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Runorder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<sst xmlns="http://schemas.openxmlformats.org/spreadsheetml/2006/main" count="150" uniqueCount="90">
  <si>
    <t xml:space="preserve">sortMePic</t>
  </si>
  <si>
    <t xml:space="preserve">newPicNum</t>
  </si>
  <si>
    <t xml:space="preserve">picnumber</t>
  </si>
  <si>
    <t xml:space="preserve">picfile</t>
  </si>
  <si>
    <t xml:space="preserve">pictype</t>
  </si>
  <si>
    <t xml:space="preserve">PicTypeNum</t>
  </si>
  <si>
    <t xml:space="preserve">danger</t>
  </si>
  <si>
    <t xml:space="preserve">points</t>
  </si>
  <si>
    <t xml:space="preserve">injuryProbability</t>
  </si>
  <si>
    <t xml:space="preserve">rewardProbability</t>
  </si>
  <si>
    <t xml:space="preserve">ConditionCombo</t>
  </si>
  <si>
    <t xml:space="preserve">ConditionTrigger</t>
  </si>
  <si>
    <t xml:space="preserve">StartleTrigger</t>
  </si>
  <si>
    <t xml:space="preserve">infocolor</t>
  </si>
  <si>
    <t xml:space="preserve">healthpenalty</t>
  </si>
  <si>
    <t xml:space="preserve">healthtotal</t>
  </si>
  <si>
    <t xml:space="preserve">pointtotal</t>
  </si>
  <si>
    <t xml:space="preserve">initialhealth</t>
  </si>
  <si>
    <t xml:space="preserve">description</t>
  </si>
  <si>
    <t xml:space="preserve">StartleDuration</t>
  </si>
  <si>
    <t xml:space="preserve">ConditionCount</t>
  </si>
  <si>
    <t xml:space="preserve">PlayStartleCondition</t>
  </si>
  <si>
    <t xml:space="preserve">Animal/animal_low_4.jpg</t>
  </si>
  <si>
    <t xml:space="preserve">animal</t>
  </si>
  <si>
    <t xml:space="preserve">Cliff/cliff_hi_7.jpg</t>
  </si>
  <si>
    <t xml:space="preserve">cliff</t>
  </si>
  <si>
    <t xml:space="preserve">Disaster/disaster_low_4.jpg</t>
  </si>
  <si>
    <t xml:space="preserve">disaster</t>
  </si>
  <si>
    <t xml:space="preserve">Hero/hero_high_7.jpg</t>
  </si>
  <si>
    <t xml:space="preserve">hero</t>
  </si>
  <si>
    <t xml:space="preserve">Animal/animal_high_3.jpg</t>
  </si>
  <si>
    <t xml:space="preserve">Cliff/cliff_low_5.jpg</t>
  </si>
  <si>
    <t xml:space="preserve">Disaster/disaster_high_6.jpg</t>
  </si>
  <si>
    <t xml:space="preserve">Hero/hero_low_2.jpg</t>
  </si>
  <si>
    <t xml:space="preserve">Animal/animal_low_5.jpg</t>
  </si>
  <si>
    <t xml:space="preserve">Cliff/cliff_hi_5.jpg</t>
  </si>
  <si>
    <t xml:space="preserve">Disaster/disaster_low_7.jpg</t>
  </si>
  <si>
    <t xml:space="preserve">Hero/hero_high_4.jpg</t>
  </si>
  <si>
    <t xml:space="preserve">Animal/animal_high_7.jpg</t>
  </si>
  <si>
    <t xml:space="preserve">Cliff/cliff_low_7.jpg</t>
  </si>
  <si>
    <t xml:space="preserve">Disaster/disaster_high_2.jpg</t>
  </si>
  <si>
    <t xml:space="preserve">Hero/hero_low_6.jpg</t>
  </si>
  <si>
    <t xml:space="preserve">Animal/animal_low_1.jpg</t>
  </si>
  <si>
    <t xml:space="preserve">Cliff/cliff_hi_8.jpg</t>
  </si>
  <si>
    <t xml:space="preserve">Disaster/disaster_low_1.jpg</t>
  </si>
  <si>
    <t xml:space="preserve">Hero/hero_high_5.jpg</t>
  </si>
  <si>
    <t xml:space="preserve">Animal/animal_high_2.jpg</t>
  </si>
  <si>
    <t xml:space="preserve">Cliff/cliff_low_3.jpg</t>
  </si>
  <si>
    <t xml:space="preserve">Disaster/disaster_high_1.jpg</t>
  </si>
  <si>
    <t xml:space="preserve">Hero/hero_low_8.jpg</t>
  </si>
  <si>
    <t xml:space="preserve">Animal/animal_low_2.jpg</t>
  </si>
  <si>
    <t xml:space="preserve">Cliff/cliff_hi_4.jpg</t>
  </si>
  <si>
    <t xml:space="preserve">Disaster/disaster_low_2.jpg</t>
  </si>
  <si>
    <t xml:space="preserve">Hero/hero_high_8.jpg</t>
  </si>
  <si>
    <t xml:space="preserve">Animal/animal_high_1.jpg</t>
  </si>
  <si>
    <t xml:space="preserve">Cliff/cliff_low_6.jpg</t>
  </si>
  <si>
    <t xml:space="preserve">Disaster/disaster_high_3.jpg</t>
  </si>
  <si>
    <t xml:space="preserve">Hero/hero_low_7.jpg</t>
  </si>
  <si>
    <t xml:space="preserve">Animal/animal_low_7.jpg</t>
  </si>
  <si>
    <t xml:space="preserve">Cliff/cliff_hi_1.jpg</t>
  </si>
  <si>
    <t xml:space="preserve">Disaster/disaster_low_8.jpg</t>
  </si>
  <si>
    <t xml:space="preserve">Hero/hero_high_1.jpg</t>
  </si>
  <si>
    <t xml:space="preserve">Animal/animal_high_8.jpg</t>
  </si>
  <si>
    <t xml:space="preserve">Cliff/cliff_low_1.jpg</t>
  </si>
  <si>
    <t xml:space="preserve">Disaster/disaster_high_8.jpg</t>
  </si>
  <si>
    <t xml:space="preserve">Hero/hero_low_4.jpg</t>
  </si>
  <si>
    <t xml:space="preserve">Animal/animal_low_8.jpg</t>
  </si>
  <si>
    <t xml:space="preserve">Cliff/cliff_hi_2.jpg</t>
  </si>
  <si>
    <t xml:space="preserve">Disaster/disaster_low_5.jpg</t>
  </si>
  <si>
    <t xml:space="preserve">Hero/hero_high_2.jpg</t>
  </si>
  <si>
    <t xml:space="preserve">Animal/animal_high_5.jpg</t>
  </si>
  <si>
    <t xml:space="preserve">Cliff/cliff_low_2.jpg</t>
  </si>
  <si>
    <t xml:space="preserve">Disaster/disaster_high_7.jpg</t>
  </si>
  <si>
    <t xml:space="preserve">Hero/hero_low_1.jpg</t>
  </si>
  <si>
    <t xml:space="preserve">Animal/animal_low_6.jpg</t>
  </si>
  <si>
    <t xml:space="preserve">Cliff/cliff_hi_3.jpg</t>
  </si>
  <si>
    <t xml:space="preserve">Disaster/disaster_low_6.jpg</t>
  </si>
  <si>
    <t xml:space="preserve">Hero/hero_high_6.jpg</t>
  </si>
  <si>
    <t xml:space="preserve">Animal/animal_high_4.jpg</t>
  </si>
  <si>
    <t xml:space="preserve">Cliff/cliff_low_4.jpg</t>
  </si>
  <si>
    <t xml:space="preserve">Disaster/disaster_high_5.jpg</t>
  </si>
  <si>
    <t xml:space="preserve">Hero/hero_low_5.jpg</t>
  </si>
  <si>
    <t xml:space="preserve">Animal/animal_low_3.jpg</t>
  </si>
  <si>
    <t xml:space="preserve">Cliff/cliff_hi_6.jpg</t>
  </si>
  <si>
    <t xml:space="preserve">Disaster/disaster_low_3.jpg</t>
  </si>
  <si>
    <t xml:space="preserve">Hero/hero_high_3.jpg</t>
  </si>
  <si>
    <t xml:space="preserve">Animal/animal_high_6.jpg</t>
  </si>
  <si>
    <t xml:space="preserve">Cliff/cliff_low_8.jpg</t>
  </si>
  <si>
    <t xml:space="preserve">Disaster/disaster_high_4.jpg</t>
  </si>
  <si>
    <t xml:space="preserve">Hero/hero_low_3.jpg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</si>
</sst>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58</xdr:row>
      <xdr:rowOff>96120</xdr:rowOff>
    </xdr:to>
    <xdr:sp>
      <xdr:nvSpPr>
        <xdr:cNvPr id="0" name="CustomShape 1" hidden="1"/>
        <xdr:cNvSpPr/>
      </xdr:nvSpPr>
      <xdr:spPr>
        <a:xfrm>
          <a:off x="0" y="0"/>
          <a:ext cx="97336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8.77551020408163"/>
    <col collapsed="false" hidden="false" max="3" min="3" style="0" width="10.3928571428571"/>
    <col collapsed="false" hidden="false" max="4" min="4" style="0" width="29.8316326530612"/>
    <col collapsed="false" hidden="false" max="5" min="5" style="1" width="8.77551020408163"/>
    <col collapsed="false" hidden="false" max="6" min="6" style="0" width="10.6632653061225"/>
    <col collapsed="false" hidden="false" max="7" min="7" style="0" width="7.02040816326531"/>
    <col collapsed="false" hidden="false" max="8" min="8" style="0" width="6.20918367346939"/>
    <col collapsed="false" hidden="false" max="10" min="9" style="0" width="8.36734693877551"/>
    <col collapsed="false" hidden="false" max="11" min="11" style="0" width="13.5"/>
    <col collapsed="false" hidden="false" max="13" min="12" style="0" width="13.6326530612245"/>
    <col collapsed="false" hidden="false" max="14" min="14" style="0" width="8.36734693877551"/>
    <col collapsed="false" hidden="false" max="15" min="15" style="0" width="12.6887755102041"/>
    <col collapsed="false" hidden="false" max="17" min="16" style="0" width="8.36734693877551"/>
    <col collapsed="false" hidden="false" max="18" min="18" style="0" width="9.71938775510204"/>
    <col collapsed="false" hidden="false" max="19" min="19" style="0" width="54.5357142857143"/>
    <col collapsed="false" hidden="false" max="20" min="20" style="0" width="12.9591836734694"/>
    <col collapsed="false" hidden="false" max="21" min="21" style="0" width="13.2295918367347"/>
    <col collapsed="false" hidden="false" max="22" min="22" style="0" width="17.5510204081633"/>
    <col collapsed="false" hidden="false" max="1025" min="23" style="0" width="8.3673469387755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n">
        <v>1</v>
      </c>
      <c r="B2" s="0" t="n">
        <v>48</v>
      </c>
      <c r="C2" s="0" t="n">
        <v>89</v>
      </c>
      <c r="D2" s="0" t="s">
        <v>22</v>
      </c>
      <c r="E2" s="1" t="s">
        <v>23</v>
      </c>
      <c r="F2" s="0" t="n">
        <f aca="false">LOOKUP(E2,{"animal","cliff","disaster","hero"},{1,2,3,4})</f>
        <v>1</v>
      </c>
      <c r="G2" s="0" t="n">
        <v>1</v>
      </c>
      <c r="H2" s="0" t="n">
        <v>1</v>
      </c>
      <c r="I2" s="0" t="n">
        <v>15</v>
      </c>
      <c r="J2" s="0" t="n">
        <v>10</v>
      </c>
      <c r="K2" s="0" t="n">
        <f aca="false">10000*F2+1000*G2+100*H2+10*_xlfn.FLOOR.MATH(I2/10)+_xlfn.FLOOR.MATH(J2/10)</f>
        <v>11111</v>
      </c>
      <c r="L2" s="0" t="n">
        <f aca="false">IF(G2&lt;4,LOOKUP($K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</v>
      </c>
      <c r="M2" s="0" t="n">
        <f aca="false">128+L2</f>
        <v>132</v>
      </c>
      <c r="N2" s="0" t="str">
        <f aca="false">LOOKUP(I2,{5,10,15},{"yellow","orange","blue"})</f>
        <v>blue</v>
      </c>
      <c r="P2" s="0" t="n">
        <v>100</v>
      </c>
      <c r="R2" s="0" t="n">
        <v>100</v>
      </c>
      <c r="S2" s="0" t="str">
        <f aca="false">LOOKUP(F2,{1,2,3,4},{"You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2" s="0" t="n">
        <v>50</v>
      </c>
      <c r="U2" s="0" t="n">
        <f aca="false">COUNTIF($M$2:M2,M2)</f>
        <v>1</v>
      </c>
      <c r="V2" s="0" t="n">
        <f aca="false">IF(U2&lt;&gt;2,1,0)</f>
        <v>1</v>
      </c>
    </row>
    <row r="3" customFormat="false" ht="12.8" hidden="false" customHeight="false" outlineLevel="0" collapsed="false">
      <c r="A3" s="0" t="n">
        <v>2</v>
      </c>
      <c r="B3" s="0" t="n">
        <v>53</v>
      </c>
      <c r="C3" s="0" t="n">
        <v>17</v>
      </c>
      <c r="D3" s="0" t="s">
        <v>24</v>
      </c>
      <c r="E3" s="1" t="s">
        <v>25</v>
      </c>
      <c r="F3" s="0" t="n">
        <f aca="false">LOOKUP(E3,{"animal","cliff","disaster","hero"},{1,2,3,4})</f>
        <v>2</v>
      </c>
      <c r="G3" s="0" t="n">
        <v>3</v>
      </c>
      <c r="H3" s="0" t="n">
        <v>3</v>
      </c>
      <c r="I3" s="0" t="n">
        <v>5</v>
      </c>
      <c r="J3" s="0" t="n">
        <v>3</v>
      </c>
      <c r="K3" s="0" t="n">
        <f aca="false">10000*F3+1000*G3+100*H3+10*_xlfn.FLOOR.MATH(I3/10)+_xlfn.FLOOR.MATH(J3/10)</f>
        <v>23300</v>
      </c>
      <c r="L3" s="0" t="n">
        <f aca="false">IF(G3&lt;4,LOOKUP($K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29</v>
      </c>
      <c r="M3" s="0" t="n">
        <f aca="false">128+L3</f>
        <v>157</v>
      </c>
      <c r="N3" s="0" t="str">
        <f aca="false">LOOKUP(I3,{5,10,15},{"yellow","orange","blue"})</f>
        <v>yellow</v>
      </c>
      <c r="P3" s="0" t="n">
        <v>100</v>
      </c>
      <c r="R3" s="0" t="n">
        <v>100</v>
      </c>
      <c r="S3" s="0" t="str">
        <f aca="false">LOOKUP(F3,{1,2,3,4},{"You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3" s="0" t="n">
        <v>50</v>
      </c>
      <c r="U3" s="0" t="n">
        <f aca="false">COUNTIF($M$2:M3,M3)</f>
        <v>1</v>
      </c>
      <c r="V3" s="0" t="n">
        <f aca="false">IF(U3&lt;&gt;2,1,0)</f>
        <v>1</v>
      </c>
    </row>
    <row r="4" customFormat="false" ht="12.8" hidden="false" customHeight="false" outlineLevel="0" collapsed="false">
      <c r="A4" s="0" t="n">
        <v>3</v>
      </c>
      <c r="B4" s="0" t="n">
        <v>23</v>
      </c>
      <c r="C4" s="0" t="n">
        <v>28</v>
      </c>
      <c r="D4" s="0" t="s">
        <v>26</v>
      </c>
      <c r="E4" s="1" t="s">
        <v>27</v>
      </c>
      <c r="F4" s="0" t="n">
        <f aca="false">LOOKUP(E4,{"animal","cliff","disaster","hero"},{1,2,3,4})</f>
        <v>3</v>
      </c>
      <c r="G4" s="0" t="n">
        <v>1</v>
      </c>
      <c r="H4" s="0" t="n">
        <v>1</v>
      </c>
      <c r="I4" s="0" t="n">
        <v>15</v>
      </c>
      <c r="J4" s="0" t="n">
        <v>3</v>
      </c>
      <c r="K4" s="0" t="n">
        <f aca="false">10000*F4+1000*G4+100*H4+10*_xlfn.FLOOR.MATH(I4/10)+_xlfn.FLOOR.MATH(J4/10)</f>
        <v>31110</v>
      </c>
      <c r="L4" s="0" t="n">
        <f aca="false">IF(G4&lt;4,LOOKUP($K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35</v>
      </c>
      <c r="M4" s="0" t="n">
        <f aca="false">128+L4</f>
        <v>163</v>
      </c>
      <c r="N4" s="0" t="str">
        <f aca="false">LOOKUP(I4,{5,10,15},{"yellow","orange","blue"})</f>
        <v>blue</v>
      </c>
      <c r="P4" s="0" t="n">
        <v>100</v>
      </c>
      <c r="R4" s="0" t="n">
        <v>100</v>
      </c>
      <c r="S4" s="0" t="str">
        <f aca="false">LOOKUP(F4,{1,2,3,4},{"You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4" s="0" t="n">
        <v>50</v>
      </c>
      <c r="U4" s="0" t="n">
        <f aca="false">COUNTIF($M$2:M6,M4)</f>
        <v>1</v>
      </c>
      <c r="V4" s="0" t="n">
        <f aca="false">IF(U4&lt;&gt;2,1,0)</f>
        <v>1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n">
        <v>74</v>
      </c>
      <c r="D5" s="0" t="s">
        <v>28</v>
      </c>
      <c r="E5" s="1" t="s">
        <v>29</v>
      </c>
      <c r="F5" s="0" t="n">
        <f aca="false">LOOKUP(E5,{"animal","cliff","disaster","hero"},{1,2,3,4})</f>
        <v>4</v>
      </c>
      <c r="G5" s="0" t="n">
        <v>3</v>
      </c>
      <c r="H5" s="0" t="n">
        <v>3</v>
      </c>
      <c r="I5" s="0" t="n">
        <v>5</v>
      </c>
      <c r="J5" s="0" t="n">
        <v>3</v>
      </c>
      <c r="K5" s="0" t="n">
        <f aca="false">10000*F5+1000*G5+100*H5+10*_xlfn.FLOOR.MATH(I5/10)+_xlfn.FLOOR.MATH(J5/10)</f>
        <v>43300</v>
      </c>
      <c r="L5" s="0" t="n">
        <f aca="false">IF(G5&lt;4,LOOKUP($K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61</v>
      </c>
      <c r="M5" s="0" t="n">
        <f aca="false">128+L5</f>
        <v>189</v>
      </c>
      <c r="N5" s="0" t="str">
        <f aca="false">LOOKUP(I5,{5,10,15},{"yellow","orange","blue"})</f>
        <v>yellow</v>
      </c>
      <c r="P5" s="0" t="n">
        <v>100</v>
      </c>
      <c r="R5" s="0" t="n">
        <v>100</v>
      </c>
      <c r="S5" s="0" t="str">
        <f aca="false">LOOKUP(F5,{1,2,3,4},{"You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5" s="0" t="n">
        <v>50</v>
      </c>
      <c r="U5" s="0" t="n">
        <f aca="false">COUNTIF($M$2:M5,M5)</f>
        <v>1</v>
      </c>
      <c r="V5" s="0" t="n">
        <f aca="false">IF(U5&lt;&gt;2,1,0)</f>
        <v>1</v>
      </c>
    </row>
    <row r="6" customFormat="false" ht="12.8" hidden="false" customHeight="false" outlineLevel="0" collapsed="false">
      <c r="A6" s="0" t="n">
        <v>5</v>
      </c>
      <c r="B6" s="0" t="n">
        <v>16</v>
      </c>
      <c r="C6" s="0" t="n">
        <v>93</v>
      </c>
      <c r="D6" s="0" t="s">
        <v>30</v>
      </c>
      <c r="E6" s="1" t="s">
        <v>23</v>
      </c>
      <c r="F6" s="0" t="n">
        <f aca="false">LOOKUP(E6,{"animal","cliff","disaster","hero"},{1,2,3,4})</f>
        <v>1</v>
      </c>
      <c r="G6" s="0" t="n">
        <v>3</v>
      </c>
      <c r="H6" s="0" t="n">
        <v>1</v>
      </c>
      <c r="I6" s="0" t="n">
        <v>15</v>
      </c>
      <c r="J6" s="0" t="n">
        <v>10</v>
      </c>
      <c r="K6" s="0" t="n">
        <f aca="false">10000*F6+1000*G6+100*H6+10*_xlfn.FLOOR.MATH(I6/10)+_xlfn.FLOOR.MATH(J6/10)</f>
        <v>13111</v>
      </c>
      <c r="L6" s="0" t="n">
        <f aca="false">IF(G6&lt;4,LOOKUP($K6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12</v>
      </c>
      <c r="M6" s="0" t="n">
        <f aca="false">128+L6</f>
        <v>140</v>
      </c>
      <c r="N6" s="0" t="str">
        <f aca="false">LOOKUP(I6,{5,10,15},{"yellow","orange","blue"})</f>
        <v>blue</v>
      </c>
      <c r="P6" s="0" t="n">
        <v>100</v>
      </c>
      <c r="R6" s="0" t="n">
        <v>100</v>
      </c>
      <c r="S6" s="0" t="str">
        <f aca="false">LOOKUP(F6,{1,2,3,4},{"You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6" s="0" t="n">
        <v>50</v>
      </c>
      <c r="U6" s="0" t="n">
        <f aca="false">COUNTIF($M$2:M6,M6)</f>
        <v>1</v>
      </c>
      <c r="V6" s="0" t="n">
        <f aca="false">IF(U6&lt;&gt;2,1,0)</f>
        <v>1</v>
      </c>
    </row>
    <row r="7" customFormat="false" ht="12.8" hidden="false" customHeight="false" outlineLevel="0" collapsed="false">
      <c r="A7" s="0" t="n">
        <v>6</v>
      </c>
      <c r="B7" s="0" t="n">
        <v>25</v>
      </c>
      <c r="C7" s="0" t="n">
        <v>71</v>
      </c>
      <c r="D7" s="0" t="s">
        <v>31</v>
      </c>
      <c r="E7" s="1" t="s">
        <v>25</v>
      </c>
      <c r="F7" s="0" t="n">
        <f aca="false">LOOKUP(E7,{"animal","cliff","disaster","hero"},{1,2,3,4})</f>
        <v>2</v>
      </c>
      <c r="G7" s="0" t="n">
        <v>1</v>
      </c>
      <c r="H7" s="0" t="n">
        <v>3</v>
      </c>
      <c r="I7" s="0" t="n">
        <v>5</v>
      </c>
      <c r="J7" s="0" t="n">
        <v>3</v>
      </c>
      <c r="K7" s="0" t="n">
        <f aca="false">10000*F7+1000*G7+100*H7+10*_xlfn.FLOOR.MATH(I7/10)+_xlfn.FLOOR.MATH(J7/10)</f>
        <v>21300</v>
      </c>
      <c r="L7" s="0" t="n">
        <f aca="false">IF(G7&lt;4,LOOKUP($K7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21</v>
      </c>
      <c r="M7" s="0" t="n">
        <f aca="false">128+L7</f>
        <v>149</v>
      </c>
      <c r="N7" s="0" t="str">
        <f aca="false">LOOKUP(I7,{5,10,15},{"yellow","orange","blue"})</f>
        <v>yellow</v>
      </c>
      <c r="P7" s="0" t="n">
        <v>100</v>
      </c>
      <c r="R7" s="0" t="n">
        <v>100</v>
      </c>
      <c r="S7" s="0" t="str">
        <f aca="false">LOOKUP(F7,{1,2,3,4},{"You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7" s="0" t="n">
        <v>50</v>
      </c>
      <c r="U7" s="0" t="n">
        <f aca="false">COUNTIF($M$2:M7,M7)</f>
        <v>1</v>
      </c>
      <c r="V7" s="0" t="n">
        <f aca="false">IF(U7&lt;&gt;2,1,0)</f>
        <v>1</v>
      </c>
    </row>
    <row r="8" customFormat="false" ht="12.8" hidden="false" customHeight="false" outlineLevel="0" collapsed="false">
      <c r="A8" s="0" t="n">
        <v>7</v>
      </c>
      <c r="B8" s="0" t="n">
        <v>55</v>
      </c>
      <c r="C8" s="0" t="n">
        <v>11</v>
      </c>
      <c r="D8" s="0" t="s">
        <v>32</v>
      </c>
      <c r="E8" s="1" t="s">
        <v>27</v>
      </c>
      <c r="F8" s="0" t="n">
        <f aca="false">LOOKUP(E8,{"animal","cliff","disaster","hero"},{1,2,3,4})</f>
        <v>3</v>
      </c>
      <c r="G8" s="0" t="n">
        <v>3</v>
      </c>
      <c r="H8" s="0" t="n">
        <v>1</v>
      </c>
      <c r="I8" s="0" t="n">
        <v>15</v>
      </c>
      <c r="J8" s="0" t="n">
        <v>10</v>
      </c>
      <c r="K8" s="0" t="n">
        <f aca="false">10000*F8+1000*G8+100*H8+10*_xlfn.FLOOR.MATH(I8/10)+_xlfn.FLOOR.MATH(J8/10)</f>
        <v>33111</v>
      </c>
      <c r="L8" s="0" t="n">
        <f aca="false">IF(G8&lt;4,LOOKUP($K8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44</v>
      </c>
      <c r="M8" s="0" t="n">
        <f aca="false">128+L8</f>
        <v>172</v>
      </c>
      <c r="N8" s="0" t="str">
        <f aca="false">LOOKUP(I8,{5,10,15},{"yellow","orange","blue"})</f>
        <v>blue</v>
      </c>
      <c r="P8" s="0" t="n">
        <v>100</v>
      </c>
      <c r="R8" s="0" t="n">
        <v>100</v>
      </c>
      <c r="S8" s="0" t="str">
        <f aca="false">LOOKUP(F8,{1,2,3,4},{"You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8" s="0" t="n">
        <v>50</v>
      </c>
      <c r="U8" s="0" t="n">
        <f aca="false">COUNTIF($M$2:M8,M8)</f>
        <v>1</v>
      </c>
      <c r="V8" s="0" t="n">
        <f aca="false">IF(U8&lt;&gt;2,1,0)</f>
        <v>1</v>
      </c>
    </row>
    <row r="9" customFormat="false" ht="12.8" hidden="false" customHeight="false" outlineLevel="0" collapsed="false">
      <c r="A9" s="0" t="n">
        <v>8</v>
      </c>
      <c r="B9" s="0" t="n">
        <v>50</v>
      </c>
      <c r="C9" s="0" t="n">
        <v>81</v>
      </c>
      <c r="D9" s="0" t="s">
        <v>33</v>
      </c>
      <c r="E9" s="1" t="s">
        <v>29</v>
      </c>
      <c r="F9" s="0" t="n">
        <f aca="false">LOOKUP(E9,{"animal","cliff","disaster","hero"},{1,2,3,4})</f>
        <v>4</v>
      </c>
      <c r="G9" s="0" t="n">
        <v>1</v>
      </c>
      <c r="H9" s="0" t="n">
        <v>3</v>
      </c>
      <c r="I9" s="0" t="n">
        <v>5</v>
      </c>
      <c r="J9" s="0" t="n">
        <v>3</v>
      </c>
      <c r="K9" s="0" t="n">
        <f aca="false">10000*F9+1000*G9+100*H9+10*_xlfn.FLOOR.MATH(I9/10)+_xlfn.FLOOR.MATH(J9/10)</f>
        <v>41300</v>
      </c>
      <c r="L9" s="0" t="n">
        <f aca="false">IF(G9&lt;4,LOOKUP($K9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53</v>
      </c>
      <c r="M9" s="0" t="n">
        <f aca="false">128+L9</f>
        <v>181</v>
      </c>
      <c r="N9" s="0" t="str">
        <f aca="false">LOOKUP(I9,{5,10,15},{"yellow","orange","blue"})</f>
        <v>yellow</v>
      </c>
      <c r="P9" s="0" t="n">
        <v>100</v>
      </c>
      <c r="R9" s="0" t="n">
        <v>100</v>
      </c>
      <c r="S9" s="0" t="str">
        <f aca="false">LOOKUP(F9,{1,2,3,4},{"You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9" s="0" t="n">
        <v>50</v>
      </c>
      <c r="U9" s="0" t="n">
        <f aca="false">COUNTIF($M$2:M9,M9)</f>
        <v>1</v>
      </c>
      <c r="V9" s="0" t="n">
        <f aca="false">IF(U9&lt;&gt;2,1,0)</f>
        <v>1</v>
      </c>
    </row>
    <row r="10" customFormat="false" ht="12.8" hidden="false" customHeight="false" outlineLevel="0" collapsed="false">
      <c r="A10" s="0" t="n">
        <v>9</v>
      </c>
      <c r="B10" s="0" t="n">
        <v>44</v>
      </c>
      <c r="C10" s="0" t="n">
        <v>38</v>
      </c>
      <c r="D10" s="0" t="s">
        <v>34</v>
      </c>
      <c r="E10" s="1" t="s">
        <v>23</v>
      </c>
      <c r="F10" s="0" t="n">
        <f aca="false">LOOKUP(E10,{"animal","cliff","disaster","hero"},{1,2,3,4})</f>
        <v>1</v>
      </c>
      <c r="G10" s="0" t="n">
        <v>1</v>
      </c>
      <c r="H10" s="0" t="n">
        <v>1</v>
      </c>
      <c r="I10" s="0" t="n">
        <v>15</v>
      </c>
      <c r="J10" s="0" t="n">
        <v>3</v>
      </c>
      <c r="K10" s="0" t="n">
        <f aca="false">10000*F10+1000*G10+100*H10+10*_xlfn.FLOOR.MATH(I10/10)+_xlfn.FLOOR.MATH(J10/10)</f>
        <v>11110</v>
      </c>
      <c r="L10" s="0" t="n">
        <f aca="false">IF(G10&lt;4,LOOKUP($K10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</v>
      </c>
      <c r="M10" s="0" t="n">
        <f aca="false">128+L10</f>
        <v>131</v>
      </c>
      <c r="N10" s="0" t="str">
        <f aca="false">LOOKUP(I10,{5,10,15},{"yellow","orange","blue"})</f>
        <v>blue</v>
      </c>
      <c r="P10" s="0" t="n">
        <v>100</v>
      </c>
      <c r="R10" s="0" t="n">
        <v>100</v>
      </c>
      <c r="S10" s="0" t="str">
        <f aca="false">LOOKUP(F10,{1,2,3,4},{"You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10" s="0" t="n">
        <v>50</v>
      </c>
      <c r="U10" s="0" t="n">
        <f aca="false">COUNTIF($M$2:M10,M10)</f>
        <v>1</v>
      </c>
      <c r="V10" s="0" t="n">
        <f aca="false">IF(U10&lt;&gt;2,1,0)</f>
        <v>1</v>
      </c>
    </row>
    <row r="11" customFormat="false" ht="12.8" hidden="false" customHeight="false" outlineLevel="0" collapsed="false">
      <c r="A11" s="0" t="n">
        <v>10</v>
      </c>
      <c r="B11" s="0" t="n">
        <v>57</v>
      </c>
      <c r="C11" s="0" t="n">
        <v>40</v>
      </c>
      <c r="D11" s="0" t="s">
        <v>35</v>
      </c>
      <c r="E11" s="1" t="s">
        <v>25</v>
      </c>
      <c r="F11" s="0" t="n">
        <f aca="false">LOOKUP(E11,{"animal","cliff","disaster","hero"},{1,2,3,4})</f>
        <v>2</v>
      </c>
      <c r="G11" s="0" t="n">
        <v>3</v>
      </c>
      <c r="H11" s="0" t="n">
        <v>3</v>
      </c>
      <c r="I11" s="0" t="n">
        <v>5</v>
      </c>
      <c r="J11" s="0" t="n">
        <v>10</v>
      </c>
      <c r="K11" s="0" t="n">
        <f aca="false">10000*F11+1000*G11+100*H11+10*_xlfn.FLOOR.MATH(I11/10)+_xlfn.FLOOR.MATH(J11/10)</f>
        <v>23301</v>
      </c>
      <c r="L11" s="0" t="n">
        <f aca="false">IF(G11&lt;4,LOOKUP($K11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30</v>
      </c>
      <c r="M11" s="0" t="n">
        <f aca="false">128+L11</f>
        <v>158</v>
      </c>
      <c r="N11" s="0" t="str">
        <f aca="false">LOOKUP(I11,{5,10,15},{"yellow","orange","blue"})</f>
        <v>yellow</v>
      </c>
      <c r="P11" s="0" t="n">
        <v>100</v>
      </c>
      <c r="R11" s="0" t="n">
        <v>100</v>
      </c>
      <c r="S11" s="0" t="str">
        <f aca="false">LOOKUP(F11,{1,2,3,4},{"You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11" s="0" t="n">
        <v>50</v>
      </c>
      <c r="U11" s="0" t="n">
        <f aca="false">COUNTIF($M$2:M11,M11)</f>
        <v>1</v>
      </c>
      <c r="V11" s="0" t="n">
        <f aca="false">IF(U11&lt;&gt;2,1,0)</f>
        <v>1</v>
      </c>
    </row>
    <row r="12" customFormat="false" ht="12.8" hidden="false" customHeight="false" outlineLevel="0" collapsed="false">
      <c r="A12" s="0" t="n">
        <v>11</v>
      </c>
      <c r="B12" s="0" t="n">
        <v>3</v>
      </c>
      <c r="C12" s="0" t="n">
        <v>88</v>
      </c>
      <c r="D12" s="0" t="s">
        <v>36</v>
      </c>
      <c r="E12" s="1" t="s">
        <v>27</v>
      </c>
      <c r="F12" s="0" t="n">
        <f aca="false">LOOKUP(E12,{"animal","cliff","disaster","hero"},{1,2,3,4})</f>
        <v>3</v>
      </c>
      <c r="G12" s="0" t="n">
        <v>1</v>
      </c>
      <c r="H12" s="0" t="n">
        <v>1</v>
      </c>
      <c r="I12" s="0" t="n">
        <v>15</v>
      </c>
      <c r="J12" s="0" t="n">
        <v>10</v>
      </c>
      <c r="K12" s="0" t="n">
        <f aca="false">10000*F12+1000*G12+100*H12+10*_xlfn.FLOOR.MATH(I12/10)+_xlfn.FLOOR.MATH(J12/10)</f>
        <v>31111</v>
      </c>
      <c r="L12" s="0" t="n">
        <f aca="false">IF(G12&lt;4,LOOKUP($K12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36</v>
      </c>
      <c r="M12" s="0" t="n">
        <f aca="false">128+L12</f>
        <v>164</v>
      </c>
      <c r="N12" s="0" t="str">
        <f aca="false">LOOKUP(I12,{5,10,15},{"yellow","orange","blue"})</f>
        <v>blue</v>
      </c>
      <c r="P12" s="0" t="n">
        <v>100</v>
      </c>
      <c r="R12" s="0" t="n">
        <v>100</v>
      </c>
      <c r="S12" s="0" t="str">
        <f aca="false">LOOKUP(F12,{1,2,3,4},{"You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12" s="0" t="n">
        <v>50</v>
      </c>
      <c r="U12" s="0" t="n">
        <f aca="false">COUNTIF($M$2:M12,M12)</f>
        <v>1</v>
      </c>
      <c r="V12" s="0" t="n">
        <f aca="false">IF(U12&lt;&gt;2,1,0)</f>
        <v>1</v>
      </c>
    </row>
    <row r="13" customFormat="false" ht="12.8" hidden="false" customHeight="false" outlineLevel="0" collapsed="false">
      <c r="A13" s="0" t="n">
        <v>12</v>
      </c>
      <c r="B13" s="0" t="n">
        <v>14</v>
      </c>
      <c r="C13" s="0" t="n">
        <v>70</v>
      </c>
      <c r="D13" s="0" t="s">
        <v>37</v>
      </c>
      <c r="E13" s="1" t="s">
        <v>29</v>
      </c>
      <c r="F13" s="0" t="n">
        <f aca="false">LOOKUP(E13,{"animal","cliff","disaster","hero"},{1,2,3,4})</f>
        <v>4</v>
      </c>
      <c r="G13" s="0" t="n">
        <v>3</v>
      </c>
      <c r="H13" s="0" t="n">
        <v>3</v>
      </c>
      <c r="I13" s="0" t="n">
        <v>5</v>
      </c>
      <c r="J13" s="0" t="n">
        <v>10</v>
      </c>
      <c r="K13" s="0" t="n">
        <f aca="false">10000*F13+1000*G13+100*H13+10*_xlfn.FLOOR.MATH(I13/10)+_xlfn.FLOOR.MATH(J13/10)</f>
        <v>43301</v>
      </c>
      <c r="L13" s="0" t="n">
        <f aca="false">IF(G13&lt;4,LOOKUP($K13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62</v>
      </c>
      <c r="M13" s="0" t="n">
        <f aca="false">128+L13</f>
        <v>190</v>
      </c>
      <c r="N13" s="0" t="str">
        <f aca="false">LOOKUP(I13,{5,10,15},{"yellow","orange","blue"})</f>
        <v>yellow</v>
      </c>
      <c r="P13" s="0" t="n">
        <v>100</v>
      </c>
      <c r="R13" s="0" t="n">
        <v>100</v>
      </c>
      <c r="S13" s="0" t="str">
        <f aca="false">LOOKUP(F13,{1,2,3,4},{"You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13" s="0" t="n">
        <v>50</v>
      </c>
      <c r="U13" s="0" t="n">
        <f aca="false">COUNTIF($M$2:M13,M13)</f>
        <v>1</v>
      </c>
      <c r="V13" s="0" t="n">
        <f aca="false">IF(U13&lt;&gt;2,1,0)</f>
        <v>1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53</v>
      </c>
      <c r="D14" s="0" t="s">
        <v>38</v>
      </c>
      <c r="E14" s="1" t="s">
        <v>23</v>
      </c>
      <c r="F14" s="0" t="n">
        <f aca="false">LOOKUP(E14,{"animal","cliff","disaster","hero"},{1,2,3,4})</f>
        <v>1</v>
      </c>
      <c r="G14" s="0" t="n">
        <v>3</v>
      </c>
      <c r="H14" s="0" t="n">
        <v>1</v>
      </c>
      <c r="I14" s="0" t="n">
        <v>15</v>
      </c>
      <c r="J14" s="0" t="n">
        <v>3</v>
      </c>
      <c r="K14" s="0" t="n">
        <f aca="false">10000*F14+1000*G14+100*H14+10*_xlfn.FLOOR.MATH(I14/10)+_xlfn.FLOOR.MATH(J14/10)</f>
        <v>13110</v>
      </c>
      <c r="L14" s="0" t="n">
        <f aca="false">IF(G14&lt;4,LOOKUP($K14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11</v>
      </c>
      <c r="M14" s="0" t="n">
        <f aca="false">128+L14</f>
        <v>139</v>
      </c>
      <c r="N14" s="0" t="str">
        <f aca="false">LOOKUP(I14,{5,10,15},{"yellow","orange","blue"})</f>
        <v>blue</v>
      </c>
      <c r="P14" s="0" t="n">
        <v>100</v>
      </c>
      <c r="R14" s="0" t="n">
        <v>100</v>
      </c>
      <c r="S14" s="0" t="str">
        <f aca="false">LOOKUP(F14,{1,2,3,4},{"You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14" s="0" t="n">
        <v>50</v>
      </c>
      <c r="U14" s="0" t="n">
        <f aca="false">COUNTIF($M$2:M14,M14)</f>
        <v>1</v>
      </c>
      <c r="V14" s="0" t="n">
        <f aca="false">IF(U14&lt;&gt;2,1,0)</f>
        <v>1</v>
      </c>
    </row>
    <row r="15" customFormat="false" ht="12.8" hidden="false" customHeight="false" outlineLevel="0" collapsed="false">
      <c r="A15" s="0" t="n">
        <v>14</v>
      </c>
      <c r="B15" s="0" t="n">
        <v>29</v>
      </c>
      <c r="C15" s="0" t="n">
        <v>73</v>
      </c>
      <c r="D15" s="0" t="s">
        <v>39</v>
      </c>
      <c r="E15" s="1" t="s">
        <v>25</v>
      </c>
      <c r="F15" s="0" t="n">
        <f aca="false">LOOKUP(E15,{"animal","cliff","disaster","hero"},{1,2,3,4})</f>
        <v>2</v>
      </c>
      <c r="G15" s="0" t="n">
        <v>1</v>
      </c>
      <c r="H15" s="0" t="n">
        <v>3</v>
      </c>
      <c r="I15" s="0" t="n">
        <v>5</v>
      </c>
      <c r="J15" s="0" t="n">
        <v>10</v>
      </c>
      <c r="K15" s="0" t="n">
        <f aca="false">10000*F15+1000*G15+100*H15+10*_xlfn.FLOOR.MATH(I15/10)+_xlfn.FLOOR.MATH(J15/10)</f>
        <v>21301</v>
      </c>
      <c r="L15" s="0" t="n">
        <f aca="false">IF(G15&lt;4,LOOKUP($K15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22</v>
      </c>
      <c r="M15" s="0" t="n">
        <f aca="false">128+L15</f>
        <v>150</v>
      </c>
      <c r="N15" s="0" t="str">
        <f aca="false">LOOKUP(I15,{5,10,15},{"yellow","orange","blue"})</f>
        <v>yellow</v>
      </c>
      <c r="P15" s="0" t="n">
        <v>100</v>
      </c>
      <c r="R15" s="0" t="n">
        <v>100</v>
      </c>
      <c r="S15" s="0" t="str">
        <f aca="false">LOOKUP(F15,{1,2,3,4},{"You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15" s="0" t="n">
        <v>50</v>
      </c>
      <c r="U15" s="0" t="n">
        <f aca="false">COUNTIF($M$2:M16,M15)</f>
        <v>1</v>
      </c>
      <c r="V15" s="0" t="n">
        <f aca="false">IF(U15&lt;&gt;2,1,0)</f>
        <v>1</v>
      </c>
    </row>
    <row r="16" customFormat="false" ht="12.8" hidden="false" customHeight="false" outlineLevel="0" collapsed="false">
      <c r="A16" s="0" t="n">
        <v>15</v>
      </c>
      <c r="B16" s="0" t="n">
        <v>63</v>
      </c>
      <c r="C16" s="0" t="n">
        <v>91</v>
      </c>
      <c r="D16" s="0" t="s">
        <v>40</v>
      </c>
      <c r="E16" s="1" t="s">
        <v>27</v>
      </c>
      <c r="F16" s="0" t="n">
        <f aca="false">LOOKUP(E16,{"animal","cliff","disaster","hero"},{1,2,3,4})</f>
        <v>3</v>
      </c>
      <c r="G16" s="0" t="n">
        <v>3</v>
      </c>
      <c r="H16" s="0" t="n">
        <v>1</v>
      </c>
      <c r="I16" s="0" t="n">
        <v>15</v>
      </c>
      <c r="J16" s="0" t="n">
        <v>3</v>
      </c>
      <c r="K16" s="0" t="n">
        <f aca="false">10000*F16+1000*G16+100*H16+10*_xlfn.FLOOR.MATH(I16/10)+_xlfn.FLOOR.MATH(J16/10)</f>
        <v>33110</v>
      </c>
      <c r="L16" s="0" t="n">
        <f aca="false">IF(G16&lt;4,LOOKUP($K16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43</v>
      </c>
      <c r="M16" s="0" t="n">
        <f aca="false">128+L16</f>
        <v>171</v>
      </c>
      <c r="N16" s="0" t="str">
        <f aca="false">LOOKUP(I16,{5,10,15},{"yellow","orange","blue"})</f>
        <v>blue</v>
      </c>
      <c r="P16" s="0" t="n">
        <v>100</v>
      </c>
      <c r="R16" s="0" t="n">
        <v>100</v>
      </c>
      <c r="S16" s="0" t="str">
        <f aca="false">LOOKUP(F16,{1,2,3,4},{"You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16" s="0" t="n">
        <v>50</v>
      </c>
      <c r="U16" s="0" t="n">
        <f aca="false">COUNTIF($M$2:M16,M16)</f>
        <v>1</v>
      </c>
      <c r="V16" s="0" t="n">
        <f aca="false">IF(U16&lt;&gt;2,1,0)</f>
        <v>1</v>
      </c>
    </row>
    <row r="17" customFormat="false" ht="12.8" hidden="false" customHeight="false" outlineLevel="0" collapsed="false">
      <c r="A17" s="0" t="n">
        <v>16</v>
      </c>
      <c r="B17" s="0" t="n">
        <v>46</v>
      </c>
      <c r="C17" s="0" t="n">
        <v>95</v>
      </c>
      <c r="D17" s="0" t="s">
        <v>41</v>
      </c>
      <c r="E17" s="1" t="s">
        <v>29</v>
      </c>
      <c r="F17" s="0" t="n">
        <f aca="false">LOOKUP(E17,{"animal","cliff","disaster","hero"},{1,2,3,4})</f>
        <v>4</v>
      </c>
      <c r="G17" s="0" t="n">
        <v>1</v>
      </c>
      <c r="H17" s="0" t="n">
        <v>3</v>
      </c>
      <c r="I17" s="0" t="n">
        <v>5</v>
      </c>
      <c r="J17" s="0" t="n">
        <v>10</v>
      </c>
      <c r="K17" s="0" t="n">
        <f aca="false">10000*F17+1000*G17+100*H17+10*_xlfn.FLOOR.MATH(I17/10)+_xlfn.FLOOR.MATH(J17/10)</f>
        <v>41301</v>
      </c>
      <c r="L17" s="0" t="n">
        <f aca="false">IF(G17&lt;4,LOOKUP($K17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54</v>
      </c>
      <c r="M17" s="0" t="n">
        <f aca="false">128+L17</f>
        <v>182</v>
      </c>
      <c r="N17" s="0" t="str">
        <f aca="false">LOOKUP(I17,{5,10,15},{"yellow","orange","blue"})</f>
        <v>yellow</v>
      </c>
      <c r="P17" s="0" t="n">
        <v>100</v>
      </c>
      <c r="R17" s="0" t="n">
        <v>100</v>
      </c>
      <c r="S17" s="0" t="str">
        <f aca="false">LOOKUP(F17,{1,2,3,4},{"You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17" s="0" t="n">
        <v>50</v>
      </c>
      <c r="U17" s="0" t="n">
        <f aca="false">COUNTIF($M$2:M17,M17)</f>
        <v>1</v>
      </c>
      <c r="V17" s="0" t="n">
        <f aca="false">IF(U17&lt;&gt;2,1,0)</f>
        <v>1</v>
      </c>
    </row>
    <row r="18" customFormat="false" ht="12.8" hidden="false" customHeight="false" outlineLevel="0" collapsed="false">
      <c r="A18" s="0" t="n">
        <v>17</v>
      </c>
      <c r="B18" s="0" t="n">
        <v>40</v>
      </c>
      <c r="C18" s="0" t="n">
        <v>80</v>
      </c>
      <c r="D18" s="0" t="s">
        <v>42</v>
      </c>
      <c r="E18" s="1" t="s">
        <v>23</v>
      </c>
      <c r="F18" s="0" t="n">
        <f aca="false">LOOKUP(E18,{"animal","cliff","disaster","hero"},{1,2,3,4})</f>
        <v>1</v>
      </c>
      <c r="G18" s="0" t="n">
        <v>1</v>
      </c>
      <c r="H18" s="0" t="n">
        <v>1</v>
      </c>
      <c r="I18" s="0" t="n">
        <v>5</v>
      </c>
      <c r="J18" s="0" t="n">
        <v>10</v>
      </c>
      <c r="K18" s="0" t="n">
        <f aca="false">10000*F18+1000*G18+100*H18+10*_xlfn.FLOOR.MATH(I18/10)+_xlfn.FLOOR.MATH(J18/10)</f>
        <v>11101</v>
      </c>
      <c r="L18" s="0" t="n">
        <f aca="false">IF(G18&lt;4,LOOKUP($K18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</v>
      </c>
      <c r="M18" s="0" t="n">
        <f aca="false">128+L18</f>
        <v>130</v>
      </c>
      <c r="N18" s="0" t="str">
        <f aca="false">LOOKUP(I18,{5,10,15},{"yellow","orange","blue"})</f>
        <v>yellow</v>
      </c>
      <c r="P18" s="0" t="n">
        <v>100</v>
      </c>
      <c r="R18" s="0" t="n">
        <v>100</v>
      </c>
      <c r="S18" s="0" t="str">
        <f aca="false">LOOKUP(F18,{1,2,3,4},{"You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18" s="0" t="n">
        <v>50</v>
      </c>
      <c r="U18" s="0" t="n">
        <f aca="false">COUNTIF($M$2:M18,M18)</f>
        <v>1</v>
      </c>
      <c r="V18" s="0" t="n">
        <f aca="false">IF(U18&lt;&gt;2,1,0)</f>
        <v>1</v>
      </c>
    </row>
    <row r="19" customFormat="false" ht="12.8" hidden="false" customHeight="false" outlineLevel="0" collapsed="false">
      <c r="A19" s="0" t="n">
        <v>18</v>
      </c>
      <c r="B19" s="0" t="n">
        <v>61</v>
      </c>
      <c r="C19" s="0" t="n">
        <v>52</v>
      </c>
      <c r="D19" s="0" t="s">
        <v>43</v>
      </c>
      <c r="E19" s="1" t="s">
        <v>25</v>
      </c>
      <c r="F19" s="0" t="n">
        <f aca="false">LOOKUP(E19,{"animal","cliff","disaster","hero"},{1,2,3,4})</f>
        <v>2</v>
      </c>
      <c r="G19" s="0" t="n">
        <v>3</v>
      </c>
      <c r="H19" s="0" t="n">
        <v>3</v>
      </c>
      <c r="I19" s="0" t="n">
        <v>15</v>
      </c>
      <c r="J19" s="0" t="n">
        <v>3</v>
      </c>
      <c r="K19" s="0" t="n">
        <f aca="false">10000*F19+1000*G19+100*H19+10*_xlfn.FLOOR.MATH(I19/10)+_xlfn.FLOOR.MATH(J19/10)</f>
        <v>23310</v>
      </c>
      <c r="L19" s="0" t="n">
        <f aca="false">IF(G19&lt;4,LOOKUP($K19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31</v>
      </c>
      <c r="M19" s="0" t="n">
        <f aca="false">128+L19</f>
        <v>159</v>
      </c>
      <c r="N19" s="0" t="str">
        <f aca="false">LOOKUP(I19,{5,10,15},{"yellow","orange","blue"})</f>
        <v>blue</v>
      </c>
      <c r="P19" s="0" t="n">
        <v>100</v>
      </c>
      <c r="R19" s="0" t="n">
        <v>100</v>
      </c>
      <c r="S19" s="0" t="str">
        <f aca="false">LOOKUP(F19,{1,2,3,4},{"You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19" s="0" t="n">
        <v>50</v>
      </c>
      <c r="U19" s="0" t="n">
        <f aca="false">COUNTIF($M$2:M19,M19)</f>
        <v>1</v>
      </c>
      <c r="V19" s="0" t="n">
        <f aca="false">IF(U19&lt;&gt;2,1,0)</f>
        <v>1</v>
      </c>
    </row>
    <row r="20" customFormat="false" ht="12.8" hidden="false" customHeight="false" outlineLevel="0" collapsed="false">
      <c r="A20" s="0" t="n">
        <v>19</v>
      </c>
      <c r="B20" s="0" t="n">
        <v>31</v>
      </c>
      <c r="C20" s="0" t="n">
        <v>16</v>
      </c>
      <c r="D20" s="0" t="s">
        <v>44</v>
      </c>
      <c r="E20" s="1" t="s">
        <v>27</v>
      </c>
      <c r="F20" s="0" t="n">
        <f aca="false">LOOKUP(E20,{"animal","cliff","disaster","hero"},{1,2,3,4})</f>
        <v>3</v>
      </c>
      <c r="G20" s="0" t="n">
        <v>1</v>
      </c>
      <c r="H20" s="0" t="n">
        <v>1</v>
      </c>
      <c r="I20" s="0" t="n">
        <v>5</v>
      </c>
      <c r="J20" s="0" t="n">
        <v>3</v>
      </c>
      <c r="K20" s="0" t="n">
        <f aca="false">10000*F20+1000*G20+100*H20+10*_xlfn.FLOOR.MATH(I20/10)+_xlfn.FLOOR.MATH(J20/10)</f>
        <v>31100</v>
      </c>
      <c r="L20" s="0" t="n">
        <f aca="false">IF(G20&lt;4,LOOKUP($K20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33</v>
      </c>
      <c r="M20" s="0" t="n">
        <f aca="false">128+L20</f>
        <v>161</v>
      </c>
      <c r="N20" s="0" t="str">
        <f aca="false">LOOKUP(I20,{5,10,15},{"yellow","orange","blue"})</f>
        <v>yellow</v>
      </c>
      <c r="P20" s="0" t="n">
        <v>100</v>
      </c>
      <c r="R20" s="0" t="n">
        <v>100</v>
      </c>
      <c r="S20" s="0" t="str">
        <f aca="false">LOOKUP(F20,{1,2,3,4},{"You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20" s="0" t="n">
        <v>50</v>
      </c>
      <c r="U20" s="0" t="n">
        <f aca="false">COUNTIF($M$2:M20,M20)</f>
        <v>1</v>
      </c>
      <c r="V20" s="0" t="n">
        <f aca="false">IF(U20&lt;&gt;2,1,0)</f>
        <v>1</v>
      </c>
    </row>
    <row r="21" customFormat="false" ht="12.8" hidden="false" customHeight="false" outlineLevel="0" collapsed="false">
      <c r="A21" s="0" t="n">
        <v>20</v>
      </c>
      <c r="B21" s="0" t="n">
        <v>6</v>
      </c>
      <c r="C21" s="0" t="n">
        <v>92</v>
      </c>
      <c r="D21" s="0" t="s">
        <v>45</v>
      </c>
      <c r="E21" s="1" t="s">
        <v>29</v>
      </c>
      <c r="F21" s="0" t="n">
        <f aca="false">LOOKUP(E21,{"animal","cliff","disaster","hero"},{1,2,3,4})</f>
        <v>4</v>
      </c>
      <c r="G21" s="0" t="n">
        <v>3</v>
      </c>
      <c r="H21" s="0" t="n">
        <v>3</v>
      </c>
      <c r="I21" s="0" t="n">
        <v>15</v>
      </c>
      <c r="J21" s="0" t="n">
        <v>3</v>
      </c>
      <c r="K21" s="0" t="n">
        <f aca="false">10000*F21+1000*G21+100*H21+10*_xlfn.FLOOR.MATH(I21/10)+_xlfn.FLOOR.MATH(J21/10)</f>
        <v>43310</v>
      </c>
      <c r="L21" s="0" t="n">
        <f aca="false">IF(G21&lt;4,LOOKUP($K21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63</v>
      </c>
      <c r="M21" s="0" t="n">
        <f aca="false">128+L21</f>
        <v>191</v>
      </c>
      <c r="N21" s="0" t="str">
        <f aca="false">LOOKUP(I21,{5,10,15},{"yellow","orange","blue"})</f>
        <v>blue</v>
      </c>
      <c r="P21" s="0" t="n">
        <v>100</v>
      </c>
      <c r="R21" s="0" t="n">
        <v>100</v>
      </c>
      <c r="S21" s="0" t="str">
        <f aca="false">LOOKUP(F21,{1,2,3,4},{"You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21" s="0" t="n">
        <v>50</v>
      </c>
      <c r="U21" s="0" t="n">
        <f aca="false">COUNTIF($M$2:M21,M21)</f>
        <v>1</v>
      </c>
      <c r="V21" s="0" t="n">
        <f aca="false">IF(U21&lt;&gt;2,1,0)</f>
        <v>1</v>
      </c>
    </row>
    <row r="22" customFormat="false" ht="12.8" hidden="false" customHeight="false" outlineLevel="0" collapsed="false">
      <c r="A22" s="0" t="n">
        <v>21</v>
      </c>
      <c r="B22" s="0" t="n">
        <v>8</v>
      </c>
      <c r="C22" s="0" t="n">
        <v>7</v>
      </c>
      <c r="D22" s="0" t="s">
        <v>46</v>
      </c>
      <c r="E22" s="1" t="s">
        <v>23</v>
      </c>
      <c r="F22" s="0" t="n">
        <f aca="false">LOOKUP(E22,{"animal","cliff","disaster","hero"},{1,2,3,4})</f>
        <v>1</v>
      </c>
      <c r="G22" s="0" t="n">
        <v>3</v>
      </c>
      <c r="H22" s="0" t="n">
        <v>1</v>
      </c>
      <c r="I22" s="0" t="n">
        <v>5</v>
      </c>
      <c r="J22" s="0" t="n">
        <v>10</v>
      </c>
      <c r="K22" s="0" t="n">
        <f aca="false">10000*F22+1000*G22+100*H22+10*_xlfn.FLOOR.MATH(I22/10)+_xlfn.FLOOR.MATH(J22/10)</f>
        <v>13101</v>
      </c>
      <c r="L22" s="0" t="n">
        <f aca="false">IF(G22&lt;4,LOOKUP($K22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10</v>
      </c>
      <c r="M22" s="0" t="n">
        <f aca="false">128+L22</f>
        <v>138</v>
      </c>
      <c r="N22" s="0" t="str">
        <f aca="false">LOOKUP(I22,{5,10,15},{"yellow","orange","blue"})</f>
        <v>yellow</v>
      </c>
      <c r="P22" s="0" t="n">
        <v>100</v>
      </c>
      <c r="R22" s="0" t="n">
        <v>100</v>
      </c>
      <c r="S22" s="0" t="str">
        <f aca="false">LOOKUP(F22,{1,2,3,4},{"You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22" s="0" t="n">
        <v>50</v>
      </c>
      <c r="U22" s="0" t="n">
        <f aca="false">COUNTIF($M$2:M22,M22)</f>
        <v>1</v>
      </c>
      <c r="V22" s="0" t="n">
        <f aca="false">IF(U22&lt;&gt;2,1,0)</f>
        <v>1</v>
      </c>
    </row>
    <row r="23" customFormat="false" ht="12.8" hidden="false" customHeight="false" outlineLevel="0" collapsed="false">
      <c r="A23" s="0" t="n">
        <v>22</v>
      </c>
      <c r="B23" s="0" t="n">
        <v>17</v>
      </c>
      <c r="C23" s="0" t="n">
        <v>43</v>
      </c>
      <c r="D23" s="0" t="s">
        <v>47</v>
      </c>
      <c r="E23" s="1" t="s">
        <v>25</v>
      </c>
      <c r="F23" s="0" t="n">
        <f aca="false">LOOKUP(E23,{"animal","cliff","disaster","hero"},{1,2,3,4})</f>
        <v>2</v>
      </c>
      <c r="G23" s="0" t="n">
        <v>1</v>
      </c>
      <c r="H23" s="0" t="n">
        <v>3</v>
      </c>
      <c r="I23" s="0" t="n">
        <v>15</v>
      </c>
      <c r="J23" s="0" t="n">
        <v>3</v>
      </c>
      <c r="K23" s="0" t="n">
        <f aca="false">10000*F23+1000*G23+100*H23+10*_xlfn.FLOOR.MATH(I23/10)+_xlfn.FLOOR.MATH(J23/10)</f>
        <v>21310</v>
      </c>
      <c r="L23" s="0" t="n">
        <f aca="false">IF(G23&lt;4,LOOKUP($K23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23</v>
      </c>
      <c r="M23" s="0" t="n">
        <f aca="false">128+L23</f>
        <v>151</v>
      </c>
      <c r="N23" s="0" t="str">
        <f aca="false">LOOKUP(I23,{5,10,15},{"yellow","orange","blue"})</f>
        <v>blue</v>
      </c>
      <c r="P23" s="0" t="n">
        <v>100</v>
      </c>
      <c r="R23" s="0" t="n">
        <v>100</v>
      </c>
      <c r="S23" s="0" t="str">
        <f aca="false">LOOKUP(F23,{1,2,3,4},{"You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23" s="0" t="n">
        <v>50</v>
      </c>
      <c r="U23" s="0" t="n">
        <f aca="false">COUNTIF($M$2:M23,M23)</f>
        <v>1</v>
      </c>
      <c r="V23" s="0" t="n">
        <f aca="false">IF(U23&lt;&gt;2,1,0)</f>
        <v>1</v>
      </c>
    </row>
    <row r="24" customFormat="false" ht="12.8" hidden="false" customHeight="false" outlineLevel="0" collapsed="false">
      <c r="A24" s="0" t="n">
        <v>23</v>
      </c>
      <c r="B24" s="0" t="n">
        <v>67</v>
      </c>
      <c r="C24" s="0" t="n">
        <v>68</v>
      </c>
      <c r="D24" s="0" t="s">
        <v>48</v>
      </c>
      <c r="E24" s="1" t="s">
        <v>27</v>
      </c>
      <c r="F24" s="0" t="n">
        <f aca="false">LOOKUP(E24,{"animal","cliff","disaster","hero"},{1,2,3,4})</f>
        <v>3</v>
      </c>
      <c r="G24" s="0" t="n">
        <v>3</v>
      </c>
      <c r="H24" s="0" t="n">
        <v>1</v>
      </c>
      <c r="I24" s="0" t="n">
        <v>5</v>
      </c>
      <c r="J24" s="0" t="n">
        <v>10</v>
      </c>
      <c r="K24" s="0" t="n">
        <f aca="false">10000*F24+1000*G24+100*H24+10*_xlfn.FLOOR.MATH(I24/10)+_xlfn.FLOOR.MATH(J24/10)</f>
        <v>33101</v>
      </c>
      <c r="L24" s="0" t="n">
        <f aca="false">IF(G24&lt;4,LOOKUP($K24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42</v>
      </c>
      <c r="M24" s="0" t="n">
        <f aca="false">128+L24</f>
        <v>170</v>
      </c>
      <c r="N24" s="0" t="str">
        <f aca="false">LOOKUP(I24,{5,10,15},{"yellow","orange","blue"})</f>
        <v>yellow</v>
      </c>
      <c r="P24" s="0" t="n">
        <v>100</v>
      </c>
      <c r="R24" s="0" t="n">
        <v>100</v>
      </c>
      <c r="S24" s="0" t="str">
        <f aca="false">LOOKUP(F24,{1,2,3,4},{"You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24" s="0" t="n">
        <v>50</v>
      </c>
      <c r="U24" s="0" t="n">
        <f aca="false">COUNTIF($M$2:M24,M24)</f>
        <v>1</v>
      </c>
      <c r="V24" s="0" t="n">
        <f aca="false">IF(U24&lt;&gt;2,1,0)</f>
        <v>1</v>
      </c>
    </row>
    <row r="25" customFormat="false" ht="12.8" hidden="false" customHeight="false" outlineLevel="0" collapsed="false">
      <c r="A25" s="0" t="n">
        <v>24</v>
      </c>
      <c r="B25" s="0" t="n">
        <v>42</v>
      </c>
      <c r="C25" s="0" t="n">
        <v>4</v>
      </c>
      <c r="D25" s="0" t="s">
        <v>49</v>
      </c>
      <c r="E25" s="1" t="s">
        <v>29</v>
      </c>
      <c r="F25" s="0" t="n">
        <f aca="false">LOOKUP(E25,{"animal","cliff","disaster","hero"},{1,2,3,4})</f>
        <v>4</v>
      </c>
      <c r="G25" s="0" t="n">
        <v>1</v>
      </c>
      <c r="H25" s="0" t="n">
        <v>3</v>
      </c>
      <c r="I25" s="0" t="n">
        <v>15</v>
      </c>
      <c r="J25" s="0" t="n">
        <v>3</v>
      </c>
      <c r="K25" s="0" t="n">
        <f aca="false">10000*F25+1000*G25+100*H25+10*_xlfn.FLOOR.MATH(I25/10)+_xlfn.FLOOR.MATH(J25/10)</f>
        <v>41310</v>
      </c>
      <c r="L25" s="0" t="n">
        <f aca="false">IF(G25&lt;4,LOOKUP($K25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55</v>
      </c>
      <c r="M25" s="0" t="n">
        <f aca="false">128+L25</f>
        <v>183</v>
      </c>
      <c r="N25" s="0" t="str">
        <f aca="false">LOOKUP(I25,{5,10,15},{"yellow","orange","blue"})</f>
        <v>blue</v>
      </c>
      <c r="P25" s="0" t="n">
        <v>100</v>
      </c>
      <c r="R25" s="0" t="n">
        <v>100</v>
      </c>
      <c r="S25" s="0" t="str">
        <f aca="false">LOOKUP(F25,{1,2,3,4},{"You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25" s="0" t="n">
        <v>50</v>
      </c>
      <c r="U25" s="0" t="n">
        <f aca="false">COUNTIF($M$2:M25,M25)</f>
        <v>1</v>
      </c>
      <c r="V25" s="0" t="n">
        <f aca="false">IF(U25&lt;&gt;2,1,0)</f>
        <v>1</v>
      </c>
    </row>
    <row r="26" customFormat="false" ht="12.8" hidden="false" customHeight="false" outlineLevel="0" collapsed="false">
      <c r="A26" s="0" t="n">
        <v>25</v>
      </c>
      <c r="B26" s="0" t="n">
        <v>36</v>
      </c>
      <c r="C26" s="0" t="n">
        <v>44</v>
      </c>
      <c r="D26" s="0" t="s">
        <v>50</v>
      </c>
      <c r="E26" s="1" t="s">
        <v>23</v>
      </c>
      <c r="F26" s="0" t="n">
        <f aca="false">LOOKUP(E26,{"animal","cliff","disaster","hero"},{1,2,3,4})</f>
        <v>1</v>
      </c>
      <c r="G26" s="0" t="n">
        <v>1</v>
      </c>
      <c r="H26" s="0" t="n">
        <v>1</v>
      </c>
      <c r="I26" s="0" t="n">
        <v>5</v>
      </c>
      <c r="J26" s="0" t="n">
        <v>3</v>
      </c>
      <c r="K26" s="0" t="n">
        <f aca="false">10000*F26+1000*G26+100*H26+10*_xlfn.FLOOR.MATH(I26/10)+_xlfn.FLOOR.MATH(J26/10)</f>
        <v>11100</v>
      </c>
      <c r="L26" s="0" t="n">
        <f aca="false">IF(G26&lt;4,LOOKUP($K26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</v>
      </c>
      <c r="M26" s="0" t="n">
        <f aca="false">128+L26</f>
        <v>129</v>
      </c>
      <c r="N26" s="0" t="str">
        <f aca="false">LOOKUP(I26,{5,10,15},{"yellow","orange","blue"})</f>
        <v>yellow</v>
      </c>
      <c r="P26" s="0" t="n">
        <v>100</v>
      </c>
      <c r="R26" s="0" t="n">
        <v>100</v>
      </c>
      <c r="S26" s="0" t="str">
        <f aca="false">LOOKUP(F26,{1,2,3,4},{"You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26" s="0" t="n">
        <v>50</v>
      </c>
      <c r="U26" s="0" t="n">
        <f aca="false">COUNTIF($M$2:M26,M26)</f>
        <v>1</v>
      </c>
      <c r="V26" s="0" t="n">
        <f aca="false">IF(U26&lt;&gt;2,1,0)</f>
        <v>1</v>
      </c>
    </row>
    <row r="27" customFormat="false" ht="12.8" hidden="false" customHeight="false" outlineLevel="0" collapsed="false">
      <c r="A27" s="0" t="n">
        <v>26</v>
      </c>
      <c r="B27" s="0" t="n">
        <v>65</v>
      </c>
      <c r="C27" s="0" t="n">
        <v>78</v>
      </c>
      <c r="D27" s="0" t="s">
        <v>51</v>
      </c>
      <c r="E27" s="1" t="s">
        <v>25</v>
      </c>
      <c r="F27" s="0" t="n">
        <f aca="false">LOOKUP(E27,{"animal","cliff","disaster","hero"},{1,2,3,4})</f>
        <v>2</v>
      </c>
      <c r="G27" s="0" t="n">
        <v>3</v>
      </c>
      <c r="H27" s="0" t="n">
        <v>3</v>
      </c>
      <c r="I27" s="0" t="n">
        <v>15</v>
      </c>
      <c r="J27" s="0" t="n">
        <v>10</v>
      </c>
      <c r="K27" s="0" t="n">
        <f aca="false">10000*F27+1000*G27+100*H27+10*_xlfn.FLOOR.MATH(I27/10)+_xlfn.FLOOR.MATH(J27/10)</f>
        <v>23311</v>
      </c>
      <c r="L27" s="0" t="n">
        <f aca="false">IF(G27&lt;4,LOOKUP($K27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32</v>
      </c>
      <c r="M27" s="0" t="n">
        <f aca="false">128+L27</f>
        <v>160</v>
      </c>
      <c r="N27" s="0" t="str">
        <f aca="false">LOOKUP(I27,{5,10,15},{"yellow","orange","blue"})</f>
        <v>blue</v>
      </c>
      <c r="P27" s="0" t="n">
        <v>100</v>
      </c>
      <c r="R27" s="0" t="n">
        <v>100</v>
      </c>
      <c r="S27" s="0" t="str">
        <f aca="false">LOOKUP(F27,{1,2,3,4},{"You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27" s="0" t="n">
        <v>50</v>
      </c>
      <c r="U27" s="0" t="n">
        <f aca="false">COUNTIF($M$2:M27,M27)</f>
        <v>1</v>
      </c>
      <c r="V27" s="0" t="n">
        <f aca="false">IF(U27&lt;&gt;2,1,0)</f>
        <v>1</v>
      </c>
    </row>
    <row r="28" customFormat="false" ht="12.8" hidden="false" customHeight="false" outlineLevel="0" collapsed="false">
      <c r="A28" s="0" t="n">
        <v>27</v>
      </c>
      <c r="B28" s="0" t="n">
        <v>27</v>
      </c>
      <c r="C28" s="0" t="n">
        <v>94</v>
      </c>
      <c r="D28" s="0" t="s">
        <v>52</v>
      </c>
      <c r="E28" s="1" t="s">
        <v>27</v>
      </c>
      <c r="F28" s="0" t="n">
        <f aca="false">LOOKUP(E28,{"animal","cliff","disaster","hero"},{1,2,3,4})</f>
        <v>3</v>
      </c>
      <c r="G28" s="0" t="n">
        <v>1</v>
      </c>
      <c r="H28" s="0" t="n">
        <v>1</v>
      </c>
      <c r="I28" s="0" t="n">
        <v>5</v>
      </c>
      <c r="J28" s="0" t="n">
        <v>10</v>
      </c>
      <c r="K28" s="0" t="n">
        <f aca="false">10000*F28+1000*G28+100*H28+10*_xlfn.FLOOR.MATH(I28/10)+_xlfn.FLOOR.MATH(J28/10)</f>
        <v>31101</v>
      </c>
      <c r="L28" s="0" t="n">
        <f aca="false">IF(G28&lt;4,LOOKUP($K28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34</v>
      </c>
      <c r="M28" s="0" t="n">
        <f aca="false">128+L28</f>
        <v>162</v>
      </c>
      <c r="N28" s="0" t="str">
        <f aca="false">LOOKUP(I28,{5,10,15},{"yellow","orange","blue"})</f>
        <v>yellow</v>
      </c>
      <c r="P28" s="0" t="n">
        <v>100</v>
      </c>
      <c r="R28" s="0" t="n">
        <v>100</v>
      </c>
      <c r="S28" s="0" t="str">
        <f aca="false">LOOKUP(F28,{1,2,3,4},{"You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28" s="0" t="n">
        <v>50</v>
      </c>
      <c r="U28" s="0" t="n">
        <f aca="false">COUNTIF($M$2:M28,M28)</f>
        <v>1</v>
      </c>
      <c r="V28" s="0" t="n">
        <f aca="false">IF(U28&lt;&gt;2,1,0)</f>
        <v>1</v>
      </c>
    </row>
    <row r="29" customFormat="false" ht="12.8" hidden="false" customHeight="false" outlineLevel="0" collapsed="false">
      <c r="A29" s="0" t="n">
        <v>28</v>
      </c>
      <c r="B29" s="0" t="n">
        <v>2</v>
      </c>
      <c r="C29" s="0" t="n">
        <v>87</v>
      </c>
      <c r="D29" s="0" t="s">
        <v>53</v>
      </c>
      <c r="E29" s="1" t="s">
        <v>29</v>
      </c>
      <c r="F29" s="0" t="n">
        <f aca="false">LOOKUP(E29,{"animal","cliff","disaster","hero"},{1,2,3,4})</f>
        <v>4</v>
      </c>
      <c r="G29" s="0" t="n">
        <v>3</v>
      </c>
      <c r="H29" s="0" t="n">
        <v>3</v>
      </c>
      <c r="I29" s="0" t="n">
        <v>15</v>
      </c>
      <c r="J29" s="0" t="n">
        <v>10</v>
      </c>
      <c r="K29" s="0" t="n">
        <f aca="false">10000*F29+1000*G29+100*H29+10*_xlfn.FLOOR.MATH(I29/10)+_xlfn.FLOOR.MATH(J29/10)</f>
        <v>43311</v>
      </c>
      <c r="L29" s="0" t="n">
        <f aca="false">IF(G29&lt;4,LOOKUP($K29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64</v>
      </c>
      <c r="M29" s="0" t="n">
        <f aca="false">128+L29</f>
        <v>192</v>
      </c>
      <c r="N29" s="0" t="str">
        <f aca="false">LOOKUP(I29,{5,10,15},{"yellow","orange","blue"})</f>
        <v>blue</v>
      </c>
      <c r="P29" s="0" t="n">
        <v>100</v>
      </c>
      <c r="R29" s="0" t="n">
        <v>100</v>
      </c>
      <c r="S29" s="0" t="str">
        <f aca="false">LOOKUP(F29,{1,2,3,4},{"You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29" s="0" t="n">
        <v>50</v>
      </c>
      <c r="U29" s="0" t="n">
        <f aca="false">COUNTIF($M$2:M29,M29)</f>
        <v>1</v>
      </c>
      <c r="V29" s="0" t="n">
        <f aca="false">IF(U29&lt;&gt;2,1,0)</f>
        <v>1</v>
      </c>
    </row>
    <row r="30" customFormat="false" ht="12.8" hidden="false" customHeight="false" outlineLevel="0" collapsed="false">
      <c r="A30" s="0" t="n">
        <v>29</v>
      </c>
      <c r="B30" s="0" t="n">
        <v>4</v>
      </c>
      <c r="C30" s="0" t="n">
        <v>3</v>
      </c>
      <c r="D30" s="0" t="s">
        <v>54</v>
      </c>
      <c r="E30" s="1" t="s">
        <v>23</v>
      </c>
      <c r="F30" s="0" t="n">
        <f aca="false">LOOKUP(E30,{"animal","cliff","disaster","hero"},{1,2,3,4})</f>
        <v>1</v>
      </c>
      <c r="G30" s="0" t="n">
        <v>3</v>
      </c>
      <c r="H30" s="0" t="n">
        <v>1</v>
      </c>
      <c r="I30" s="0" t="n">
        <v>5</v>
      </c>
      <c r="J30" s="0" t="n">
        <v>3</v>
      </c>
      <c r="K30" s="0" t="n">
        <f aca="false">10000*F30+1000*G30+100*H30+10*_xlfn.FLOOR.MATH(I30/10)+_xlfn.FLOOR.MATH(J30/10)</f>
        <v>13100</v>
      </c>
      <c r="L30" s="0" t="n">
        <f aca="false">IF(G30&lt;4,LOOKUP($K30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9</v>
      </c>
      <c r="M30" s="0" t="n">
        <f aca="false">128+L30</f>
        <v>137</v>
      </c>
      <c r="N30" s="0" t="str">
        <f aca="false">LOOKUP(I30,{5,10,15},{"yellow","orange","blue"})</f>
        <v>yellow</v>
      </c>
      <c r="P30" s="0" t="n">
        <v>100</v>
      </c>
      <c r="R30" s="0" t="n">
        <v>100</v>
      </c>
      <c r="S30" s="0" t="str">
        <f aca="false">LOOKUP(F30,{1,2,3,4},{"You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30" s="0" t="n">
        <v>50</v>
      </c>
      <c r="U30" s="0" t="n">
        <f aca="false">COUNTIF($M$2:M32,M30)</f>
        <v>1</v>
      </c>
      <c r="V30" s="0" t="n">
        <f aca="false">IF(U30&lt;&gt;2,1,0)</f>
        <v>1</v>
      </c>
    </row>
    <row r="31" customFormat="false" ht="12.8" hidden="false" customHeight="false" outlineLevel="0" collapsed="false">
      <c r="A31" s="0" t="n">
        <v>30</v>
      </c>
      <c r="B31" s="0" t="n">
        <v>21</v>
      </c>
      <c r="C31" s="0" t="n">
        <v>100</v>
      </c>
      <c r="D31" s="0" t="s">
        <v>55</v>
      </c>
      <c r="E31" s="1" t="s">
        <v>25</v>
      </c>
      <c r="F31" s="0" t="n">
        <f aca="false">LOOKUP(E31,{"animal","cliff","disaster","hero"},{1,2,3,4})</f>
        <v>2</v>
      </c>
      <c r="G31" s="0" t="n">
        <v>1</v>
      </c>
      <c r="H31" s="0" t="n">
        <v>3</v>
      </c>
      <c r="I31" s="0" t="n">
        <v>15</v>
      </c>
      <c r="J31" s="0" t="n">
        <v>10</v>
      </c>
      <c r="K31" s="0" t="n">
        <f aca="false">10000*F31+1000*G31+100*H31+10*_xlfn.FLOOR.MATH(I31/10)+_xlfn.FLOOR.MATH(J31/10)</f>
        <v>21311</v>
      </c>
      <c r="L31" s="0" t="n">
        <f aca="false">IF(G31&lt;4,LOOKUP($K31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24</v>
      </c>
      <c r="M31" s="0" t="n">
        <f aca="false">128+L31</f>
        <v>152</v>
      </c>
      <c r="N31" s="0" t="str">
        <f aca="false">LOOKUP(I31,{5,10,15},{"yellow","orange","blue"})</f>
        <v>blue</v>
      </c>
      <c r="P31" s="0" t="n">
        <v>100</v>
      </c>
      <c r="R31" s="0" t="n">
        <v>100</v>
      </c>
      <c r="S31" s="0" t="str">
        <f aca="false">LOOKUP(F31,{1,2,3,4},{"You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31" s="0" t="n">
        <v>50</v>
      </c>
      <c r="U31" s="0" t="n">
        <f aca="false">COUNTIF($M$2:M31,M31)</f>
        <v>1</v>
      </c>
      <c r="V31" s="0" t="n">
        <f aca="false">IF(U31&lt;&gt;2,1,0)</f>
        <v>1</v>
      </c>
    </row>
    <row r="32" customFormat="false" ht="12.8" hidden="false" customHeight="false" outlineLevel="0" collapsed="false">
      <c r="A32" s="0" t="n">
        <v>31</v>
      </c>
      <c r="B32" s="0" t="n">
        <v>51</v>
      </c>
      <c r="C32" s="0" t="n">
        <v>20</v>
      </c>
      <c r="D32" s="0" t="s">
        <v>56</v>
      </c>
      <c r="E32" s="1" t="s">
        <v>27</v>
      </c>
      <c r="F32" s="0" t="n">
        <f aca="false">LOOKUP(E32,{"animal","cliff","disaster","hero"},{1,2,3,4})</f>
        <v>3</v>
      </c>
      <c r="G32" s="0" t="n">
        <v>3</v>
      </c>
      <c r="H32" s="0" t="n">
        <v>1</v>
      </c>
      <c r="I32" s="0" t="n">
        <v>5</v>
      </c>
      <c r="J32" s="0" t="n">
        <v>3</v>
      </c>
      <c r="K32" s="0" t="n">
        <f aca="false">10000*F32+1000*G32+100*H32+10*_xlfn.FLOOR.MATH(I32/10)+_xlfn.FLOOR.MATH(J32/10)</f>
        <v>33100</v>
      </c>
      <c r="L32" s="0" t="n">
        <f aca="false">IF(G32&lt;4,LOOKUP($K32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41</v>
      </c>
      <c r="M32" s="0" t="n">
        <f aca="false">128+L32</f>
        <v>169</v>
      </c>
      <c r="N32" s="0" t="str">
        <f aca="false">LOOKUP(I32,{5,10,15},{"yellow","orange","blue"})</f>
        <v>yellow</v>
      </c>
      <c r="P32" s="0" t="n">
        <v>100</v>
      </c>
      <c r="R32" s="0" t="n">
        <v>100</v>
      </c>
      <c r="S32" s="0" t="str">
        <f aca="false">LOOKUP(F32,{1,2,3,4},{"You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32" s="0" t="n">
        <v>50</v>
      </c>
      <c r="U32" s="0" t="n">
        <f aca="false">COUNTIF($M$2:M32,M32)</f>
        <v>1</v>
      </c>
      <c r="V32" s="0" t="n">
        <f aca="false">IF(U32&lt;&gt;2,1,0)</f>
        <v>1</v>
      </c>
    </row>
    <row r="33" customFormat="false" ht="12.8" hidden="false" customHeight="false" outlineLevel="0" collapsed="false">
      <c r="A33" s="0" t="n">
        <v>32</v>
      </c>
      <c r="B33" s="0" t="n">
        <v>38</v>
      </c>
      <c r="C33" s="0" t="n">
        <v>98</v>
      </c>
      <c r="D33" s="0" t="s">
        <v>57</v>
      </c>
      <c r="E33" s="1" t="s">
        <v>29</v>
      </c>
      <c r="F33" s="0" t="n">
        <f aca="false">LOOKUP(E33,{"animal","cliff","disaster","hero"},{1,2,3,4})</f>
        <v>4</v>
      </c>
      <c r="G33" s="0" t="n">
        <v>1</v>
      </c>
      <c r="H33" s="0" t="n">
        <v>3</v>
      </c>
      <c r="I33" s="0" t="n">
        <v>15</v>
      </c>
      <c r="J33" s="0" t="n">
        <v>10</v>
      </c>
      <c r="K33" s="0" t="n">
        <f aca="false">10000*F33+1000*G33+100*H33+10*_xlfn.FLOOR.MATH(I33/10)+_xlfn.FLOOR.MATH(J33/10)</f>
        <v>41311</v>
      </c>
      <c r="L33" s="0" t="n">
        <f aca="false">IF(G33&lt;4,LOOKUP($K33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56</v>
      </c>
      <c r="M33" s="0" t="n">
        <f aca="false">128+L33</f>
        <v>184</v>
      </c>
      <c r="N33" s="0" t="str">
        <f aca="false">LOOKUP(I33,{5,10,15},{"yellow","orange","blue"})</f>
        <v>blue</v>
      </c>
      <c r="P33" s="0" t="n">
        <v>100</v>
      </c>
      <c r="R33" s="0" t="n">
        <v>100</v>
      </c>
      <c r="S33" s="0" t="str">
        <f aca="false">LOOKUP(F33,{1,2,3,4},{"You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33" s="0" t="n">
        <v>50</v>
      </c>
      <c r="U33" s="0" t="n">
        <f aca="false">COUNTIF($M$2:M33,M33)</f>
        <v>1</v>
      </c>
      <c r="V33" s="0" t="n">
        <f aca="false">IF(U33&lt;&gt;2,1,0)</f>
        <v>1</v>
      </c>
    </row>
    <row r="34" customFormat="false" ht="12.8" hidden="false" customHeight="false" outlineLevel="0" collapsed="false">
      <c r="A34" s="0" t="n">
        <v>33</v>
      </c>
      <c r="B34" s="0" t="n">
        <v>64</v>
      </c>
      <c r="C34" s="0" t="n">
        <v>18</v>
      </c>
      <c r="D34" s="0" t="s">
        <v>58</v>
      </c>
      <c r="E34" s="1" t="s">
        <v>23</v>
      </c>
      <c r="F34" s="0" t="n">
        <f aca="false">LOOKUP(E34,{"animal","cliff","disaster","hero"},{1,2,3,4})</f>
        <v>1</v>
      </c>
      <c r="G34" s="0" t="n">
        <v>1</v>
      </c>
      <c r="H34" s="0" t="n">
        <v>3</v>
      </c>
      <c r="I34" s="0" t="n">
        <v>15</v>
      </c>
      <c r="J34" s="0" t="n">
        <v>3</v>
      </c>
      <c r="K34" s="0" t="n">
        <f aca="false">10000*F34+1000*G34+100*H34+10*_xlfn.FLOOR.MATH(I34/10)+_xlfn.FLOOR.MATH(J34/10)</f>
        <v>11310</v>
      </c>
      <c r="L34" s="0" t="n">
        <f aca="false">IF(G34&lt;4,LOOKUP($K34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7</v>
      </c>
      <c r="M34" s="0" t="n">
        <f aca="false">128+L34</f>
        <v>135</v>
      </c>
      <c r="N34" s="0" t="str">
        <f aca="false">LOOKUP(I34,{5,10,15},{"yellow","orange","blue"})</f>
        <v>blue</v>
      </c>
      <c r="P34" s="0" t="n">
        <v>100</v>
      </c>
      <c r="R34" s="0" t="n">
        <v>100</v>
      </c>
      <c r="S34" s="0" t="str">
        <f aca="false">LOOKUP(F34,{1,2,3,4},{"You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34" s="0" t="n">
        <v>50</v>
      </c>
      <c r="U34" s="0" t="n">
        <f aca="false">COUNTIF($M$2:M34,M34)</f>
        <v>1</v>
      </c>
      <c r="V34" s="0" t="n">
        <f aca="false">IF(U34&lt;&gt;2,1,0)</f>
        <v>1</v>
      </c>
    </row>
    <row r="35" customFormat="false" ht="12.8" hidden="false" customHeight="false" outlineLevel="0" collapsed="false">
      <c r="A35" s="0" t="n">
        <v>34</v>
      </c>
      <c r="B35" s="0" t="n">
        <v>37</v>
      </c>
      <c r="C35" s="0" t="n">
        <v>29</v>
      </c>
      <c r="D35" s="0" t="s">
        <v>59</v>
      </c>
      <c r="E35" s="1" t="s">
        <v>25</v>
      </c>
      <c r="F35" s="0" t="n">
        <f aca="false">LOOKUP(E35,{"animal","cliff","disaster","hero"},{1,2,3,4})</f>
        <v>2</v>
      </c>
      <c r="G35" s="0" t="n">
        <v>3</v>
      </c>
      <c r="H35" s="0" t="n">
        <v>1</v>
      </c>
      <c r="I35" s="0" t="n">
        <v>5</v>
      </c>
      <c r="J35" s="0" t="n">
        <v>3</v>
      </c>
      <c r="K35" s="0" t="n">
        <f aca="false">10000*F35+1000*G35+100*H35+10*_xlfn.FLOOR.MATH(I35/10)+_xlfn.FLOOR.MATH(J35/10)</f>
        <v>23100</v>
      </c>
      <c r="L35" s="0" t="n">
        <f aca="false">IF(G35&lt;4,LOOKUP($K35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25</v>
      </c>
      <c r="M35" s="0" t="n">
        <f aca="false">128+L35</f>
        <v>153</v>
      </c>
      <c r="N35" s="0" t="str">
        <f aca="false">LOOKUP(I35,{5,10,15},{"yellow","orange","blue"})</f>
        <v>yellow</v>
      </c>
      <c r="P35" s="0" t="n">
        <v>100</v>
      </c>
      <c r="R35" s="0" t="n">
        <v>100</v>
      </c>
      <c r="S35" s="0" t="str">
        <f aca="false">LOOKUP(F35,{1,2,3,4},{"You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35" s="0" t="n">
        <v>50</v>
      </c>
      <c r="U35" s="0" t="n">
        <f aca="false">COUNTIF($M$2:M35,M35)</f>
        <v>1</v>
      </c>
      <c r="V35" s="0" t="n">
        <f aca="false">IF(U35&lt;&gt;2,1,0)</f>
        <v>1</v>
      </c>
    </row>
    <row r="36" customFormat="false" ht="12.8" hidden="false" customHeight="false" outlineLevel="0" collapsed="false">
      <c r="A36" s="0" t="n">
        <v>35</v>
      </c>
      <c r="B36" s="0" t="n">
        <v>7</v>
      </c>
      <c r="C36" s="0" t="n">
        <v>8</v>
      </c>
      <c r="D36" s="0" t="s">
        <v>60</v>
      </c>
      <c r="E36" s="1" t="s">
        <v>27</v>
      </c>
      <c r="F36" s="0" t="n">
        <f aca="false">LOOKUP(E36,{"animal","cliff","disaster","hero"},{1,2,3,4})</f>
        <v>3</v>
      </c>
      <c r="G36" s="0" t="n">
        <v>1</v>
      </c>
      <c r="H36" s="0" t="n">
        <v>3</v>
      </c>
      <c r="I36" s="0" t="n">
        <v>15</v>
      </c>
      <c r="J36" s="0" t="n">
        <v>3</v>
      </c>
      <c r="K36" s="0" t="n">
        <f aca="false">10000*F36+1000*G36+100*H36+10*_xlfn.FLOOR.MATH(I36/10)+_xlfn.FLOOR.MATH(J36/10)</f>
        <v>31310</v>
      </c>
      <c r="L36" s="0" t="n">
        <f aca="false">IF(G36&lt;4,LOOKUP($K36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39</v>
      </c>
      <c r="M36" s="0" t="n">
        <f aca="false">128+L36</f>
        <v>167</v>
      </c>
      <c r="N36" s="0" t="str">
        <f aca="false">LOOKUP(I36,{5,10,15},{"yellow","orange","blue"})</f>
        <v>blue</v>
      </c>
      <c r="P36" s="0" t="n">
        <v>100</v>
      </c>
      <c r="R36" s="0" t="n">
        <v>100</v>
      </c>
      <c r="S36" s="0" t="str">
        <f aca="false">LOOKUP(F36,{1,2,3,4},{"You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36" s="0" t="n">
        <v>50</v>
      </c>
      <c r="U36" s="0" t="n">
        <f aca="false">COUNTIF($M$2:M36,M36)</f>
        <v>1</v>
      </c>
      <c r="V36" s="0" t="n">
        <f aca="false">IF(U36&lt;&gt;2,1,0)</f>
        <v>1</v>
      </c>
    </row>
    <row r="37" customFormat="false" ht="12.8" hidden="false" customHeight="false" outlineLevel="0" collapsed="false">
      <c r="A37" s="0" t="n">
        <v>36</v>
      </c>
      <c r="B37" s="0" t="n">
        <v>34</v>
      </c>
      <c r="C37" s="0" t="n">
        <v>41</v>
      </c>
      <c r="D37" s="0" t="s">
        <v>61</v>
      </c>
      <c r="E37" s="1" t="s">
        <v>29</v>
      </c>
      <c r="F37" s="0" t="n">
        <f aca="false">LOOKUP(E37,{"animal","cliff","disaster","hero"},{1,2,3,4})</f>
        <v>4</v>
      </c>
      <c r="G37" s="0" t="n">
        <v>3</v>
      </c>
      <c r="H37" s="0" t="n">
        <v>1</v>
      </c>
      <c r="I37" s="0" t="n">
        <v>5</v>
      </c>
      <c r="J37" s="0" t="n">
        <v>3</v>
      </c>
      <c r="K37" s="0" t="n">
        <f aca="false">10000*F37+1000*G37+100*H37+10*_xlfn.FLOOR.MATH(I37/10)+_xlfn.FLOOR.MATH(J37/10)</f>
        <v>43100</v>
      </c>
      <c r="L37" s="0" t="n">
        <f aca="false">IF(G37&lt;4,LOOKUP($K37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57</v>
      </c>
      <c r="M37" s="0" t="n">
        <f aca="false">128+L37</f>
        <v>185</v>
      </c>
      <c r="N37" s="0" t="str">
        <f aca="false">LOOKUP(I37,{5,10,15},{"yellow","orange","blue"})</f>
        <v>yellow</v>
      </c>
      <c r="P37" s="0" t="n">
        <v>100</v>
      </c>
      <c r="R37" s="0" t="n">
        <v>100</v>
      </c>
      <c r="S37" s="0" t="str">
        <f aca="false">LOOKUP(F37,{1,2,3,4},{"You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37" s="0" t="n">
        <v>50</v>
      </c>
      <c r="U37" s="0" t="n">
        <f aca="false">COUNTIF($M$2:M37,M37)</f>
        <v>1</v>
      </c>
      <c r="V37" s="0" t="n">
        <f aca="false">IF(U37&lt;&gt;2,1,0)</f>
        <v>1</v>
      </c>
    </row>
    <row r="38" customFormat="false" ht="12.8" hidden="false" customHeight="false" outlineLevel="0" collapsed="false">
      <c r="A38" s="0" t="n">
        <v>37</v>
      </c>
      <c r="B38" s="0" t="n">
        <v>32</v>
      </c>
      <c r="C38" s="0" t="n">
        <v>75</v>
      </c>
      <c r="D38" s="0" t="s">
        <v>62</v>
      </c>
      <c r="E38" s="1" t="s">
        <v>23</v>
      </c>
      <c r="F38" s="0" t="n">
        <f aca="false">LOOKUP(E38,{"animal","cliff","disaster","hero"},{1,2,3,4})</f>
        <v>1</v>
      </c>
      <c r="G38" s="0" t="n">
        <v>3</v>
      </c>
      <c r="H38" s="0" t="n">
        <v>3</v>
      </c>
      <c r="I38" s="0" t="n">
        <v>15</v>
      </c>
      <c r="J38" s="0" t="n">
        <v>10</v>
      </c>
      <c r="K38" s="0" t="n">
        <f aca="false">10000*F38+1000*G38+100*H38+10*_xlfn.FLOOR.MATH(I38/10)+_xlfn.FLOOR.MATH(J38/10)</f>
        <v>13311</v>
      </c>
      <c r="L38" s="0" t="n">
        <f aca="false">IF(G38&lt;4,LOOKUP($K38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16</v>
      </c>
      <c r="M38" s="0" t="n">
        <f aca="false">128+L38</f>
        <v>144</v>
      </c>
      <c r="N38" s="0" t="str">
        <f aca="false">LOOKUP(I38,{5,10,15},{"yellow","orange","blue"})</f>
        <v>blue</v>
      </c>
      <c r="P38" s="0" t="n">
        <v>100</v>
      </c>
      <c r="R38" s="0" t="n">
        <v>100</v>
      </c>
      <c r="S38" s="0" t="str">
        <f aca="false">LOOKUP(F38,{1,2,3,4},{"You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38" s="0" t="n">
        <v>50</v>
      </c>
      <c r="U38" s="0" t="n">
        <f aca="false">COUNTIF($M$2:M38,M38)</f>
        <v>1</v>
      </c>
      <c r="V38" s="0" t="n">
        <f aca="false">IF(U38&lt;&gt;2,1,0)</f>
        <v>1</v>
      </c>
    </row>
    <row r="39" customFormat="false" ht="12.8" hidden="false" customHeight="false" outlineLevel="0" collapsed="false">
      <c r="A39" s="0" t="n">
        <v>38</v>
      </c>
      <c r="B39" s="0" t="n">
        <v>1</v>
      </c>
      <c r="C39" s="0" t="n">
        <v>14</v>
      </c>
      <c r="D39" s="0" t="s">
        <v>63</v>
      </c>
      <c r="E39" s="1" t="s">
        <v>25</v>
      </c>
      <c r="F39" s="0" t="n">
        <f aca="false">LOOKUP(E39,{"animal","cliff","disaster","hero"},{1,2,3,4})</f>
        <v>2</v>
      </c>
      <c r="G39" s="0" t="n">
        <v>1</v>
      </c>
      <c r="H39" s="0" t="n">
        <v>1</v>
      </c>
      <c r="I39" s="0" t="n">
        <v>5</v>
      </c>
      <c r="J39" s="0" t="n">
        <v>3</v>
      </c>
      <c r="K39" s="0" t="n">
        <f aca="false">10000*F39+1000*G39+100*H39+10*_xlfn.FLOOR.MATH(I39/10)+_xlfn.FLOOR.MATH(J39/10)</f>
        <v>21100</v>
      </c>
      <c r="L39" s="0" t="n">
        <f aca="false">IF(G39&lt;4,LOOKUP($K39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17</v>
      </c>
      <c r="M39" s="0" t="n">
        <f aca="false">128+L39</f>
        <v>145</v>
      </c>
      <c r="N39" s="0" t="str">
        <f aca="false">LOOKUP(I39,{5,10,15},{"yellow","orange","blue"})</f>
        <v>yellow</v>
      </c>
      <c r="P39" s="0" t="n">
        <v>100</v>
      </c>
      <c r="R39" s="0" t="n">
        <v>100</v>
      </c>
      <c r="S39" s="0" t="str">
        <f aca="false">LOOKUP(F39,{1,2,3,4},{"You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39" s="0" t="n">
        <v>50</v>
      </c>
      <c r="U39" s="0" t="n">
        <f aca="false">COUNTIF($M$2:M39,M39)</f>
        <v>1</v>
      </c>
      <c r="V39" s="0" t="n">
        <f aca="false">IF(U39&lt;&gt;2,1,0)</f>
        <v>1</v>
      </c>
    </row>
    <row r="40" customFormat="false" ht="12.8" hidden="false" customHeight="false" outlineLevel="0" collapsed="false">
      <c r="A40" s="0" t="n">
        <v>39</v>
      </c>
      <c r="B40" s="0" t="n">
        <v>35</v>
      </c>
      <c r="C40" s="0" t="n">
        <v>82</v>
      </c>
      <c r="D40" s="0" t="s">
        <v>64</v>
      </c>
      <c r="E40" s="1" t="s">
        <v>27</v>
      </c>
      <c r="F40" s="0" t="n">
        <f aca="false">LOOKUP(E40,{"animal","cliff","disaster","hero"},{1,2,3,4})</f>
        <v>3</v>
      </c>
      <c r="G40" s="0" t="n">
        <v>3</v>
      </c>
      <c r="H40" s="0" t="n">
        <v>3</v>
      </c>
      <c r="I40" s="0" t="n">
        <v>15</v>
      </c>
      <c r="J40" s="0" t="n">
        <v>10</v>
      </c>
      <c r="K40" s="0" t="n">
        <f aca="false">10000*F40+1000*G40+100*H40+10*_xlfn.FLOOR.MATH(I40/10)+_xlfn.FLOOR.MATH(J40/10)</f>
        <v>33311</v>
      </c>
      <c r="L40" s="0" t="n">
        <f aca="false">IF(G40&lt;4,LOOKUP($K40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48</v>
      </c>
      <c r="M40" s="0" t="n">
        <f aca="false">128+L40</f>
        <v>176</v>
      </c>
      <c r="N40" s="0" t="str">
        <f aca="false">LOOKUP(I40,{5,10,15},{"yellow","orange","blue"})</f>
        <v>blue</v>
      </c>
      <c r="P40" s="0" t="n">
        <v>100</v>
      </c>
      <c r="R40" s="0" t="n">
        <v>100</v>
      </c>
      <c r="S40" s="0" t="str">
        <f aca="false">LOOKUP(F40,{1,2,3,4},{"You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40" s="0" t="n">
        <v>50</v>
      </c>
      <c r="U40" s="0" t="n">
        <f aca="false">COUNTIF($M$2:M40,M40)</f>
        <v>1</v>
      </c>
      <c r="V40" s="0" t="n">
        <f aca="false">IF(U40&lt;&gt;2,1,0)</f>
        <v>1</v>
      </c>
    </row>
    <row r="41" customFormat="false" ht="12.8" hidden="false" customHeight="false" outlineLevel="0" collapsed="false">
      <c r="A41" s="0" t="n">
        <v>40</v>
      </c>
      <c r="B41" s="0" t="n">
        <v>66</v>
      </c>
      <c r="C41" s="0" t="n">
        <v>50</v>
      </c>
      <c r="D41" s="0" t="s">
        <v>65</v>
      </c>
      <c r="E41" s="1" t="s">
        <v>29</v>
      </c>
      <c r="F41" s="0" t="n">
        <f aca="false">LOOKUP(E41,{"animal","cliff","disaster","hero"},{1,2,3,4})</f>
        <v>4</v>
      </c>
      <c r="G41" s="0" t="n">
        <v>1</v>
      </c>
      <c r="H41" s="0" t="n">
        <v>1</v>
      </c>
      <c r="I41" s="0" t="n">
        <v>5</v>
      </c>
      <c r="J41" s="0" t="n">
        <v>3</v>
      </c>
      <c r="K41" s="0" t="n">
        <f aca="false">10000*F41+1000*G41+100*H41+10*_xlfn.FLOOR.MATH(I41/10)+_xlfn.FLOOR.MATH(J41/10)</f>
        <v>41100</v>
      </c>
      <c r="L41" s="0" t="n">
        <f aca="false">IF(G41&lt;4,LOOKUP($K41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49</v>
      </c>
      <c r="M41" s="0" t="n">
        <f aca="false">128+L41</f>
        <v>177</v>
      </c>
      <c r="N41" s="0" t="str">
        <f aca="false">LOOKUP(I41,{5,10,15},{"yellow","orange","blue"})</f>
        <v>yellow</v>
      </c>
      <c r="P41" s="0" t="n">
        <v>100</v>
      </c>
      <c r="R41" s="0" t="n">
        <v>100</v>
      </c>
      <c r="S41" s="0" t="str">
        <f aca="false">LOOKUP(F41,{1,2,3,4},{"You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41" s="0" t="n">
        <v>50</v>
      </c>
      <c r="U41" s="0" t="n">
        <f aca="false">COUNTIF($M$2:M41,M41)</f>
        <v>1</v>
      </c>
      <c r="V41" s="0" t="n">
        <f aca="false">IF(U41&lt;&gt;2,1,0)</f>
        <v>1</v>
      </c>
    </row>
    <row r="42" customFormat="false" ht="12.8" hidden="false" customHeight="false" outlineLevel="0" collapsed="false">
      <c r="A42" s="0" t="n">
        <v>41</v>
      </c>
      <c r="B42" s="0" t="n">
        <v>68</v>
      </c>
      <c r="C42" s="0" t="n">
        <v>48</v>
      </c>
      <c r="D42" s="0" t="s">
        <v>66</v>
      </c>
      <c r="E42" s="1" t="s">
        <v>23</v>
      </c>
      <c r="F42" s="0" t="n">
        <f aca="false">LOOKUP(E42,{"animal","cliff","disaster","hero"},{1,2,3,4})</f>
        <v>1</v>
      </c>
      <c r="G42" s="0" t="n">
        <v>1</v>
      </c>
      <c r="H42" s="0" t="n">
        <v>3</v>
      </c>
      <c r="I42" s="0" t="n">
        <v>15</v>
      </c>
      <c r="J42" s="0" t="n">
        <v>10</v>
      </c>
      <c r="K42" s="0" t="n">
        <f aca="false">10000*F42+1000*G42+100*H42+10*_xlfn.FLOOR.MATH(I42/10)+_xlfn.FLOOR.MATH(J42/10)</f>
        <v>11311</v>
      </c>
      <c r="L42" s="0" t="n">
        <f aca="false">IF(G42&lt;4,LOOKUP($K42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8</v>
      </c>
      <c r="M42" s="0" t="n">
        <f aca="false">128+L42</f>
        <v>136</v>
      </c>
      <c r="N42" s="0" t="str">
        <f aca="false">LOOKUP(I42,{5,10,15},{"yellow","orange","blue"})</f>
        <v>blue</v>
      </c>
      <c r="P42" s="0" t="n">
        <v>100</v>
      </c>
      <c r="R42" s="0" t="n">
        <v>100</v>
      </c>
      <c r="S42" s="0" t="str">
        <f aca="false">LOOKUP(F42,{1,2,3,4},{"You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42" s="0" t="n">
        <v>50</v>
      </c>
      <c r="U42" s="0" t="n">
        <f aca="false">COUNTIF($M$2:M42,M42)</f>
        <v>1</v>
      </c>
      <c r="V42" s="0" t="n">
        <f aca="false">IF(U42&lt;&gt;2,1,0)</f>
        <v>1</v>
      </c>
    </row>
    <row r="43" customFormat="false" ht="12.8" hidden="false" customHeight="false" outlineLevel="0" collapsed="false">
      <c r="A43" s="0" t="n">
        <v>42</v>
      </c>
      <c r="B43" s="0" t="n">
        <v>41</v>
      </c>
      <c r="C43" s="0" t="n">
        <v>83</v>
      </c>
      <c r="D43" s="0" t="s">
        <v>67</v>
      </c>
      <c r="E43" s="1" t="s">
        <v>25</v>
      </c>
      <c r="F43" s="0" t="n">
        <f aca="false">LOOKUP(E43,{"animal","cliff","disaster","hero"},{1,2,3,4})</f>
        <v>2</v>
      </c>
      <c r="G43" s="0" t="n">
        <v>3</v>
      </c>
      <c r="H43" s="0" t="n">
        <v>1</v>
      </c>
      <c r="I43" s="0" t="n">
        <v>5</v>
      </c>
      <c r="J43" s="0" t="n">
        <v>10</v>
      </c>
      <c r="K43" s="0" t="n">
        <f aca="false">10000*F43+1000*G43+100*H43+10*_xlfn.FLOOR.MATH(I43/10)+_xlfn.FLOOR.MATH(J43/10)</f>
        <v>23101</v>
      </c>
      <c r="L43" s="0" t="n">
        <f aca="false">IF(G43&lt;4,LOOKUP($K43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26</v>
      </c>
      <c r="M43" s="0" t="n">
        <f aca="false">128+L43</f>
        <v>154</v>
      </c>
      <c r="N43" s="0" t="str">
        <f aca="false">LOOKUP(I43,{5,10,15},{"yellow","orange","blue"})</f>
        <v>yellow</v>
      </c>
      <c r="P43" s="0" t="n">
        <v>100</v>
      </c>
      <c r="R43" s="0" t="n">
        <v>100</v>
      </c>
      <c r="S43" s="0" t="str">
        <f aca="false">LOOKUP(F43,{1,2,3,4},{"You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43" s="0" t="n">
        <v>50</v>
      </c>
      <c r="U43" s="0" t="n">
        <f aca="false">COUNTIF($M$2:M43,M43)</f>
        <v>1</v>
      </c>
      <c r="V43" s="0" t="n">
        <f aca="false">IF(U43&lt;&gt;2,1,0)</f>
        <v>1</v>
      </c>
    </row>
    <row r="44" customFormat="false" ht="12.8" hidden="false" customHeight="false" outlineLevel="0" collapsed="false">
      <c r="A44" s="0" t="n">
        <v>43</v>
      </c>
      <c r="B44" s="0" t="n">
        <v>19</v>
      </c>
      <c r="C44" s="0" t="n">
        <v>58</v>
      </c>
      <c r="D44" s="0" t="s">
        <v>68</v>
      </c>
      <c r="E44" s="1" t="s">
        <v>27</v>
      </c>
      <c r="F44" s="0" t="n">
        <f aca="false">LOOKUP(E44,{"animal","cliff","disaster","hero"},{1,2,3,4})</f>
        <v>3</v>
      </c>
      <c r="G44" s="0" t="n">
        <v>1</v>
      </c>
      <c r="H44" s="0" t="n">
        <v>3</v>
      </c>
      <c r="I44" s="0" t="n">
        <v>15</v>
      </c>
      <c r="J44" s="0" t="n">
        <v>10</v>
      </c>
      <c r="K44" s="0" t="n">
        <f aca="false">10000*F44+1000*G44+100*H44+10*_xlfn.FLOOR.MATH(I44/10)+_xlfn.FLOOR.MATH(J44/10)</f>
        <v>31311</v>
      </c>
      <c r="L44" s="0" t="n">
        <f aca="false">IF(G44&lt;4,LOOKUP($K44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40</v>
      </c>
      <c r="M44" s="0" t="n">
        <f aca="false">128+L44</f>
        <v>168</v>
      </c>
      <c r="N44" s="0" t="str">
        <f aca="false">LOOKUP(I44,{5,10,15},{"yellow","orange","blue"})</f>
        <v>blue</v>
      </c>
      <c r="P44" s="0" t="n">
        <v>100</v>
      </c>
      <c r="R44" s="0" t="n">
        <v>100</v>
      </c>
      <c r="S44" s="0" t="str">
        <f aca="false">LOOKUP(F44,{1,2,3,4},{"You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44" s="0" t="n">
        <v>50</v>
      </c>
      <c r="U44" s="0" t="n">
        <f aca="false">COUNTIF($M$2:M44,M44)</f>
        <v>1</v>
      </c>
      <c r="V44" s="0" t="n">
        <f aca="false">IF(U44&lt;&gt;2,1,0)</f>
        <v>1</v>
      </c>
    </row>
    <row r="45" customFormat="false" ht="12.8" hidden="false" customHeight="false" outlineLevel="0" collapsed="false">
      <c r="A45" s="0" t="n">
        <v>44</v>
      </c>
      <c r="B45" s="0" t="n">
        <v>30</v>
      </c>
      <c r="C45" s="0" t="n">
        <v>47</v>
      </c>
      <c r="D45" s="0" t="s">
        <v>69</v>
      </c>
      <c r="E45" s="1" t="s">
        <v>29</v>
      </c>
      <c r="F45" s="0" t="n">
        <f aca="false">LOOKUP(E45,{"animal","cliff","disaster","hero"},{1,2,3,4})</f>
        <v>4</v>
      </c>
      <c r="G45" s="0" t="n">
        <v>3</v>
      </c>
      <c r="H45" s="0" t="n">
        <v>1</v>
      </c>
      <c r="I45" s="0" t="n">
        <v>5</v>
      </c>
      <c r="J45" s="0" t="n">
        <v>10</v>
      </c>
      <c r="K45" s="0" t="n">
        <f aca="false">10000*F45+1000*G45+100*H45+10*_xlfn.FLOOR.MATH(I45/10)+_xlfn.FLOOR.MATH(J45/10)</f>
        <v>43101</v>
      </c>
      <c r="L45" s="0" t="n">
        <f aca="false">IF(G45&lt;4,LOOKUP($K45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58</v>
      </c>
      <c r="M45" s="0" t="n">
        <f aca="false">128+L45</f>
        <v>186</v>
      </c>
      <c r="N45" s="0" t="str">
        <f aca="false">LOOKUP(I45,{5,10,15},{"yellow","orange","blue"})</f>
        <v>yellow</v>
      </c>
      <c r="P45" s="0" t="n">
        <v>100</v>
      </c>
      <c r="R45" s="0" t="n">
        <v>100</v>
      </c>
      <c r="S45" s="0" t="str">
        <f aca="false">LOOKUP(F45,{1,2,3,4},{"You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45" s="0" t="n">
        <v>50</v>
      </c>
      <c r="U45" s="0" t="n">
        <f aca="false">COUNTIF($M$2:M45,M45)</f>
        <v>1</v>
      </c>
      <c r="V45" s="0" t="n">
        <f aca="false">IF(U45&lt;&gt;2,1,0)</f>
        <v>1</v>
      </c>
    </row>
    <row r="46" customFormat="false" ht="12.8" hidden="false" customHeight="false" outlineLevel="0" collapsed="false">
      <c r="A46" s="0" t="n">
        <v>45</v>
      </c>
      <c r="B46" s="0" t="n">
        <v>28</v>
      </c>
      <c r="C46" s="0" t="n">
        <v>56</v>
      </c>
      <c r="D46" s="0" t="s">
        <v>70</v>
      </c>
      <c r="E46" s="1" t="s">
        <v>23</v>
      </c>
      <c r="F46" s="0" t="n">
        <f aca="false">LOOKUP(E46,{"animal","cliff","disaster","hero"},{1,2,3,4})</f>
        <v>1</v>
      </c>
      <c r="G46" s="0" t="n">
        <v>3</v>
      </c>
      <c r="H46" s="0" t="n">
        <v>3</v>
      </c>
      <c r="I46" s="0" t="n">
        <v>15</v>
      </c>
      <c r="J46" s="0" t="n">
        <v>3</v>
      </c>
      <c r="K46" s="0" t="n">
        <f aca="false">10000*F46+1000*G46+100*H46+10*_xlfn.FLOOR.MATH(I46/10)+_xlfn.FLOOR.MATH(J46/10)</f>
        <v>13310</v>
      </c>
      <c r="L46" s="0" t="n">
        <f aca="false">IF(G46&lt;4,LOOKUP($K46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15</v>
      </c>
      <c r="M46" s="0" t="n">
        <f aca="false">128+L46</f>
        <v>143</v>
      </c>
      <c r="N46" s="0" t="str">
        <f aca="false">LOOKUP(I46,{5,10,15},{"yellow","orange","blue"})</f>
        <v>blue</v>
      </c>
      <c r="P46" s="0" t="n">
        <v>100</v>
      </c>
      <c r="R46" s="0" t="n">
        <v>100</v>
      </c>
      <c r="S46" s="0" t="str">
        <f aca="false">LOOKUP(F46,{1,2,3,4},{"You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46" s="0" t="n">
        <v>50</v>
      </c>
      <c r="U46" s="0" t="n">
        <f aca="false">COUNTIF($M$2:M46,M46)</f>
        <v>1</v>
      </c>
      <c r="V46" s="0" t="n">
        <f aca="false">IF(U46&lt;&gt;2,1,0)</f>
        <v>1</v>
      </c>
    </row>
    <row r="47" customFormat="false" ht="12.8" hidden="false" customHeight="false" outlineLevel="0" collapsed="false">
      <c r="A47" s="0" t="n">
        <v>46</v>
      </c>
      <c r="B47" s="0" t="n">
        <v>9</v>
      </c>
      <c r="C47" s="0" t="n">
        <v>34</v>
      </c>
      <c r="D47" s="0" t="s">
        <v>71</v>
      </c>
      <c r="E47" s="1" t="s">
        <v>25</v>
      </c>
      <c r="F47" s="0" t="n">
        <f aca="false">LOOKUP(E47,{"animal","cliff","disaster","hero"},{1,2,3,4})</f>
        <v>2</v>
      </c>
      <c r="G47" s="0" t="n">
        <v>1</v>
      </c>
      <c r="H47" s="0" t="n">
        <v>1</v>
      </c>
      <c r="I47" s="0" t="n">
        <v>5</v>
      </c>
      <c r="J47" s="0" t="n">
        <v>10</v>
      </c>
      <c r="K47" s="0" t="n">
        <f aca="false">10000*F47+1000*G47+100*H47+10*_xlfn.FLOOR.MATH(I47/10)+_xlfn.FLOOR.MATH(J47/10)</f>
        <v>21101</v>
      </c>
      <c r="L47" s="0" t="n">
        <f aca="false">IF(G47&lt;4,LOOKUP($K47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18</v>
      </c>
      <c r="M47" s="0" t="n">
        <f aca="false">128+L47</f>
        <v>146</v>
      </c>
      <c r="N47" s="0" t="str">
        <f aca="false">LOOKUP(I47,{5,10,15},{"yellow","orange","blue"})</f>
        <v>yellow</v>
      </c>
      <c r="P47" s="0" t="n">
        <v>100</v>
      </c>
      <c r="R47" s="0" t="n">
        <v>100</v>
      </c>
      <c r="S47" s="0" t="str">
        <f aca="false">LOOKUP(F47,{1,2,3,4},{"You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47" s="0" t="n">
        <v>50</v>
      </c>
      <c r="U47" s="0" t="n">
        <f aca="false">COUNTIF($M$2:M47,M47)</f>
        <v>1</v>
      </c>
      <c r="V47" s="0" t="n">
        <f aca="false">IF(U47&lt;&gt;2,1,0)</f>
        <v>1</v>
      </c>
    </row>
    <row r="48" customFormat="false" ht="12.8" hidden="false" customHeight="false" outlineLevel="0" collapsed="false">
      <c r="A48" s="0" t="n">
        <v>47</v>
      </c>
      <c r="B48" s="0" t="n">
        <v>59</v>
      </c>
      <c r="C48" s="0" t="n">
        <v>79</v>
      </c>
      <c r="D48" s="0" t="s">
        <v>72</v>
      </c>
      <c r="E48" s="1" t="s">
        <v>27</v>
      </c>
      <c r="F48" s="0" t="n">
        <f aca="false">LOOKUP(E48,{"animal","cliff","disaster","hero"},{1,2,3,4})</f>
        <v>3</v>
      </c>
      <c r="G48" s="0" t="n">
        <v>3</v>
      </c>
      <c r="H48" s="0" t="n">
        <v>3</v>
      </c>
      <c r="I48" s="0" t="n">
        <v>15</v>
      </c>
      <c r="J48" s="0" t="n">
        <v>3</v>
      </c>
      <c r="K48" s="0" t="n">
        <f aca="false">10000*F48+1000*G48+100*H48+10*_xlfn.FLOOR.MATH(I48/10)+_xlfn.FLOOR.MATH(J48/10)</f>
        <v>33310</v>
      </c>
      <c r="L48" s="0" t="n">
        <f aca="false">IF(G48&lt;4,LOOKUP($K48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47</v>
      </c>
      <c r="M48" s="0" t="n">
        <f aca="false">128+L48</f>
        <v>175</v>
      </c>
      <c r="N48" s="0" t="str">
        <f aca="false">LOOKUP(I48,{5,10,15},{"yellow","orange","blue"})</f>
        <v>blue</v>
      </c>
      <c r="P48" s="0" t="n">
        <v>100</v>
      </c>
      <c r="R48" s="0" t="n">
        <v>100</v>
      </c>
      <c r="S48" s="0" t="str">
        <f aca="false">LOOKUP(F48,{1,2,3,4},{"You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48" s="0" t="n">
        <v>50</v>
      </c>
      <c r="U48" s="0" t="n">
        <f aca="false">COUNTIF($M$2:M48,M48)</f>
        <v>1</v>
      </c>
      <c r="V48" s="0" t="n">
        <f aca="false">IF(U48&lt;&gt;2,1,0)</f>
        <v>1</v>
      </c>
    </row>
    <row r="49" customFormat="false" ht="12.8" hidden="false" customHeight="false" outlineLevel="0" collapsed="false">
      <c r="A49" s="0" t="n">
        <v>48</v>
      </c>
      <c r="B49" s="0" t="n">
        <v>62</v>
      </c>
      <c r="C49" s="0" t="n">
        <v>63</v>
      </c>
      <c r="D49" s="0" t="s">
        <v>73</v>
      </c>
      <c r="E49" s="1" t="s">
        <v>29</v>
      </c>
      <c r="F49" s="0" t="n">
        <f aca="false">LOOKUP(E49,{"animal","cliff","disaster","hero"},{1,2,3,4})</f>
        <v>4</v>
      </c>
      <c r="G49" s="0" t="n">
        <v>1</v>
      </c>
      <c r="H49" s="0" t="n">
        <v>1</v>
      </c>
      <c r="I49" s="0" t="n">
        <v>5</v>
      </c>
      <c r="J49" s="0" t="n">
        <v>10</v>
      </c>
      <c r="K49" s="0" t="n">
        <f aca="false">10000*F49+1000*G49+100*H49+10*_xlfn.FLOOR.MATH(I49/10)+_xlfn.FLOOR.MATH(J49/10)</f>
        <v>41101</v>
      </c>
      <c r="L49" s="0" t="n">
        <f aca="false">IF(G49&lt;4,LOOKUP($K49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50</v>
      </c>
      <c r="M49" s="0" t="n">
        <f aca="false">128+L49</f>
        <v>178</v>
      </c>
      <c r="N49" s="0" t="str">
        <f aca="false">LOOKUP(I49,{5,10,15},{"yellow","orange","blue"})</f>
        <v>yellow</v>
      </c>
      <c r="P49" s="0" t="n">
        <v>100</v>
      </c>
      <c r="R49" s="0" t="n">
        <v>100</v>
      </c>
      <c r="S49" s="0" t="str">
        <f aca="false">LOOKUP(F49,{1,2,3,4},{"You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49" s="0" t="n">
        <v>50</v>
      </c>
      <c r="U49" s="0" t="n">
        <f aca="false">COUNTIF($M$2:M49,M49)</f>
        <v>1</v>
      </c>
      <c r="V49" s="0" t="n">
        <f aca="false">IF(U49&lt;&gt;2,1,0)</f>
        <v>1</v>
      </c>
    </row>
    <row r="50" customFormat="false" ht="12.8" hidden="false" customHeight="false" outlineLevel="0" collapsed="false">
      <c r="A50" s="0" t="n">
        <v>49</v>
      </c>
      <c r="B50" s="0" t="n">
        <v>52</v>
      </c>
      <c r="C50" s="0" t="n">
        <v>9</v>
      </c>
      <c r="D50" s="0" t="s">
        <v>74</v>
      </c>
      <c r="E50" s="1" t="s">
        <v>23</v>
      </c>
      <c r="F50" s="0" t="n">
        <f aca="false">LOOKUP(E50,{"animal","cliff","disaster","hero"},{1,2,3,4})</f>
        <v>1</v>
      </c>
      <c r="G50" s="0" t="n">
        <v>1</v>
      </c>
      <c r="H50" s="0" t="n">
        <v>3</v>
      </c>
      <c r="I50" s="0" t="n">
        <v>5</v>
      </c>
      <c r="J50" s="0" t="n">
        <v>3</v>
      </c>
      <c r="K50" s="0" t="n">
        <f aca="false">10000*F50+1000*G50+100*H50+10*_xlfn.FLOOR.MATH(I50/10)+_xlfn.FLOOR.MATH(J50/10)</f>
        <v>11300</v>
      </c>
      <c r="L50" s="0" t="n">
        <f aca="false">IF(G50&lt;4,LOOKUP($K50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</v>
      </c>
      <c r="M50" s="0" t="n">
        <f aca="false">128+L50</f>
        <v>133</v>
      </c>
      <c r="N50" s="0" t="str">
        <f aca="false">LOOKUP(I50,{5,10,15},{"yellow","orange","blue"})</f>
        <v>yellow</v>
      </c>
      <c r="P50" s="0" t="n">
        <v>100</v>
      </c>
      <c r="R50" s="0" t="n">
        <v>100</v>
      </c>
      <c r="S50" s="0" t="str">
        <f aca="false">LOOKUP(F50,{1,2,3,4},{"You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50" s="0" t="n">
        <v>50</v>
      </c>
      <c r="U50" s="0" t="n">
        <f aca="false">COUNTIF($M$2:M50,M50)</f>
        <v>1</v>
      </c>
      <c r="V50" s="0" t="n">
        <f aca="false">IF(U50&lt;&gt;2,1,0)</f>
        <v>1</v>
      </c>
    </row>
    <row r="51" customFormat="false" ht="12.8" hidden="false" customHeight="false" outlineLevel="0" collapsed="false">
      <c r="A51" s="0" t="n">
        <v>50</v>
      </c>
      <c r="B51" s="0" t="n">
        <v>45</v>
      </c>
      <c r="C51" s="0" t="n">
        <v>62</v>
      </c>
      <c r="D51" s="0" t="s">
        <v>75</v>
      </c>
      <c r="E51" s="1" t="s">
        <v>25</v>
      </c>
      <c r="F51" s="0" t="n">
        <f aca="false">LOOKUP(E51,{"animal","cliff","disaster","hero"},{1,2,3,4})</f>
        <v>2</v>
      </c>
      <c r="G51" s="0" t="n">
        <v>3</v>
      </c>
      <c r="H51" s="0" t="n">
        <v>1</v>
      </c>
      <c r="I51" s="0" t="n">
        <v>15</v>
      </c>
      <c r="J51" s="0" t="n">
        <v>3</v>
      </c>
      <c r="K51" s="0" t="n">
        <f aca="false">10000*F51+1000*G51+100*H51+10*_xlfn.FLOOR.MATH(I51/10)+_xlfn.FLOOR.MATH(J51/10)</f>
        <v>23110</v>
      </c>
      <c r="L51" s="0" t="n">
        <f aca="false">IF(G51&lt;4,LOOKUP($K51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27</v>
      </c>
      <c r="M51" s="0" t="n">
        <f aca="false">128+L51</f>
        <v>155</v>
      </c>
      <c r="N51" s="0" t="str">
        <f aca="false">LOOKUP(I51,{5,10,15},{"yellow","orange","blue"})</f>
        <v>blue</v>
      </c>
      <c r="P51" s="0" t="n">
        <v>100</v>
      </c>
      <c r="R51" s="0" t="n">
        <v>100</v>
      </c>
      <c r="S51" s="0" t="str">
        <f aca="false">LOOKUP(F51,{1,2,3,4},{"You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51" s="0" t="n">
        <v>50</v>
      </c>
      <c r="U51" s="0" t="n">
        <f aca="false">COUNTIF($M$2:M51,M51)</f>
        <v>1</v>
      </c>
      <c r="V51" s="0" t="n">
        <f aca="false">IF(U51&lt;&gt;2,1,0)</f>
        <v>1</v>
      </c>
    </row>
    <row r="52" customFormat="false" ht="12.8" hidden="false" customHeight="false" outlineLevel="0" collapsed="false">
      <c r="A52" s="0" t="n">
        <v>51</v>
      </c>
      <c r="B52" s="0" t="n">
        <v>15</v>
      </c>
      <c r="C52" s="0" t="n">
        <v>66</v>
      </c>
      <c r="D52" s="0" t="s">
        <v>76</v>
      </c>
      <c r="E52" s="1" t="s">
        <v>27</v>
      </c>
      <c r="F52" s="0" t="n">
        <f aca="false">LOOKUP(E52,{"animal","cliff","disaster","hero"},{1,2,3,4})</f>
        <v>3</v>
      </c>
      <c r="G52" s="0" t="n">
        <v>1</v>
      </c>
      <c r="H52" s="0" t="n">
        <v>3</v>
      </c>
      <c r="I52" s="0" t="n">
        <v>5</v>
      </c>
      <c r="J52" s="0" t="n">
        <v>3</v>
      </c>
      <c r="K52" s="0" t="n">
        <f aca="false">10000*F52+1000*G52+100*H52+10*_xlfn.FLOOR.MATH(I52/10)+_xlfn.FLOOR.MATH(J52/10)</f>
        <v>31300</v>
      </c>
      <c r="L52" s="0" t="n">
        <f aca="false">IF(G52&lt;4,LOOKUP($K52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37</v>
      </c>
      <c r="M52" s="0" t="n">
        <f aca="false">128+L52</f>
        <v>165</v>
      </c>
      <c r="N52" s="0" t="str">
        <f aca="false">LOOKUP(I52,{5,10,15},{"yellow","orange","blue"})</f>
        <v>yellow</v>
      </c>
      <c r="P52" s="0" t="n">
        <v>100</v>
      </c>
      <c r="R52" s="0" t="n">
        <v>100</v>
      </c>
      <c r="S52" s="0" t="str">
        <f aca="false">LOOKUP(F52,{1,2,3,4},{"You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52" s="0" t="n">
        <v>50</v>
      </c>
      <c r="U52" s="0" t="n">
        <f aca="false">COUNTIF($M$2:M54,M52)</f>
        <v>1</v>
      </c>
      <c r="V52" s="0" t="n">
        <f aca="false">IF(U52&lt;&gt;2,1,0)</f>
        <v>1</v>
      </c>
    </row>
    <row r="53" customFormat="false" ht="12.8" hidden="false" customHeight="false" outlineLevel="0" collapsed="false">
      <c r="A53" s="0" t="n">
        <v>52</v>
      </c>
      <c r="B53" s="0" t="n">
        <v>22</v>
      </c>
      <c r="C53" s="0" t="n">
        <v>15</v>
      </c>
      <c r="D53" s="0" t="s">
        <v>77</v>
      </c>
      <c r="E53" s="1" t="s">
        <v>29</v>
      </c>
      <c r="F53" s="0" t="n">
        <f aca="false">LOOKUP(E53,{"animal","cliff","disaster","hero"},{1,2,3,4})</f>
        <v>4</v>
      </c>
      <c r="G53" s="0" t="n">
        <v>3</v>
      </c>
      <c r="H53" s="0" t="n">
        <v>1</v>
      </c>
      <c r="I53" s="0" t="n">
        <v>15</v>
      </c>
      <c r="J53" s="0" t="n">
        <v>3</v>
      </c>
      <c r="K53" s="0" t="n">
        <f aca="false">10000*F53+1000*G53+100*H53+10*_xlfn.FLOOR.MATH(I53/10)+_xlfn.FLOOR.MATH(J53/10)</f>
        <v>43110</v>
      </c>
      <c r="L53" s="0" t="n">
        <f aca="false">IF(G53&lt;4,LOOKUP($K53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59</v>
      </c>
      <c r="M53" s="0" t="n">
        <f aca="false">128+L53</f>
        <v>187</v>
      </c>
      <c r="N53" s="0" t="str">
        <f aca="false">LOOKUP(I53,{5,10,15},{"yellow","orange","blue"})</f>
        <v>blue</v>
      </c>
      <c r="P53" s="0" t="n">
        <v>100</v>
      </c>
      <c r="R53" s="0" t="n">
        <v>100</v>
      </c>
      <c r="S53" s="0" t="str">
        <f aca="false">LOOKUP(F53,{1,2,3,4},{"You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53" s="0" t="n">
        <v>50</v>
      </c>
      <c r="U53" s="0" t="n">
        <f aca="false">COUNTIF($M$2:M53,M53)</f>
        <v>1</v>
      </c>
      <c r="V53" s="0" t="n">
        <f aca="false">IF(U53&lt;&gt;2,1,0)</f>
        <v>1</v>
      </c>
    </row>
    <row r="54" customFormat="false" ht="12.8" hidden="false" customHeight="false" outlineLevel="0" collapsed="false">
      <c r="A54" s="0" t="n">
        <v>53</v>
      </c>
      <c r="B54" s="0" t="n">
        <v>24</v>
      </c>
      <c r="C54" s="0" t="n">
        <v>42</v>
      </c>
      <c r="D54" s="0" t="s">
        <v>78</v>
      </c>
      <c r="E54" s="1" t="s">
        <v>23</v>
      </c>
      <c r="F54" s="0" t="n">
        <f aca="false">LOOKUP(E54,{"animal","cliff","disaster","hero"},{1,2,3,4})</f>
        <v>1</v>
      </c>
      <c r="G54" s="0" t="n">
        <v>3</v>
      </c>
      <c r="H54" s="0" t="n">
        <v>3</v>
      </c>
      <c r="I54" s="0" t="n">
        <v>5</v>
      </c>
      <c r="J54" s="0" t="n">
        <v>10</v>
      </c>
      <c r="K54" s="0" t="n">
        <f aca="false">10000*F54+1000*G54+100*H54+10*_xlfn.FLOOR.MATH(I54/10)+_xlfn.FLOOR.MATH(J54/10)</f>
        <v>13301</v>
      </c>
      <c r="L54" s="0" t="n">
        <f aca="false">IF(G54&lt;4,LOOKUP($K54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14</v>
      </c>
      <c r="M54" s="0" t="n">
        <f aca="false">128+L54</f>
        <v>142</v>
      </c>
      <c r="N54" s="0" t="str">
        <f aca="false">LOOKUP(I54,{5,10,15},{"yellow","orange","blue"})</f>
        <v>yellow</v>
      </c>
      <c r="P54" s="0" t="n">
        <v>100</v>
      </c>
      <c r="R54" s="0" t="n">
        <v>100</v>
      </c>
      <c r="S54" s="0" t="str">
        <f aca="false">LOOKUP(F54,{1,2,3,4},{"You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54" s="0" t="n">
        <v>50</v>
      </c>
      <c r="U54" s="0" t="n">
        <f aca="false">COUNTIF($M$2:M54,M54)</f>
        <v>1</v>
      </c>
      <c r="V54" s="0" t="n">
        <f aca="false">IF(U54&lt;&gt;2,1,0)</f>
        <v>1</v>
      </c>
    </row>
    <row r="55" customFormat="false" ht="12.8" hidden="false" customHeight="false" outlineLevel="0" collapsed="false">
      <c r="A55" s="0" t="n">
        <v>54</v>
      </c>
      <c r="B55" s="0" t="n">
        <v>13</v>
      </c>
      <c r="C55" s="0" t="n">
        <v>46</v>
      </c>
      <c r="D55" s="0" t="s">
        <v>79</v>
      </c>
      <c r="E55" s="1" t="s">
        <v>25</v>
      </c>
      <c r="F55" s="0" t="n">
        <f aca="false">LOOKUP(E55,{"animal","cliff","disaster","hero"},{1,2,3,4})</f>
        <v>2</v>
      </c>
      <c r="G55" s="0" t="n">
        <v>1</v>
      </c>
      <c r="H55" s="0" t="n">
        <v>1</v>
      </c>
      <c r="I55" s="0" t="n">
        <v>15</v>
      </c>
      <c r="J55" s="0" t="n">
        <v>3</v>
      </c>
      <c r="K55" s="0" t="n">
        <f aca="false">10000*F55+1000*G55+100*H55+10*_xlfn.FLOOR.MATH(I55/10)+_xlfn.FLOOR.MATH(J55/10)</f>
        <v>21110</v>
      </c>
      <c r="L55" s="0" t="n">
        <f aca="false">IF(G55&lt;4,LOOKUP($K55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19</v>
      </c>
      <c r="M55" s="0" t="n">
        <f aca="false">128+L55</f>
        <v>147</v>
      </c>
      <c r="N55" s="0" t="str">
        <f aca="false">LOOKUP(I55,{5,10,15},{"yellow","orange","blue"})</f>
        <v>blue</v>
      </c>
      <c r="P55" s="0" t="n">
        <v>100</v>
      </c>
      <c r="R55" s="0" t="n">
        <v>100</v>
      </c>
      <c r="S55" s="0" t="str">
        <f aca="false">LOOKUP(F55,{1,2,3,4},{"You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55" s="0" t="n">
        <v>50</v>
      </c>
      <c r="U55" s="0" t="n">
        <f aca="false">COUNTIF($M$2:M55,M55)</f>
        <v>1</v>
      </c>
      <c r="V55" s="0" t="n">
        <f aca="false">IF(U55&lt;&gt;2,1,0)</f>
        <v>1</v>
      </c>
    </row>
    <row r="56" customFormat="false" ht="12.8" hidden="false" customHeight="false" outlineLevel="0" collapsed="false">
      <c r="A56" s="0" t="n">
        <v>55</v>
      </c>
      <c r="B56" s="0" t="n">
        <v>43</v>
      </c>
      <c r="C56" s="0" t="n">
        <v>35</v>
      </c>
      <c r="D56" s="0" t="s">
        <v>80</v>
      </c>
      <c r="E56" s="1" t="s">
        <v>27</v>
      </c>
      <c r="F56" s="0" t="n">
        <f aca="false">LOOKUP(E56,{"animal","cliff","disaster","hero"},{1,2,3,4})</f>
        <v>3</v>
      </c>
      <c r="G56" s="0" t="n">
        <v>3</v>
      </c>
      <c r="H56" s="0" t="n">
        <v>3</v>
      </c>
      <c r="I56" s="0" t="n">
        <v>5</v>
      </c>
      <c r="J56" s="0" t="n">
        <v>10</v>
      </c>
      <c r="K56" s="0" t="n">
        <f aca="false">10000*F56+1000*G56+100*H56+10*_xlfn.FLOOR.MATH(I56/10)+_xlfn.FLOOR.MATH(J56/10)</f>
        <v>33301</v>
      </c>
      <c r="L56" s="0" t="n">
        <f aca="false">IF(G56&lt;4,LOOKUP($K56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46</v>
      </c>
      <c r="M56" s="0" t="n">
        <f aca="false">128+L56</f>
        <v>174</v>
      </c>
      <c r="N56" s="0" t="str">
        <f aca="false">LOOKUP(I56,{5,10,15},{"yellow","orange","blue"})</f>
        <v>yellow</v>
      </c>
      <c r="P56" s="0" t="n">
        <v>100</v>
      </c>
      <c r="R56" s="0" t="n">
        <v>100</v>
      </c>
      <c r="S56" s="0" t="str">
        <f aca="false">LOOKUP(F56,{1,2,3,4},{"You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56" s="0" t="n">
        <v>50</v>
      </c>
      <c r="U56" s="0" t="n">
        <f aca="false">COUNTIF($M$2:M56,M56)</f>
        <v>1</v>
      </c>
      <c r="V56" s="0" t="n">
        <f aca="false">IF(U56&lt;&gt;2,1,0)</f>
        <v>1</v>
      </c>
    </row>
    <row r="57" customFormat="false" ht="12.8" hidden="false" customHeight="false" outlineLevel="0" collapsed="false">
      <c r="A57" s="0" t="n">
        <v>56</v>
      </c>
      <c r="B57" s="0" t="n">
        <v>58</v>
      </c>
      <c r="C57" s="0" t="n">
        <v>77</v>
      </c>
      <c r="D57" s="0" t="s">
        <v>81</v>
      </c>
      <c r="E57" s="1" t="s">
        <v>29</v>
      </c>
      <c r="F57" s="0" t="n">
        <f aca="false">LOOKUP(E57,{"animal","cliff","disaster","hero"},{1,2,3,4})</f>
        <v>4</v>
      </c>
      <c r="G57" s="0" t="n">
        <v>1</v>
      </c>
      <c r="H57" s="0" t="n">
        <v>1</v>
      </c>
      <c r="I57" s="0" t="n">
        <v>15</v>
      </c>
      <c r="J57" s="0" t="n">
        <v>3</v>
      </c>
      <c r="K57" s="0" t="n">
        <f aca="false">10000*F57+1000*G57+100*H57+10*_xlfn.FLOOR.MATH(I57/10)+_xlfn.FLOOR.MATH(J57/10)</f>
        <v>41110</v>
      </c>
      <c r="L57" s="0" t="n">
        <f aca="false">IF(G57&lt;4,LOOKUP($K57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51</v>
      </c>
      <c r="M57" s="0" t="n">
        <f aca="false">128+L57</f>
        <v>179</v>
      </c>
      <c r="N57" s="0" t="str">
        <f aca="false">LOOKUP(I57,{5,10,15},{"yellow","orange","blue"})</f>
        <v>blue</v>
      </c>
      <c r="P57" s="0" t="n">
        <v>100</v>
      </c>
      <c r="R57" s="0" t="n">
        <v>100</v>
      </c>
      <c r="S57" s="0" t="str">
        <f aca="false">LOOKUP(F57,{1,2,3,4},{"You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57" s="0" t="n">
        <v>50</v>
      </c>
      <c r="U57" s="0" t="n">
        <f aca="false">COUNTIF($M$2:M57,M57)</f>
        <v>1</v>
      </c>
      <c r="V57" s="0" t="n">
        <f aca="false">IF(U57&lt;&gt;2,1,0)</f>
        <v>1</v>
      </c>
    </row>
    <row r="58" customFormat="false" ht="12.8" hidden="false" customHeight="false" outlineLevel="0" collapsed="false">
      <c r="A58" s="0" t="n">
        <v>57</v>
      </c>
      <c r="B58" s="0" t="n">
        <v>56</v>
      </c>
      <c r="C58" s="0" t="n">
        <v>64</v>
      </c>
      <c r="D58" s="0" t="s">
        <v>82</v>
      </c>
      <c r="E58" s="1" t="s">
        <v>23</v>
      </c>
      <c r="F58" s="0" t="n">
        <f aca="false">LOOKUP(E58,{"animal","cliff","disaster","hero"},{1,2,3,4})</f>
        <v>1</v>
      </c>
      <c r="G58" s="0" t="n">
        <v>1</v>
      </c>
      <c r="H58" s="0" t="n">
        <v>3</v>
      </c>
      <c r="I58" s="0" t="n">
        <v>5</v>
      </c>
      <c r="J58" s="0" t="n">
        <v>10</v>
      </c>
      <c r="K58" s="0" t="n">
        <f aca="false">10000*F58+1000*G58+100*H58+10*_xlfn.FLOOR.MATH(I58/10)+_xlfn.FLOOR.MATH(J58/10)</f>
        <v>11301</v>
      </c>
      <c r="L58" s="0" t="n">
        <f aca="false">IF(G58&lt;4,LOOKUP($K58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6</v>
      </c>
      <c r="M58" s="0" t="n">
        <f aca="false">128+L58</f>
        <v>134</v>
      </c>
      <c r="N58" s="0" t="str">
        <f aca="false">LOOKUP(I58,{5,10,15},{"yellow","orange","blue"})</f>
        <v>yellow</v>
      </c>
      <c r="P58" s="0" t="n">
        <v>100</v>
      </c>
      <c r="R58" s="0" t="n">
        <v>100</v>
      </c>
      <c r="S58" s="0" t="str">
        <f aca="false">LOOKUP(F58,{1,2,3,4},{"You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58" s="0" t="n">
        <v>50</v>
      </c>
      <c r="U58" s="0" t="n">
        <f aca="false">COUNTIF($M$2:M58,M58)</f>
        <v>1</v>
      </c>
      <c r="V58" s="0" t="n">
        <f aca="false">IF(U58&lt;&gt;2,1,0)</f>
        <v>1</v>
      </c>
    </row>
    <row r="59" customFormat="false" ht="12.8" hidden="false" customHeight="false" outlineLevel="0" collapsed="false">
      <c r="A59" s="0" t="n">
        <v>58</v>
      </c>
      <c r="B59" s="0" t="n">
        <v>49</v>
      </c>
      <c r="C59" s="0" t="n">
        <v>85</v>
      </c>
      <c r="D59" s="0" t="s">
        <v>83</v>
      </c>
      <c r="E59" s="1" t="s">
        <v>25</v>
      </c>
      <c r="F59" s="0" t="n">
        <f aca="false">LOOKUP(E59,{"animal","cliff","disaster","hero"},{1,2,3,4})</f>
        <v>2</v>
      </c>
      <c r="G59" s="0" t="n">
        <v>3</v>
      </c>
      <c r="H59" s="0" t="n">
        <v>1</v>
      </c>
      <c r="I59" s="0" t="n">
        <v>15</v>
      </c>
      <c r="J59" s="0" t="n">
        <v>10</v>
      </c>
      <c r="K59" s="0" t="n">
        <f aca="false">10000*F59+1000*G59+100*H59+10*_xlfn.FLOOR.MATH(I59/10)+_xlfn.FLOOR.MATH(J59/10)</f>
        <v>23111</v>
      </c>
      <c r="L59" s="0" t="n">
        <f aca="false">IF(G59&lt;4,LOOKUP($K59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28</v>
      </c>
      <c r="M59" s="0" t="n">
        <f aca="false">128+L59</f>
        <v>156</v>
      </c>
      <c r="N59" s="0" t="str">
        <f aca="false">LOOKUP(I59,{5,10,15},{"yellow","orange","blue"})</f>
        <v>blue</v>
      </c>
      <c r="P59" s="0" t="n">
        <v>100</v>
      </c>
      <c r="R59" s="0" t="n">
        <v>100</v>
      </c>
      <c r="S59" s="0" t="str">
        <f aca="false">LOOKUP(F59,{1,2,3,4},{"You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59" s="0" t="n">
        <v>50</v>
      </c>
      <c r="U59" s="0" t="n">
        <f aca="false">COUNTIF($M$2:M59,M59)</f>
        <v>1</v>
      </c>
      <c r="V59" s="0" t="n">
        <f aca="false">IF(U59&lt;&gt;2,1,0)</f>
        <v>1</v>
      </c>
    </row>
    <row r="60" customFormat="false" ht="12.8" hidden="false" customHeight="false" outlineLevel="0" collapsed="false">
      <c r="A60" s="0" t="n">
        <v>59</v>
      </c>
      <c r="B60" s="0" t="n">
        <v>11</v>
      </c>
      <c r="C60" s="0" t="n">
        <v>6</v>
      </c>
      <c r="D60" s="0" t="s">
        <v>84</v>
      </c>
      <c r="E60" s="1" t="s">
        <v>27</v>
      </c>
      <c r="F60" s="0" t="n">
        <f aca="false">LOOKUP(E60,{"animal","cliff","disaster","hero"},{1,2,3,4})</f>
        <v>3</v>
      </c>
      <c r="G60" s="0" t="n">
        <v>1</v>
      </c>
      <c r="H60" s="0" t="n">
        <v>3</v>
      </c>
      <c r="I60" s="0" t="n">
        <v>5</v>
      </c>
      <c r="J60" s="0" t="n">
        <v>10</v>
      </c>
      <c r="K60" s="0" t="n">
        <f aca="false">10000*F60+1000*G60+100*H60+10*_xlfn.FLOOR.MATH(I60/10)+_xlfn.FLOOR.MATH(J60/10)</f>
        <v>31301</v>
      </c>
      <c r="L60" s="0" t="n">
        <f aca="false">IF(G60&lt;4,LOOKUP($K60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38</v>
      </c>
      <c r="M60" s="0" t="n">
        <f aca="false">128+L60</f>
        <v>166</v>
      </c>
      <c r="N60" s="0" t="str">
        <f aca="false">LOOKUP(I60,{5,10,15},{"yellow","orange","blue"})</f>
        <v>yellow</v>
      </c>
      <c r="P60" s="0" t="n">
        <v>100</v>
      </c>
      <c r="R60" s="0" t="n">
        <v>100</v>
      </c>
      <c r="S60" s="0" t="str">
        <f aca="false">LOOKUP(F60,{1,2,3,4},{"You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60" s="0" t="n">
        <v>50</v>
      </c>
      <c r="U60" s="0" t="n">
        <f aca="false">COUNTIF($M$2:M60,M60)</f>
        <v>1</v>
      </c>
      <c r="V60" s="0" t="n">
        <f aca="false">IF(U60&lt;&gt;2,1,0)</f>
        <v>1</v>
      </c>
    </row>
    <row r="61" customFormat="false" ht="12.8" hidden="false" customHeight="false" outlineLevel="0" collapsed="false">
      <c r="A61" s="0" t="n">
        <v>60</v>
      </c>
      <c r="B61" s="0" t="n">
        <v>18</v>
      </c>
      <c r="C61" s="0" t="n">
        <v>84</v>
      </c>
      <c r="D61" s="0" t="s">
        <v>85</v>
      </c>
      <c r="E61" s="1" t="s">
        <v>29</v>
      </c>
      <c r="F61" s="0" t="n">
        <f aca="false">LOOKUP(E61,{"animal","cliff","disaster","hero"},{1,2,3,4})</f>
        <v>4</v>
      </c>
      <c r="G61" s="0" t="n">
        <v>3</v>
      </c>
      <c r="H61" s="0" t="n">
        <v>1</v>
      </c>
      <c r="I61" s="0" t="n">
        <v>15</v>
      </c>
      <c r="J61" s="0" t="n">
        <v>10</v>
      </c>
      <c r="K61" s="0" t="n">
        <f aca="false">10000*F61+1000*G61+100*H61+10*_xlfn.FLOOR.MATH(I61/10)+_xlfn.FLOOR.MATH(J61/10)</f>
        <v>43111</v>
      </c>
      <c r="L61" s="0" t="n">
        <f aca="false">IF(G61&lt;4,LOOKUP($K61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60</v>
      </c>
      <c r="M61" s="0" t="n">
        <f aca="false">128+L61</f>
        <v>188</v>
      </c>
      <c r="N61" s="0" t="str">
        <f aca="false">LOOKUP(I61,{5,10,15},{"yellow","orange","blue"})</f>
        <v>blue</v>
      </c>
      <c r="P61" s="0" t="n">
        <v>100</v>
      </c>
      <c r="R61" s="0" t="n">
        <v>100</v>
      </c>
      <c r="S61" s="0" t="str">
        <f aca="false">LOOKUP(F61,{1,2,3,4},{"You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61" s="0" t="n">
        <v>50</v>
      </c>
      <c r="U61" s="0" t="n">
        <f aca="false">COUNTIF($M$2:M61,M61)</f>
        <v>1</v>
      </c>
      <c r="V61" s="0" t="n">
        <f aca="false">IF(U61&lt;&gt;2,1,0)</f>
        <v>1</v>
      </c>
    </row>
    <row r="62" customFormat="false" ht="12.8" hidden="false" customHeight="false" outlineLevel="0" collapsed="false">
      <c r="A62" s="0" t="n">
        <v>61</v>
      </c>
      <c r="B62" s="0" t="n">
        <v>20</v>
      </c>
      <c r="C62" s="0" t="n">
        <v>36</v>
      </c>
      <c r="D62" s="0" t="s">
        <v>86</v>
      </c>
      <c r="E62" s="1" t="s">
        <v>23</v>
      </c>
      <c r="F62" s="0" t="n">
        <f aca="false">LOOKUP(E62,{"animal","cliff","disaster","hero"},{1,2,3,4})</f>
        <v>1</v>
      </c>
      <c r="G62" s="0" t="n">
        <v>3</v>
      </c>
      <c r="H62" s="0" t="n">
        <v>3</v>
      </c>
      <c r="I62" s="0" t="n">
        <v>5</v>
      </c>
      <c r="J62" s="0" t="n">
        <v>3</v>
      </c>
      <c r="K62" s="0" t="n">
        <f aca="false">10000*F62+1000*G62+100*H62+10*_xlfn.FLOOR.MATH(I62/10)+_xlfn.FLOOR.MATH(J62/10)</f>
        <v>13300</v>
      </c>
      <c r="L62" s="0" t="n">
        <f aca="false">IF(G62&lt;4,LOOKUP($K62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13</v>
      </c>
      <c r="M62" s="0" t="n">
        <f aca="false">128+L62</f>
        <v>141</v>
      </c>
      <c r="N62" s="0" t="str">
        <f aca="false">LOOKUP(I62,{5,10,15},{"yellow","orange","blue"})</f>
        <v>yellow</v>
      </c>
      <c r="P62" s="0" t="n">
        <v>100</v>
      </c>
      <c r="R62" s="0" t="n">
        <v>100</v>
      </c>
      <c r="S62" s="0" t="str">
        <f aca="false">LOOKUP(F62,{1,2,3,4},{"You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T62" s="0" t="n">
        <v>50</v>
      </c>
      <c r="U62" s="0" t="n">
        <f aca="false">COUNTIF($M$2:M62,M62)</f>
        <v>1</v>
      </c>
      <c r="V62" s="0" t="n">
        <f aca="false">IF(U62&lt;&gt;2,1,0)</f>
        <v>1</v>
      </c>
    </row>
    <row r="63" customFormat="false" ht="12.8" hidden="false" customHeight="false" outlineLevel="0" collapsed="false">
      <c r="A63" s="0" t="n">
        <v>62</v>
      </c>
      <c r="B63" s="0" t="n">
        <v>33</v>
      </c>
      <c r="C63" s="0" t="n">
        <v>31</v>
      </c>
      <c r="D63" s="0" t="s">
        <v>87</v>
      </c>
      <c r="E63" s="1" t="s">
        <v>25</v>
      </c>
      <c r="F63" s="0" t="n">
        <f aca="false">LOOKUP(E63,{"animal","cliff","disaster","hero"},{1,2,3,4})</f>
        <v>2</v>
      </c>
      <c r="G63" s="0" t="n">
        <v>1</v>
      </c>
      <c r="H63" s="0" t="n">
        <v>1</v>
      </c>
      <c r="I63" s="0" t="n">
        <v>15</v>
      </c>
      <c r="J63" s="0" t="n">
        <v>10</v>
      </c>
      <c r="K63" s="0" t="n">
        <f aca="false">10000*F63+1000*G63+100*H63+10*_xlfn.FLOOR.MATH(I63/10)+_xlfn.FLOOR.MATH(J63/10)</f>
        <v>21111</v>
      </c>
      <c r="L63" s="0" t="n">
        <f aca="false">IF(G63&lt;4,LOOKUP($K63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20</v>
      </c>
      <c r="M63" s="0" t="n">
        <f aca="false">128+L63</f>
        <v>148</v>
      </c>
      <c r="N63" s="0" t="str">
        <f aca="false">LOOKUP(I63,{5,10,15},{"yellow","orange","blue"})</f>
        <v>blue</v>
      </c>
      <c r="P63" s="0" t="n">
        <v>100</v>
      </c>
      <c r="R63" s="0" t="n">
        <v>100</v>
      </c>
      <c r="S63" s="0" t="str">
        <f aca="false">LOOKUP(F63,{1,2,3,4},{"You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T63" s="0" t="n">
        <v>50</v>
      </c>
      <c r="U63" s="0" t="n">
        <f aca="false">COUNTIF($M$2:M63,M63)</f>
        <v>1</v>
      </c>
      <c r="V63" s="0" t="n">
        <f aca="false">IF(U63&lt;&gt;2,1,0)</f>
        <v>1</v>
      </c>
    </row>
    <row r="64" customFormat="false" ht="12.8" hidden="false" customHeight="false" outlineLevel="0" collapsed="false">
      <c r="A64" s="0" t="n">
        <v>63</v>
      </c>
      <c r="B64" s="0" t="n">
        <v>47</v>
      </c>
      <c r="C64" s="0" t="n">
        <v>45</v>
      </c>
      <c r="D64" s="0" t="s">
        <v>88</v>
      </c>
      <c r="E64" s="1" t="s">
        <v>27</v>
      </c>
      <c r="F64" s="0" t="n">
        <f aca="false">LOOKUP(E64,{"animal","cliff","disaster","hero"},{1,2,3,4})</f>
        <v>3</v>
      </c>
      <c r="G64" s="0" t="n">
        <v>3</v>
      </c>
      <c r="H64" s="0" t="n">
        <v>3</v>
      </c>
      <c r="I64" s="0" t="n">
        <v>5</v>
      </c>
      <c r="J64" s="0" t="n">
        <v>3</v>
      </c>
      <c r="K64" s="0" t="n">
        <f aca="false">10000*F64+1000*G64+100*H64+10*_xlfn.FLOOR.MATH(I64/10)+_xlfn.FLOOR.MATH(J64/10)</f>
        <v>33300</v>
      </c>
      <c r="L64" s="0" t="n">
        <f aca="false">IF(G64&lt;4,LOOKUP($K64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45</v>
      </c>
      <c r="M64" s="0" t="n">
        <f aca="false">128+L64</f>
        <v>173</v>
      </c>
      <c r="N64" s="0" t="str">
        <f aca="false">LOOKUP(I64,{5,10,15},{"yellow","orange","blue"})</f>
        <v>yellow</v>
      </c>
      <c r="P64" s="0" t="n">
        <v>100</v>
      </c>
      <c r="R64" s="0" t="n">
        <v>100</v>
      </c>
      <c r="S64" s="0" t="str">
        <f aca="false">LOOKUP(F64,{1,2,3,4},{"You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T64" s="0" t="n">
        <v>50</v>
      </c>
      <c r="U64" s="0" t="n">
        <f aca="false">COUNTIF($M$2:M64,M64)</f>
        <v>1</v>
      </c>
      <c r="V64" s="0" t="n">
        <f aca="false">IF(U64&lt;&gt;2,1,0)</f>
        <v>1</v>
      </c>
    </row>
    <row r="65" customFormat="false" ht="12.8" hidden="false" customHeight="false" outlineLevel="0" collapsed="false">
      <c r="A65" s="0" t="n">
        <v>64</v>
      </c>
      <c r="B65" s="0" t="n">
        <v>54</v>
      </c>
      <c r="C65" s="0" t="n">
        <v>37</v>
      </c>
      <c r="D65" s="0" t="s">
        <v>89</v>
      </c>
      <c r="E65" s="1" t="s">
        <v>29</v>
      </c>
      <c r="F65" s="0" t="n">
        <f aca="false">LOOKUP(E65,{"animal","cliff","disaster","hero"},{1,2,3,4})</f>
        <v>4</v>
      </c>
      <c r="G65" s="0" t="n">
        <v>1</v>
      </c>
      <c r="H65" s="0" t="n">
        <v>1</v>
      </c>
      <c r="I65" s="0" t="n">
        <v>15</v>
      </c>
      <c r="J65" s="0" t="n">
        <v>10</v>
      </c>
      <c r="K65" s="0" t="n">
        <f aca="false">10000*F65+1000*G65+100*H65+10*_xlfn.FLOOR.MATH(I65/10)+_xlfn.FLOOR.MATH(J65/10)</f>
        <v>41111</v>
      </c>
      <c r="L65" s="0" t="n">
        <f aca="false">IF(G65&lt;4,LOOKUP($K65,{11100,11101,11110,11111,11300,11301,11310,11311,13100,13101,13110,13111,13300,13301,13310,13311,21100,21101,21110,21111,21300,21301,21310,21311,23100,23101,23110,23111,23300,23301,23310,23311,31100,31101,31110,31111,31300,31301,31310,31311,33100,33101,33110,33111,33300,33301,33310,33311,41100,41101,41110,41111,41300,41301,41310,41311,43100,43101,43110,43111,43300,43301,43310,43311},{1,2,3,4,5,6,7,8,9,10,11,12,13,14,15,16,17,18,19,20,21,22,23,24,25,26,27,28,29,30,31,32,33,34,35,36,37,38,39,40,41,42,43,44,45,46,47,48,49,50,51,52,53,54,55,56,57,58,59,60,61,62,63,64}),100)</f>
        <v>52</v>
      </c>
      <c r="M65" s="0" t="n">
        <f aca="false">128+L65</f>
        <v>180</v>
      </c>
      <c r="N65" s="0" t="str">
        <f aca="false">LOOKUP(I65,{5,10,15},{"yellow","orange","blue"})</f>
        <v>blue</v>
      </c>
      <c r="P65" s="0" t="n">
        <v>100</v>
      </c>
      <c r="R65" s="0" t="n">
        <v>100</v>
      </c>
      <c r="S65" s="0" t="str">
        <f aca="false">LOOKUP(F65,{1,2,3,4},{"You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T65" s="0" t="n">
        <v>50</v>
      </c>
      <c r="U65" s="0" t="n">
        <f aca="false">COUNTIF($M$2:M65,M65)</f>
        <v>1</v>
      </c>
      <c r="V65" s="0" t="n">
        <f aca="false">IF(U65&lt;&gt;2,1,0)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75"/>
  <cols>
    <col collapsed="false" hidden="false" max="1025" min="1" style="0" width="8.36734693877551"/>
  </cols>
  <sheetData>
    <row r="2" customFormat="false" ht="12.75" hidden="false" customHeight="false" outlineLevel="0" collapsed="false">
      <c r="E2" s="0" t="n">
        <f aca="false">SUMIF(Runorder1!F$2:F$65,1,Runorder1!$A$2:$A$65)/COUNTIF(Runorder1!F$2:F$65,1)</f>
        <v>31</v>
      </c>
      <c r="F2" s="0" t="n">
        <f aca="false">SUMIF(Runorder1!G$2:G$65,1,Runorder1!$A$2:$A$65)/COUNTIF(Runorder1!G$2:G$65,1)</f>
        <v>32.5</v>
      </c>
      <c r="G2" s="0" t="n">
        <f aca="false">SUMIF(Runorder1!H$2:H$65,1,Runorder1!$A$2:$A$65)/COUNTIF(Runorder1!H$2:H$65,1)</f>
        <v>32.5</v>
      </c>
      <c r="H2" s="0" t="n">
        <f aca="false">SUMIF(Runorder1!I$2:I$65,5,Runorder1!$A$2:$A$65)/COUNTIF(Runorder1!I$2:I$65,5)</f>
        <v>32.5</v>
      </c>
      <c r="I2" s="0" t="n">
        <f aca="false">SUMIF(Runorder1!J$2:J$65,3,Runorder1!$A$2:$A$65)/COUNTIF(Runorder1!J$2:J$65,3)</f>
        <v>31</v>
      </c>
    </row>
    <row r="3" customFormat="false" ht="12.75" hidden="false" customHeight="false" outlineLevel="0" collapsed="false">
      <c r="E3" s="0" t="n">
        <f aca="false">SUMIF(Runorder1!F$2:F$65,2,Runorder1!$A$2:$A$65)/COUNTIF(Runorder1!F$2:F$65,2)</f>
        <v>32</v>
      </c>
      <c r="F3" s="0" t="n">
        <f aca="false">SUMIF(Runorder1!G$2:G$65,3,Runorder1!$A$2:$A$65)/COUNTIF(Runorder1!G$2:G$65,3)</f>
        <v>32.5</v>
      </c>
      <c r="G3" s="0" t="n">
        <f aca="false">SUMIF(Runorder1!H$2:H$65,3,Runorder1!$A$2:$A$65)/COUNTIF(Runorder1!H$2:H$65,3)</f>
        <v>32.5</v>
      </c>
      <c r="H3" s="0" t="n">
        <f aca="false">SUMIF(Runorder1!I$2:I$65,15,Runorder1!$A$2:$A$65)/COUNTIF(Runorder1!I$2:I$65,15)</f>
        <v>32.5</v>
      </c>
      <c r="I3" s="0" t="n">
        <f aca="false">SUMIF(Runorder1!J$2:J$65,10,Runorder1!$A$2:$A$65)/COUNTIF(Runorder1!J$2:J$65,10)</f>
        <v>34</v>
      </c>
    </row>
    <row r="4" customFormat="false" ht="12.75" hidden="false" customHeight="false" outlineLevel="0" collapsed="false">
      <c r="E4" s="0" t="n">
        <f aca="false">SUMIF(Runorder1!F$2:F$65,3,Runorder1!$A$2:$A$65)/COUNTIF(Runorder1!F$2:F$65,3)</f>
        <v>33</v>
      </c>
    </row>
    <row r="5" customFormat="false" ht="12.75" hidden="false" customHeight="false" outlineLevel="0" collapsed="false">
      <c r="E5" s="0" t="n">
        <f aca="false">SUMIF(Runorder1!F$2:F$65,4,Runorder1!$A$2:$A$65)/COUNTIF(Runorder1!F$2:F$65,4)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2011-06-27T20:29:48Z</dcterms:created>
  <dc:creator>Andrea Flores</dc:creator>
  <dc:description/>
  <dc:language>en-US</dc:language>
  <cp:lastModifiedBy/>
  <dcterms:modified xsi:type="dcterms:W3CDTF">2018-08-31T20:22:47Z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