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RVLABRECHE\Dossier semaine commun\Doc. Isabelle\"/>
    </mc:Choice>
  </mc:AlternateContent>
  <xr:revisionPtr revIDLastSave="0" documentId="8_{B5B7188E-61EE-4106-83BE-81EC7E867288}" xr6:coauthVersionLast="47" xr6:coauthVersionMax="47" xr10:uidLastSave="{00000000-0000-0000-0000-000000000000}"/>
  <bookViews>
    <workbookView xWindow="-120" yWindow="-120" windowWidth="29040" windowHeight="15990" tabRatio="815" xr2:uid="{22AF7006-B58A-46EF-AA56-6CBD753CF763}"/>
  </bookViews>
  <sheets>
    <sheet name="CONSIGNES" sheetId="25" r:id="rId1"/>
    <sheet name="RECAP. GENERAL" sheetId="24" r:id="rId2"/>
    <sheet name="Sous Groupe 1" sheetId="26" r:id="rId3"/>
    <sheet name="Sous Groupe 2" sheetId="16" r:id="rId4"/>
    <sheet name="Sous Groupe 3" sheetId="15" r:id="rId5"/>
    <sheet name="Sous Groupe 4" sheetId="17" r:id="rId6"/>
    <sheet name="Sous Groupe 5" sheetId="18" r:id="rId7"/>
    <sheet name="Sous Groupe 6" sheetId="19" r:id="rId8"/>
    <sheet name="Sous Groupe 7" sheetId="20" r:id="rId9"/>
    <sheet name="Sous Groupe 8" sheetId="21" r:id="rId10"/>
    <sheet name="Sous Groupe 9" sheetId="22" r:id="rId11"/>
    <sheet name="Sous Groupe 10" sheetId="23" r:id="rId12"/>
    <sheet name="FAC" sheetId="29" state="hidden" r:id="rId13"/>
    <sheet name="BON" sheetId="28" state="hidden" r:id="rId14"/>
  </sheets>
  <definedNames>
    <definedName name="_xlnm.Print_Titles" localSheetId="2">'Sous Groupe 1'!$1:$5</definedName>
    <definedName name="_xlnm.Print_Titles" localSheetId="11">'Sous Groupe 10'!$1:$5</definedName>
    <definedName name="_xlnm.Print_Titles" localSheetId="3">'Sous Groupe 2'!$1:$5</definedName>
    <definedName name="_xlnm.Print_Titles" localSheetId="4">'Sous Groupe 3'!$1:$5</definedName>
    <definedName name="_xlnm.Print_Titles" localSheetId="5">'Sous Groupe 4'!$1:$5</definedName>
    <definedName name="_xlnm.Print_Titles" localSheetId="6">'Sous Groupe 5'!$1:$5</definedName>
    <definedName name="_xlnm.Print_Titles" localSheetId="7">'Sous Groupe 6'!$1:$5</definedName>
    <definedName name="_xlnm.Print_Titles" localSheetId="8">'Sous Groupe 7'!$1:$5</definedName>
    <definedName name="_xlnm.Print_Titles" localSheetId="9">'Sous Groupe 8'!$1:$5</definedName>
    <definedName name="_xlnm.Print_Titles" localSheetId="10">'Sous Groupe 9'!$1:$5</definedName>
    <definedName name="_xlnm.Print_Area" localSheetId="13">BON!$A$1:$D$45</definedName>
    <definedName name="_xlnm.Print_Area" localSheetId="12">FAC!$A$1:$I$30</definedName>
    <definedName name="_xlnm.Print_Area" localSheetId="1">'RECAP. GENERAL'!$A$1:$T$16</definedName>
    <definedName name="_xlnm.Print_Area" localSheetId="2">'Sous Groupe 1'!$A$1:$U$106</definedName>
    <definedName name="_xlnm.Print_Area" localSheetId="11">'Sous Groupe 10'!$A$1:$U$106</definedName>
    <definedName name="_xlnm.Print_Area" localSheetId="3">'Sous Groupe 2'!$A$1:$U$106</definedName>
    <definedName name="_xlnm.Print_Area" localSheetId="4">'Sous Groupe 3'!$A$1:$U$106</definedName>
    <definedName name="_xlnm.Print_Area" localSheetId="5">'Sous Groupe 4'!$A$1:$U$106</definedName>
    <definedName name="_xlnm.Print_Area" localSheetId="6">'Sous Groupe 5'!$A$1:$U$106</definedName>
    <definedName name="_xlnm.Print_Area" localSheetId="7">'Sous Groupe 6'!$A$1:$U$106</definedName>
    <definedName name="_xlnm.Print_Area" localSheetId="8">'Sous Groupe 7'!$A$1:$U$106</definedName>
    <definedName name="_xlnm.Print_Area" localSheetId="9">'Sous Groupe 8'!$A$1:$U$106</definedName>
    <definedName name="_xlnm.Print_Area" localSheetId="10">'Sous Groupe 9'!$A$1:$U$106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9" l="1"/>
  <c r="I12" i="29"/>
  <c r="F12" i="29"/>
  <c r="U7" i="16" l="1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6" i="16"/>
  <c r="U6" i="15"/>
  <c r="U6" i="17"/>
  <c r="U6" i="18"/>
  <c r="U6" i="19"/>
  <c r="U6" i="20"/>
  <c r="U6" i="21"/>
  <c r="U6" i="22"/>
  <c r="U6" i="23"/>
  <c r="U6" i="2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59" i="23"/>
  <c r="T60" i="23"/>
  <c r="T61" i="23"/>
  <c r="T62" i="23"/>
  <c r="T63" i="23"/>
  <c r="T64" i="23"/>
  <c r="T65" i="23"/>
  <c r="T66" i="23"/>
  <c r="T67" i="23"/>
  <c r="T68" i="23"/>
  <c r="T69" i="23"/>
  <c r="T70" i="23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85" i="23"/>
  <c r="T86" i="23"/>
  <c r="T87" i="23"/>
  <c r="T88" i="23"/>
  <c r="T89" i="23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6" i="16"/>
  <c r="T6" i="15"/>
  <c r="T6" i="17"/>
  <c r="T6" i="18"/>
  <c r="T6" i="19"/>
  <c r="T6" i="20"/>
  <c r="T6" i="21"/>
  <c r="T6" i="22"/>
  <c r="T6" i="23"/>
  <c r="T6" i="26"/>
  <c r="S106" i="16"/>
  <c r="Q7" i="24" s="1"/>
  <c r="S106" i="15"/>
  <c r="Q8" i="24" s="1"/>
  <c r="S106" i="17"/>
  <c r="Q9" i="24" s="1"/>
  <c r="S106" i="18"/>
  <c r="Q10" i="24" s="1"/>
  <c r="S106" i="19"/>
  <c r="Q11" i="24" s="1"/>
  <c r="S106" i="20"/>
  <c r="Q12" i="24" s="1"/>
  <c r="S106" i="21"/>
  <c r="Q13" i="24" s="1"/>
  <c r="S106" i="22"/>
  <c r="Q14" i="24" s="1"/>
  <c r="S106" i="23"/>
  <c r="Q15" i="24" s="1"/>
  <c r="S106" i="26"/>
  <c r="Q6" i="24" s="1"/>
  <c r="T106" i="23" l="1"/>
  <c r="T106" i="19"/>
  <c r="T106" i="16"/>
  <c r="U106" i="23"/>
  <c r="U106" i="19"/>
  <c r="U106" i="16"/>
  <c r="T106" i="21"/>
  <c r="T106" i="17"/>
  <c r="U106" i="21"/>
  <c r="U106" i="17"/>
  <c r="T106" i="22"/>
  <c r="T106" i="18"/>
  <c r="U106" i="22"/>
  <c r="U106" i="18"/>
  <c r="T106" i="26"/>
  <c r="T106" i="20"/>
  <c r="T106" i="15"/>
  <c r="U106" i="26"/>
  <c r="U106" i="20"/>
  <c r="U106" i="15"/>
  <c r="Q16" i="24"/>
  <c r="E20" i="29" l="1"/>
  <c r="C40" i="28" s="1"/>
  <c r="A44" i="28"/>
  <c r="I20" i="29" l="1"/>
  <c r="F20" i="29"/>
  <c r="G20" i="29" s="1"/>
  <c r="D40" i="28"/>
  <c r="N1" i="24"/>
  <c r="H1" i="24"/>
  <c r="A1" i="16" l="1"/>
  <c r="A15" i="24"/>
  <c r="A14" i="24"/>
  <c r="A13" i="24"/>
  <c r="A12" i="24"/>
  <c r="A11" i="24"/>
  <c r="A10" i="24"/>
  <c r="A9" i="24"/>
  <c r="A8" i="24"/>
  <c r="A7" i="24"/>
  <c r="A6" i="24"/>
  <c r="A1" i="24"/>
  <c r="A1" i="15"/>
  <c r="A1" i="23" l="1"/>
  <c r="A1" i="22"/>
  <c r="A1" i="21"/>
  <c r="A1" i="20"/>
  <c r="A1" i="19"/>
  <c r="A1" i="18"/>
  <c r="A1" i="17" l="1"/>
  <c r="V106" i="26" l="1"/>
  <c r="R106" i="26"/>
  <c r="P6" i="24" s="1"/>
  <c r="Q106" i="26"/>
  <c r="O6" i="24" s="1"/>
  <c r="P106" i="26"/>
  <c r="N6" i="24" s="1"/>
  <c r="O106" i="26"/>
  <c r="M6" i="24" s="1"/>
  <c r="N106" i="26"/>
  <c r="L6" i="24" s="1"/>
  <c r="M106" i="26"/>
  <c r="K6" i="24" s="1"/>
  <c r="L106" i="26"/>
  <c r="J6" i="24" s="1"/>
  <c r="K106" i="26"/>
  <c r="I6" i="24" s="1"/>
  <c r="J106" i="26"/>
  <c r="H6" i="24" s="1"/>
  <c r="I106" i="26"/>
  <c r="G6" i="24" s="1"/>
  <c r="H106" i="26"/>
  <c r="F6" i="24" s="1"/>
  <c r="G106" i="26"/>
  <c r="E6" i="24" s="1"/>
  <c r="F106" i="26"/>
  <c r="D6" i="24" s="1"/>
  <c r="E106" i="26"/>
  <c r="C6" i="24" s="1"/>
  <c r="D106" i="26"/>
  <c r="R6" i="24" l="1"/>
  <c r="S6" i="24"/>
  <c r="V106" i="23"/>
  <c r="R106" i="23"/>
  <c r="P15" i="24" s="1"/>
  <c r="Q106" i="23"/>
  <c r="O15" i="24" s="1"/>
  <c r="P106" i="23"/>
  <c r="N15" i="24" s="1"/>
  <c r="O106" i="23"/>
  <c r="M15" i="24" s="1"/>
  <c r="N106" i="23"/>
  <c r="L15" i="24" s="1"/>
  <c r="M106" i="23"/>
  <c r="K15" i="24" s="1"/>
  <c r="L106" i="23"/>
  <c r="J15" i="24" s="1"/>
  <c r="K106" i="23"/>
  <c r="I15" i="24" s="1"/>
  <c r="J106" i="23"/>
  <c r="H15" i="24" s="1"/>
  <c r="I106" i="23"/>
  <c r="G15" i="24" s="1"/>
  <c r="H106" i="23"/>
  <c r="F15" i="24" s="1"/>
  <c r="G106" i="23"/>
  <c r="E15" i="24" s="1"/>
  <c r="F106" i="23"/>
  <c r="D15" i="24" s="1"/>
  <c r="E106" i="23"/>
  <c r="C15" i="24" s="1"/>
  <c r="D106" i="23"/>
  <c r="V106" i="22"/>
  <c r="R106" i="22"/>
  <c r="P14" i="24" s="1"/>
  <c r="Q106" i="22"/>
  <c r="O14" i="24" s="1"/>
  <c r="P106" i="22"/>
  <c r="N14" i="24" s="1"/>
  <c r="O106" i="22"/>
  <c r="M14" i="24" s="1"/>
  <c r="N106" i="22"/>
  <c r="L14" i="24" s="1"/>
  <c r="M106" i="22"/>
  <c r="K14" i="24" s="1"/>
  <c r="L106" i="22"/>
  <c r="J14" i="24" s="1"/>
  <c r="K106" i="22"/>
  <c r="I14" i="24" s="1"/>
  <c r="J106" i="22"/>
  <c r="H14" i="24" s="1"/>
  <c r="I106" i="22"/>
  <c r="G14" i="24" s="1"/>
  <c r="H106" i="22"/>
  <c r="F14" i="24" s="1"/>
  <c r="G106" i="22"/>
  <c r="E14" i="24" s="1"/>
  <c r="F106" i="22"/>
  <c r="D14" i="24" s="1"/>
  <c r="E106" i="22"/>
  <c r="C14" i="24" s="1"/>
  <c r="D106" i="22"/>
  <c r="V106" i="21"/>
  <c r="R106" i="21"/>
  <c r="P13" i="24" s="1"/>
  <c r="Q106" i="21"/>
  <c r="O13" i="24" s="1"/>
  <c r="P106" i="21"/>
  <c r="N13" i="24" s="1"/>
  <c r="O106" i="21"/>
  <c r="M13" i="24" s="1"/>
  <c r="N106" i="21"/>
  <c r="L13" i="24" s="1"/>
  <c r="M106" i="21"/>
  <c r="K13" i="24" s="1"/>
  <c r="L106" i="21"/>
  <c r="J13" i="24" s="1"/>
  <c r="K106" i="21"/>
  <c r="I13" i="24" s="1"/>
  <c r="J106" i="21"/>
  <c r="H13" i="24" s="1"/>
  <c r="I106" i="21"/>
  <c r="G13" i="24" s="1"/>
  <c r="H106" i="21"/>
  <c r="F13" i="24" s="1"/>
  <c r="G106" i="21"/>
  <c r="E13" i="24" s="1"/>
  <c r="F106" i="21"/>
  <c r="D13" i="24" s="1"/>
  <c r="E106" i="21"/>
  <c r="C13" i="24" s="1"/>
  <c r="D106" i="21"/>
  <c r="S15" i="24" l="1"/>
  <c r="R15" i="24"/>
  <c r="S13" i="24"/>
  <c r="R13" i="24"/>
  <c r="R14" i="24"/>
  <c r="S14" i="24"/>
  <c r="V106" i="20"/>
  <c r="R106" i="20"/>
  <c r="P12" i="24" s="1"/>
  <c r="Q106" i="20"/>
  <c r="O12" i="24" s="1"/>
  <c r="P106" i="20"/>
  <c r="N12" i="24" s="1"/>
  <c r="O106" i="20"/>
  <c r="N106" i="20"/>
  <c r="L12" i="24" s="1"/>
  <c r="M106" i="20"/>
  <c r="K12" i="24" s="1"/>
  <c r="L106" i="20"/>
  <c r="J12" i="24" s="1"/>
  <c r="K106" i="20"/>
  <c r="I12" i="24" s="1"/>
  <c r="J106" i="20"/>
  <c r="H12" i="24" s="1"/>
  <c r="I106" i="20"/>
  <c r="G12" i="24" s="1"/>
  <c r="H106" i="20"/>
  <c r="F12" i="24" s="1"/>
  <c r="G106" i="20"/>
  <c r="E12" i="24" s="1"/>
  <c r="F106" i="20"/>
  <c r="D12" i="24" s="1"/>
  <c r="E106" i="20"/>
  <c r="C12" i="24" s="1"/>
  <c r="D106" i="20"/>
  <c r="V106" i="19"/>
  <c r="R106" i="19"/>
  <c r="P11" i="24" s="1"/>
  <c r="Q106" i="19"/>
  <c r="O11" i="24" s="1"/>
  <c r="P106" i="19"/>
  <c r="N11" i="24" s="1"/>
  <c r="O106" i="19"/>
  <c r="M11" i="24" s="1"/>
  <c r="N106" i="19"/>
  <c r="L11" i="24" s="1"/>
  <c r="M106" i="19"/>
  <c r="K11" i="24" s="1"/>
  <c r="L106" i="19"/>
  <c r="J11" i="24" s="1"/>
  <c r="K106" i="19"/>
  <c r="I11" i="24" s="1"/>
  <c r="J106" i="19"/>
  <c r="H11" i="24" s="1"/>
  <c r="I106" i="19"/>
  <c r="G11" i="24" s="1"/>
  <c r="H106" i="19"/>
  <c r="F11" i="24" s="1"/>
  <c r="G106" i="19"/>
  <c r="E11" i="24" s="1"/>
  <c r="F106" i="19"/>
  <c r="D11" i="24" s="1"/>
  <c r="E106" i="19"/>
  <c r="C11" i="24" s="1"/>
  <c r="D106" i="19"/>
  <c r="V106" i="18"/>
  <c r="R106" i="18"/>
  <c r="P10" i="24" s="1"/>
  <c r="Q106" i="18"/>
  <c r="O10" i="24" s="1"/>
  <c r="P106" i="18"/>
  <c r="N10" i="24" s="1"/>
  <c r="O106" i="18"/>
  <c r="M10" i="24" s="1"/>
  <c r="N106" i="18"/>
  <c r="L10" i="24" s="1"/>
  <c r="M106" i="18"/>
  <c r="K10" i="24" s="1"/>
  <c r="L106" i="18"/>
  <c r="J10" i="24" s="1"/>
  <c r="K106" i="18"/>
  <c r="I10" i="24" s="1"/>
  <c r="J106" i="18"/>
  <c r="H10" i="24" s="1"/>
  <c r="I106" i="18"/>
  <c r="G10" i="24" s="1"/>
  <c r="H106" i="18"/>
  <c r="F10" i="24" s="1"/>
  <c r="G106" i="18"/>
  <c r="E10" i="24" s="1"/>
  <c r="F106" i="18"/>
  <c r="D10" i="24" s="1"/>
  <c r="E106" i="18"/>
  <c r="C10" i="24" s="1"/>
  <c r="D106" i="18"/>
  <c r="V106" i="17"/>
  <c r="R106" i="17"/>
  <c r="P9" i="24" s="1"/>
  <c r="Q106" i="17"/>
  <c r="O9" i="24" s="1"/>
  <c r="P106" i="17"/>
  <c r="N9" i="24" s="1"/>
  <c r="O106" i="17"/>
  <c r="M9" i="24" s="1"/>
  <c r="N106" i="17"/>
  <c r="L9" i="24" s="1"/>
  <c r="M106" i="17"/>
  <c r="K9" i="24" s="1"/>
  <c r="L106" i="17"/>
  <c r="J9" i="24" s="1"/>
  <c r="K106" i="17"/>
  <c r="I9" i="24" s="1"/>
  <c r="J106" i="17"/>
  <c r="H9" i="24" s="1"/>
  <c r="I106" i="17"/>
  <c r="G9" i="24" s="1"/>
  <c r="H106" i="17"/>
  <c r="F9" i="24" s="1"/>
  <c r="G106" i="17"/>
  <c r="E9" i="24" s="1"/>
  <c r="F106" i="17"/>
  <c r="D9" i="24" s="1"/>
  <c r="E106" i="17"/>
  <c r="C9" i="24" s="1"/>
  <c r="D106" i="17"/>
  <c r="V106" i="15"/>
  <c r="R106" i="15"/>
  <c r="P8" i="24" s="1"/>
  <c r="Q106" i="15"/>
  <c r="O8" i="24" s="1"/>
  <c r="P106" i="15"/>
  <c r="N8" i="24" s="1"/>
  <c r="O106" i="15"/>
  <c r="M8" i="24" s="1"/>
  <c r="N106" i="15"/>
  <c r="L8" i="24" s="1"/>
  <c r="M106" i="15"/>
  <c r="K8" i="24" s="1"/>
  <c r="L106" i="15"/>
  <c r="J8" i="24" s="1"/>
  <c r="K106" i="15"/>
  <c r="I8" i="24" s="1"/>
  <c r="J106" i="15"/>
  <c r="H8" i="24" s="1"/>
  <c r="I106" i="15"/>
  <c r="H106" i="15"/>
  <c r="F8" i="24" s="1"/>
  <c r="G106" i="15"/>
  <c r="F106" i="15"/>
  <c r="D8" i="24" s="1"/>
  <c r="E106" i="15"/>
  <c r="C8" i="24" s="1"/>
  <c r="D106" i="15"/>
  <c r="V106" i="16"/>
  <c r="R106" i="16"/>
  <c r="P7" i="24" s="1"/>
  <c r="Q106" i="16"/>
  <c r="O7" i="24" s="1"/>
  <c r="P106" i="16"/>
  <c r="N7" i="24" s="1"/>
  <c r="O106" i="16"/>
  <c r="M7" i="24" s="1"/>
  <c r="N106" i="16"/>
  <c r="L7" i="24" s="1"/>
  <c r="M106" i="16"/>
  <c r="K7" i="24" s="1"/>
  <c r="L106" i="16"/>
  <c r="J7" i="24" s="1"/>
  <c r="K106" i="16"/>
  <c r="I7" i="24" s="1"/>
  <c r="J106" i="16"/>
  <c r="H7" i="24" s="1"/>
  <c r="I106" i="16"/>
  <c r="G7" i="24" s="1"/>
  <c r="H106" i="16"/>
  <c r="F7" i="24" s="1"/>
  <c r="G106" i="16"/>
  <c r="E7" i="24" s="1"/>
  <c r="F106" i="16"/>
  <c r="D7" i="24" s="1"/>
  <c r="E106" i="16"/>
  <c r="C7" i="24" s="1"/>
  <c r="D106" i="16"/>
  <c r="B26" i="29" s="1"/>
  <c r="S7" i="24" l="1"/>
  <c r="R7" i="24"/>
  <c r="R9" i="24"/>
  <c r="S9" i="24"/>
  <c r="R10" i="24"/>
  <c r="S10" i="24"/>
  <c r="R11" i="24"/>
  <c r="S11" i="24"/>
  <c r="C16" i="24"/>
  <c r="E4" i="29" s="1"/>
  <c r="M12" i="24"/>
  <c r="G8" i="24"/>
  <c r="E8" i="24"/>
  <c r="H16" i="24"/>
  <c r="E9" i="29" s="1"/>
  <c r="S8" i="24" l="1"/>
  <c r="R8" i="24"/>
  <c r="C19" i="28"/>
  <c r="F9" i="29"/>
  <c r="G9" i="29" s="1"/>
  <c r="I9" i="29"/>
  <c r="I4" i="29"/>
  <c r="C8" i="28"/>
  <c r="F4" i="29"/>
  <c r="S12" i="24"/>
  <c r="R12" i="24"/>
  <c r="R16" i="24" l="1"/>
  <c r="S16" i="24"/>
  <c r="T16" i="24" s="1"/>
  <c r="G4" i="29"/>
  <c r="D19" i="28"/>
  <c r="P16" i="24"/>
  <c r="E18" i="29" s="1"/>
  <c r="O16" i="24"/>
  <c r="E17" i="29" s="1"/>
  <c r="N16" i="24"/>
  <c r="E16" i="29" s="1"/>
  <c r="M16" i="24"/>
  <c r="E15" i="29" s="1"/>
  <c r="L16" i="24"/>
  <c r="E14" i="29" s="1"/>
  <c r="K16" i="24"/>
  <c r="E13" i="29" s="1"/>
  <c r="J16" i="24"/>
  <c r="E11" i="29" s="1"/>
  <c r="I16" i="24"/>
  <c r="E10" i="29" s="1"/>
  <c r="G16" i="24"/>
  <c r="E8" i="29" s="1"/>
  <c r="F16" i="24"/>
  <c r="E7" i="29" s="1"/>
  <c r="E16" i="24"/>
  <c r="E6" i="29" s="1"/>
  <c r="D16" i="24"/>
  <c r="E5" i="29" s="1"/>
  <c r="E22" i="29" l="1"/>
  <c r="C37" i="28"/>
  <c r="F18" i="29"/>
  <c r="G18" i="29" s="1"/>
  <c r="I18" i="29"/>
  <c r="C24" i="28"/>
  <c r="I11" i="29"/>
  <c r="F11" i="29"/>
  <c r="G11" i="29" s="1"/>
  <c r="C26" i="28"/>
  <c r="I13" i="29"/>
  <c r="F13" i="29"/>
  <c r="G13" i="29" s="1"/>
  <c r="I8" i="29"/>
  <c r="F8" i="29"/>
  <c r="G8" i="29" s="1"/>
  <c r="C17" i="28"/>
  <c r="C29" i="28"/>
  <c r="I14" i="29"/>
  <c r="F14" i="29"/>
  <c r="G14" i="29" s="1"/>
  <c r="C12" i="28"/>
  <c r="I6" i="29"/>
  <c r="F6" i="29"/>
  <c r="G6" i="29" s="1"/>
  <c r="C15" i="28"/>
  <c r="F7" i="29"/>
  <c r="G7" i="29" s="1"/>
  <c r="I7" i="29"/>
  <c r="F5" i="29"/>
  <c r="I5" i="29"/>
  <c r="C10" i="28"/>
  <c r="C22" i="28"/>
  <c r="F10" i="29"/>
  <c r="G10" i="29" s="1"/>
  <c r="I10" i="29"/>
  <c r="C33" i="28"/>
  <c r="F16" i="29"/>
  <c r="G16" i="29" s="1"/>
  <c r="I16" i="29"/>
  <c r="C35" i="28"/>
  <c r="F17" i="29"/>
  <c r="G17" i="29" s="1"/>
  <c r="I17" i="29"/>
  <c r="C31" i="28"/>
  <c r="I15" i="29"/>
  <c r="F15" i="29"/>
  <c r="D8" i="28"/>
  <c r="G5" i="29" l="1"/>
  <c r="F22" i="29"/>
  <c r="C42" i="28"/>
  <c r="G15" i="29"/>
  <c r="D31" i="28"/>
  <c r="D26" i="28"/>
  <c r="D29" i="28"/>
  <c r="D35" i="28"/>
  <c r="D33" i="28"/>
  <c r="D37" i="28"/>
  <c r="D24" i="28"/>
  <c r="D22" i="28"/>
  <c r="D17" i="28"/>
  <c r="D15" i="28"/>
  <c r="D12" i="28"/>
  <c r="G22" i="29" l="1"/>
  <c r="G26" i="29" s="1"/>
  <c r="I22" i="29" s="1"/>
  <c r="D10" i="28"/>
  <c r="D42" i="28" s="1"/>
  <c r="G24" i="29" s="1"/>
  <c r="B45" i="28" l="1"/>
</calcChain>
</file>

<file path=xl/sharedStrings.xml><?xml version="1.0" encoding="utf-8"?>
<sst xmlns="http://schemas.openxmlformats.org/spreadsheetml/2006/main" count="758" uniqueCount="165">
  <si>
    <t>SAUCISSON PUR PORC</t>
  </si>
  <si>
    <t>SPÉCIALITÉS</t>
  </si>
  <si>
    <t>SNACK</t>
  </si>
  <si>
    <t>SAUCISSON A CUIRE</t>
  </si>
  <si>
    <t>JAMBONS</t>
  </si>
  <si>
    <t xml:space="preserve">N°client </t>
  </si>
  <si>
    <t>Nom</t>
  </si>
  <si>
    <t>Prénom</t>
  </si>
  <si>
    <t>Nb de cartons</t>
  </si>
  <si>
    <t>LOT 200 HM</t>
  </si>
  <si>
    <t>LOT 200 HG</t>
  </si>
  <si>
    <t xml:space="preserve"> MIGNONETTE</t>
  </si>
  <si>
    <t>LOT A CUIRE NATURE + PISTACHE</t>
  </si>
  <si>
    <t>LOT SABODET</t>
  </si>
  <si>
    <t>BARQUETTE JAMBONS 250G</t>
  </si>
  <si>
    <t>1/2 JAMBON</t>
  </si>
  <si>
    <t>JAMBON AVEC OS</t>
  </si>
  <si>
    <t>JAMBON DÉSOSSÉ 6 MOIS</t>
  </si>
  <si>
    <t>JAMBON DÉSOSSÉ 9 MOIS</t>
  </si>
  <si>
    <t>Saucisson pur porc artisanal 350/400g - Lot de 2 kg environ</t>
  </si>
  <si>
    <t>Lot de 4 saucissons à cuire 400g + 2 pièces à cuire pstache 400g = 2,4kg</t>
  </si>
  <si>
    <t>Lot de 4 sabodets à cuire 600g = 2,4kg</t>
  </si>
  <si>
    <t>Barquette 250g soit 10 tranches de jambon sec VPF hors froid. Lot de 5 barquettes soit 1,250kg</t>
  </si>
  <si>
    <t>1/2 jambon sec désossé, pièce de 2,5kg environ</t>
  </si>
  <si>
    <t>Jambon sec avec os, pièce de 5,5 kg environ</t>
  </si>
  <si>
    <t>Jambon sec désossé, pièce de 5,3 kg environ</t>
  </si>
  <si>
    <t>Jambon sec superieur désossé 9 mois d'affinage, pièce de 5,7 kg environ</t>
  </si>
  <si>
    <t>NB</t>
  </si>
  <si>
    <t>TOTAL GENERAL</t>
  </si>
  <si>
    <t>LOT 
ARTISANAL</t>
  </si>
  <si>
    <t>LOT 
FROMAGES</t>
  </si>
  <si>
    <t>LOT 
GIBIERS</t>
  </si>
  <si>
    <t>TOTAL LOT</t>
  </si>
  <si>
    <t>TOTAL 
TARIF</t>
  </si>
  <si>
    <t>Lot de 10 pièces saucissons pur porc 200g, haché moyen
 = 2 kg</t>
  </si>
  <si>
    <t>Lot de 9 pièces saucissons pur porc 200g, haché gros 
= 1,8 kg</t>
  </si>
  <si>
    <t>Lot 7 pièces : 2 fromage de chèvre, 2 Roquefort, 2 Beaufort et 1 pur porc 
= 1,4kg</t>
  </si>
  <si>
    <t>Mignonettes pur porc, 
sac de 2 kg</t>
  </si>
  <si>
    <r>
      <t xml:space="preserve">NB PIECE </t>
    </r>
    <r>
      <rPr>
        <b/>
        <sz val="11"/>
        <color theme="7"/>
        <rFont val="Calibri"/>
        <family val="2"/>
        <scheme val="minor"/>
      </rPr>
      <t>GRATUITE</t>
    </r>
  </si>
  <si>
    <t>LOT 
NOIX NOISETTE CEPE</t>
  </si>
  <si>
    <t>Nom du sous groupe</t>
  </si>
  <si>
    <t>N°de l'onglet 
sous groupe</t>
  </si>
  <si>
    <t>CONSIGNES</t>
  </si>
  <si>
    <r>
      <t xml:space="preserve">1. </t>
    </r>
    <r>
      <rPr>
        <u/>
        <sz val="11"/>
        <color theme="1"/>
        <rFont val="Calibri"/>
        <family val="2"/>
        <scheme val="minor"/>
      </rPr>
      <t>Un "sous groupe"</t>
    </r>
    <r>
      <rPr>
        <sz val="11"/>
        <color theme="1"/>
        <rFont val="Calibri"/>
        <family val="2"/>
        <scheme val="minor"/>
      </rPr>
      <t xml:space="preserve"> correspond à des commandes que vous souhaitez regrouper (par ex. découpage de la commande CSE par sous groupes, correspondant aux différents services de votre entreprise)</t>
    </r>
  </si>
  <si>
    <r>
      <t xml:space="preserve">1. </t>
    </r>
    <r>
      <rPr>
        <u/>
        <sz val="11"/>
        <color theme="1"/>
        <rFont val="Calibri"/>
        <family val="2"/>
        <scheme val="minor"/>
      </rPr>
      <t>Les cases colorées</t>
    </r>
    <r>
      <rPr>
        <sz val="11"/>
        <color theme="1"/>
        <rFont val="Calibri"/>
        <family val="2"/>
        <scheme val="minor"/>
      </rPr>
      <t xml:space="preserve"> en vertes sont les cases que vous pouvez compléter, allant de l'onglet "ss groupe 1" à "ss groupe 10" ;  </t>
    </r>
  </si>
  <si>
    <r>
      <t xml:space="preserve">3. Dans le cas où vous n'avez pas besoin de découper votre commande CSE en sous-groupe, renseignez donc l'ensemble de vos commandes dans l'onglet    "Ss Groupe 1" </t>
    </r>
    <r>
      <rPr>
        <u/>
        <sz val="11"/>
        <color theme="1"/>
        <rFont val="Calibri"/>
        <family val="2"/>
        <scheme val="minor"/>
      </rPr>
      <t>uniquement</t>
    </r>
    <r>
      <rPr>
        <sz val="11"/>
        <color theme="1"/>
        <rFont val="Calibri"/>
        <family val="2"/>
        <scheme val="minor"/>
      </rPr>
      <t xml:space="preserve"> ; </t>
    </r>
  </si>
  <si>
    <r>
      <t>Si toutefois vous disposez de</t>
    </r>
    <r>
      <rPr>
        <u/>
        <sz val="11"/>
        <color theme="1"/>
        <rFont val="Calibri"/>
        <family val="2"/>
        <scheme val="minor"/>
      </rPr>
      <t xml:space="preserve"> plus de 10 sous-groupes et/ou de plus de 100 commandes pour un sous-groupe donné</t>
    </r>
    <r>
      <rPr>
        <sz val="11"/>
        <color theme="1"/>
        <rFont val="Calibri"/>
        <family val="2"/>
        <scheme val="minor"/>
      </rPr>
      <t>, merci de nous contacter afin de nous puissions vous faire parvenir un fichier informatique adapté.</t>
    </r>
  </si>
  <si>
    <t>Vous vous apprétez à réaliser une commande pour votre CSE, voici donc ci-dessous quelques consignes pour vous permettre de bien renseigner ce document.</t>
  </si>
  <si>
    <r>
      <t>2. Dans ce document, nous avons crée 10 sous-groupes et c</t>
    </r>
    <r>
      <rPr>
        <u/>
        <sz val="11"/>
        <color theme="1"/>
        <rFont val="Calibri"/>
        <family val="2"/>
        <scheme val="minor"/>
      </rPr>
      <t>haque sous groupe</t>
    </r>
    <r>
      <rPr>
        <sz val="11"/>
        <color theme="1"/>
        <rFont val="Calibri"/>
        <family val="2"/>
        <scheme val="minor"/>
      </rPr>
      <t xml:space="preserve"> peut contenir au maximum 100 commandes.</t>
    </r>
  </si>
  <si>
    <t>Lot 7 pièces :
2 fromage de chèvre, 2 Roquefort, 2 Beaufort et 1 pur porc 
= 1,4kg</t>
  </si>
  <si>
    <t>Lot 7 pièces :
 2 Noix, 
2 Noisettes, 2 Cèpes 
et 1 pur porc = 1,4kg</t>
  </si>
  <si>
    <t>JAMBON DÉSOSSÉ
 9 MOIS</t>
  </si>
  <si>
    <t>Lot 7 pièces : 2 fromage de chèvre,
 2 Roquefort,
 2 Beaufort et 1 pur porc 
= 1,4kg</t>
  </si>
  <si>
    <t>Lot 7 pièces :
 2 Noix, 
2 Noisettes, 2 Cèpes et 1 pur porc = 1,4kg</t>
  </si>
  <si>
    <t>Lot 7 pièces :
 2 fromage de chèvre, 2 Roquefort, 2 Beaufort et 1 pur porc 
= 1,4kg</t>
  </si>
  <si>
    <t>Lot 7 pièces : 
2 Noix,
 2 Noisettes, 2 Cèpes et 1 pur porc = 1,4kg</t>
  </si>
  <si>
    <t>Lot 7 pièces : 2 fromage de chèvre,
 2 Roquefort, 
2 Beaufort et 1 pur porc 
= 1,4kg</t>
  </si>
  <si>
    <t>Lot 7 pièces : 
2 Noix, 
2 Noisettes, 2 Cèpes 
et 1 pur porc = 1,4kg</t>
  </si>
  <si>
    <t>Lot 7 pièces :
 2 fromage de chèvre, 
2 Roquefort, 2 Beaufort et 1 pur porc 
= 1,4kg</t>
  </si>
  <si>
    <t>Lot 7 pièces : 2 fromage de chèvre, 
2 Roquefort, 2 Beaufort et 1 pur porc 
= 1,4kg</t>
  </si>
  <si>
    <t>Lot 7 pièces : 
2 Noix, 
2 Noisettes, 2 Cèpes et 1 pur porc = 1,4kg</t>
  </si>
  <si>
    <t>Lot 7 pièces : 
2 fromage de chèvre, 
2 Roquefort, 
2 Beaufort et 1 pur porc 
= 1,4kg</t>
  </si>
  <si>
    <t>Lot 7 pièces : 
2 Noix, 
2 Noisettes, 2 cèpes et 1 pur porc = 1,4kg</t>
  </si>
  <si>
    <t>Lot 7 pièces : 
2 Noix,
 2 Noisettes, 2 cèpes et 1 pur porc = 1,4kg</t>
  </si>
  <si>
    <t>Pour toutes questions, n'hésitez pas à nous contacter par téléphone au 04 77 54 38 55 ou à l'adresse mail suivante : contact@salaisonsdelabreche.com</t>
  </si>
  <si>
    <t>CSE</t>
  </si>
  <si>
    <t>Sous-groupe 1</t>
  </si>
  <si>
    <t>Sous-groupe 2</t>
  </si>
  <si>
    <t>Sous-groupe 3</t>
  </si>
  <si>
    <t>Sous-groupe 4</t>
  </si>
  <si>
    <t>Sous-groupe 5</t>
  </si>
  <si>
    <t>Sous-groupe 6</t>
  </si>
  <si>
    <t>Sous-groupe 7</t>
  </si>
  <si>
    <t>Sous-groupe 8</t>
  </si>
  <si>
    <t>Sous-groupe 9</t>
  </si>
  <si>
    <t>Sous-groupe 10</t>
  </si>
  <si>
    <t>ATTENTION : L'ONGLET RECAP GENERAL SE CALCULE AUTOMATIQUEMENT.</t>
  </si>
  <si>
    <t>174 GCE</t>
  </si>
  <si>
    <t xml:space="preserve">102 GCE </t>
  </si>
  <si>
    <t>13749GCE</t>
  </si>
  <si>
    <t>218 GCE</t>
  </si>
  <si>
    <t>228GCE</t>
  </si>
  <si>
    <t>112GCE</t>
  </si>
  <si>
    <t>166 GCE</t>
  </si>
  <si>
    <t xml:space="preserve">220 GCE </t>
  </si>
  <si>
    <t>SABODET</t>
  </si>
  <si>
    <t>229GCE</t>
  </si>
  <si>
    <t>LOT 12 TERRINES</t>
  </si>
  <si>
    <t>917GCE</t>
  </si>
  <si>
    <t>BARQUETTE JAMBON</t>
  </si>
  <si>
    <t xml:space="preserve">256 GCE </t>
  </si>
  <si>
    <t>1/2 JAMBON SEC / 2,5 KG</t>
  </si>
  <si>
    <t xml:space="preserve">252 GCE </t>
  </si>
  <si>
    <t>JAMBON SEC OS / 5 KG</t>
  </si>
  <si>
    <t xml:space="preserve">251 GCE </t>
  </si>
  <si>
    <t xml:space="preserve">250 GCE </t>
  </si>
  <si>
    <t xml:space="preserve">208 GCE </t>
  </si>
  <si>
    <t xml:space="preserve">COLIS ECHANTILLONS </t>
  </si>
  <si>
    <t>ECHANTILLONS</t>
  </si>
  <si>
    <t xml:space="preserve">NOM DU RESPONSABLE : </t>
  </si>
  <si>
    <t xml:space="preserve">N° Téléphone : </t>
  </si>
  <si>
    <t xml:space="preserve">Numéro de Téléphone : </t>
  </si>
  <si>
    <t>Prix</t>
  </si>
  <si>
    <t>Total</t>
  </si>
  <si>
    <t>GAMME SAUCISSONS PUR PORC</t>
  </si>
  <si>
    <t>Lot de 10 pièces saucissons pur porc 200g, haché moyen = 2kg</t>
  </si>
  <si>
    <t>Le lot</t>
  </si>
  <si>
    <t>Lot de 9 pièces saucissons pur porc 200g, haché gros = 1,800kg</t>
  </si>
  <si>
    <t>Saucisson pur porc artisanal 350/400g - Lot de 2kg environ</t>
  </si>
  <si>
    <t>GAMME SPÉCIALITÉS</t>
  </si>
  <si>
    <t>Lot de 7 pièces : 2 fromage de chèvre,</t>
  </si>
  <si>
    <t>2 Roquefort, 2 Beaufort, 1 pur porc = 1,400kg</t>
  </si>
  <si>
    <t>Lot de 7 pièces : 2 sanglier, 2 cerf, 2 canard, 1 pur porc = 1,400kg</t>
  </si>
  <si>
    <t>Lot de 7 pièces : 2 noix, 2 noisettes, 2 cèpes, 1 pur porc = 1,400kg</t>
  </si>
  <si>
    <t>GAMME GRIGNOTAGE</t>
  </si>
  <si>
    <t>Mignonette pur porc, sac de 2kg</t>
  </si>
  <si>
    <t>GAMME À CUIRE</t>
  </si>
  <si>
    <t>Lot de 4 pièces sabodet à cuire 600g</t>
  </si>
  <si>
    <t>= 2,400kg</t>
  </si>
  <si>
    <t>GAMME JAMBONS</t>
  </si>
  <si>
    <t>½ Jambon sec désossé, pièce de 2,5kg environ</t>
  </si>
  <si>
    <t>La pièce</t>
  </si>
  <si>
    <t>Jambon sec avec os, pièce de 5,5kg environ</t>
  </si>
  <si>
    <t>Jambon sec désossé, pièce de 5,3kg environ</t>
  </si>
  <si>
    <t>MONTANT TOTAL DE LA COMMANDE</t>
  </si>
  <si>
    <t>Barquette de 250g soit 10 tranches de jambon sec VPF,
 hors froid./Lot de 5 barquettes soit 1,250kg</t>
  </si>
  <si>
    <t>Lot de 4 pièces saucisson à cuire 400g +
 2 pièces à cuire pistaché 400g = 2,400kg</t>
  </si>
  <si>
    <t>Jambon sec supérieur désossé 9 mois d’affinage
, pièce de 5,7kg environ</t>
  </si>
  <si>
    <t>Nb</t>
  </si>
  <si>
    <t xml:space="preserve">DATE DEPART : </t>
  </si>
  <si>
    <t xml:space="preserve">TRANSPORT  : </t>
  </si>
  <si>
    <t>Lot de 4 saucissons à cuire 400g + 2 pièces à cuire pistache 400g = 2,4kg</t>
  </si>
  <si>
    <t xml:space="preserve">TERRINES </t>
  </si>
  <si>
    <t>Lot de 12 Terrines</t>
  </si>
  <si>
    <t>Lot 12 Terrines 
180g</t>
  </si>
  <si>
    <t xml:space="preserve">Nouveau </t>
  </si>
  <si>
    <t>Nombre 
de
 pièces offertes</t>
  </si>
  <si>
    <t xml:space="preserve">GAMME TERRINES </t>
  </si>
  <si>
    <t>LOT 12 TERRINES DE 180G</t>
  </si>
  <si>
    <t>TARIF DU 7 JUIN 2022</t>
  </si>
  <si>
    <t>Tarif 
TTC</t>
  </si>
  <si>
    <t>CODE
Article</t>
  </si>
  <si>
    <t>Tarif 
HT</t>
  </si>
  <si>
    <t xml:space="preserve">Quantité </t>
  </si>
  <si>
    <t>TOTAL 
  H.T.</t>
  </si>
  <si>
    <t>TOTAL
TTC</t>
  </si>
  <si>
    <t>Poids
1 lot</t>
  </si>
  <si>
    <t xml:space="preserve">POIDS
TOTAL </t>
  </si>
  <si>
    <t>LOT HM  10 PIECES</t>
  </si>
  <si>
    <t>LOT HG  9 PIECES</t>
  </si>
  <si>
    <t>LOT ARTISANAL 3/400</t>
  </si>
  <si>
    <t>LOT 7 FROMAGES</t>
  </si>
  <si>
    <t>LOT 7 GIBIERS</t>
  </si>
  <si>
    <t xml:space="preserve">LOT 7  SPECIALITES </t>
  </si>
  <si>
    <t xml:space="preserve">MIGNONETTES </t>
  </si>
  <si>
    <t>LOT A CUIRE</t>
  </si>
  <si>
    <t>JAMBON S/OS 6 MOIS  / 5,3 KG</t>
  </si>
  <si>
    <t>JAMBON S/OS  9 MOIS / 5,7 KG</t>
  </si>
  <si>
    <t xml:space="preserve">TOTAL SUR FACTURE </t>
  </si>
  <si>
    <t xml:space="preserve">CODE CLIENT </t>
  </si>
  <si>
    <t xml:space="preserve">TOTAL COMMANDE </t>
  </si>
  <si>
    <t>NB COLIS</t>
  </si>
  <si>
    <t xml:space="preserve">Nb Nature 200g ECHANTILLONS </t>
  </si>
  <si>
    <t>Lot 7 pièces : 
2 sanglier, 2 cerf,
 2 taureau et 1 pur porc
 = 1,4kg</t>
  </si>
  <si>
    <t>Lot 7 pièces : 
2 sanglier, 2 Cerf,
 2 taureau et 1 pur porc
 = 1,4kg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</si>
</sst>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0.0"/>
    <numFmt numFmtId="166" formatCode="_-* #,##0.00\ _F_-;\-* #,##0.00\ _F_-;_-* &quot;-&quot;??\ _F_-;_-@_-"/>
    <numFmt numFmtId="167" formatCode="_-* #,##0\ _F_-;\-* #,##0\ _F_-;_-* &quot;-&quot;??\ _F_-;_-@_-"/>
    <numFmt numFmtId="168" formatCode="_-* #,##0\ _€_-;\-* #,##0\ _€_-;_-* &quot;-&quot;\ _€_-;_-@_-"/>
    <numFmt numFmtId="169" formatCode="#,##0\ &quot;€&quot;"/>
    <numFmt numFmtId="170" formatCode="_-* #,##0\ _€_-;\-* #,##0\ _€_-;_-* &quot;-&quot;??\ _€_-;_-@_-"/>
    <numFmt numFmtId="171" formatCode="_-* #,##0\ &quot;€&quot;_-;\-* #,##0\ &quot;€&quot;_-;_-* &quot;-&quot;??\ &quot;€&quot;_-;_-@_-"/>
    <numFmt numFmtId="172" formatCode="#,##0_ ;\-#,##0\ "/>
    <numFmt numFmtId="173" formatCode="0_ ;\-0\ 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.5"/>
      <color rgb="FF1D1D1B"/>
      <name val="Tahoma"/>
      <family val="2"/>
    </font>
    <font>
      <b/>
      <sz val="13.5"/>
      <color rgb="FF1D1D1B"/>
      <name val="Verdana"/>
      <family val="2"/>
    </font>
    <font>
      <sz val="11.5"/>
      <color rgb="FF1D1D1B"/>
      <name val="Tahoma"/>
      <family val="2"/>
    </font>
    <font>
      <b/>
      <sz val="12"/>
      <color rgb="FF1D1D1B"/>
      <name val="Tahoma"/>
      <family val="2"/>
    </font>
    <font>
      <b/>
      <sz val="12"/>
      <color theme="1"/>
      <name val="Verdana"/>
      <family val="2"/>
    </font>
    <font>
      <sz val="10"/>
      <color rgb="FF1D1D1B"/>
      <name val="Tahoma"/>
      <family val="2"/>
    </font>
    <font>
      <sz val="12"/>
      <color theme="1"/>
      <name val="Verdana"/>
      <family val="2"/>
    </font>
    <font>
      <b/>
      <sz val="12"/>
      <color rgb="FF1D1D1B"/>
      <name val="Verdana"/>
      <family val="2"/>
    </font>
    <font>
      <sz val="11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6"/>
      <color theme="1"/>
      <name val="Verdana"/>
      <family val="2"/>
    </font>
    <font>
      <sz val="20"/>
      <color theme="1"/>
      <name val="Tahoma"/>
      <family val="2"/>
    </font>
    <font>
      <sz val="16"/>
      <color rgb="FF1D1D1B"/>
      <name val="Verdana"/>
      <family val="2"/>
    </font>
    <font>
      <sz val="16"/>
      <color theme="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F9A5"/>
        <bgColor indexed="64"/>
      </patternFill>
    </fill>
    <fill>
      <patternFill patternType="solid">
        <fgColor theme="2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1D1D1B"/>
      </right>
      <top/>
      <bottom style="thick">
        <color rgb="FF1D1D1B"/>
      </bottom>
      <diagonal/>
    </border>
    <border>
      <left/>
      <right style="medium">
        <color rgb="FF1D1D1B"/>
      </right>
      <top/>
      <bottom style="medium">
        <color rgb="FF1D1D1B"/>
      </bottom>
      <diagonal/>
    </border>
    <border>
      <left/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 style="medium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/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 style="medium">
        <color rgb="FF1D1D1B"/>
      </top>
      <bottom style="medium">
        <color rgb="FF1D1D1B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166" fontId="24" fillId="0" borderId="0" applyFont="0" applyFill="0" applyBorder="0" applyAlignment="0" applyProtection="0"/>
    <xf numFmtId="44" fontId="44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395">
    <xf numFmtId="0" fontId="0" fillId="0" borderId="0" xfId="0"/>
    <xf numFmtId="0" fontId="0" fillId="0" borderId="1" xfId="0" applyBorder="1"/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3" fillId="0" borderId="0" xfId="0" applyFont="1"/>
    <xf numFmtId="0" fontId="11" fillId="0" borderId="17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49" fontId="0" fillId="0" borderId="0" xfId="0" applyNumberFormat="1"/>
    <xf numFmtId="0" fontId="9" fillId="0" borderId="43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1" fontId="14" fillId="0" borderId="52" xfId="0" applyNumberFormat="1" applyFont="1" applyBorder="1" applyAlignment="1">
      <alignment horizontal="center" vertical="center" wrapText="1"/>
    </xf>
    <xf numFmtId="1" fontId="17" fillId="0" borderId="50" xfId="0" applyNumberFormat="1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8" xfId="0" applyBorder="1"/>
    <xf numFmtId="0" fontId="0" fillId="0" borderId="15" xfId="0" applyBorder="1"/>
    <xf numFmtId="0" fontId="0" fillId="0" borderId="59" xfId="0" applyBorder="1"/>
    <xf numFmtId="0" fontId="0" fillId="0" borderId="33" xfId="0" applyBorder="1"/>
    <xf numFmtId="0" fontId="0" fillId="0" borderId="2" xfId="0" applyBorder="1"/>
    <xf numFmtId="0" fontId="0" fillId="0" borderId="49" xfId="0" applyBorder="1"/>
    <xf numFmtId="0" fontId="0" fillId="0" borderId="37" xfId="0" applyBorder="1"/>
    <xf numFmtId="0" fontId="0" fillId="0" borderId="57" xfId="0" applyBorder="1"/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9" xfId="0" applyFont="1" applyBorder="1" applyAlignment="1">
      <alignment horizontal="center"/>
    </xf>
    <xf numFmtId="0" fontId="0" fillId="4" borderId="35" xfId="0" applyFill="1" applyBorder="1"/>
    <xf numFmtId="0" fontId="0" fillId="4" borderId="29" xfId="0" applyFill="1" applyBorder="1"/>
    <xf numFmtId="0" fontId="0" fillId="4" borderId="47" xfId="0" applyFill="1" applyBorder="1"/>
    <xf numFmtId="0" fontId="9" fillId="5" borderId="55" xfId="0" applyFont="1" applyFill="1" applyBorder="1" applyAlignment="1" applyProtection="1">
      <alignment horizontal="center" vertical="center"/>
      <protection locked="0"/>
    </xf>
    <xf numFmtId="0" fontId="9" fillId="5" borderId="18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34" xfId="0" applyFont="1" applyFill="1" applyBorder="1" applyAlignment="1" applyProtection="1">
      <alignment horizontal="center" vertical="center"/>
      <protection locked="0"/>
    </xf>
    <xf numFmtId="0" fontId="9" fillId="5" borderId="27" xfId="0" applyFont="1" applyFill="1" applyBorder="1" applyAlignment="1" applyProtection="1">
      <alignment horizontal="center" vertical="center"/>
      <protection locked="0"/>
    </xf>
    <xf numFmtId="0" fontId="10" fillId="5" borderId="43" xfId="0" applyFont="1" applyFill="1" applyBorder="1" applyAlignment="1" applyProtection="1">
      <alignment horizontal="center" vertical="center" wrapText="1"/>
      <protection locked="0"/>
    </xf>
    <xf numFmtId="0" fontId="10" fillId="5" borderId="26" xfId="0" applyFont="1" applyFill="1" applyBorder="1" applyAlignment="1" applyProtection="1">
      <alignment horizontal="center" vertical="center" wrapText="1"/>
      <protection locked="0"/>
    </xf>
    <xf numFmtId="0" fontId="12" fillId="5" borderId="27" xfId="0" applyFont="1" applyFill="1" applyBorder="1" applyAlignment="1" applyProtection="1">
      <alignment horizontal="center" vertical="center"/>
      <protection locked="0"/>
    </xf>
    <xf numFmtId="0" fontId="9" fillId="5" borderId="36" xfId="0" applyFont="1" applyFill="1" applyBorder="1" applyAlignment="1" applyProtection="1">
      <alignment horizontal="center" vertical="center"/>
      <protection locked="0"/>
    </xf>
    <xf numFmtId="0" fontId="9" fillId="5" borderId="28" xfId="0" applyFont="1" applyFill="1" applyBorder="1" applyAlignment="1" applyProtection="1">
      <alignment horizontal="center" vertic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5" fillId="0" borderId="47" xfId="0" applyFont="1" applyBorder="1" applyAlignment="1" applyProtection="1">
      <alignment horizontal="center" vertical="center" wrapText="1"/>
      <protection locked="0"/>
    </xf>
    <xf numFmtId="0" fontId="9" fillId="6" borderId="44" xfId="0" applyFont="1" applyFill="1" applyBorder="1" applyAlignment="1" applyProtection="1">
      <alignment horizontal="center" vertical="center" wrapText="1"/>
      <protection locked="0"/>
    </xf>
    <xf numFmtId="0" fontId="9" fillId="6" borderId="17" xfId="0" applyFont="1" applyFill="1" applyBorder="1" applyAlignment="1" applyProtection="1">
      <alignment horizontal="center" vertical="center" wrapText="1"/>
      <protection locked="0"/>
    </xf>
    <xf numFmtId="0" fontId="9" fillId="6" borderId="43" xfId="0" applyFont="1" applyFill="1" applyBorder="1" applyAlignment="1" applyProtection="1">
      <alignment horizontal="center" vertical="center" wrapText="1"/>
      <protection locked="0"/>
    </xf>
    <xf numFmtId="0" fontId="9" fillId="6" borderId="26" xfId="0" applyFont="1" applyFill="1" applyBorder="1" applyAlignment="1" applyProtection="1">
      <alignment horizontal="center" vertical="center" wrapText="1"/>
      <protection locked="0"/>
    </xf>
    <xf numFmtId="1" fontId="14" fillId="6" borderId="52" xfId="0" applyNumberFormat="1" applyFont="1" applyFill="1" applyBorder="1" applyAlignment="1">
      <alignment horizontal="center" vertical="center" wrapText="1"/>
    </xf>
    <xf numFmtId="0" fontId="15" fillId="6" borderId="47" xfId="0" applyFont="1" applyFill="1" applyBorder="1" applyAlignment="1" applyProtection="1">
      <alignment horizontal="center" vertical="center" wrapText="1"/>
      <protection locked="0"/>
    </xf>
    <xf numFmtId="0" fontId="9" fillId="3" borderId="43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1" fontId="14" fillId="3" borderId="5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164" fontId="1" fillId="0" borderId="0" xfId="0" applyNumberFormat="1" applyFont="1"/>
    <xf numFmtId="164" fontId="5" fillId="0" borderId="0" xfId="0" applyNumberFormat="1" applyFont="1"/>
    <xf numFmtId="164" fontId="11" fillId="0" borderId="51" xfId="0" applyNumberFormat="1" applyFont="1" applyBorder="1" applyAlignment="1">
      <alignment horizontal="center" vertical="center" wrapText="1"/>
    </xf>
    <xf numFmtId="164" fontId="7" fillId="0" borderId="0" xfId="0" applyNumberFormat="1" applyFont="1"/>
    <xf numFmtId="164" fontId="7" fillId="0" borderId="51" xfId="0" applyNumberFormat="1" applyFont="1" applyBorder="1" applyAlignment="1">
      <alignment horizontal="center" vertical="center" wrapText="1"/>
    </xf>
    <xf numFmtId="1" fontId="7" fillId="7" borderId="49" xfId="0" applyNumberFormat="1" applyFont="1" applyFill="1" applyBorder="1" applyAlignment="1">
      <alignment horizontal="center" vertical="center" wrapText="1"/>
    </xf>
    <xf numFmtId="0" fontId="0" fillId="3" borderId="37" xfId="0" applyFill="1" applyBorder="1"/>
    <xf numFmtId="0" fontId="0" fillId="3" borderId="57" xfId="0" applyFill="1" applyBorder="1"/>
    <xf numFmtId="0" fontId="0" fillId="3" borderId="59" xfId="0" applyFill="1" applyBorder="1"/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 wrapText="1"/>
    </xf>
    <xf numFmtId="0" fontId="16" fillId="5" borderId="35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164" fontId="3" fillId="6" borderId="73" xfId="0" applyNumberFormat="1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6" fontId="33" fillId="0" borderId="76" xfId="0" applyNumberFormat="1" applyFont="1" applyBorder="1" applyAlignment="1">
      <alignment horizontal="left" vertical="center" wrapText="1" indent="2"/>
    </xf>
    <xf numFmtId="0" fontId="35" fillId="0" borderId="75" xfId="0" applyFont="1" applyBorder="1" applyAlignment="1">
      <alignment horizontal="left" vertical="center" wrapText="1" indent="2"/>
    </xf>
    <xf numFmtId="0" fontId="35" fillId="0" borderId="74" xfId="0" applyFont="1" applyBorder="1" applyAlignment="1">
      <alignment horizontal="left" vertical="center" wrapText="1" indent="2"/>
    </xf>
    <xf numFmtId="6" fontId="33" fillId="0" borderId="76" xfId="0" applyNumberFormat="1" applyFont="1" applyBorder="1" applyAlignment="1">
      <alignment horizontal="center" vertical="center" wrapText="1"/>
    </xf>
    <xf numFmtId="0" fontId="35" fillId="0" borderId="75" xfId="0" applyFont="1" applyBorder="1" applyAlignment="1">
      <alignment horizontal="center" vertical="center" wrapText="1"/>
    </xf>
    <xf numFmtId="0" fontId="35" fillId="0" borderId="74" xfId="0" applyFont="1" applyBorder="1" applyAlignment="1">
      <alignment horizontal="center" vertical="center" wrapText="1"/>
    </xf>
    <xf numFmtId="0" fontId="29" fillId="0" borderId="81" xfId="0" applyFont="1" applyBorder="1" applyAlignment="1">
      <alignment vertical="center" wrapText="1"/>
    </xf>
    <xf numFmtId="0" fontId="30" fillId="0" borderId="82" xfId="0" applyFont="1" applyBorder="1" applyAlignment="1">
      <alignment horizontal="center" vertical="center" wrapText="1"/>
    </xf>
    <xf numFmtId="0" fontId="32" fillId="0" borderId="87" xfId="0" applyFont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0" fontId="29" fillId="11" borderId="74" xfId="0" applyFont="1" applyFill="1" applyBorder="1" applyAlignment="1">
      <alignment vertical="center" wrapText="1"/>
    </xf>
    <xf numFmtId="0" fontId="31" fillId="11" borderId="83" xfId="0" applyFont="1" applyFill="1" applyBorder="1" applyAlignment="1">
      <alignment vertical="center" wrapText="1"/>
    </xf>
    <xf numFmtId="0" fontId="31" fillId="11" borderId="83" xfId="0" applyFont="1" applyFill="1" applyBorder="1" applyAlignment="1">
      <alignment horizontal="center" vertical="center" wrapText="1"/>
    </xf>
    <xf numFmtId="168" fontId="37" fillId="0" borderId="82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39" fillId="0" borderId="0" xfId="0" applyFont="1"/>
    <xf numFmtId="0" fontId="41" fillId="0" borderId="71" xfId="0" applyFont="1" applyBorder="1" applyAlignment="1">
      <alignment vertical="center"/>
    </xf>
    <xf numFmtId="168" fontId="40" fillId="0" borderId="0" xfId="0" applyNumberFormat="1" applyFont="1"/>
    <xf numFmtId="168" fontId="40" fillId="0" borderId="0" xfId="0" applyNumberFormat="1" applyFont="1" applyAlignment="1">
      <alignment vertical="center"/>
    </xf>
    <xf numFmtId="168" fontId="40" fillId="11" borderId="74" xfId="0" applyNumberFormat="1" applyFont="1" applyFill="1" applyBorder="1" applyAlignment="1">
      <alignment vertical="center" wrapText="1"/>
    </xf>
    <xf numFmtId="168" fontId="40" fillId="0" borderId="74" xfId="0" applyNumberFormat="1" applyFont="1" applyBorder="1" applyAlignment="1">
      <alignment vertical="center" wrapText="1"/>
    </xf>
    <xf numFmtId="0" fontId="43" fillId="0" borderId="0" xfId="0" applyFont="1" applyAlignment="1">
      <alignment vertical="center"/>
    </xf>
    <xf numFmtId="169" fontId="33" fillId="0" borderId="74" xfId="0" applyNumberFormat="1" applyFont="1" applyBorder="1" applyAlignment="1">
      <alignment horizontal="center" vertical="center" wrapText="1"/>
    </xf>
    <xf numFmtId="170" fontId="36" fillId="0" borderId="0" xfId="3" applyNumberFormat="1" applyFont="1"/>
    <xf numFmtId="170" fontId="36" fillId="0" borderId="0" xfId="3" applyNumberFormat="1" applyFont="1" applyAlignment="1">
      <alignment vertical="center"/>
    </xf>
    <xf numFmtId="170" fontId="37" fillId="0" borderId="82" xfId="3" applyNumberFormat="1" applyFont="1" applyBorder="1" applyAlignment="1">
      <alignment horizontal="center" vertical="center" wrapText="1"/>
    </xf>
    <xf numFmtId="170" fontId="36" fillId="11" borderId="74" xfId="3" applyNumberFormat="1" applyFont="1" applyFill="1" applyBorder="1" applyAlignment="1">
      <alignment vertical="center" wrapText="1"/>
    </xf>
    <xf numFmtId="170" fontId="36" fillId="0" borderId="74" xfId="3" applyNumberFormat="1" applyFont="1" applyBorder="1" applyAlignment="1">
      <alignment vertical="center" wrapText="1"/>
    </xf>
    <xf numFmtId="170" fontId="43" fillId="0" borderId="0" xfId="3" applyNumberFormat="1" applyFont="1" applyBorder="1" applyAlignment="1">
      <alignment horizontal="right" vertical="center"/>
    </xf>
    <xf numFmtId="164" fontId="3" fillId="0" borderId="73" xfId="0" applyNumberFormat="1" applyFont="1" applyBorder="1" applyAlignment="1">
      <alignment horizontal="center" vertical="center" wrapText="1"/>
    </xf>
    <xf numFmtId="164" fontId="7" fillId="0" borderId="7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5" borderId="0" xfId="0" applyFont="1" applyFill="1" applyAlignment="1" applyProtection="1">
      <alignment horizontal="center" vertical="center"/>
      <protection locked="0"/>
    </xf>
    <xf numFmtId="0" fontId="5" fillId="0" borderId="9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10" fillId="5" borderId="91" xfId="0" applyFont="1" applyFill="1" applyBorder="1" applyAlignment="1" applyProtection="1">
      <alignment horizontal="center" vertical="center" wrapText="1"/>
      <protection locked="0"/>
    </xf>
    <xf numFmtId="0" fontId="11" fillId="0" borderId="91" xfId="0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3" fillId="12" borderId="53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10" fillId="12" borderId="63" xfId="0" applyFont="1" applyFill="1" applyBorder="1" applyAlignment="1" applyProtection="1">
      <alignment horizontal="center" vertical="center" wrapText="1"/>
      <protection locked="0"/>
    </xf>
    <xf numFmtId="0" fontId="9" fillId="6" borderId="91" xfId="0" applyFont="1" applyFill="1" applyBorder="1" applyAlignment="1" applyProtection="1">
      <alignment horizontal="center" vertical="center" wrapText="1"/>
      <protection locked="0"/>
    </xf>
    <xf numFmtId="0" fontId="9" fillId="0" borderId="92" xfId="0" applyFont="1" applyBorder="1" applyAlignment="1" applyProtection="1">
      <alignment horizontal="center" vertical="center" wrapText="1"/>
      <protection locked="0"/>
    </xf>
    <xf numFmtId="0" fontId="9" fillId="6" borderId="92" xfId="0" applyFont="1" applyFill="1" applyBorder="1" applyAlignment="1" applyProtection="1">
      <alignment horizontal="center" vertical="center" wrapText="1"/>
      <protection locked="0"/>
    </xf>
    <xf numFmtId="0" fontId="9" fillId="3" borderId="92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" fontId="9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 vertical="center" wrapText="1"/>
      <protection locked="0"/>
    </xf>
    <xf numFmtId="0" fontId="9" fillId="6" borderId="34" xfId="0" applyFont="1" applyFill="1" applyBorder="1" applyAlignment="1" applyProtection="1">
      <alignment horizontal="center" vertical="center" wrapText="1"/>
      <protection locked="0"/>
    </xf>
    <xf numFmtId="0" fontId="9" fillId="3" borderId="34" xfId="0" applyFont="1" applyFill="1" applyBorder="1" applyAlignment="1" applyProtection="1">
      <alignment horizontal="center" vertical="center" wrapText="1"/>
      <protection locked="0"/>
    </xf>
    <xf numFmtId="1" fontId="11" fillId="0" borderId="55" xfId="0" applyNumberFormat="1" applyFont="1" applyBorder="1" applyAlignment="1">
      <alignment horizontal="center" vertical="center" wrapText="1"/>
    </xf>
    <xf numFmtId="0" fontId="22" fillId="0" borderId="0" xfId="1" applyAlignment="1">
      <alignment vertical="center" wrapText="1"/>
    </xf>
    <xf numFmtId="0" fontId="22" fillId="0" borderId="0" xfId="1" applyAlignment="1">
      <alignment vertical="center"/>
    </xf>
    <xf numFmtId="0" fontId="22" fillId="0" borderId="0" xfId="1" applyAlignment="1">
      <alignment horizontal="center" vertical="center"/>
    </xf>
    <xf numFmtId="0" fontId="22" fillId="0" borderId="0" xfId="1" applyAlignment="1">
      <alignment horizontal="right" vertical="center"/>
    </xf>
    <xf numFmtId="44" fontId="22" fillId="0" borderId="0" xfId="1" applyNumberFormat="1" applyAlignment="1">
      <alignment vertical="center"/>
    </xf>
    <xf numFmtId="165" fontId="22" fillId="0" borderId="0" xfId="1" applyNumberFormat="1" applyAlignment="1">
      <alignment horizontal="left" vertical="center" indent="1"/>
    </xf>
    <xf numFmtId="167" fontId="22" fillId="0" borderId="0" xfId="4" applyNumberFormat="1" applyFont="1" applyAlignment="1">
      <alignment vertical="center"/>
    </xf>
    <xf numFmtId="0" fontId="46" fillId="0" borderId="59" xfId="1" applyFont="1" applyBorder="1" applyAlignment="1">
      <alignment horizontal="center" vertical="center"/>
    </xf>
    <xf numFmtId="0" fontId="26" fillId="0" borderId="37" xfId="1" applyFont="1" applyBorder="1" applyAlignment="1">
      <alignment horizontal="center" vertical="center" wrapText="1"/>
    </xf>
    <xf numFmtId="0" fontId="27" fillId="0" borderId="53" xfId="1" applyFont="1" applyBorder="1" applyAlignment="1">
      <alignment horizontal="center" vertical="center" wrapText="1"/>
    </xf>
    <xf numFmtId="0" fontId="27" fillId="0" borderId="57" xfId="1" applyFont="1" applyBorder="1" applyAlignment="1">
      <alignment horizontal="center" vertical="center" wrapText="1"/>
    </xf>
    <xf numFmtId="0" fontId="27" fillId="8" borderId="37" xfId="1" applyFont="1" applyFill="1" applyBorder="1" applyAlignment="1">
      <alignment horizontal="center" vertical="center" wrapText="1"/>
    </xf>
    <xf numFmtId="0" fontId="26" fillId="0" borderId="53" xfId="1" applyFont="1" applyBorder="1" applyAlignment="1">
      <alignment horizontal="center" vertical="center" wrapText="1"/>
    </xf>
    <xf numFmtId="165" fontId="27" fillId="0" borderId="57" xfId="1" applyNumberFormat="1" applyFont="1" applyBorder="1" applyAlignment="1">
      <alignment horizontal="center" vertical="center" wrapText="1"/>
    </xf>
    <xf numFmtId="167" fontId="26" fillId="0" borderId="53" xfId="4" applyNumberFormat="1" applyFont="1" applyBorder="1" applyAlignment="1">
      <alignment horizontal="center" vertical="center" wrapText="1"/>
    </xf>
    <xf numFmtId="0" fontId="22" fillId="0" borderId="5" xfId="1" applyBorder="1" applyAlignment="1">
      <alignment horizontal="left" vertical="center" indent="1"/>
    </xf>
    <xf numFmtId="5" fontId="22" fillId="0" borderId="93" xfId="5" applyNumberFormat="1" applyFont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7" fontId="25" fillId="0" borderId="93" xfId="4" applyNumberFormat="1" applyFont="1" applyBorder="1" applyAlignment="1">
      <alignment horizontal="center" vertical="center"/>
    </xf>
    <xf numFmtId="0" fontId="47" fillId="8" borderId="21" xfId="1" applyFont="1" applyFill="1" applyBorder="1" applyAlignment="1">
      <alignment horizontal="center" vertical="center"/>
    </xf>
    <xf numFmtId="166" fontId="22" fillId="0" borderId="5" xfId="1" applyNumberFormat="1" applyBorder="1" applyAlignment="1">
      <alignment vertical="center"/>
    </xf>
    <xf numFmtId="165" fontId="25" fillId="0" borderId="93" xfId="1" applyNumberFormat="1" applyFont="1" applyBorder="1" applyAlignment="1">
      <alignment horizontal="right" vertical="center" indent="1"/>
    </xf>
    <xf numFmtId="167" fontId="22" fillId="0" borderId="5" xfId="4" applyNumberFormat="1" applyFont="1" applyBorder="1" applyAlignment="1">
      <alignment vertical="center"/>
    </xf>
    <xf numFmtId="0" fontId="22" fillId="0" borderId="9" xfId="1" applyBorder="1" applyAlignment="1">
      <alignment horizontal="left" vertical="center" indent="1"/>
    </xf>
    <xf numFmtId="5" fontId="22" fillId="0" borderId="20" xfId="5" applyNumberFormat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/>
    </xf>
    <xf numFmtId="7" fontId="25" fillId="0" borderId="20" xfId="4" applyNumberFormat="1" applyFont="1" applyBorder="1" applyAlignment="1">
      <alignment horizontal="center" vertical="center"/>
    </xf>
    <xf numFmtId="0" fontId="47" fillId="8" borderId="22" xfId="1" applyFont="1" applyFill="1" applyBorder="1" applyAlignment="1">
      <alignment horizontal="center" vertical="center"/>
    </xf>
    <xf numFmtId="166" fontId="22" fillId="0" borderId="9" xfId="1" applyNumberFormat="1" applyBorder="1" applyAlignment="1">
      <alignment vertical="center"/>
    </xf>
    <xf numFmtId="165" fontId="25" fillId="0" borderId="20" xfId="1" applyNumberFormat="1" applyFont="1" applyBorder="1" applyAlignment="1">
      <alignment horizontal="right" vertical="center" indent="1"/>
    </xf>
    <xf numFmtId="167" fontId="22" fillId="0" borderId="9" xfId="4" applyNumberFormat="1" applyFont="1" applyBorder="1" applyAlignment="1">
      <alignment vertical="center"/>
    </xf>
    <xf numFmtId="0" fontId="22" fillId="0" borderId="32" xfId="1" applyBorder="1" applyAlignment="1">
      <alignment horizontal="left" vertical="center" wrapText="1" indent="1"/>
    </xf>
    <xf numFmtId="5" fontId="22" fillId="0" borderId="3" xfId="5" applyNumberFormat="1" applyFont="1" applyBorder="1" applyAlignment="1">
      <alignment horizontal="center" vertical="center" wrapText="1"/>
    </xf>
    <xf numFmtId="0" fontId="27" fillId="0" borderId="32" xfId="1" applyFont="1" applyBorder="1" applyAlignment="1">
      <alignment horizontal="center" vertical="center"/>
    </xf>
    <xf numFmtId="7" fontId="25" fillId="0" borderId="3" xfId="4" applyNumberFormat="1" applyFont="1" applyBorder="1" applyAlignment="1">
      <alignment horizontal="center" vertical="center"/>
    </xf>
    <xf numFmtId="0" fontId="47" fillId="8" borderId="4" xfId="1" applyFont="1" applyFill="1" applyBorder="1" applyAlignment="1">
      <alignment horizontal="center" vertical="center"/>
    </xf>
    <xf numFmtId="166" fontId="22" fillId="0" borderId="32" xfId="1" applyNumberFormat="1" applyBorder="1" applyAlignment="1">
      <alignment vertical="center"/>
    </xf>
    <xf numFmtId="165" fontId="25" fillId="0" borderId="3" xfId="1" applyNumberFormat="1" applyFont="1" applyBorder="1" applyAlignment="1">
      <alignment horizontal="right" vertical="center" indent="1"/>
    </xf>
    <xf numFmtId="167" fontId="22" fillId="0" borderId="32" xfId="4" applyNumberFormat="1" applyFont="1" applyBorder="1" applyAlignment="1">
      <alignment vertical="center"/>
    </xf>
    <xf numFmtId="0" fontId="22" fillId="11" borderId="5" xfId="1" applyFill="1" applyBorder="1" applyAlignment="1">
      <alignment horizontal="left" vertical="center" wrapText="1" indent="1"/>
    </xf>
    <xf numFmtId="5" fontId="22" fillId="11" borderId="93" xfId="5" applyNumberFormat="1" applyFont="1" applyFill="1" applyBorder="1" applyAlignment="1">
      <alignment horizontal="center" vertical="center" wrapText="1"/>
    </xf>
    <xf numFmtId="0" fontId="27" fillId="11" borderId="5" xfId="1" applyFont="1" applyFill="1" applyBorder="1" applyAlignment="1">
      <alignment horizontal="center" vertical="center"/>
    </xf>
    <xf numFmtId="7" fontId="25" fillId="11" borderId="93" xfId="4" applyNumberFormat="1" applyFont="1" applyFill="1" applyBorder="1" applyAlignment="1">
      <alignment horizontal="center" vertical="center"/>
    </xf>
    <xf numFmtId="166" fontId="22" fillId="11" borderId="5" xfId="1" applyNumberFormat="1" applyFill="1" applyBorder="1" applyAlignment="1">
      <alignment vertical="center"/>
    </xf>
    <xf numFmtId="165" fontId="25" fillId="11" borderId="93" xfId="1" applyNumberFormat="1" applyFont="1" applyFill="1" applyBorder="1" applyAlignment="1">
      <alignment horizontal="right" vertical="center" indent="1"/>
    </xf>
    <xf numFmtId="167" fontId="22" fillId="11" borderId="5" xfId="4" applyNumberFormat="1" applyFont="1" applyFill="1" applyBorder="1" applyAlignment="1">
      <alignment vertical="center"/>
    </xf>
    <xf numFmtId="0" fontId="22" fillId="11" borderId="9" xfId="1" applyFill="1" applyBorder="1" applyAlignment="1">
      <alignment horizontal="left" vertical="center" wrapText="1" indent="1"/>
    </xf>
    <xf numFmtId="5" fontId="22" fillId="11" borderId="20" xfId="5" applyNumberFormat="1" applyFont="1" applyFill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/>
    </xf>
    <xf numFmtId="7" fontId="25" fillId="11" borderId="20" xfId="4" applyNumberFormat="1" applyFont="1" applyFill="1" applyBorder="1" applyAlignment="1">
      <alignment horizontal="center" vertical="center"/>
    </xf>
    <xf numFmtId="166" fontId="22" fillId="11" borderId="9" xfId="1" applyNumberFormat="1" applyFill="1" applyBorder="1" applyAlignment="1">
      <alignment vertical="center"/>
    </xf>
    <xf numFmtId="165" fontId="25" fillId="11" borderId="20" xfId="1" applyNumberFormat="1" applyFont="1" applyFill="1" applyBorder="1" applyAlignment="1">
      <alignment horizontal="right" vertical="center" indent="1"/>
    </xf>
    <xf numFmtId="167" fontId="22" fillId="11" borderId="9" xfId="4" applyNumberFormat="1" applyFont="1" applyFill="1" applyBorder="1" applyAlignment="1">
      <alignment vertical="center"/>
    </xf>
    <xf numFmtId="0" fontId="22" fillId="11" borderId="32" xfId="1" applyFill="1" applyBorder="1" applyAlignment="1">
      <alignment horizontal="left" vertical="center" wrapText="1" indent="1"/>
    </xf>
    <xf numFmtId="5" fontId="22" fillId="11" borderId="3" xfId="5" applyNumberFormat="1" applyFont="1" applyFill="1" applyBorder="1" applyAlignment="1">
      <alignment horizontal="center" vertical="center" wrapText="1"/>
    </xf>
    <xf numFmtId="0" fontId="27" fillId="11" borderId="32" xfId="1" applyFont="1" applyFill="1" applyBorder="1" applyAlignment="1">
      <alignment horizontal="center" vertical="center"/>
    </xf>
    <xf numFmtId="7" fontId="25" fillId="11" borderId="3" xfId="4" applyNumberFormat="1" applyFont="1" applyFill="1" applyBorder="1" applyAlignment="1">
      <alignment horizontal="center" vertical="center"/>
    </xf>
    <xf numFmtId="166" fontId="22" fillId="11" borderId="32" xfId="1" applyNumberFormat="1" applyFill="1" applyBorder="1" applyAlignment="1">
      <alignment vertical="center"/>
    </xf>
    <xf numFmtId="165" fontId="25" fillId="11" borderId="3" xfId="1" applyNumberFormat="1" applyFont="1" applyFill="1" applyBorder="1" applyAlignment="1">
      <alignment horizontal="right" vertical="center" indent="1"/>
    </xf>
    <xf numFmtId="167" fontId="22" fillId="11" borderId="32" xfId="4" applyNumberFormat="1" applyFont="1" applyFill="1" applyBorder="1" applyAlignment="1">
      <alignment vertical="center"/>
    </xf>
    <xf numFmtId="0" fontId="22" fillId="0" borderId="71" xfId="1" applyBorder="1" applyAlignment="1">
      <alignment horizontal="left" vertical="center" wrapText="1" indent="1"/>
    </xf>
    <xf numFmtId="5" fontId="22" fillId="0" borderId="29" xfId="5" applyNumberFormat="1" applyFont="1" applyBorder="1" applyAlignment="1">
      <alignment horizontal="center" vertical="center" wrapText="1"/>
    </xf>
    <xf numFmtId="0" fontId="27" fillId="0" borderId="71" xfId="1" applyFont="1" applyBorder="1" applyAlignment="1">
      <alignment horizontal="center" vertical="center"/>
    </xf>
    <xf numFmtId="7" fontId="25" fillId="0" borderId="29" xfId="4" applyNumberFormat="1" applyFont="1" applyBorder="1" applyAlignment="1">
      <alignment horizontal="center" vertical="center"/>
    </xf>
    <xf numFmtId="0" fontId="47" fillId="8" borderId="35" xfId="1" applyFont="1" applyFill="1" applyBorder="1" applyAlignment="1">
      <alignment horizontal="center" vertical="center"/>
    </xf>
    <xf numFmtId="166" fontId="22" fillId="0" borderId="71" xfId="1" applyNumberFormat="1" applyBorder="1" applyAlignment="1">
      <alignment vertical="center"/>
    </xf>
    <xf numFmtId="165" fontId="25" fillId="0" borderId="29" xfId="1" applyNumberFormat="1" applyFont="1" applyBorder="1" applyAlignment="1">
      <alignment horizontal="right" vertical="center" indent="1"/>
    </xf>
    <xf numFmtId="167" fontId="22" fillId="0" borderId="71" xfId="4" applyNumberFormat="1" applyFont="1" applyBorder="1" applyAlignment="1">
      <alignment vertical="center"/>
    </xf>
    <xf numFmtId="0" fontId="22" fillId="0" borderId="5" xfId="1" applyBorder="1" applyAlignment="1">
      <alignment horizontal="left" vertical="center" wrapText="1" indent="1"/>
    </xf>
    <xf numFmtId="5" fontId="22" fillId="0" borderId="93" xfId="5" applyNumberFormat="1" applyFont="1" applyBorder="1" applyAlignment="1">
      <alignment horizontal="center" vertical="center" wrapText="1"/>
    </xf>
    <xf numFmtId="0" fontId="22" fillId="0" borderId="32" xfId="1" applyBorder="1" applyAlignment="1">
      <alignment horizontal="left" vertical="center" indent="1"/>
    </xf>
    <xf numFmtId="5" fontId="22" fillId="0" borderId="3" xfId="5" applyNumberFormat="1" applyFont="1" applyBorder="1" applyAlignment="1">
      <alignment horizontal="center" vertical="center"/>
    </xf>
    <xf numFmtId="0" fontId="22" fillId="0" borderId="29" xfId="1" applyBorder="1" applyAlignment="1">
      <alignment horizontal="left" vertical="center" indent="1"/>
    </xf>
    <xf numFmtId="5" fontId="22" fillId="0" borderId="29" xfId="5" applyNumberFormat="1" applyFont="1" applyBorder="1" applyAlignment="1">
      <alignment horizontal="center" vertical="center"/>
    </xf>
    <xf numFmtId="0" fontId="27" fillId="0" borderId="29" xfId="1" applyFont="1" applyBorder="1" applyAlignment="1">
      <alignment horizontal="center" vertical="center"/>
    </xf>
    <xf numFmtId="0" fontId="47" fillId="0" borderId="29" xfId="1" applyFont="1" applyBorder="1" applyAlignment="1">
      <alignment horizontal="center" vertical="center"/>
    </xf>
    <xf numFmtId="166" fontId="22" fillId="0" borderId="29" xfId="1" applyNumberFormat="1" applyBorder="1" applyAlignment="1">
      <alignment vertical="center"/>
    </xf>
    <xf numFmtId="167" fontId="22" fillId="0" borderId="29" xfId="4" applyNumberFormat="1" applyFont="1" applyBorder="1" applyAlignment="1">
      <alignment vertical="center"/>
    </xf>
    <xf numFmtId="0" fontId="22" fillId="13" borderId="71" xfId="1" applyFill="1" applyBorder="1" applyAlignment="1">
      <alignment horizontal="left" vertical="center" wrapText="1" indent="1"/>
    </xf>
    <xf numFmtId="5" fontId="22" fillId="13" borderId="29" xfId="5" applyNumberFormat="1" applyFont="1" applyFill="1" applyBorder="1" applyAlignment="1">
      <alignment horizontal="center" vertical="center" wrapText="1"/>
    </xf>
    <xf numFmtId="0" fontId="27" fillId="13" borderId="71" xfId="1" applyFont="1" applyFill="1" applyBorder="1" applyAlignment="1">
      <alignment horizontal="center" vertical="center"/>
    </xf>
    <xf numFmtId="7" fontId="25" fillId="13" borderId="29" xfId="4" applyNumberFormat="1" applyFont="1" applyFill="1" applyBorder="1" applyAlignment="1">
      <alignment horizontal="center" vertical="center"/>
    </xf>
    <xf numFmtId="166" fontId="22" fillId="13" borderId="71" xfId="1" applyNumberFormat="1" applyFill="1" applyBorder="1" applyAlignment="1">
      <alignment vertical="center"/>
    </xf>
    <xf numFmtId="165" fontId="25" fillId="13" borderId="29" xfId="1" applyNumberFormat="1" applyFont="1" applyFill="1" applyBorder="1" applyAlignment="1">
      <alignment horizontal="right" vertical="center" indent="1"/>
    </xf>
    <xf numFmtId="167" fontId="22" fillId="13" borderId="71" xfId="4" applyNumberFormat="1" applyFont="1" applyFill="1" applyBorder="1" applyAlignment="1">
      <alignment vertical="center"/>
    </xf>
    <xf numFmtId="0" fontId="22" fillId="0" borderId="29" xfId="1" applyBorder="1" applyAlignment="1">
      <alignment horizontal="center" vertical="center"/>
    </xf>
    <xf numFmtId="0" fontId="22" fillId="0" borderId="29" xfId="1" applyBorder="1" applyAlignment="1">
      <alignment horizontal="right" vertical="center"/>
    </xf>
    <xf numFmtId="0" fontId="48" fillId="0" borderId="29" xfId="1" applyFont="1" applyBorder="1" applyAlignment="1">
      <alignment vertical="center"/>
    </xf>
    <xf numFmtId="0" fontId="22" fillId="0" borderId="29" xfId="1" applyBorder="1" applyAlignment="1">
      <alignment vertical="center"/>
    </xf>
    <xf numFmtId="44" fontId="22" fillId="0" borderId="29" xfId="1" applyNumberFormat="1" applyBorder="1" applyAlignment="1">
      <alignment vertical="center"/>
    </xf>
    <xf numFmtId="165" fontId="22" fillId="0" borderId="29" xfId="1" applyNumberFormat="1" applyBorder="1" applyAlignment="1">
      <alignment horizontal="left" vertical="center" indent="1"/>
    </xf>
    <xf numFmtId="167" fontId="48" fillId="9" borderId="35" xfId="1" applyNumberFormat="1" applyFont="1" applyFill="1" applyBorder="1" applyAlignment="1">
      <alignment vertical="center"/>
    </xf>
    <xf numFmtId="166" fontId="48" fillId="9" borderId="71" xfId="1" applyNumberFormat="1" applyFont="1" applyFill="1" applyBorder="1" applyAlignment="1">
      <alignment vertical="center"/>
    </xf>
    <xf numFmtId="44" fontId="48" fillId="9" borderId="71" xfId="4" applyNumberFormat="1" applyFont="1" applyFill="1" applyBorder="1" applyAlignment="1">
      <alignment vertical="center"/>
    </xf>
    <xf numFmtId="171" fontId="49" fillId="9" borderId="35" xfId="5" applyNumberFormat="1" applyFont="1" applyFill="1" applyBorder="1" applyAlignment="1">
      <alignment horizontal="right" vertical="center" indent="1"/>
    </xf>
    <xf numFmtId="167" fontId="48" fillId="9" borderId="71" xfId="4" applyNumberFormat="1" applyFont="1" applyFill="1" applyBorder="1" applyAlignment="1">
      <alignment vertical="center"/>
    </xf>
    <xf numFmtId="167" fontId="48" fillId="9" borderId="0" xfId="1" applyNumberFormat="1" applyFont="1" applyFill="1" applyAlignment="1">
      <alignment vertical="center"/>
    </xf>
    <xf numFmtId="49" fontId="48" fillId="9" borderId="0" xfId="1" applyNumberFormat="1" applyFont="1" applyFill="1" applyAlignment="1">
      <alignment horizontal="center" vertical="center"/>
    </xf>
    <xf numFmtId="0" fontId="48" fillId="0" borderId="0" xfId="1" applyFont="1" applyAlignment="1">
      <alignment vertical="center"/>
    </xf>
    <xf numFmtId="171" fontId="49" fillId="9" borderId="71" xfId="5" applyNumberFormat="1" applyFont="1" applyFill="1" applyBorder="1" applyAlignment="1">
      <alignment horizontal="right" vertical="center" indent="1"/>
    </xf>
    <xf numFmtId="167" fontId="48" fillId="0" borderId="0" xfId="1" applyNumberFormat="1" applyFont="1" applyAlignment="1">
      <alignment vertical="center"/>
    </xf>
    <xf numFmtId="166" fontId="48" fillId="0" borderId="0" xfId="1" applyNumberFormat="1" applyFont="1" applyAlignment="1">
      <alignment vertical="center"/>
    </xf>
    <xf numFmtId="167" fontId="22" fillId="0" borderId="0" xfId="1" applyNumberFormat="1" applyAlignment="1">
      <alignment vertical="center"/>
    </xf>
    <xf numFmtId="167" fontId="48" fillId="9" borderId="13" xfId="1" applyNumberFormat="1" applyFont="1" applyFill="1" applyBorder="1" applyAlignment="1">
      <alignment vertical="center"/>
    </xf>
    <xf numFmtId="172" fontId="48" fillId="9" borderId="13" xfId="1" applyNumberFormat="1" applyFont="1" applyFill="1" applyBorder="1" applyAlignment="1">
      <alignment vertical="center"/>
    </xf>
    <xf numFmtId="173" fontId="49" fillId="9" borderId="71" xfId="5" applyNumberFormat="1" applyFont="1" applyFill="1" applyBorder="1" applyAlignment="1">
      <alignment horizontal="right" vertical="center" indent="1"/>
    </xf>
    <xf numFmtId="167" fontId="22" fillId="9" borderId="13" xfId="1" applyNumberFormat="1" applyFill="1" applyBorder="1" applyAlignment="1">
      <alignment vertical="center"/>
    </xf>
    <xf numFmtId="1" fontId="22" fillId="9" borderId="13" xfId="1" applyNumberFormat="1" applyFill="1" applyBorder="1" applyAlignment="1">
      <alignment vertical="center"/>
    </xf>
    <xf numFmtId="1" fontId="47" fillId="13" borderId="35" xfId="1" applyNumberFormat="1" applyFont="1" applyFill="1" applyBorder="1" applyAlignment="1">
      <alignment horizontal="center" vertical="center"/>
    </xf>
    <xf numFmtId="44" fontId="26" fillId="5" borderId="53" xfId="1" applyNumberFormat="1" applyFont="1" applyFill="1" applyBorder="1" applyAlignment="1">
      <alignment horizontal="center" vertical="center" wrapText="1"/>
    </xf>
    <xf numFmtId="44" fontId="22" fillId="5" borderId="5" xfId="4" applyNumberFormat="1" applyFont="1" applyFill="1" applyBorder="1" applyAlignment="1">
      <alignment vertical="center"/>
    </xf>
    <xf numFmtId="44" fontId="22" fillId="5" borderId="9" xfId="4" applyNumberFormat="1" applyFont="1" applyFill="1" applyBorder="1" applyAlignment="1">
      <alignment vertical="center"/>
    </xf>
    <xf numFmtId="44" fontId="22" fillId="5" borderId="32" xfId="4" applyNumberFormat="1" applyFont="1" applyFill="1" applyBorder="1" applyAlignment="1">
      <alignment vertical="center"/>
    </xf>
    <xf numFmtId="44" fontId="22" fillId="5" borderId="5" xfId="1" applyNumberFormat="1" applyFill="1" applyBorder="1" applyAlignment="1">
      <alignment horizontal="right" vertical="center"/>
    </xf>
    <xf numFmtId="44" fontId="22" fillId="5" borderId="9" xfId="1" applyNumberFormat="1" applyFill="1" applyBorder="1" applyAlignment="1">
      <alignment horizontal="right" vertical="center"/>
    </xf>
    <xf numFmtId="44" fontId="22" fillId="5" borderId="32" xfId="1" applyNumberFormat="1" applyFill="1" applyBorder="1" applyAlignment="1">
      <alignment horizontal="right" vertical="center"/>
    </xf>
    <xf numFmtId="44" fontId="22" fillId="5" borderId="71" xfId="4" applyNumberFormat="1" applyFont="1" applyFill="1" applyBorder="1" applyAlignment="1">
      <alignment vertical="center"/>
    </xf>
    <xf numFmtId="44" fontId="22" fillId="5" borderId="5" xfId="1" applyNumberFormat="1" applyFill="1" applyBorder="1" applyAlignment="1">
      <alignment vertical="center"/>
    </xf>
    <xf numFmtId="44" fontId="22" fillId="5" borderId="9" xfId="1" applyNumberFormat="1" applyFill="1" applyBorder="1" applyAlignment="1">
      <alignment vertical="center"/>
    </xf>
    <xf numFmtId="44" fontId="22" fillId="5" borderId="71" xfId="1" applyNumberFormat="1" applyFill="1" applyBorder="1" applyAlignment="1">
      <alignment horizontal="right" vertical="center"/>
    </xf>
    <xf numFmtId="44" fontId="22" fillId="0" borderId="29" xfId="4" applyNumberFormat="1" applyFont="1" applyFill="1" applyBorder="1" applyAlignment="1">
      <alignment vertical="center"/>
    </xf>
    <xf numFmtId="1" fontId="4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9" xfId="0" applyBorder="1" applyAlignment="1">
      <alignment horizontal="left" wrapText="1"/>
    </xf>
    <xf numFmtId="0" fontId="14" fillId="0" borderId="35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9" xfId="0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9" xfId="0" applyBorder="1" applyAlignment="1">
      <alignment horizontal="center" wrapText="1"/>
    </xf>
    <xf numFmtId="0" fontId="11" fillId="0" borderId="16" xfId="0" applyFont="1" applyBorder="1" applyAlignment="1">
      <alignment horizontal="center" vertical="center" wrapText="1"/>
    </xf>
    <xf numFmtId="164" fontId="45" fillId="0" borderId="53" xfId="0" applyNumberFormat="1" applyFont="1" applyBorder="1" applyAlignment="1">
      <alignment horizontal="center" vertical="center" wrapText="1"/>
    </xf>
    <xf numFmtId="164" fontId="45" fillId="0" borderId="54" xfId="0" applyNumberFormat="1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textRotation="90" wrapText="1"/>
    </xf>
    <xf numFmtId="164" fontId="13" fillId="0" borderId="53" xfId="0" applyNumberFormat="1" applyFont="1" applyBorder="1" applyAlignment="1">
      <alignment horizontal="center" vertical="center" wrapText="1"/>
    </xf>
    <xf numFmtId="164" fontId="13" fillId="0" borderId="54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 textRotation="90" wrapText="1"/>
    </xf>
    <xf numFmtId="0" fontId="15" fillId="2" borderId="54" xfId="0" applyFont="1" applyFill="1" applyBorder="1" applyAlignment="1">
      <alignment horizontal="center" vertical="center" textRotation="90" wrapText="1"/>
    </xf>
    <xf numFmtId="0" fontId="15" fillId="2" borderId="63" xfId="0" applyFont="1" applyFill="1" applyBorder="1" applyAlignment="1">
      <alignment horizontal="center" vertical="center" textRotation="90" wrapText="1"/>
    </xf>
    <xf numFmtId="0" fontId="13" fillId="6" borderId="29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164" fontId="7" fillId="0" borderId="53" xfId="0" applyNumberFormat="1" applyFont="1" applyBorder="1" applyAlignment="1">
      <alignment horizontal="center" vertical="center" wrapText="1"/>
    </xf>
    <xf numFmtId="164" fontId="7" fillId="0" borderId="54" xfId="0" applyNumberFormat="1" applyFont="1" applyBorder="1" applyAlignment="1">
      <alignment horizontal="center" vertical="center" wrapText="1"/>
    </xf>
    <xf numFmtId="164" fontId="7" fillId="0" borderId="63" xfId="0" applyNumberFormat="1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9" xfId="0" applyFont="1" applyFill="1" applyBorder="1" applyAlignment="1">
      <alignment horizontal="center" vertical="center" textRotation="90" wrapText="1"/>
    </xf>
    <xf numFmtId="0" fontId="13" fillId="2" borderId="32" xfId="0" applyFont="1" applyFill="1" applyBorder="1" applyAlignment="1">
      <alignment horizontal="center" vertical="center" textRotation="90" wrapText="1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16" fillId="0" borderId="4" xfId="0" applyFont="1" applyBorder="1" applyAlignment="1">
      <alignment horizontal="center" vertical="center" textRotation="90" wrapText="1"/>
    </xf>
    <xf numFmtId="0" fontId="28" fillId="10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0" fillId="5" borderId="19" xfId="0" applyFont="1" applyFill="1" applyBorder="1" applyAlignment="1" applyProtection="1">
      <alignment horizontal="center" vertical="center"/>
      <protection locked="0"/>
    </xf>
    <xf numFmtId="0" fontId="20" fillId="5" borderId="20" xfId="0" applyFont="1" applyFill="1" applyBorder="1" applyAlignment="1" applyProtection="1">
      <alignment horizontal="center" vertical="center"/>
      <protection locked="0"/>
    </xf>
    <xf numFmtId="0" fontId="20" fillId="5" borderId="12" xfId="0" applyFont="1" applyFill="1" applyBorder="1" applyAlignment="1" applyProtection="1">
      <alignment horizontal="center" vertical="center"/>
      <protection locked="0"/>
    </xf>
    <xf numFmtId="0" fontId="28" fillId="10" borderId="33" xfId="0" applyFont="1" applyFill="1" applyBorder="1" applyAlignment="1">
      <alignment horizontal="center" vertical="center"/>
    </xf>
    <xf numFmtId="0" fontId="21" fillId="5" borderId="2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20" fillId="5" borderId="35" xfId="0" applyFont="1" applyFill="1" applyBorder="1" applyAlignment="1" applyProtection="1">
      <alignment horizontal="center" vertical="center"/>
      <protection locked="0"/>
    </xf>
    <xf numFmtId="0" fontId="20" fillId="5" borderId="29" xfId="0" applyFont="1" applyFill="1" applyBorder="1" applyAlignment="1" applyProtection="1">
      <alignment horizontal="center" vertical="center"/>
      <protection locked="0"/>
    </xf>
    <xf numFmtId="0" fontId="20" fillId="5" borderId="47" xfId="0" applyFont="1" applyFill="1" applyBorder="1" applyAlignment="1" applyProtection="1">
      <alignment horizontal="center" vertical="center"/>
      <protection locked="0"/>
    </xf>
    <xf numFmtId="0" fontId="21" fillId="5" borderId="35" xfId="0" applyFont="1" applyFill="1" applyBorder="1" applyAlignment="1" applyProtection="1">
      <alignment horizontal="center" vertical="center"/>
      <protection locked="0"/>
    </xf>
    <xf numFmtId="0" fontId="21" fillId="5" borderId="29" xfId="0" applyFont="1" applyFill="1" applyBorder="1" applyAlignment="1" applyProtection="1">
      <alignment horizontal="center" vertical="center"/>
      <protection locked="0"/>
    </xf>
    <xf numFmtId="0" fontId="21" fillId="5" borderId="47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 wrapText="1"/>
    </xf>
    <xf numFmtId="0" fontId="20" fillId="5" borderId="22" xfId="0" applyFont="1" applyFill="1" applyBorder="1" applyAlignment="1" applyProtection="1">
      <alignment horizontal="center" vertical="center"/>
      <protection locked="0"/>
    </xf>
    <xf numFmtId="0" fontId="21" fillId="5" borderId="22" xfId="0" applyFont="1" applyFill="1" applyBorder="1" applyAlignment="1" applyProtection="1">
      <alignment horizontal="center" vertical="center"/>
      <protection locked="0"/>
    </xf>
    <xf numFmtId="0" fontId="21" fillId="5" borderId="20" xfId="0" applyFont="1" applyFill="1" applyBorder="1" applyAlignment="1" applyProtection="1">
      <alignment horizontal="center" vertical="center"/>
      <protection locked="0"/>
    </xf>
    <xf numFmtId="0" fontId="21" fillId="5" borderId="12" xfId="0" applyFont="1" applyFill="1" applyBorder="1" applyAlignment="1" applyProtection="1">
      <alignment horizontal="center" vertical="center"/>
      <protection locked="0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 textRotation="90" wrapText="1"/>
    </xf>
    <xf numFmtId="0" fontId="21" fillId="5" borderId="33" xfId="0" applyFont="1" applyFill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 vertical="center" wrapText="1"/>
    </xf>
    <xf numFmtId="0" fontId="48" fillId="9" borderId="35" xfId="1" applyFont="1" applyFill="1" applyBorder="1" applyAlignment="1">
      <alignment horizontal="center" vertical="center"/>
    </xf>
    <xf numFmtId="0" fontId="48" fillId="9" borderId="29" xfId="1" applyFont="1" applyFill="1" applyBorder="1" applyAlignment="1">
      <alignment horizontal="center" vertical="center"/>
    </xf>
    <xf numFmtId="0" fontId="48" fillId="9" borderId="47" xfId="1" applyFont="1" applyFill="1" applyBorder="1" applyAlignment="1">
      <alignment horizontal="center" vertical="center"/>
    </xf>
    <xf numFmtId="167" fontId="48" fillId="9" borderId="35" xfId="1" applyNumberFormat="1" applyFont="1" applyFill="1" applyBorder="1" applyAlignment="1">
      <alignment horizontal="center" vertical="center"/>
    </xf>
    <xf numFmtId="167" fontId="48" fillId="9" borderId="29" xfId="1" applyNumberFormat="1" applyFont="1" applyFill="1" applyBorder="1" applyAlignment="1">
      <alignment horizontal="center" vertical="center"/>
    </xf>
    <xf numFmtId="167" fontId="48" fillId="9" borderId="47" xfId="1" applyNumberFormat="1" applyFont="1" applyFill="1" applyBorder="1" applyAlignment="1">
      <alignment horizontal="center" vertical="center"/>
    </xf>
    <xf numFmtId="0" fontId="32" fillId="0" borderId="86" xfId="0" applyFont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168" fontId="40" fillId="0" borderId="79" xfId="0" applyNumberFormat="1" applyFont="1" applyBorder="1" applyAlignment="1">
      <alignment vertical="center" wrapText="1"/>
    </xf>
    <xf numFmtId="168" fontId="40" fillId="0" borderId="78" xfId="0" applyNumberFormat="1" applyFont="1" applyBorder="1" applyAlignment="1">
      <alignment vertical="center" wrapText="1"/>
    </xf>
    <xf numFmtId="170" fontId="36" fillId="0" borderId="77" xfId="3" applyNumberFormat="1" applyFont="1" applyBorder="1" applyAlignment="1">
      <alignment vertical="center" wrapText="1"/>
    </xf>
    <xf numFmtId="170" fontId="36" fillId="0" borderId="78" xfId="3" applyNumberFormat="1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168" fontId="40" fillId="0" borderId="80" xfId="0" applyNumberFormat="1" applyFont="1" applyBorder="1" applyAlignment="1">
      <alignment vertical="center" wrapText="1"/>
    </xf>
    <xf numFmtId="0" fontId="32" fillId="0" borderId="84" xfId="0" applyFont="1" applyBorder="1" applyAlignment="1">
      <alignment vertical="center" wrapText="1"/>
    </xf>
    <xf numFmtId="168" fontId="40" fillId="0" borderId="77" xfId="0" applyNumberFormat="1" applyFont="1" applyBorder="1" applyAlignment="1">
      <alignment vertical="center" wrapText="1"/>
    </xf>
    <xf numFmtId="170" fontId="36" fillId="0" borderId="79" xfId="3" applyNumberFormat="1" applyFont="1" applyBorder="1" applyAlignment="1">
      <alignment vertical="center" wrapText="1"/>
    </xf>
    <xf numFmtId="170" fontId="36" fillId="0" borderId="80" xfId="3" applyNumberFormat="1" applyFont="1" applyBorder="1" applyAlignment="1">
      <alignment vertical="center" wrapText="1"/>
    </xf>
    <xf numFmtId="49" fontId="34" fillId="0" borderId="1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170" fontId="36" fillId="0" borderId="88" xfId="3" applyNumberFormat="1" applyFont="1" applyBorder="1" applyAlignment="1">
      <alignment vertical="center" wrapText="1"/>
    </xf>
    <xf numFmtId="170" fontId="36" fillId="0" borderId="89" xfId="3" applyNumberFormat="1" applyFont="1" applyBorder="1" applyAlignment="1">
      <alignment vertical="center" wrapText="1"/>
    </xf>
    <xf numFmtId="168" fontId="42" fillId="0" borderId="79" xfId="0" applyNumberFormat="1" applyFont="1" applyBorder="1" applyAlignment="1">
      <alignment vertical="center" wrapText="1"/>
    </xf>
    <xf numFmtId="168" fontId="42" fillId="0" borderId="80" xfId="0" applyNumberFormat="1" applyFont="1" applyBorder="1" applyAlignment="1">
      <alignment vertical="center" wrapText="1"/>
    </xf>
  </cellXfs>
  <cellStyles count="6">
    <cellStyle name="Milliers 2" xfId="2" xr:uid="{E3DFC426-2AA0-42DE-A87A-A60B356A5F3A}"/>
    <cellStyle name="Milliers 2 2" xfId="4" xr:uid="{FBE7C86B-BD13-42F4-BAE8-95ED10676E52}"/>
    <cellStyle name="Monétaire" xfId="3" builtinId="4"/>
    <cellStyle name="Monétaire 2" xfId="5" xr:uid="{5619BB1A-9F76-4F7C-A905-1567823E9E30}"/>
    <cellStyle name="Normal" xfId="0" builtinId="0"/>
    <cellStyle name="Normal 2" xfId="1" xr:uid="{A51AD7D7-9E01-46A6-9714-CDC3EDC799F5}"/>
  </cellStyles>
  <dxfs count="0"/>
  <tableStyles count="0" defaultTableStyle="TableStyleMedium2" defaultPivotStyle="PivotStyleLight16"/>
  <colors>
    <mruColors>
      <color rgb="FFD3F9A5"/>
      <color rgb="FFACFC80"/>
      <color rgb="FFC9F4A2"/>
      <color rgb="FFCAF06C"/>
      <color rgb="FFC4FC60"/>
      <color rgb="FFD8F864"/>
      <color rgb="FFB9FA62"/>
      <color rgb="FFAEE37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410688</xdr:colOff>
      <xdr:row>0</xdr:row>
      <xdr:rowOff>0</xdr:rowOff>
    </xdr:from>
    <xdr:to>
      <xdr:col>0</xdr:col>
      <xdr:colOff>2838450</xdr:colOff>
      <xdr:row>4</xdr:row>
      <xdr:rowOff>66675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1D8B75-C5BA-41C6-192D-D17DBB76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688" y="0"/>
          <a:ext cx="2427762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0479-FCF0-472E-B9DC-69288A74DA12}">
  <sheetPr codeName="Feuil12"/>
  <dimension ref="B1:L18"/>
  <sheetViews>
    <sheetView tabSelected="1" zoomScale="150" zoomScaleNormal="150" workbookViewId="0"/>
  </sheetViews>
  <sheetFormatPr baseColWidth="10" defaultRowHeight="15" x14ac:dyDescent="0.25"/>
  <cols>
    <col min="12" max="12" width="22.42578125" customWidth="1"/>
  </cols>
  <sheetData>
    <row r="1" spans="2:12" ht="30.75" customHeight="1" thickBot="1" x14ac:dyDescent="0.3">
      <c r="B1" s="286" t="s">
        <v>42</v>
      </c>
      <c r="C1" s="287"/>
      <c r="D1" s="287"/>
      <c r="E1" s="287"/>
      <c r="F1" s="287"/>
      <c r="G1" s="287"/>
      <c r="H1" s="287"/>
      <c r="I1" s="287"/>
      <c r="J1" s="287"/>
      <c r="K1" s="287"/>
      <c r="L1" s="288"/>
    </row>
    <row r="2" spans="2:12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28"/>
    </row>
    <row r="3" spans="2:12" ht="21.75" customHeight="1" x14ac:dyDescent="0.25">
      <c r="B3" s="289" t="s">
        <v>47</v>
      </c>
      <c r="C3" s="290"/>
      <c r="D3" s="290"/>
      <c r="E3" s="290"/>
      <c r="F3" s="290"/>
      <c r="G3" s="290"/>
      <c r="H3" s="290"/>
      <c r="I3" s="290"/>
      <c r="J3" s="290"/>
      <c r="K3" s="290"/>
      <c r="L3" s="291"/>
    </row>
    <row r="4" spans="2:12" ht="21.7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2:12" x14ac:dyDescent="0.25">
      <c r="B5" s="29" t="s">
        <v>44</v>
      </c>
      <c r="L5" s="30"/>
    </row>
    <row r="6" spans="2:12" x14ac:dyDescent="0.25">
      <c r="B6" s="29"/>
      <c r="L6" s="30"/>
    </row>
    <row r="7" spans="2:12" x14ac:dyDescent="0.25">
      <c r="B7" s="292" t="s">
        <v>43</v>
      </c>
      <c r="C7" s="293"/>
      <c r="D7" s="293"/>
      <c r="E7" s="293"/>
      <c r="F7" s="293"/>
      <c r="G7" s="293"/>
      <c r="H7" s="293"/>
      <c r="I7" s="293"/>
      <c r="J7" s="293"/>
      <c r="K7" s="293"/>
      <c r="L7" s="294"/>
    </row>
    <row r="8" spans="2:12" x14ac:dyDescent="0.25">
      <c r="B8" s="292"/>
      <c r="C8" s="293"/>
      <c r="D8" s="293"/>
      <c r="E8" s="293"/>
      <c r="F8" s="293"/>
      <c r="G8" s="293"/>
      <c r="H8" s="293"/>
      <c r="I8" s="293"/>
      <c r="J8" s="293"/>
      <c r="K8" s="293"/>
      <c r="L8" s="294"/>
    </row>
    <row r="9" spans="2:12" ht="21" customHeight="1" x14ac:dyDescent="0.25">
      <c r="B9" s="29" t="s">
        <v>48</v>
      </c>
      <c r="L9" s="30"/>
    </row>
    <row r="10" spans="2:12" x14ac:dyDescent="0.25">
      <c r="B10" s="283" t="s">
        <v>46</v>
      </c>
      <c r="C10" s="284"/>
      <c r="D10" s="284"/>
      <c r="E10" s="284"/>
      <c r="F10" s="284"/>
      <c r="G10" s="284"/>
      <c r="H10" s="284"/>
      <c r="I10" s="284"/>
      <c r="J10" s="284"/>
      <c r="K10" s="284"/>
      <c r="L10" s="285"/>
    </row>
    <row r="11" spans="2:12" x14ac:dyDescent="0.25">
      <c r="B11" s="283"/>
      <c r="C11" s="284"/>
      <c r="D11" s="284"/>
      <c r="E11" s="284"/>
      <c r="F11" s="284"/>
      <c r="G11" s="284"/>
      <c r="H11" s="284"/>
      <c r="I11" s="284"/>
      <c r="J11" s="284"/>
      <c r="K11" s="284"/>
      <c r="L11" s="285"/>
    </row>
    <row r="12" spans="2:12" x14ac:dyDescent="0.25">
      <c r="B12" s="29"/>
      <c r="L12" s="30"/>
    </row>
    <row r="13" spans="2:12" x14ac:dyDescent="0.25">
      <c r="B13" s="283" t="s">
        <v>45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5"/>
    </row>
    <row r="14" spans="2:12" x14ac:dyDescent="0.25">
      <c r="B14" s="283"/>
      <c r="C14" s="284"/>
      <c r="D14" s="284"/>
      <c r="E14" s="284"/>
      <c r="F14" s="284"/>
      <c r="G14" s="284"/>
      <c r="H14" s="284"/>
      <c r="I14" s="284"/>
      <c r="J14" s="284"/>
      <c r="K14" s="284"/>
      <c r="L14" s="285"/>
    </row>
    <row r="15" spans="2:12" ht="15.75" thickBot="1" x14ac:dyDescent="0.3">
      <c r="B15" s="29"/>
      <c r="L15" s="30"/>
    </row>
    <row r="16" spans="2:12" ht="15.75" thickBot="1" x14ac:dyDescent="0.3">
      <c r="B16" s="39" t="s">
        <v>76</v>
      </c>
      <c r="C16" s="40"/>
      <c r="D16" s="40"/>
      <c r="E16" s="40"/>
      <c r="F16" s="41"/>
      <c r="G16" s="40"/>
      <c r="H16" s="40"/>
      <c r="I16" s="40"/>
      <c r="J16" s="41"/>
      <c r="L16" s="30"/>
    </row>
    <row r="17" spans="2:12" x14ac:dyDescent="0.25">
      <c r="B17" s="75"/>
      <c r="C17" s="76"/>
      <c r="D17" s="76"/>
      <c r="E17" s="76"/>
      <c r="F17" s="76"/>
      <c r="G17" s="76"/>
      <c r="H17" s="76"/>
      <c r="I17" s="76"/>
      <c r="J17" s="76"/>
      <c r="K17" s="2"/>
      <c r="L17" s="77"/>
    </row>
    <row r="18" spans="2:12" ht="15.75" thickBot="1" x14ac:dyDescent="0.3">
      <c r="B18" s="31" t="s">
        <v>64</v>
      </c>
      <c r="C18" s="32"/>
      <c r="D18" s="32"/>
      <c r="E18" s="32"/>
      <c r="F18" s="32"/>
      <c r="G18" s="32"/>
      <c r="H18" s="32"/>
      <c r="I18" s="32"/>
      <c r="J18" s="32"/>
      <c r="K18" s="32"/>
      <c r="L18" s="33"/>
    </row>
  </sheetData>
  <mergeCells count="5">
    <mergeCell ref="B13:L14"/>
    <mergeCell ref="B1:L1"/>
    <mergeCell ref="B3:L3"/>
    <mergeCell ref="B7:L8"/>
    <mergeCell ref="B10:L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2B-3BCB-485F-A941-8AAB703DFDCD}">
  <sheetPr codeName="Feuil9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85546875" customWidth="1"/>
    <col min="7" max="8" width="14.7109375" customWidth="1"/>
    <col min="9" max="10" width="11.85546875" customWidth="1"/>
    <col min="11" max="11" width="16.42578125" customWidth="1"/>
    <col min="12" max="12" width="12.28515625" customWidth="1"/>
    <col min="13" max="13" width="11.85546875" customWidth="1"/>
    <col min="14" max="14" width="15.140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25" max="25" width="0" hidden="1" customWidth="1"/>
    <col min="88" max="107" width="11.5703125" style="2" customWidth="1"/>
  </cols>
  <sheetData>
    <row r="1" spans="1:107" ht="54.75" customHeight="1" thickBot="1" x14ac:dyDescent="0.4">
      <c r="A1" s="362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9" t="s">
        <v>73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59</v>
      </c>
      <c r="I4" s="79" t="s">
        <v>164</v>
      </c>
      <c r="J4" s="79" t="s">
        <v>60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21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7+antWYEmOX6nOzI7Avtk3bnBxvECu8iudgCPz87CKF05I50MuQ+IL5V87OVYgmyDQ+t5BsMfBshrD4x/1E9qQ==" saltValue="JCs9fC0MDOuXGKvs6NJsBg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14A1-1E7B-46B7-ACC1-9A4F503A85A4}">
  <sheetPr codeName="Feuil10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5703125" customWidth="1"/>
    <col min="6" max="6" width="13" customWidth="1"/>
    <col min="7" max="7" width="14.140625" customWidth="1"/>
    <col min="8" max="8" width="14.7109375" customWidth="1"/>
    <col min="9" max="10" width="11.85546875" customWidth="1"/>
    <col min="11" max="11" width="16.85546875" customWidth="1"/>
    <col min="12" max="12" width="12.85546875" customWidth="1"/>
    <col min="13" max="13" width="11.85546875" customWidth="1"/>
    <col min="14" max="14" width="15.57031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62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9" t="s">
        <v>74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61</v>
      </c>
      <c r="I4" s="79" t="s">
        <v>164</v>
      </c>
      <c r="J4" s="79" t="s">
        <v>62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19.899999999999999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/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g41zJOt9+T91vj8SFr1n7xdNNpS9xBQ8c7iwzQohlK33i+0V/ptJFomkqfM6wGT5cTduLDdjHaaUoQgPfYB7EA==" saltValue="uaCpmOP2hgIrLMayah2eeQ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FC01-83FF-43D2-B041-D999A5ACCA29}">
  <sheetPr codeName="Feuil11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6" width="13" customWidth="1"/>
    <col min="7" max="7" width="14.85546875" customWidth="1"/>
    <col min="8" max="8" width="14.7109375" customWidth="1"/>
    <col min="9" max="10" width="11.85546875" customWidth="1"/>
    <col min="11" max="11" width="17" customWidth="1"/>
    <col min="12" max="12" width="12.5703125" customWidth="1"/>
    <col min="13" max="13" width="11.85546875" customWidth="1"/>
    <col min="14" max="14" width="14.710937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62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9" t="s">
        <v>75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59</v>
      </c>
      <c r="I4" s="79" t="s">
        <v>164</v>
      </c>
      <c r="J4" s="79" t="s">
        <v>63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18.600000000000001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7nNFYi2SvKOIfYAIRLBaACwmfKsHU2vdxMuYYz4SHLq+TIMVobWUYS/cj5suQz+465iPKH7Lgv4KkyV7GRiNVg==" saltValue="jeeyEHcJH11FAPjd4aad3g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1A0-FECD-4E3D-8056-916617FF6279}">
  <sheetPr>
    <pageSetUpPr fitToPage="1"/>
  </sheetPr>
  <dimension ref="A1:J28"/>
  <sheetViews>
    <sheetView topLeftCell="A2" workbookViewId="0">
      <selection activeCell="A16" sqref="A16"/>
    </sheetView>
  </sheetViews>
  <sheetFormatPr baseColWidth="10" defaultColWidth="11.42578125" defaultRowHeight="12.75" x14ac:dyDescent="0.25"/>
  <cols>
    <col min="1" max="1" width="45.5703125" style="162" customWidth="1"/>
    <col min="2" max="2" width="10.42578125" style="163" customWidth="1"/>
    <col min="3" max="3" width="11.42578125" style="162"/>
    <col min="4" max="4" width="13.28515625" style="164" customWidth="1"/>
    <col min="5" max="5" width="13.28515625" style="162" customWidth="1"/>
    <col min="6" max="6" width="15.28515625" style="162" bestFit="1" customWidth="1"/>
    <col min="7" max="7" width="16.28515625" style="165" customWidth="1"/>
    <col min="8" max="8" width="6" style="164" bestFit="1" customWidth="1"/>
    <col min="9" max="9" width="10.28515625" style="166" customWidth="1"/>
    <col min="10" max="10" width="9.85546875" style="167" customWidth="1"/>
    <col min="11" max="16384" width="11.42578125" style="162"/>
  </cols>
  <sheetData>
    <row r="1" spans="1:10" ht="27.75" customHeight="1" x14ac:dyDescent="0.25">
      <c r="A1" s="370" t="str">
        <f>+'Sous Groupe 1'!A1:D1</f>
        <v>CSE</v>
      </c>
      <c r="B1" s="370"/>
      <c r="C1" s="370"/>
      <c r="D1" s="370"/>
      <c r="E1" s="370"/>
      <c r="F1" s="370"/>
      <c r="G1" s="370"/>
      <c r="H1" s="370"/>
      <c r="I1" s="370"/>
      <c r="J1" s="161"/>
    </row>
    <row r="2" spans="1:10" ht="13.5" thickBot="1" x14ac:dyDescent="0.3"/>
    <row r="3" spans="1:10" s="163" customFormat="1" ht="38.25" customHeight="1" thickBot="1" x14ac:dyDescent="0.3">
      <c r="A3" s="168" t="s">
        <v>139</v>
      </c>
      <c r="B3" s="169" t="s">
        <v>140</v>
      </c>
      <c r="C3" s="170" t="s">
        <v>141</v>
      </c>
      <c r="D3" s="171" t="s">
        <v>142</v>
      </c>
      <c r="E3" s="172" t="s">
        <v>143</v>
      </c>
      <c r="F3" s="173" t="s">
        <v>144</v>
      </c>
      <c r="G3" s="270" t="s">
        <v>145</v>
      </c>
      <c r="H3" s="174" t="s">
        <v>146</v>
      </c>
      <c r="I3" s="175" t="s">
        <v>147</v>
      </c>
    </row>
    <row r="4" spans="1:10" ht="24" customHeight="1" x14ac:dyDescent="0.25">
      <c r="A4" s="176" t="s">
        <v>148</v>
      </c>
      <c r="B4" s="177">
        <v>22</v>
      </c>
      <c r="C4" s="178" t="s">
        <v>77</v>
      </c>
      <c r="D4" s="179">
        <v>20.85</v>
      </c>
      <c r="E4" s="180">
        <f>+'RECAP. GENERAL'!C16</f>
        <v>0</v>
      </c>
      <c r="F4" s="181">
        <f t="shared" ref="F4:F18" si="0">E4*D4</f>
        <v>0</v>
      </c>
      <c r="G4" s="271">
        <f>+F4+((F4/100)*5.5)</f>
        <v>0</v>
      </c>
      <c r="H4" s="182">
        <v>2</v>
      </c>
      <c r="I4" s="183">
        <f>+H4*E4</f>
        <v>0</v>
      </c>
      <c r="J4" s="162"/>
    </row>
    <row r="5" spans="1:10" ht="24" customHeight="1" x14ac:dyDescent="0.25">
      <c r="A5" s="184" t="s">
        <v>149</v>
      </c>
      <c r="B5" s="185">
        <v>22</v>
      </c>
      <c r="C5" s="186" t="s">
        <v>78</v>
      </c>
      <c r="D5" s="187">
        <v>20.85</v>
      </c>
      <c r="E5" s="188">
        <f>+'RECAP. GENERAL'!D16</f>
        <v>0</v>
      </c>
      <c r="F5" s="189">
        <f t="shared" si="0"/>
        <v>0</v>
      </c>
      <c r="G5" s="272">
        <f>+F5+((F5/100)*5.5)</f>
        <v>0</v>
      </c>
      <c r="H5" s="190">
        <v>1.8</v>
      </c>
      <c r="I5" s="191">
        <f t="shared" ref="I5:I18" si="1">+H5*E5</f>
        <v>0</v>
      </c>
      <c r="J5" s="162"/>
    </row>
    <row r="6" spans="1:10" ht="24" customHeight="1" thickBot="1" x14ac:dyDescent="0.3">
      <c r="A6" s="192" t="s">
        <v>150</v>
      </c>
      <c r="B6" s="193">
        <v>28</v>
      </c>
      <c r="C6" s="194" t="s">
        <v>79</v>
      </c>
      <c r="D6" s="195">
        <v>26.54</v>
      </c>
      <c r="E6" s="196">
        <f>+'RECAP. GENERAL'!E16</f>
        <v>0</v>
      </c>
      <c r="F6" s="197">
        <f t="shared" si="0"/>
        <v>0</v>
      </c>
      <c r="G6" s="273">
        <f>+F6+((F6/100)*5.5)</f>
        <v>0</v>
      </c>
      <c r="H6" s="198">
        <v>2</v>
      </c>
      <c r="I6" s="199">
        <f t="shared" si="1"/>
        <v>0</v>
      </c>
      <c r="J6" s="162"/>
    </row>
    <row r="7" spans="1:10" ht="24.75" customHeight="1" x14ac:dyDescent="0.25">
      <c r="A7" s="200" t="s">
        <v>151</v>
      </c>
      <c r="B7" s="201">
        <v>22</v>
      </c>
      <c r="C7" s="202" t="s">
        <v>80</v>
      </c>
      <c r="D7" s="203">
        <v>20.85</v>
      </c>
      <c r="E7" s="180">
        <f>+'RECAP. GENERAL'!F16</f>
        <v>0</v>
      </c>
      <c r="F7" s="204">
        <f t="shared" si="0"/>
        <v>0</v>
      </c>
      <c r="G7" s="274">
        <f>F7+((F7/100)*5.5)</f>
        <v>0</v>
      </c>
      <c r="H7" s="205">
        <v>1.4</v>
      </c>
      <c r="I7" s="206">
        <f t="shared" si="1"/>
        <v>0</v>
      </c>
      <c r="J7" s="162"/>
    </row>
    <row r="8" spans="1:10" ht="24.75" customHeight="1" x14ac:dyDescent="0.25">
      <c r="A8" s="207" t="s">
        <v>152</v>
      </c>
      <c r="B8" s="208">
        <v>22</v>
      </c>
      <c r="C8" s="209" t="s">
        <v>81</v>
      </c>
      <c r="D8" s="210">
        <v>20.85</v>
      </c>
      <c r="E8" s="188">
        <f>+'RECAP. GENERAL'!G16</f>
        <v>0</v>
      </c>
      <c r="F8" s="211">
        <f t="shared" si="0"/>
        <v>0</v>
      </c>
      <c r="G8" s="275">
        <f>F8+((F8/100)*5.5)</f>
        <v>0</v>
      </c>
      <c r="H8" s="212">
        <v>1.4</v>
      </c>
      <c r="I8" s="213">
        <f t="shared" si="1"/>
        <v>0</v>
      </c>
      <c r="J8" s="162"/>
    </row>
    <row r="9" spans="1:10" ht="24.75" customHeight="1" thickBot="1" x14ac:dyDescent="0.3">
      <c r="A9" s="214" t="s">
        <v>153</v>
      </c>
      <c r="B9" s="215">
        <v>22</v>
      </c>
      <c r="C9" s="216" t="s">
        <v>82</v>
      </c>
      <c r="D9" s="217">
        <v>20.85</v>
      </c>
      <c r="E9" s="196">
        <f>+'RECAP. GENERAL'!H16</f>
        <v>0</v>
      </c>
      <c r="F9" s="218">
        <f t="shared" si="0"/>
        <v>0</v>
      </c>
      <c r="G9" s="276">
        <f>F9+((F9/100)*5.5)</f>
        <v>0</v>
      </c>
      <c r="H9" s="219">
        <v>1.4</v>
      </c>
      <c r="I9" s="220">
        <f t="shared" si="1"/>
        <v>0</v>
      </c>
      <c r="J9" s="162"/>
    </row>
    <row r="10" spans="1:10" ht="24.75" customHeight="1" thickBot="1" x14ac:dyDescent="0.3">
      <c r="A10" s="221" t="s">
        <v>154</v>
      </c>
      <c r="B10" s="222">
        <v>28</v>
      </c>
      <c r="C10" s="223" t="s">
        <v>83</v>
      </c>
      <c r="D10" s="224">
        <v>26.54</v>
      </c>
      <c r="E10" s="225">
        <f>+'RECAP. GENERAL'!I16</f>
        <v>0</v>
      </c>
      <c r="F10" s="226">
        <f t="shared" si="0"/>
        <v>0</v>
      </c>
      <c r="G10" s="277">
        <f>+F10+((F10/100)*5.5)</f>
        <v>0</v>
      </c>
      <c r="H10" s="227">
        <v>2</v>
      </c>
      <c r="I10" s="228">
        <f t="shared" si="1"/>
        <v>0</v>
      </c>
      <c r="J10" s="162"/>
    </row>
    <row r="11" spans="1:10" ht="24.75" customHeight="1" x14ac:dyDescent="0.25">
      <c r="A11" s="200" t="s">
        <v>155</v>
      </c>
      <c r="B11" s="201">
        <v>22</v>
      </c>
      <c r="C11" s="202" t="s">
        <v>84</v>
      </c>
      <c r="D11" s="203">
        <v>20.85</v>
      </c>
      <c r="E11" s="180">
        <f>+'RECAP. GENERAL'!J16</f>
        <v>0</v>
      </c>
      <c r="F11" s="204">
        <f t="shared" si="0"/>
        <v>0</v>
      </c>
      <c r="G11" s="278">
        <f>F11+((F11/100)*5.5)</f>
        <v>0</v>
      </c>
      <c r="H11" s="205">
        <v>2.4</v>
      </c>
      <c r="I11" s="206">
        <f t="shared" si="1"/>
        <v>0</v>
      </c>
      <c r="J11" s="162"/>
    </row>
    <row r="12" spans="1:10" ht="24.75" hidden="1" customHeight="1" x14ac:dyDescent="0.25">
      <c r="A12" s="207"/>
      <c r="B12" s="208"/>
      <c r="C12" s="209"/>
      <c r="D12" s="210"/>
      <c r="E12" s="188"/>
      <c r="F12" s="211">
        <f t="shared" si="0"/>
        <v>0</v>
      </c>
      <c r="G12" s="279"/>
      <c r="H12" s="212"/>
      <c r="I12" s="213">
        <f t="shared" si="1"/>
        <v>0</v>
      </c>
      <c r="J12" s="162"/>
    </row>
    <row r="13" spans="1:10" ht="24.75" customHeight="1" thickBot="1" x14ac:dyDescent="0.3">
      <c r="A13" s="214" t="s">
        <v>85</v>
      </c>
      <c r="B13" s="215">
        <v>22</v>
      </c>
      <c r="C13" s="216" t="s">
        <v>86</v>
      </c>
      <c r="D13" s="217">
        <v>20.85</v>
      </c>
      <c r="E13" s="196">
        <f>+'RECAP. GENERAL'!K16</f>
        <v>0</v>
      </c>
      <c r="F13" s="218">
        <f t="shared" si="0"/>
        <v>0</v>
      </c>
      <c r="G13" s="273">
        <f t="shared" ref="G13:G18" si="2">+F13+((F13/100)*5.5)</f>
        <v>0</v>
      </c>
      <c r="H13" s="219">
        <v>2.4</v>
      </c>
      <c r="I13" s="220">
        <f t="shared" si="1"/>
        <v>0</v>
      </c>
      <c r="J13" s="162"/>
    </row>
    <row r="14" spans="1:10" ht="24.75" customHeight="1" x14ac:dyDescent="0.25">
      <c r="A14" s="229" t="s">
        <v>89</v>
      </c>
      <c r="B14" s="230">
        <v>26</v>
      </c>
      <c r="C14" s="178" t="s">
        <v>90</v>
      </c>
      <c r="D14" s="179">
        <v>24.64</v>
      </c>
      <c r="E14" s="180">
        <f>+'RECAP. GENERAL'!L16</f>
        <v>0</v>
      </c>
      <c r="F14" s="181">
        <f t="shared" si="0"/>
        <v>0</v>
      </c>
      <c r="G14" s="271">
        <f>+F14+((F14/100)*5.5)</f>
        <v>0</v>
      </c>
      <c r="H14" s="182">
        <v>1.25</v>
      </c>
      <c r="I14" s="183">
        <f t="shared" si="1"/>
        <v>0</v>
      </c>
      <c r="J14" s="162"/>
    </row>
    <row r="15" spans="1:10" ht="24.75" customHeight="1" x14ac:dyDescent="0.25">
      <c r="A15" s="184" t="s">
        <v>91</v>
      </c>
      <c r="B15" s="185">
        <v>39</v>
      </c>
      <c r="C15" s="186" t="s">
        <v>92</v>
      </c>
      <c r="D15" s="187">
        <v>36.97</v>
      </c>
      <c r="E15" s="188">
        <f>+'RECAP. GENERAL'!M16</f>
        <v>0</v>
      </c>
      <c r="F15" s="189">
        <f t="shared" si="0"/>
        <v>0</v>
      </c>
      <c r="G15" s="272">
        <f>+F15+((F15/100)*5.5)</f>
        <v>0</v>
      </c>
      <c r="H15" s="190">
        <v>2.5</v>
      </c>
      <c r="I15" s="191">
        <f t="shared" si="1"/>
        <v>0</v>
      </c>
      <c r="J15" s="162"/>
    </row>
    <row r="16" spans="1:10" ht="24.75" customHeight="1" x14ac:dyDescent="0.25">
      <c r="A16" s="184" t="s">
        <v>93</v>
      </c>
      <c r="B16" s="185">
        <v>55</v>
      </c>
      <c r="C16" s="186" t="s">
        <v>94</v>
      </c>
      <c r="D16" s="187">
        <v>52.13</v>
      </c>
      <c r="E16" s="188">
        <f>+'RECAP. GENERAL'!N16</f>
        <v>0</v>
      </c>
      <c r="F16" s="189">
        <f t="shared" si="0"/>
        <v>0</v>
      </c>
      <c r="G16" s="272">
        <f t="shared" si="2"/>
        <v>0</v>
      </c>
      <c r="H16" s="190">
        <v>5.5</v>
      </c>
      <c r="I16" s="191">
        <f t="shared" si="1"/>
        <v>0</v>
      </c>
      <c r="J16" s="162"/>
    </row>
    <row r="17" spans="1:10" ht="24.75" customHeight="1" x14ac:dyDescent="0.25">
      <c r="A17" s="184" t="s">
        <v>156</v>
      </c>
      <c r="B17" s="185">
        <v>66</v>
      </c>
      <c r="C17" s="186" t="s">
        <v>95</v>
      </c>
      <c r="D17" s="187">
        <v>62.56</v>
      </c>
      <c r="E17" s="188">
        <f>+'RECAP. GENERAL'!O16</f>
        <v>0</v>
      </c>
      <c r="F17" s="189">
        <f t="shared" si="0"/>
        <v>0</v>
      </c>
      <c r="G17" s="272">
        <f t="shared" si="2"/>
        <v>0</v>
      </c>
      <c r="H17" s="190">
        <v>5.3</v>
      </c>
      <c r="I17" s="191">
        <f t="shared" si="1"/>
        <v>0</v>
      </c>
      <c r="J17" s="162"/>
    </row>
    <row r="18" spans="1:10" ht="24.75" customHeight="1" thickBot="1" x14ac:dyDescent="0.3">
      <c r="A18" s="231" t="s">
        <v>157</v>
      </c>
      <c r="B18" s="232">
        <v>79</v>
      </c>
      <c r="C18" s="194" t="s">
        <v>96</v>
      </c>
      <c r="D18" s="195">
        <v>74.88</v>
      </c>
      <c r="E18" s="196">
        <f>+'RECAP. GENERAL'!P16</f>
        <v>0</v>
      </c>
      <c r="F18" s="197">
        <f t="shared" si="0"/>
        <v>0</v>
      </c>
      <c r="G18" s="273">
        <f t="shared" si="2"/>
        <v>0</v>
      </c>
      <c r="H18" s="198">
        <v>5.7</v>
      </c>
      <c r="I18" s="199">
        <f t="shared" si="1"/>
        <v>0</v>
      </c>
      <c r="J18" s="162"/>
    </row>
    <row r="19" spans="1:10" ht="8.25" customHeight="1" thickBot="1" x14ac:dyDescent="0.3">
      <c r="A19" s="233"/>
      <c r="B19" s="234"/>
      <c r="C19" s="235"/>
      <c r="D19" s="224"/>
      <c r="E19" s="236"/>
      <c r="F19" s="237"/>
      <c r="G19" s="281"/>
      <c r="H19" s="227"/>
      <c r="I19" s="238"/>
      <c r="J19" s="162"/>
    </row>
    <row r="20" spans="1:10" ht="24.75" customHeight="1" thickBot="1" x14ac:dyDescent="0.3">
      <c r="A20" s="239" t="s">
        <v>87</v>
      </c>
      <c r="B20" s="240">
        <v>24</v>
      </c>
      <c r="C20" s="241" t="s">
        <v>88</v>
      </c>
      <c r="D20" s="242">
        <v>22.75</v>
      </c>
      <c r="E20" s="269">
        <f>+'RECAP. GENERAL'!Q16</f>
        <v>0</v>
      </c>
      <c r="F20" s="243">
        <f>E20*D20</f>
        <v>0</v>
      </c>
      <c r="G20" s="280">
        <f>F20+((F20/100)*5.5)</f>
        <v>0</v>
      </c>
      <c r="H20" s="244">
        <v>2.16</v>
      </c>
      <c r="I20" s="245">
        <f>+H20*E20</f>
        <v>0</v>
      </c>
      <c r="J20" s="162"/>
    </row>
    <row r="21" spans="1:10" ht="15.75" thickBot="1" x14ac:dyDescent="0.3">
      <c r="A21" s="249"/>
      <c r="B21" s="246"/>
      <c r="C21" s="249"/>
      <c r="D21" s="247"/>
      <c r="E21" s="248"/>
      <c r="F21" s="249"/>
      <c r="G21" s="250"/>
      <c r="H21" s="247"/>
      <c r="I21" s="251"/>
    </row>
    <row r="22" spans="1:10" ht="27" customHeight="1" thickBot="1" x14ac:dyDescent="0.3">
      <c r="A22" s="371" t="s">
        <v>158</v>
      </c>
      <c r="B22" s="372"/>
      <c r="C22" s="372"/>
      <c r="D22" s="373"/>
      <c r="E22" s="252">
        <f>SUM(E4:E20)</f>
        <v>0</v>
      </c>
      <c r="F22" s="253">
        <f>SUM(F4:F20)</f>
        <v>0</v>
      </c>
      <c r="G22" s="254">
        <f>SUM(G4:G20)</f>
        <v>0</v>
      </c>
      <c r="H22" s="255"/>
      <c r="I22" s="256">
        <f>SUM(I4:I20)+G26*0.2</f>
        <v>-2</v>
      </c>
    </row>
    <row r="23" spans="1:10" ht="13.5" thickBot="1" x14ac:dyDescent="0.3"/>
    <row r="24" spans="1:10" ht="25.5" customHeight="1" thickBot="1" x14ac:dyDescent="0.3">
      <c r="A24" s="257" t="s">
        <v>159</v>
      </c>
      <c r="B24" s="258"/>
      <c r="C24" s="259"/>
      <c r="D24" s="374" t="s">
        <v>160</v>
      </c>
      <c r="E24" s="375"/>
      <c r="F24" s="376"/>
      <c r="G24" s="260">
        <f>+BON!D42</f>
        <v>0</v>
      </c>
      <c r="H24" s="162"/>
      <c r="I24" s="162"/>
      <c r="J24" s="162"/>
    </row>
    <row r="25" spans="1:10" ht="15.75" thickBot="1" x14ac:dyDescent="0.3">
      <c r="A25" s="261"/>
      <c r="B25" s="262"/>
      <c r="C25" s="259"/>
      <c r="D25" s="263"/>
      <c r="F25" s="165"/>
      <c r="G25" s="164"/>
      <c r="H25" s="162"/>
    </row>
    <row r="26" spans="1:10" ht="25.5" customHeight="1" thickBot="1" x14ac:dyDescent="0.3">
      <c r="A26" s="264" t="s">
        <v>161</v>
      </c>
      <c r="B26" s="265">
        <f>+'Sous Groupe 1'!D106+'Sous Groupe 2'!D106+'Sous Groupe 3'!D106+'Sous Groupe 4'!D106+'Sous Groupe 5'!D106+'Sous Groupe 6'!D106+'Sous Groupe 7'!D106+'Sous Groupe 8'!D106+'Sous Groupe 9'!D106+'Sous Groupe 10'!D106</f>
        <v>0</v>
      </c>
      <c r="C26" s="259"/>
      <c r="D26" s="374" t="s">
        <v>162</v>
      </c>
      <c r="E26" s="375"/>
      <c r="F26" s="376"/>
      <c r="G26" s="266">
        <f>+(G22-1200)/100+2</f>
        <v>-10</v>
      </c>
      <c r="H26" s="162"/>
    </row>
    <row r="27" spans="1:10" ht="19.5" customHeight="1" x14ac:dyDescent="0.25">
      <c r="A27" s="267" t="s">
        <v>97</v>
      </c>
      <c r="B27" s="268"/>
      <c r="F27" s="166"/>
      <c r="G27" s="167"/>
      <c r="H27" s="162"/>
      <c r="I27" s="162"/>
      <c r="J27" s="162"/>
    </row>
    <row r="28" spans="1:10" x14ac:dyDescent="0.25">
      <c r="F28" s="166"/>
      <c r="G28" s="167"/>
      <c r="H28" s="162"/>
      <c r="I28" s="162"/>
      <c r="J28" s="162"/>
    </row>
  </sheetData>
  <sheetProtection algorithmName="SHA-512" hashValue="KjcvL35RdgwQ+soKoXAHpfBO5pRVlEDV5yvETei7bhaVp3ZRG+YWWdIwHwNRvJwecQPDfsyZ62DYgMalq3Hl1w==" saltValue="iTdB/0O+5eQm3X5iN9utnA==" spinCount="100000" sheet="1" objects="1" scenarios="1"/>
  <mergeCells count="4">
    <mergeCell ref="A1:I1"/>
    <mergeCell ref="A22:D22"/>
    <mergeCell ref="D26:F26"/>
    <mergeCell ref="D24:F24"/>
  </mergeCells>
  <printOptions horizontalCentered="1"/>
  <pageMargins left="0" right="0" top="0" bottom="0" header="0" footer="0"/>
  <pageSetup paperSize="9" scale="92" orientation="landscape" r:id="rId1"/>
  <ignoredErrors>
    <ignoredError sqref="G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3760-505E-49EE-BDEF-4DB50F8754F6}">
  <sheetPr codeName="Feuil14"/>
  <dimension ref="A1:D45"/>
  <sheetViews>
    <sheetView topLeftCell="A16" zoomScaleNormal="100" workbookViewId="0">
      <selection activeCell="L39" sqref="L39"/>
    </sheetView>
  </sheetViews>
  <sheetFormatPr baseColWidth="10" defaultRowHeight="19.5" x14ac:dyDescent="0.25"/>
  <cols>
    <col min="1" max="1" width="65.140625" customWidth="1"/>
    <col min="3" max="3" width="11.42578125" style="119"/>
    <col min="4" max="4" width="11.85546875" style="125" customWidth="1"/>
  </cols>
  <sheetData>
    <row r="1" spans="1:4" ht="21" customHeight="1" x14ac:dyDescent="0.25">
      <c r="A1" s="115"/>
    </row>
    <row r="2" spans="1:4" s="117" customFormat="1" ht="31.5" customHeight="1" x14ac:dyDescent="0.25">
      <c r="A2" s="116" t="s">
        <v>129</v>
      </c>
      <c r="B2" s="389"/>
      <c r="C2" s="389"/>
      <c r="D2" s="389"/>
    </row>
    <row r="3" spans="1:4" s="117" customFormat="1" ht="31.5" customHeight="1" x14ac:dyDescent="0.25">
      <c r="A3" s="116" t="s">
        <v>130</v>
      </c>
      <c r="B3" s="390"/>
      <c r="C3" s="390"/>
      <c r="D3" s="390"/>
    </row>
    <row r="4" spans="1:4" ht="21" customHeight="1" x14ac:dyDescent="0.25">
      <c r="A4" s="115"/>
      <c r="B4" s="115"/>
      <c r="C4" s="120"/>
      <c r="D4" s="126"/>
    </row>
    <row r="5" spans="1:4" ht="21" customHeight="1" thickBot="1" x14ac:dyDescent="0.3">
      <c r="A5" s="115"/>
      <c r="B5" s="115"/>
      <c r="C5" s="120"/>
      <c r="D5" s="126"/>
    </row>
    <row r="6" spans="1:4" ht="16.5" thickTop="1" thickBot="1" x14ac:dyDescent="0.3">
      <c r="A6" s="106"/>
      <c r="B6" s="107" t="s">
        <v>102</v>
      </c>
      <c r="C6" s="114" t="s">
        <v>128</v>
      </c>
      <c r="D6" s="127" t="s">
        <v>103</v>
      </c>
    </row>
    <row r="7" spans="1:4" ht="21" thickTop="1" thickBot="1" x14ac:dyDescent="0.3">
      <c r="A7" s="112" t="s">
        <v>104</v>
      </c>
      <c r="B7" s="111"/>
      <c r="C7" s="121"/>
      <c r="D7" s="128"/>
    </row>
    <row r="8" spans="1:4" ht="16.5" thickTop="1" thickBot="1" x14ac:dyDescent="0.3">
      <c r="A8" s="385" t="s">
        <v>105</v>
      </c>
      <c r="B8" s="100">
        <v>22</v>
      </c>
      <c r="C8" s="386">
        <f>+FAC!E4</f>
        <v>0</v>
      </c>
      <c r="D8" s="391">
        <f>+B8*C8</f>
        <v>0</v>
      </c>
    </row>
    <row r="9" spans="1:4" ht="15.75" thickBot="1" x14ac:dyDescent="0.3">
      <c r="A9" s="378"/>
      <c r="B9" s="101" t="s">
        <v>106</v>
      </c>
      <c r="C9" s="380"/>
      <c r="D9" s="392"/>
    </row>
    <row r="10" spans="1:4" ht="15.75" thickBot="1" x14ac:dyDescent="0.3">
      <c r="A10" s="377" t="s">
        <v>107</v>
      </c>
      <c r="B10" s="100">
        <v>22</v>
      </c>
      <c r="C10" s="379">
        <f>+FAC!E5</f>
        <v>0</v>
      </c>
      <c r="D10" s="392">
        <f t="shared" ref="D10" si="0">+B10*C10</f>
        <v>0</v>
      </c>
    </row>
    <row r="11" spans="1:4" ht="15.75" thickBot="1" x14ac:dyDescent="0.3">
      <c r="A11" s="378"/>
      <c r="B11" s="101" t="s">
        <v>106</v>
      </c>
      <c r="C11" s="380"/>
      <c r="D11" s="392"/>
    </row>
    <row r="12" spans="1:4" ht="15.75" thickBot="1" x14ac:dyDescent="0.3">
      <c r="A12" s="377" t="s">
        <v>108</v>
      </c>
      <c r="B12" s="100">
        <v>28</v>
      </c>
      <c r="C12" s="379">
        <f>+FAC!E6</f>
        <v>0</v>
      </c>
      <c r="D12" s="392">
        <f t="shared" ref="D12" si="1">+B12*C12</f>
        <v>0</v>
      </c>
    </row>
    <row r="13" spans="1:4" ht="15.75" thickBot="1" x14ac:dyDescent="0.3">
      <c r="A13" s="383"/>
      <c r="B13" s="102" t="s">
        <v>106</v>
      </c>
      <c r="C13" s="384"/>
      <c r="D13" s="392"/>
    </row>
    <row r="14" spans="1:4" ht="21" thickTop="1" thickBot="1" x14ac:dyDescent="0.3">
      <c r="A14" s="112" t="s">
        <v>109</v>
      </c>
      <c r="B14" s="111"/>
      <c r="C14" s="121"/>
      <c r="D14" s="128"/>
    </row>
    <row r="15" spans="1:4" ht="16.5" thickTop="1" thickBot="1" x14ac:dyDescent="0.3">
      <c r="A15" s="108" t="s">
        <v>110</v>
      </c>
      <c r="B15" s="100">
        <v>22</v>
      </c>
      <c r="C15" s="386">
        <f>+FAC!E7</f>
        <v>0</v>
      </c>
      <c r="D15" s="391">
        <f>+B15*C15</f>
        <v>0</v>
      </c>
    </row>
    <row r="16" spans="1:4" ht="15.75" thickBot="1" x14ac:dyDescent="0.3">
      <c r="A16" s="109" t="s">
        <v>111</v>
      </c>
      <c r="B16" s="101" t="s">
        <v>106</v>
      </c>
      <c r="C16" s="380"/>
      <c r="D16" s="392"/>
    </row>
    <row r="17" spans="1:4" ht="15.75" thickBot="1" x14ac:dyDescent="0.3">
      <c r="A17" s="377" t="s">
        <v>112</v>
      </c>
      <c r="B17" s="100">
        <v>22</v>
      </c>
      <c r="C17" s="379">
        <f>+FAC!E8</f>
        <v>0</v>
      </c>
      <c r="D17" s="392">
        <f t="shared" ref="D17" si="2">+B17*C17</f>
        <v>0</v>
      </c>
    </row>
    <row r="18" spans="1:4" ht="15.75" thickBot="1" x14ac:dyDescent="0.3">
      <c r="A18" s="378"/>
      <c r="B18" s="101" t="s">
        <v>106</v>
      </c>
      <c r="C18" s="380"/>
      <c r="D18" s="392"/>
    </row>
    <row r="19" spans="1:4" ht="15.75" thickBot="1" x14ac:dyDescent="0.3">
      <c r="A19" s="377" t="s">
        <v>113</v>
      </c>
      <c r="B19" s="100">
        <v>22</v>
      </c>
      <c r="C19" s="379">
        <f>+FAC!E9</f>
        <v>0</v>
      </c>
      <c r="D19" s="392">
        <f t="shared" ref="D19" si="3">+B19*C19</f>
        <v>0</v>
      </c>
    </row>
    <row r="20" spans="1:4" ht="15.75" thickBot="1" x14ac:dyDescent="0.3">
      <c r="A20" s="383"/>
      <c r="B20" s="102" t="s">
        <v>106</v>
      </c>
      <c r="C20" s="384"/>
      <c r="D20" s="392"/>
    </row>
    <row r="21" spans="1:4" ht="21" thickTop="1" thickBot="1" x14ac:dyDescent="0.3">
      <c r="A21" s="112" t="s">
        <v>114</v>
      </c>
      <c r="B21" s="111"/>
      <c r="C21" s="121"/>
      <c r="D21" s="128"/>
    </row>
    <row r="22" spans="1:4" ht="21" thickTop="1" thickBot="1" x14ac:dyDescent="0.3">
      <c r="A22" s="110" t="s">
        <v>115</v>
      </c>
      <c r="B22" s="124">
        <v>28</v>
      </c>
      <c r="C22" s="122">
        <f>+FAC!E10</f>
        <v>0</v>
      </c>
      <c r="D22" s="129">
        <f>+B22*C22</f>
        <v>0</v>
      </c>
    </row>
    <row r="23" spans="1:4" ht="21" thickTop="1" thickBot="1" x14ac:dyDescent="0.3">
      <c r="A23" s="112" t="s">
        <v>116</v>
      </c>
      <c r="B23" s="111"/>
      <c r="C23" s="121"/>
      <c r="D23" s="128"/>
    </row>
    <row r="24" spans="1:4" ht="15.75" thickTop="1" x14ac:dyDescent="0.25">
      <c r="A24" s="385" t="s">
        <v>126</v>
      </c>
      <c r="B24" s="100">
        <v>22</v>
      </c>
      <c r="C24" s="386">
        <f>+FAC!E11</f>
        <v>0</v>
      </c>
      <c r="D24" s="381">
        <f>+B24*C24</f>
        <v>0</v>
      </c>
    </row>
    <row r="25" spans="1:4" ht="15.75" thickBot="1" x14ac:dyDescent="0.3">
      <c r="A25" s="378"/>
      <c r="B25" s="101" t="s">
        <v>106</v>
      </c>
      <c r="C25" s="380"/>
      <c r="D25" s="382"/>
    </row>
    <row r="26" spans="1:4" ht="15" x14ac:dyDescent="0.25">
      <c r="A26" s="108" t="s">
        <v>117</v>
      </c>
      <c r="B26" s="100">
        <v>22</v>
      </c>
      <c r="C26" s="379">
        <f>+FAC!E13</f>
        <v>0</v>
      </c>
      <c r="D26" s="387">
        <f>+B26*C26</f>
        <v>0</v>
      </c>
    </row>
    <row r="27" spans="1:4" ht="15.75" thickBot="1" x14ac:dyDescent="0.3">
      <c r="A27" s="110" t="s">
        <v>118</v>
      </c>
      <c r="B27" s="102" t="s">
        <v>106</v>
      </c>
      <c r="C27" s="384"/>
      <c r="D27" s="388"/>
    </row>
    <row r="28" spans="1:4" ht="21" thickTop="1" thickBot="1" x14ac:dyDescent="0.3">
      <c r="A28" s="112" t="s">
        <v>119</v>
      </c>
      <c r="B28" s="111"/>
      <c r="C28" s="121"/>
      <c r="D28" s="128"/>
    </row>
    <row r="29" spans="1:4" ht="15.75" thickTop="1" x14ac:dyDescent="0.25">
      <c r="A29" s="385" t="s">
        <v>125</v>
      </c>
      <c r="B29" s="100">
        <v>26</v>
      </c>
      <c r="C29" s="386">
        <f>+FAC!E14</f>
        <v>0</v>
      </c>
      <c r="D29" s="381">
        <f>+B29*C29</f>
        <v>0</v>
      </c>
    </row>
    <row r="30" spans="1:4" ht="15.75" thickBot="1" x14ac:dyDescent="0.3">
      <c r="A30" s="378"/>
      <c r="B30" s="101" t="s">
        <v>106</v>
      </c>
      <c r="C30" s="380"/>
      <c r="D30" s="382"/>
    </row>
    <row r="31" spans="1:4" ht="15.75" thickTop="1" x14ac:dyDescent="0.25">
      <c r="A31" s="377" t="s">
        <v>120</v>
      </c>
      <c r="B31" s="103">
        <v>39</v>
      </c>
      <c r="C31" s="379">
        <f>+FAC!E15</f>
        <v>0</v>
      </c>
      <c r="D31" s="381">
        <f t="shared" ref="D31" si="4">+B31*C31</f>
        <v>0</v>
      </c>
    </row>
    <row r="32" spans="1:4" ht="15.75" thickBot="1" x14ac:dyDescent="0.3">
      <c r="A32" s="378"/>
      <c r="B32" s="104" t="s">
        <v>121</v>
      </c>
      <c r="C32" s="380"/>
      <c r="D32" s="382"/>
    </row>
    <row r="33" spans="1:4" ht="15.75" thickTop="1" x14ac:dyDescent="0.25">
      <c r="A33" s="377" t="s">
        <v>122</v>
      </c>
      <c r="B33" s="103">
        <v>55</v>
      </c>
      <c r="C33" s="379">
        <f>+FAC!E16</f>
        <v>0</v>
      </c>
      <c r="D33" s="381">
        <f t="shared" ref="D33" si="5">+B33*C33</f>
        <v>0</v>
      </c>
    </row>
    <row r="34" spans="1:4" ht="15.75" thickBot="1" x14ac:dyDescent="0.3">
      <c r="A34" s="378"/>
      <c r="B34" s="104" t="s">
        <v>121</v>
      </c>
      <c r="C34" s="380"/>
      <c r="D34" s="382"/>
    </row>
    <row r="35" spans="1:4" ht="15.75" thickTop="1" x14ac:dyDescent="0.25">
      <c r="A35" s="377" t="s">
        <v>123</v>
      </c>
      <c r="B35" s="103">
        <v>66</v>
      </c>
      <c r="C35" s="379">
        <f>+FAC!E17</f>
        <v>0</v>
      </c>
      <c r="D35" s="381">
        <f t="shared" ref="D35" si="6">+B35*C35</f>
        <v>0</v>
      </c>
    </row>
    <row r="36" spans="1:4" ht="15.75" thickBot="1" x14ac:dyDescent="0.3">
      <c r="A36" s="378"/>
      <c r="B36" s="104" t="s">
        <v>121</v>
      </c>
      <c r="C36" s="380"/>
      <c r="D36" s="382"/>
    </row>
    <row r="37" spans="1:4" ht="15.75" customHeight="1" thickTop="1" x14ac:dyDescent="0.25">
      <c r="A37" s="377" t="s">
        <v>127</v>
      </c>
      <c r="B37" s="103">
        <v>79</v>
      </c>
      <c r="C37" s="393">
        <f>+FAC!E18</f>
        <v>0</v>
      </c>
      <c r="D37" s="381">
        <f t="shared" ref="D37" si="7">+B37*C37</f>
        <v>0</v>
      </c>
    </row>
    <row r="38" spans="1:4" ht="15.75" customHeight="1" thickBot="1" x14ac:dyDescent="0.3">
      <c r="A38" s="383"/>
      <c r="B38" s="105" t="s">
        <v>121</v>
      </c>
      <c r="C38" s="394"/>
      <c r="D38" s="382"/>
    </row>
    <row r="39" spans="1:4" ht="24" customHeight="1" thickTop="1" thickBot="1" x14ac:dyDescent="0.3">
      <c r="A39" s="112" t="s">
        <v>137</v>
      </c>
      <c r="B39" s="111"/>
      <c r="C39" s="121"/>
      <c r="D39" s="128"/>
    </row>
    <row r="40" spans="1:4" ht="15.75" customHeight="1" thickTop="1" x14ac:dyDescent="0.25">
      <c r="A40" s="385" t="s">
        <v>138</v>
      </c>
      <c r="B40" s="100">
        <v>24</v>
      </c>
      <c r="C40" s="386">
        <f>+FAC!E20</f>
        <v>0</v>
      </c>
      <c r="D40" s="381">
        <f>+B40*C40</f>
        <v>0</v>
      </c>
    </row>
    <row r="41" spans="1:4" ht="15.75" customHeight="1" thickBot="1" x14ac:dyDescent="0.3">
      <c r="A41" s="378"/>
      <c r="B41" s="101" t="s">
        <v>106</v>
      </c>
      <c r="C41" s="380"/>
      <c r="D41" s="382"/>
    </row>
    <row r="42" spans="1:4" ht="30" customHeight="1" thickBot="1" x14ac:dyDescent="0.3">
      <c r="A42" s="113" t="s">
        <v>124</v>
      </c>
      <c r="B42" s="111"/>
      <c r="C42" s="121">
        <f>SUM(C8:C41)</f>
        <v>0</v>
      </c>
      <c r="D42" s="128">
        <f>SUM(D8:D41)</f>
        <v>0</v>
      </c>
    </row>
    <row r="43" spans="1:4" ht="21" thickTop="1" thickBot="1" x14ac:dyDescent="0.3"/>
    <row r="44" spans="1:4" ht="26.25" thickBot="1" x14ac:dyDescent="0.3">
      <c r="A44" s="118" t="str">
        <f>+'Sous Groupe 1'!A1:D1</f>
        <v>CSE</v>
      </c>
    </row>
    <row r="45" spans="1:4" x14ac:dyDescent="0.25">
      <c r="A45" s="35"/>
      <c r="B45" s="282">
        <f>+FAC!G26</f>
        <v>-10</v>
      </c>
      <c r="C45" s="123"/>
      <c r="D45" s="130" t="s">
        <v>98</v>
      </c>
    </row>
  </sheetData>
  <sheetProtection algorithmName="SHA-512" hashValue="RJDK6jKP07R/RGxAIKn1DrsbO3m46/vl++q81Ge6FL3UCSiVaoCsP6kDwSJ670Re4FZo/JGNMbJClcA6RZJJIw==" saltValue="9pY3LwD1up/sOUCh0oL/xw==" spinCount="100000" sheet="1" objects="1" scenarios="1"/>
  <mergeCells count="42">
    <mergeCell ref="D17:D18"/>
    <mergeCell ref="D19:D20"/>
    <mergeCell ref="A24:A25"/>
    <mergeCell ref="A10:A11"/>
    <mergeCell ref="C10:C11"/>
    <mergeCell ref="D10:D11"/>
    <mergeCell ref="C37:C38"/>
    <mergeCell ref="A40:A41"/>
    <mergeCell ref="C40:C41"/>
    <mergeCell ref="D40:D41"/>
    <mergeCell ref="A12:A13"/>
    <mergeCell ref="C12:C13"/>
    <mergeCell ref="D12:D13"/>
    <mergeCell ref="C15:C16"/>
    <mergeCell ref="D15:D16"/>
    <mergeCell ref="C29:C30"/>
    <mergeCell ref="D29:D30"/>
    <mergeCell ref="A17:A18"/>
    <mergeCell ref="C17:C18"/>
    <mergeCell ref="A37:A38"/>
    <mergeCell ref="D37:D38"/>
    <mergeCell ref="A33:A34"/>
    <mergeCell ref="B2:D2"/>
    <mergeCell ref="B3:D3"/>
    <mergeCell ref="A8:A9"/>
    <mergeCell ref="C8:C9"/>
    <mergeCell ref="D8:D9"/>
    <mergeCell ref="C33:C34"/>
    <mergeCell ref="D33:D34"/>
    <mergeCell ref="A35:A36"/>
    <mergeCell ref="C35:C36"/>
    <mergeCell ref="D35:D36"/>
    <mergeCell ref="A31:A32"/>
    <mergeCell ref="C31:C32"/>
    <mergeCell ref="D31:D32"/>
    <mergeCell ref="A19:A20"/>
    <mergeCell ref="C19:C20"/>
    <mergeCell ref="A29:A30"/>
    <mergeCell ref="C24:C25"/>
    <mergeCell ref="D24:D25"/>
    <mergeCell ref="C26:C27"/>
    <mergeCell ref="D26:D27"/>
  </mergeCells>
  <printOptions horizontalCentered="1"/>
  <pageMargins left="0.11811023622047245" right="0.11811023622047245" top="0.19685039370078741" bottom="0.19685039370078741" header="0" footer="0.1968503937007874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939E-A8FB-4782-83E1-9029B22CA466}">
  <sheetPr codeName="Feuil1">
    <pageSetUpPr fitToPage="1"/>
  </sheetPr>
  <dimension ref="A1:DA31"/>
  <sheetViews>
    <sheetView zoomScale="70" zoomScaleNormal="70" workbookViewId="0">
      <selection activeCell="G5" sqref="G5"/>
    </sheetView>
  </sheetViews>
  <sheetFormatPr baseColWidth="10" defaultColWidth="11.42578125" defaultRowHeight="26.25" x14ac:dyDescent="0.4"/>
  <cols>
    <col min="1" max="1" width="12.140625" style="8" customWidth="1"/>
    <col min="2" max="2" width="39.7109375" style="19" customWidth="1"/>
    <col min="3" max="3" width="14.42578125" customWidth="1"/>
    <col min="4" max="4" width="14" customWidth="1"/>
    <col min="5" max="5" width="13.42578125" customWidth="1"/>
    <col min="6" max="6" width="13.7109375" customWidth="1"/>
    <col min="7" max="7" width="11.85546875" customWidth="1"/>
    <col min="8" max="8" width="14.42578125" customWidth="1"/>
    <col min="9" max="9" width="18.5703125" customWidth="1"/>
    <col min="10" max="10" width="15.42578125" customWidth="1"/>
    <col min="11" max="11" width="14.7109375" customWidth="1"/>
    <col min="12" max="12" width="14.28515625" customWidth="1"/>
    <col min="13" max="13" width="13.28515625" customWidth="1"/>
    <col min="14" max="17" width="11.85546875" customWidth="1"/>
    <col min="18" max="18" width="11.85546875" style="22" customWidth="1"/>
    <col min="19" max="19" width="26.7109375" style="69" customWidth="1"/>
    <col min="20" max="20" width="12.42578125" bestFit="1" customWidth="1"/>
    <col min="86" max="105" width="11.5703125" style="2" customWidth="1"/>
  </cols>
  <sheetData>
    <row r="1" spans="1:105" ht="54.75" customHeight="1" thickBot="1" x14ac:dyDescent="0.3">
      <c r="A1" s="304" t="str">
        <f>+'Sous Groupe 1'!A1:D1</f>
        <v>CSE</v>
      </c>
      <c r="B1" s="304"/>
      <c r="C1" s="1"/>
      <c r="D1" s="99"/>
      <c r="E1" s="319" t="s">
        <v>99</v>
      </c>
      <c r="F1" s="319"/>
      <c r="G1" s="319"/>
      <c r="H1" s="320">
        <f>'Sous Groupe 1'!H1:K1</f>
        <v>0</v>
      </c>
      <c r="I1" s="320"/>
      <c r="J1" s="320"/>
      <c r="K1" s="320"/>
      <c r="L1" s="319" t="s">
        <v>101</v>
      </c>
      <c r="M1" s="319"/>
      <c r="N1" s="321">
        <f>'Sous Groupe 1'!N1:R1</f>
        <v>0</v>
      </c>
      <c r="O1" s="321"/>
      <c r="P1" s="321"/>
      <c r="Q1" s="321"/>
      <c r="R1" s="321"/>
      <c r="S1" s="321"/>
    </row>
    <row r="2" spans="1:105" s="3" customFormat="1" ht="40.5" customHeight="1" thickBot="1" x14ac:dyDescent="0.45">
      <c r="A2" s="305"/>
      <c r="B2" s="305"/>
      <c r="C2" s="306" t="s">
        <v>0</v>
      </c>
      <c r="D2" s="307"/>
      <c r="E2" s="307"/>
      <c r="F2" s="302" t="s">
        <v>1</v>
      </c>
      <c r="G2" s="303"/>
      <c r="H2" s="303"/>
      <c r="I2" s="82" t="s">
        <v>2</v>
      </c>
      <c r="J2" s="306" t="s">
        <v>3</v>
      </c>
      <c r="K2" s="307"/>
      <c r="L2" s="302" t="s">
        <v>4</v>
      </c>
      <c r="M2" s="303"/>
      <c r="N2" s="303"/>
      <c r="O2" s="303"/>
      <c r="P2" s="308"/>
      <c r="Q2" s="133"/>
      <c r="R2" s="22"/>
      <c r="S2" s="70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1:105" ht="88.5" customHeight="1" x14ac:dyDescent="0.25">
      <c r="A3" s="312" t="s">
        <v>41</v>
      </c>
      <c r="B3" s="309" t="s">
        <v>40</v>
      </c>
      <c r="C3" s="81" t="s">
        <v>9</v>
      </c>
      <c r="D3" s="80" t="s">
        <v>10</v>
      </c>
      <c r="E3" s="80" t="s">
        <v>29</v>
      </c>
      <c r="F3" s="81" t="s">
        <v>30</v>
      </c>
      <c r="G3" s="80" t="s">
        <v>31</v>
      </c>
      <c r="H3" s="80" t="s">
        <v>39</v>
      </c>
      <c r="I3" s="81" t="s">
        <v>11</v>
      </c>
      <c r="J3" s="81" t="s">
        <v>12</v>
      </c>
      <c r="K3" s="80" t="s">
        <v>13</v>
      </c>
      <c r="L3" s="81" t="s">
        <v>14</v>
      </c>
      <c r="M3" s="80" t="s">
        <v>15</v>
      </c>
      <c r="N3" s="80" t="s">
        <v>16</v>
      </c>
      <c r="O3" s="80" t="s">
        <v>17</v>
      </c>
      <c r="P3" s="135" t="s">
        <v>18</v>
      </c>
      <c r="Q3" s="153" t="s">
        <v>132</v>
      </c>
      <c r="R3" s="298" t="s">
        <v>32</v>
      </c>
      <c r="S3" s="300" t="s">
        <v>33</v>
      </c>
      <c r="T3" s="296" t="s">
        <v>136</v>
      </c>
    </row>
    <row r="4" spans="1:105" ht="195.6" customHeight="1" x14ac:dyDescent="0.25">
      <c r="A4" s="313"/>
      <c r="B4" s="310"/>
      <c r="C4" s="78" t="s">
        <v>34</v>
      </c>
      <c r="D4" s="79" t="s">
        <v>35</v>
      </c>
      <c r="E4" s="79" t="s">
        <v>19</v>
      </c>
      <c r="F4" s="78" t="s">
        <v>56</v>
      </c>
      <c r="G4" s="79" t="s">
        <v>163</v>
      </c>
      <c r="H4" s="79" t="s">
        <v>62</v>
      </c>
      <c r="I4" s="78" t="s">
        <v>37</v>
      </c>
      <c r="J4" s="78" t="s">
        <v>20</v>
      </c>
      <c r="K4" s="79" t="s">
        <v>21</v>
      </c>
      <c r="L4" s="78" t="s">
        <v>22</v>
      </c>
      <c r="M4" s="79" t="s">
        <v>23</v>
      </c>
      <c r="N4" s="79" t="s">
        <v>24</v>
      </c>
      <c r="O4" s="79" t="s">
        <v>25</v>
      </c>
      <c r="P4" s="136" t="s">
        <v>26</v>
      </c>
      <c r="Q4" s="154" t="s">
        <v>133</v>
      </c>
      <c r="R4" s="299"/>
      <c r="S4" s="301"/>
      <c r="T4" s="297"/>
    </row>
    <row r="5" spans="1:105" ht="21" customHeight="1" thickBot="1" x14ac:dyDescent="0.3">
      <c r="A5" s="314"/>
      <c r="B5" s="311"/>
      <c r="C5" s="53" t="s">
        <v>27</v>
      </c>
      <c r="D5" s="54" t="s">
        <v>27</v>
      </c>
      <c r="E5" s="54" t="s">
        <v>27</v>
      </c>
      <c r="F5" s="53" t="s">
        <v>27</v>
      </c>
      <c r="G5" s="54" t="s">
        <v>27</v>
      </c>
      <c r="H5" s="54" t="s">
        <v>27</v>
      </c>
      <c r="I5" s="53" t="s">
        <v>27</v>
      </c>
      <c r="J5" s="53" t="s">
        <v>27</v>
      </c>
      <c r="K5" s="54" t="s">
        <v>27</v>
      </c>
      <c r="L5" s="53" t="s">
        <v>27</v>
      </c>
      <c r="M5" s="54" t="s">
        <v>27</v>
      </c>
      <c r="N5" s="54" t="s">
        <v>27</v>
      </c>
      <c r="O5" s="54" t="s">
        <v>27</v>
      </c>
      <c r="P5" s="137" t="s">
        <v>27</v>
      </c>
      <c r="Q5" s="155" t="s">
        <v>27</v>
      </c>
      <c r="R5" s="299"/>
      <c r="S5" s="301"/>
      <c r="T5" s="29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105" s="6" customFormat="1" ht="30" customHeight="1" thickBot="1" x14ac:dyDescent="0.3">
      <c r="A6" s="315" t="str">
        <f>'Sous Groupe 1'!A2:D2</f>
        <v>Sous-groupe 1</v>
      </c>
      <c r="B6" s="316"/>
      <c r="C6" s="58">
        <f>'Sous Groupe 1'!E106</f>
        <v>0</v>
      </c>
      <c r="D6" s="59">
        <f>'Sous Groupe 1'!F106</f>
        <v>0</v>
      </c>
      <c r="E6" s="59">
        <f>'Sous Groupe 1'!G106</f>
        <v>0</v>
      </c>
      <c r="F6" s="58">
        <f>'Sous Groupe 1'!H106</f>
        <v>0</v>
      </c>
      <c r="G6" s="59">
        <f>'Sous Groupe 1'!I106</f>
        <v>0</v>
      </c>
      <c r="H6" s="59">
        <f>'Sous Groupe 1'!J106</f>
        <v>0</v>
      </c>
      <c r="I6" s="58">
        <f>'Sous Groupe 1'!K106</f>
        <v>0</v>
      </c>
      <c r="J6" s="58">
        <f>'Sous Groupe 1'!L106</f>
        <v>0</v>
      </c>
      <c r="K6" s="59">
        <f>'Sous Groupe 1'!M106</f>
        <v>0</v>
      </c>
      <c r="L6" s="58">
        <f>'Sous Groupe 1'!N106</f>
        <v>0</v>
      </c>
      <c r="M6" s="59">
        <f>'Sous Groupe 1'!O106</f>
        <v>0</v>
      </c>
      <c r="N6" s="59">
        <f>'Sous Groupe 1'!P106</f>
        <v>0</v>
      </c>
      <c r="O6" s="59">
        <f>'Sous Groupe 1'!Q106</f>
        <v>0</v>
      </c>
      <c r="P6" s="149">
        <f>'Sous Groupe 1'!R106</f>
        <v>0</v>
      </c>
      <c r="Q6" s="156">
        <f>'Sous Groupe 1'!S106</f>
        <v>0</v>
      </c>
      <c r="R6" s="62">
        <f t="shared" ref="R6:R15" si="0">+P6+O6+N6+M6+L6+K6+J6+I6+H6+F6+E6+D6+C6+G6+Q6</f>
        <v>0</v>
      </c>
      <c r="S6" s="97">
        <f t="shared" ref="S6:S15" si="1">C6*22+D6*22+E6*28+F6*22+G6*22+H6*22+I6*28+J6*22+K6*22+L6*26+M6*39+N6*55+O6*66+P6*79+Q6*24</f>
        <v>0</v>
      </c>
      <c r="T6" s="63"/>
      <c r="U6" s="5"/>
    </row>
    <row r="7" spans="1:105" s="6" customFormat="1" ht="30" customHeight="1" thickBot="1" x14ac:dyDescent="0.3">
      <c r="A7" s="324" t="str">
        <f>'Sous Groupe 2'!A2:D2</f>
        <v>Sous-groupe 2</v>
      </c>
      <c r="B7" s="325"/>
      <c r="C7" s="20">
        <f>'Sous Groupe 2'!E106</f>
        <v>0</v>
      </c>
      <c r="D7" s="21">
        <f>'Sous Groupe 2'!F106</f>
        <v>0</v>
      </c>
      <c r="E7" s="21">
        <f>'Sous Groupe 2'!G106</f>
        <v>0</v>
      </c>
      <c r="F7" s="20">
        <f>'Sous Groupe 2'!H106</f>
        <v>0</v>
      </c>
      <c r="G7" s="21">
        <f>'Sous Groupe 2'!I106</f>
        <v>0</v>
      </c>
      <c r="H7" s="21">
        <f>'Sous Groupe 2'!J106</f>
        <v>0</v>
      </c>
      <c r="I7" s="20">
        <f>'Sous Groupe 2'!K106</f>
        <v>0</v>
      </c>
      <c r="J7" s="20">
        <f>'Sous Groupe 2'!L106</f>
        <v>0</v>
      </c>
      <c r="K7" s="21">
        <f>'Sous Groupe 2'!M106</f>
        <v>0</v>
      </c>
      <c r="L7" s="20">
        <f>'Sous Groupe 2'!N106</f>
        <v>0</v>
      </c>
      <c r="M7" s="21">
        <f>'Sous Groupe 2'!O106</f>
        <v>0</v>
      </c>
      <c r="N7" s="21">
        <f>'Sous Groupe 2'!P106</f>
        <v>0</v>
      </c>
      <c r="O7" s="21">
        <f>'Sous Groupe 2'!Q106</f>
        <v>0</v>
      </c>
      <c r="P7" s="150">
        <f>'Sous Groupe 2'!R106</f>
        <v>0</v>
      </c>
      <c r="Q7" s="157">
        <f>'Sous Groupe 2'!S106</f>
        <v>0</v>
      </c>
      <c r="R7" s="23">
        <f t="shared" si="0"/>
        <v>0</v>
      </c>
      <c r="S7" s="131">
        <f t="shared" si="1"/>
        <v>0</v>
      </c>
      <c r="T7" s="57"/>
    </row>
    <row r="8" spans="1:105" s="6" customFormat="1" ht="30" customHeight="1" thickBot="1" x14ac:dyDescent="0.3">
      <c r="A8" s="315" t="str">
        <f>'Sous Groupe 3'!A2:D2</f>
        <v>Sous-groupe 3</v>
      </c>
      <c r="B8" s="316"/>
      <c r="C8" s="60">
        <f>'Sous Groupe 3'!E106</f>
        <v>0</v>
      </c>
      <c r="D8" s="61">
        <f>'Sous Groupe 3'!F106</f>
        <v>0</v>
      </c>
      <c r="E8" s="61">
        <f>'Sous Groupe 3'!G106</f>
        <v>0</v>
      </c>
      <c r="F8" s="60">
        <f>'Sous Groupe 3'!H106</f>
        <v>0</v>
      </c>
      <c r="G8" s="61">
        <f>'Sous Groupe 3'!I106</f>
        <v>0</v>
      </c>
      <c r="H8" s="61">
        <f>'Sous Groupe 3'!J106</f>
        <v>0</v>
      </c>
      <c r="I8" s="60">
        <f>'Sous Groupe 3'!K106</f>
        <v>0</v>
      </c>
      <c r="J8" s="60">
        <f>'Sous Groupe 3'!L106</f>
        <v>0</v>
      </c>
      <c r="K8" s="61">
        <f>'Sous Groupe 3'!M106</f>
        <v>0</v>
      </c>
      <c r="L8" s="60">
        <f>'Sous Groupe 3'!N106</f>
        <v>0</v>
      </c>
      <c r="M8" s="61">
        <f>'Sous Groupe 3'!O106</f>
        <v>0</v>
      </c>
      <c r="N8" s="61">
        <f>'Sous Groupe 3'!P106</f>
        <v>0</v>
      </c>
      <c r="O8" s="61">
        <f>'Sous Groupe 3'!Q106</f>
        <v>0</v>
      </c>
      <c r="P8" s="151">
        <f>'Sous Groupe 3'!R106</f>
        <v>0</v>
      </c>
      <c r="Q8" s="158">
        <f>'Sous Groupe 3'!S106</f>
        <v>0</v>
      </c>
      <c r="R8" s="62">
        <f t="shared" si="0"/>
        <v>0</v>
      </c>
      <c r="S8" s="97">
        <f t="shared" si="1"/>
        <v>0</v>
      </c>
      <c r="T8" s="63"/>
    </row>
    <row r="9" spans="1:105" s="6" customFormat="1" ht="30" customHeight="1" thickBot="1" x14ac:dyDescent="0.3">
      <c r="A9" s="324" t="str">
        <f>'Sous Groupe 4'!A2:D2</f>
        <v>Sous-groupe 4</v>
      </c>
      <c r="B9" s="325"/>
      <c r="C9" s="20">
        <f>'Sous Groupe 4'!E106</f>
        <v>0</v>
      </c>
      <c r="D9" s="21">
        <f>'Sous Groupe 4'!F106</f>
        <v>0</v>
      </c>
      <c r="E9" s="21">
        <f>'Sous Groupe 4'!G106</f>
        <v>0</v>
      </c>
      <c r="F9" s="20">
        <f>'Sous Groupe 4'!H106</f>
        <v>0</v>
      </c>
      <c r="G9" s="21">
        <f>'Sous Groupe 4'!I106</f>
        <v>0</v>
      </c>
      <c r="H9" s="21">
        <f>'Sous Groupe 4'!J106</f>
        <v>0</v>
      </c>
      <c r="I9" s="20">
        <f>'Sous Groupe 4'!K106</f>
        <v>0</v>
      </c>
      <c r="J9" s="20">
        <f>'Sous Groupe 4'!L106</f>
        <v>0</v>
      </c>
      <c r="K9" s="21">
        <f>'Sous Groupe 4'!M106</f>
        <v>0</v>
      </c>
      <c r="L9" s="20">
        <f>'Sous Groupe 4'!N106</f>
        <v>0</v>
      </c>
      <c r="M9" s="21">
        <f>'Sous Groupe 4'!O106</f>
        <v>0</v>
      </c>
      <c r="N9" s="21">
        <f>'Sous Groupe 4'!P106</f>
        <v>0</v>
      </c>
      <c r="O9" s="21">
        <f>'Sous Groupe 4'!Q106</f>
        <v>0</v>
      </c>
      <c r="P9" s="150">
        <f>'Sous Groupe 4'!R106</f>
        <v>0</v>
      </c>
      <c r="Q9" s="157">
        <f>'Sous Groupe 4'!S106</f>
        <v>0</v>
      </c>
      <c r="R9" s="23">
        <f t="shared" si="0"/>
        <v>0</v>
      </c>
      <c r="S9" s="131">
        <f t="shared" si="1"/>
        <v>0</v>
      </c>
      <c r="T9" s="57"/>
    </row>
    <row r="10" spans="1:105" s="6" customFormat="1" ht="30" customHeight="1" thickBot="1" x14ac:dyDescent="0.3">
      <c r="A10" s="315" t="str">
        <f>'Sous Groupe 5'!A2:D2</f>
        <v>Sous-groupe 5</v>
      </c>
      <c r="B10" s="316"/>
      <c r="C10" s="60">
        <f>'Sous Groupe 5'!E106</f>
        <v>0</v>
      </c>
      <c r="D10" s="61">
        <f>'Sous Groupe 5'!F106</f>
        <v>0</v>
      </c>
      <c r="E10" s="61">
        <f>'Sous Groupe 5'!G106</f>
        <v>0</v>
      </c>
      <c r="F10" s="60">
        <f>'Sous Groupe 5'!H106</f>
        <v>0</v>
      </c>
      <c r="G10" s="61">
        <f>'Sous Groupe 5'!I106</f>
        <v>0</v>
      </c>
      <c r="H10" s="61">
        <f>'Sous Groupe 5'!J106</f>
        <v>0</v>
      </c>
      <c r="I10" s="60">
        <f>'Sous Groupe 5'!K106</f>
        <v>0</v>
      </c>
      <c r="J10" s="60">
        <f>'Sous Groupe 5'!L106</f>
        <v>0</v>
      </c>
      <c r="K10" s="61">
        <f>'Sous Groupe 5'!M106</f>
        <v>0</v>
      </c>
      <c r="L10" s="60">
        <f>'Sous Groupe 5'!N106</f>
        <v>0</v>
      </c>
      <c r="M10" s="61">
        <f>'Sous Groupe 5'!O106</f>
        <v>0</v>
      </c>
      <c r="N10" s="61">
        <f>'Sous Groupe 5'!P106</f>
        <v>0</v>
      </c>
      <c r="O10" s="61">
        <f>'Sous Groupe 5'!Q106</f>
        <v>0</v>
      </c>
      <c r="P10" s="151">
        <f>'Sous Groupe 5'!R106</f>
        <v>0</v>
      </c>
      <c r="Q10" s="158">
        <f>'Sous Groupe 5'!S106</f>
        <v>0</v>
      </c>
      <c r="R10" s="62">
        <f t="shared" si="0"/>
        <v>0</v>
      </c>
      <c r="S10" s="97">
        <f t="shared" si="1"/>
        <v>0</v>
      </c>
      <c r="T10" s="63"/>
    </row>
    <row r="11" spans="1:105" s="6" customFormat="1" ht="30" customHeight="1" thickBot="1" x14ac:dyDescent="0.3">
      <c r="A11" s="324" t="str">
        <f>'Sous Groupe 6'!A2:D2</f>
        <v>Sous-groupe 6</v>
      </c>
      <c r="B11" s="325"/>
      <c r="C11" s="20">
        <f>'Sous Groupe 6'!E106</f>
        <v>0</v>
      </c>
      <c r="D11" s="21">
        <f>'Sous Groupe 6'!F106</f>
        <v>0</v>
      </c>
      <c r="E11" s="21">
        <f>'Sous Groupe 6'!G106</f>
        <v>0</v>
      </c>
      <c r="F11" s="20">
        <f>'Sous Groupe 6'!H106</f>
        <v>0</v>
      </c>
      <c r="G11" s="21">
        <f>'Sous Groupe 6'!I106</f>
        <v>0</v>
      </c>
      <c r="H11" s="21">
        <f>'Sous Groupe 6'!J106</f>
        <v>0</v>
      </c>
      <c r="I11" s="20">
        <f>'Sous Groupe 6'!K106</f>
        <v>0</v>
      </c>
      <c r="J11" s="20">
        <f>'Sous Groupe 6'!L106</f>
        <v>0</v>
      </c>
      <c r="K11" s="21">
        <f>'Sous Groupe 6'!M106</f>
        <v>0</v>
      </c>
      <c r="L11" s="20">
        <f>'Sous Groupe 6'!N106</f>
        <v>0</v>
      </c>
      <c r="M11" s="21">
        <f>'Sous Groupe 6'!O106</f>
        <v>0</v>
      </c>
      <c r="N11" s="21">
        <f>'Sous Groupe 6'!P106</f>
        <v>0</v>
      </c>
      <c r="O11" s="21">
        <f>'Sous Groupe 6'!Q106</f>
        <v>0</v>
      </c>
      <c r="P11" s="150">
        <f>'Sous Groupe 6'!R106</f>
        <v>0</v>
      </c>
      <c r="Q11" s="157">
        <f>'Sous Groupe 6'!S106</f>
        <v>0</v>
      </c>
      <c r="R11" s="23">
        <f t="shared" si="0"/>
        <v>0</v>
      </c>
      <c r="S11" s="131">
        <f t="shared" si="1"/>
        <v>0</v>
      </c>
      <c r="T11" s="57"/>
    </row>
    <row r="12" spans="1:105" s="6" customFormat="1" ht="30" customHeight="1" thickBot="1" x14ac:dyDescent="0.3">
      <c r="A12" s="315" t="str">
        <f>'Sous Groupe 7'!A2:D2</f>
        <v>Sous-groupe 7</v>
      </c>
      <c r="B12" s="316"/>
      <c r="C12" s="60">
        <f>'Sous Groupe 7'!E106</f>
        <v>0</v>
      </c>
      <c r="D12" s="61">
        <f>'Sous Groupe 7'!F106</f>
        <v>0</v>
      </c>
      <c r="E12" s="61">
        <f>'Sous Groupe 7'!G106</f>
        <v>0</v>
      </c>
      <c r="F12" s="60">
        <f>'Sous Groupe 7'!H106</f>
        <v>0</v>
      </c>
      <c r="G12" s="61">
        <f>'Sous Groupe 7'!I106</f>
        <v>0</v>
      </c>
      <c r="H12" s="61">
        <f>'Sous Groupe 7'!J106</f>
        <v>0</v>
      </c>
      <c r="I12" s="60">
        <f>'Sous Groupe 7'!K106</f>
        <v>0</v>
      </c>
      <c r="J12" s="60">
        <f>'Sous Groupe 7'!L106</f>
        <v>0</v>
      </c>
      <c r="K12" s="61">
        <f>'Sous Groupe 7'!M106</f>
        <v>0</v>
      </c>
      <c r="L12" s="60">
        <f>'Sous Groupe 7'!N106</f>
        <v>0</v>
      </c>
      <c r="M12" s="61">
        <f>'Sous Groupe 7'!O106</f>
        <v>0</v>
      </c>
      <c r="N12" s="61">
        <f>'Sous Groupe 7'!P106</f>
        <v>0</v>
      </c>
      <c r="O12" s="61">
        <f>'Sous Groupe 7'!Q106</f>
        <v>0</v>
      </c>
      <c r="P12" s="151">
        <f>'Sous Groupe 7'!R106</f>
        <v>0</v>
      </c>
      <c r="Q12" s="158">
        <f>'Sous Groupe 7'!S106</f>
        <v>0</v>
      </c>
      <c r="R12" s="62">
        <f t="shared" si="0"/>
        <v>0</v>
      </c>
      <c r="S12" s="97">
        <f t="shared" si="1"/>
        <v>0</v>
      </c>
      <c r="T12" s="63"/>
    </row>
    <row r="13" spans="1:105" s="68" customFormat="1" ht="30" customHeight="1" thickBot="1" x14ac:dyDescent="0.3">
      <c r="A13" s="317" t="str">
        <f>'Sous Groupe 8'!A2:D2</f>
        <v>Sous-groupe 8</v>
      </c>
      <c r="B13" s="318"/>
      <c r="C13" s="64">
        <f>'Sous Groupe 8'!E106</f>
        <v>0</v>
      </c>
      <c r="D13" s="65">
        <f>'Sous Groupe 8'!F106</f>
        <v>0</v>
      </c>
      <c r="E13" s="65">
        <f>'Sous Groupe 8'!G106</f>
        <v>0</v>
      </c>
      <c r="F13" s="64">
        <f>'Sous Groupe 8'!H106</f>
        <v>0</v>
      </c>
      <c r="G13" s="65">
        <f>'Sous Groupe 8'!I106</f>
        <v>0</v>
      </c>
      <c r="H13" s="65">
        <f>'Sous Groupe 8'!J106</f>
        <v>0</v>
      </c>
      <c r="I13" s="64">
        <f>'Sous Groupe 8'!K106</f>
        <v>0</v>
      </c>
      <c r="J13" s="64">
        <f>'Sous Groupe 8'!L106</f>
        <v>0</v>
      </c>
      <c r="K13" s="65">
        <f>'Sous Groupe 8'!M106</f>
        <v>0</v>
      </c>
      <c r="L13" s="64">
        <f>'Sous Groupe 8'!N106</f>
        <v>0</v>
      </c>
      <c r="M13" s="65">
        <f>'Sous Groupe 8'!O106</f>
        <v>0</v>
      </c>
      <c r="N13" s="65">
        <f>'Sous Groupe 8'!P106</f>
        <v>0</v>
      </c>
      <c r="O13" s="65">
        <f>'Sous Groupe 8'!Q106</f>
        <v>0</v>
      </c>
      <c r="P13" s="152">
        <f>'Sous Groupe 8'!R106</f>
        <v>0</v>
      </c>
      <c r="Q13" s="159">
        <f>'Sous Groupe 8'!S106</f>
        <v>0</v>
      </c>
      <c r="R13" s="66">
        <f t="shared" si="0"/>
        <v>0</v>
      </c>
      <c r="S13" s="131">
        <f t="shared" si="1"/>
        <v>0</v>
      </c>
      <c r="T13" s="67"/>
    </row>
    <row r="14" spans="1:105" s="6" customFormat="1" ht="30" customHeight="1" thickBot="1" x14ac:dyDescent="0.3">
      <c r="A14" s="315" t="str">
        <f>'Sous Groupe 9'!A2:D2</f>
        <v>Sous-groupe 9</v>
      </c>
      <c r="B14" s="316"/>
      <c r="C14" s="60">
        <f>'Sous Groupe 9'!E106</f>
        <v>0</v>
      </c>
      <c r="D14" s="61">
        <f>'Sous Groupe 9'!F106</f>
        <v>0</v>
      </c>
      <c r="E14" s="61">
        <f>'Sous Groupe 9'!G106</f>
        <v>0</v>
      </c>
      <c r="F14" s="60">
        <f>'Sous Groupe 9'!H106</f>
        <v>0</v>
      </c>
      <c r="G14" s="61">
        <f>'Sous Groupe 9'!I106</f>
        <v>0</v>
      </c>
      <c r="H14" s="61">
        <f>'Sous Groupe 9'!J106</f>
        <v>0</v>
      </c>
      <c r="I14" s="60">
        <f>'Sous Groupe 9'!K106</f>
        <v>0</v>
      </c>
      <c r="J14" s="60">
        <f>'Sous Groupe 9'!L106</f>
        <v>0</v>
      </c>
      <c r="K14" s="61">
        <f>'Sous Groupe 9'!M106</f>
        <v>0</v>
      </c>
      <c r="L14" s="60">
        <f>'Sous Groupe 9'!N106</f>
        <v>0</v>
      </c>
      <c r="M14" s="61">
        <f>'Sous Groupe 9'!O106</f>
        <v>0</v>
      </c>
      <c r="N14" s="61">
        <f>'Sous Groupe 9'!P106</f>
        <v>0</v>
      </c>
      <c r="O14" s="61">
        <f>'Sous Groupe 9'!Q106</f>
        <v>0</v>
      </c>
      <c r="P14" s="151">
        <f>'Sous Groupe 9'!R106</f>
        <v>0</v>
      </c>
      <c r="Q14" s="158">
        <f>'Sous Groupe 9'!S106</f>
        <v>0</v>
      </c>
      <c r="R14" s="62">
        <f t="shared" si="0"/>
        <v>0</v>
      </c>
      <c r="S14" s="97">
        <f t="shared" si="1"/>
        <v>0</v>
      </c>
      <c r="T14" s="63"/>
    </row>
    <row r="15" spans="1:105" s="68" customFormat="1" ht="30" customHeight="1" thickBot="1" x14ac:dyDescent="0.3">
      <c r="A15" s="322" t="str">
        <f>'Sous Groupe 10'!A2:D2</f>
        <v>Sous-groupe 10</v>
      </c>
      <c r="B15" s="323"/>
      <c r="C15" s="64">
        <f>'Sous Groupe 10'!E106</f>
        <v>0</v>
      </c>
      <c r="D15" s="65">
        <f>'Sous Groupe 10'!F106</f>
        <v>0</v>
      </c>
      <c r="E15" s="65">
        <f>'Sous Groupe 10'!G106</f>
        <v>0</v>
      </c>
      <c r="F15" s="64">
        <f>'Sous Groupe 10'!H106</f>
        <v>0</v>
      </c>
      <c r="G15" s="65">
        <f>'Sous Groupe 10'!I106</f>
        <v>0</v>
      </c>
      <c r="H15" s="65">
        <f>'Sous Groupe 10'!J106</f>
        <v>0</v>
      </c>
      <c r="I15" s="64">
        <f>'Sous Groupe 10'!K106</f>
        <v>0</v>
      </c>
      <c r="J15" s="64">
        <f>'Sous Groupe 10'!L106</f>
        <v>0</v>
      </c>
      <c r="K15" s="65">
        <f>'Sous Groupe 10'!M106</f>
        <v>0</v>
      </c>
      <c r="L15" s="64">
        <f>'Sous Groupe 10'!N106</f>
        <v>0</v>
      </c>
      <c r="M15" s="65">
        <f>'Sous Groupe 10'!O106</f>
        <v>0</v>
      </c>
      <c r="N15" s="65">
        <f>'Sous Groupe 10'!P106</f>
        <v>0</v>
      </c>
      <c r="O15" s="65">
        <f>'Sous Groupe 10'!Q106</f>
        <v>0</v>
      </c>
      <c r="P15" s="152">
        <f>'Sous Groupe 10'!R106</f>
        <v>0</v>
      </c>
      <c r="Q15" s="159">
        <f>'Sous Groupe 10'!S106</f>
        <v>0</v>
      </c>
      <c r="R15" s="66">
        <f t="shared" si="0"/>
        <v>0</v>
      </c>
      <c r="S15" s="131">
        <f t="shared" si="1"/>
        <v>0</v>
      </c>
      <c r="T15" s="67"/>
    </row>
    <row r="16" spans="1:105" s="14" customFormat="1" ht="35.25" customHeight="1" thickTop="1" thickBot="1" x14ac:dyDescent="0.3">
      <c r="A16" s="295" t="s">
        <v>28</v>
      </c>
      <c r="B16" s="295"/>
      <c r="C16" s="98">
        <f>SUM(C6:C15)</f>
        <v>0</v>
      </c>
      <c r="D16" s="9">
        <f t="shared" ref="D16:P16" si="2">SUM(D6:D15)</f>
        <v>0</v>
      </c>
      <c r="E16" s="9">
        <f t="shared" si="2"/>
        <v>0</v>
      </c>
      <c r="F16" s="10">
        <f t="shared" si="2"/>
        <v>0</v>
      </c>
      <c r="G16" s="9">
        <f t="shared" si="2"/>
        <v>0</v>
      </c>
      <c r="H16" s="9">
        <f t="shared" si="2"/>
        <v>0</v>
      </c>
      <c r="I16" s="10">
        <f t="shared" si="2"/>
        <v>0</v>
      </c>
      <c r="J16" s="10">
        <f t="shared" si="2"/>
        <v>0</v>
      </c>
      <c r="K16" s="9">
        <f t="shared" si="2"/>
        <v>0</v>
      </c>
      <c r="L16" s="10">
        <f t="shared" si="2"/>
        <v>0</v>
      </c>
      <c r="M16" s="9">
        <f t="shared" si="2"/>
        <v>0</v>
      </c>
      <c r="N16" s="9">
        <f t="shared" si="2"/>
        <v>0</v>
      </c>
      <c r="O16" s="9">
        <f t="shared" si="2"/>
        <v>0</v>
      </c>
      <c r="P16" s="139">
        <f t="shared" si="2"/>
        <v>0</v>
      </c>
      <c r="Q16" s="160">
        <f>SUM(Q6:Q15)</f>
        <v>0</v>
      </c>
      <c r="R16" s="24">
        <f>SUM(R6:R15)</f>
        <v>0</v>
      </c>
      <c r="S16" s="71">
        <f>SUM(S6:S15)</f>
        <v>0</v>
      </c>
      <c r="T16" s="74">
        <f>((S16-1200)/100)+2</f>
        <v>-10</v>
      </c>
      <c r="U16" s="12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</row>
    <row r="17" spans="14:85" x14ac:dyDescent="0.4"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31" spans="14:85" x14ac:dyDescent="0.4">
      <c r="N31" s="8"/>
    </row>
  </sheetData>
  <sheetProtection algorithmName="SHA-512" hashValue="nHJl/PWre0ARjm33WNARI/Xs1WVaO9RdHTgJuBI5SeR6NskhkaBZLOWlnQ2DrWJVvNeZY8wKeaPQCYSjRM5LgA==" saltValue="4rlyb1EmsnfmA4IiI+sHpg==" spinCount="100000" sheet="1" selectLockedCells="1" selectUnlockedCells="1"/>
  <mergeCells count="25">
    <mergeCell ref="H1:K1"/>
    <mergeCell ref="L1:M1"/>
    <mergeCell ref="N1:S1"/>
    <mergeCell ref="A15:B15"/>
    <mergeCell ref="A7:B7"/>
    <mergeCell ref="A8:B8"/>
    <mergeCell ref="A9:B9"/>
    <mergeCell ref="A10:B10"/>
    <mergeCell ref="A11:B11"/>
    <mergeCell ref="A16:B16"/>
    <mergeCell ref="T3:T5"/>
    <mergeCell ref="R3:R5"/>
    <mergeCell ref="S3:S5"/>
    <mergeCell ref="F2:H2"/>
    <mergeCell ref="A1:B2"/>
    <mergeCell ref="J2:K2"/>
    <mergeCell ref="L2:P2"/>
    <mergeCell ref="B3:B5"/>
    <mergeCell ref="A3:A5"/>
    <mergeCell ref="A6:B6"/>
    <mergeCell ref="C2:E2"/>
    <mergeCell ref="A12:B12"/>
    <mergeCell ref="A13:B13"/>
    <mergeCell ref="A14:B14"/>
    <mergeCell ref="E1:G1"/>
  </mergeCells>
  <printOptions horizontalCentered="1"/>
  <pageMargins left="0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EA99-12E5-4515-8BA5-2FABF87B9C68}">
  <sheetPr codeName="Feuil13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5703125" customWidth="1"/>
    <col min="7" max="7" width="14.7109375" customWidth="1"/>
    <col min="8" max="8" width="14.140625" customWidth="1"/>
    <col min="9" max="10" width="11.85546875" customWidth="1"/>
    <col min="11" max="11" width="17.7109375" customWidth="1"/>
    <col min="12" max="12" width="12.85546875" customWidth="1"/>
    <col min="13" max="13" width="11.85546875" customWidth="1"/>
    <col min="14" max="14" width="15.28515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49" t="s">
        <v>65</v>
      </c>
      <c r="B1" s="350"/>
      <c r="C1" s="350"/>
      <c r="D1" s="351"/>
      <c r="E1" s="352" t="s">
        <v>99</v>
      </c>
      <c r="F1" s="347"/>
      <c r="G1" s="347"/>
      <c r="H1" s="348"/>
      <c r="I1" s="348"/>
      <c r="J1" s="348"/>
      <c r="K1" s="348"/>
      <c r="L1" s="347" t="s">
        <v>100</v>
      </c>
      <c r="M1" s="347"/>
      <c r="N1" s="348"/>
      <c r="O1" s="348"/>
      <c r="P1" s="348"/>
      <c r="Q1" s="348"/>
      <c r="R1" s="348"/>
      <c r="S1" s="134"/>
    </row>
    <row r="2" spans="1:107" s="3" customFormat="1" ht="40.5" customHeight="1" thickBot="1" x14ac:dyDescent="0.4">
      <c r="A2" s="353" t="s">
        <v>66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51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49</v>
      </c>
      <c r="I4" s="79" t="s">
        <v>164</v>
      </c>
      <c r="J4" s="79" t="s">
        <v>50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s="3" customFormat="1" ht="19.149999999999999" customHeight="1" thickBot="1" x14ac:dyDescent="0.35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PEUyRGUOz3utUPZQiMp+BwJ3w0NGih0NWXXwAM3QQ9HI8D8QrvKD5IxAGg+L654PbVW3HY3RAmi6LDT/x5PR2g==" saltValue="oO23sGWHe6QroA8DJa4iyg==" spinCount="100000" sheet="1" objects="1" scenarios="1"/>
  <mergeCells count="18">
    <mergeCell ref="L1:M1"/>
    <mergeCell ref="N1:R1"/>
    <mergeCell ref="A1:D1"/>
    <mergeCell ref="E1:G1"/>
    <mergeCell ref="A2:D2"/>
    <mergeCell ref="E2:G2"/>
    <mergeCell ref="H2:J2"/>
    <mergeCell ref="H1:K1"/>
    <mergeCell ref="A106:C106"/>
    <mergeCell ref="V3:V5"/>
    <mergeCell ref="T3:T5"/>
    <mergeCell ref="U3:U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3A7F-0628-42E8-9BF3-1396F19BF5FF}">
  <sheetPr codeName="Feuil3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5703125" customWidth="1"/>
    <col min="7" max="7" width="14.7109375" customWidth="1"/>
    <col min="8" max="8" width="14.140625" customWidth="1"/>
    <col min="9" max="10" width="11.85546875" customWidth="1"/>
    <col min="11" max="11" width="17.42578125" customWidth="1"/>
    <col min="12" max="12" width="12.85546875" customWidth="1"/>
    <col min="13" max="13" width="11.85546875" customWidth="1"/>
    <col min="14" max="14" width="15.28515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49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53" t="s">
        <v>67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51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49</v>
      </c>
      <c r="I4" s="79" t="s">
        <v>164</v>
      </c>
      <c r="J4" s="79" t="s">
        <v>50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s="3" customFormat="1" ht="19.149999999999999" customHeight="1" thickBot="1" x14ac:dyDescent="0.35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fDhbhk9vLW6Bv1y+0EsbhyYOoCKBxF4zieqDM4NcPTYlZpYhPkrc3xgwrPTFpiFp/Ok2RbHt1m6tMSWphGdu4A==" saltValue="AesoL+SnbtoJEyqPVQPo/Q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F667-1449-4F28-BD80-E0DCF710682E}">
  <sheetPr codeName="Feuil4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3" customWidth="1"/>
    <col min="6" max="6" width="12.85546875" customWidth="1"/>
    <col min="7" max="7" width="16" customWidth="1"/>
    <col min="8" max="8" width="13" customWidth="1"/>
    <col min="9" max="10" width="11.85546875" customWidth="1"/>
    <col min="11" max="11" width="18" customWidth="1"/>
    <col min="12" max="12" width="12.5703125" customWidth="1"/>
    <col min="13" max="13" width="11.85546875" customWidth="1"/>
    <col min="14" max="14" width="15.140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49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53" t="s">
        <v>68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207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52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15.6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0"/>
      <c r="U5" s="333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8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bQThS61TwHA2JPA264tJKc53cKMgsataM8B8yMk12cVlTQbY/q+g59PWDGmK+PCd7jGDlJ+pPRrqiC5eHx4LTA==" saltValue="HComutsjdnCyZEMOmsRPkw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97DB-61C2-4376-9DB9-BA12EE57243D}">
  <sheetPr codeName="Feuil5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28515625" customWidth="1"/>
    <col min="7" max="7" width="14.28515625" customWidth="1"/>
    <col min="8" max="8" width="14.42578125" customWidth="1"/>
    <col min="9" max="10" width="11.85546875" customWidth="1"/>
    <col min="11" max="11" width="18.7109375" customWidth="1"/>
    <col min="12" max="12" width="12.85546875" customWidth="1"/>
    <col min="13" max="13" width="11.85546875" customWidth="1"/>
    <col min="14" max="14" width="14.57031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49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53" t="s">
        <v>69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54</v>
      </c>
      <c r="I4" s="79" t="s">
        <v>164</v>
      </c>
      <c r="J4" s="79" t="s">
        <v>55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s="3" customFormat="1" ht="18" customHeight="1" thickBot="1" x14ac:dyDescent="0.35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YfY4HaNwTJdD1OFv2FlHVkDCeHTyy8jaOBizI4I9f7aJ+cdoso1WuiakdxvaKFYJ7KpyAk6kH/V5niohsae/Zg==" saltValue="nIsRvc2pZOkv2ciLExsQzw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6DE7-0A18-4B02-92AE-8FBDA243B0CC}">
  <sheetPr codeName="Feuil6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85546875" customWidth="1"/>
    <col min="6" max="6" width="12.28515625" customWidth="1"/>
    <col min="7" max="7" width="15.28515625" customWidth="1"/>
    <col min="8" max="8" width="14.5703125" customWidth="1"/>
    <col min="9" max="10" width="11.85546875" customWidth="1"/>
    <col min="11" max="11" width="17" customWidth="1"/>
    <col min="12" max="12" width="13.140625" customWidth="1"/>
    <col min="13" max="13" width="11.85546875" customWidth="1"/>
    <col min="14" max="14" width="14.710937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49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53" t="s">
        <v>70</v>
      </c>
      <c r="B2" s="353"/>
      <c r="C2" s="353"/>
      <c r="D2" s="353"/>
      <c r="E2" s="306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36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20.45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5"/>
      <c r="C105" s="56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T1kplRRr6xOlj3CgDyepWq1DHD/0pv3myEWKBs5xoqgiG5BKeFylK+xFE5qVAf8ZfpkZU94uBmL0KUTVjngOXg==" saltValue="DfegFrGgIGtG/FSaV8piLw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B08-D9CD-4B32-9E76-8D221E43916F}">
  <sheetPr codeName="Feuil7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3.140625" customWidth="1"/>
    <col min="6" max="6" width="12.7109375" customWidth="1"/>
    <col min="7" max="7" width="14.42578125" customWidth="1"/>
    <col min="8" max="8" width="14.85546875" customWidth="1"/>
    <col min="9" max="10" width="11.85546875" customWidth="1"/>
    <col min="11" max="11" width="17.42578125" customWidth="1"/>
    <col min="12" max="12" width="12.7109375" customWidth="1"/>
    <col min="13" max="13" width="11.85546875" customWidth="1"/>
    <col min="14" max="14" width="15.8554687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55" t="str">
        <f>'Sous Groupe 1'!A1:D1</f>
        <v>CSE</v>
      </c>
      <c r="B1" s="356"/>
      <c r="C1" s="356"/>
      <c r="D1" s="357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58" t="s">
        <v>71</v>
      </c>
      <c r="B2" s="359"/>
      <c r="C2" s="359"/>
      <c r="D2" s="360"/>
      <c r="E2" s="307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5" t="s">
        <v>5</v>
      </c>
      <c r="B3" s="338" t="s">
        <v>6</v>
      </c>
      <c r="C3" s="341" t="s">
        <v>7</v>
      </c>
      <c r="D3" s="34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56</v>
      </c>
      <c r="I4" s="79" t="s">
        <v>164</v>
      </c>
      <c r="J4" s="79" t="s">
        <v>57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17.45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89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0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0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0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0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0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0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0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0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0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0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0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0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0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0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0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0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0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0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0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0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0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0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0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0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0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0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0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0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0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0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0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0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0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0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0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0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0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0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0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0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0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0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0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0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0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0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0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0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0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0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0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0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0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0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0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0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0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0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0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0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0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0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0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0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0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0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0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0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0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0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0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0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0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0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0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0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0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0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0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0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0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0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0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0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0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0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0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0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0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0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0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0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0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0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0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0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0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0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1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61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8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6pMazEQ18q4tJ/6+sFyyU7DC187jHM5/UZ3BfP7o/spYogqMdyNYxvIhlbI2TbLSEM2NUpxAgT4mgOEGJPxrhw==" saltValue="jDQ35JbhsAS3D+LIha2zGQ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4FD6-84E8-4847-9BD6-970F195F1FE3}">
  <sheetPr codeName="Feuil8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baseColWidth="10"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6" width="12.7109375" customWidth="1"/>
    <col min="7" max="7" width="14.140625" customWidth="1"/>
    <col min="8" max="8" width="14.85546875" customWidth="1"/>
    <col min="9" max="10" width="11.85546875" customWidth="1"/>
    <col min="11" max="11" width="16.5703125" customWidth="1"/>
    <col min="12" max="12" width="12.85546875" customWidth="1"/>
    <col min="13" max="13" width="11.85546875" customWidth="1"/>
    <col min="14" max="14" width="15.425781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62" t="str">
        <f>'Sous Groupe 1'!A1:D1</f>
        <v>CSE</v>
      </c>
      <c r="B1" s="350"/>
      <c r="C1" s="350"/>
      <c r="D1" s="351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3" t="s">
        <v>72</v>
      </c>
      <c r="B2" s="364"/>
      <c r="C2" s="364"/>
      <c r="D2" s="365"/>
      <c r="E2" s="307" t="s">
        <v>0</v>
      </c>
      <c r="F2" s="307"/>
      <c r="G2" s="307"/>
      <c r="H2" s="302" t="s">
        <v>1</v>
      </c>
      <c r="I2" s="303"/>
      <c r="J2" s="303"/>
      <c r="K2" s="82" t="s">
        <v>2</v>
      </c>
      <c r="L2" s="306" t="s">
        <v>3</v>
      </c>
      <c r="M2" s="307"/>
      <c r="N2" s="302" t="s">
        <v>4</v>
      </c>
      <c r="O2" s="303"/>
      <c r="P2" s="303"/>
      <c r="Q2" s="303"/>
      <c r="R2" s="303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36" t="s">
        <v>5</v>
      </c>
      <c r="B3" s="366" t="s">
        <v>6</v>
      </c>
      <c r="C3" s="367" t="s">
        <v>7</v>
      </c>
      <c r="D3" s="368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29" t="s">
        <v>32</v>
      </c>
      <c r="U3" s="332" t="s">
        <v>33</v>
      </c>
      <c r="V3" s="326" t="s">
        <v>38</v>
      </c>
    </row>
    <row r="4" spans="1:107" ht="195.6" customHeight="1" x14ac:dyDescent="0.25">
      <c r="A4" s="336"/>
      <c r="B4" s="339"/>
      <c r="C4" s="342"/>
      <c r="D4" s="345"/>
      <c r="E4" s="78" t="s">
        <v>34</v>
      </c>
      <c r="F4" s="79" t="s">
        <v>35</v>
      </c>
      <c r="G4" s="79" t="s">
        <v>19</v>
      </c>
      <c r="H4" s="78" t="s">
        <v>58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0"/>
      <c r="U4" s="333"/>
      <c r="V4" s="327"/>
    </row>
    <row r="5" spans="1:107" ht="18" customHeight="1" thickBot="1" x14ac:dyDescent="0.3">
      <c r="A5" s="337"/>
      <c r="B5" s="340"/>
      <c r="C5" s="343"/>
      <c r="D5" s="346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1"/>
      <c r="U5" s="334"/>
      <c r="V5" s="3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8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2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2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2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2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2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2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2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2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2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2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2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2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2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2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2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2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2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2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2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2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2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2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2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2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2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2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2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2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2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2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2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2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2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2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2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2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2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2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2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2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2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2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2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2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2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2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2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2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2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2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2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2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2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2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2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2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2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2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2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2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2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2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2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2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2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2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2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2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2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2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2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2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2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2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2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2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2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2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2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2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2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2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2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2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2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2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2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2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2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2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2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2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2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2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2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2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2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2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3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295" t="s">
        <v>28</v>
      </c>
      <c r="B106" s="295"/>
      <c r="C106" s="295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b0uqlIgGxn6RZXwZ+7CSJ4Gf2s6osdlGXJ66ac+eY2z/y4BaduHtKMQGwRh6q0JsQuToSMSqXUOgV/WRJQK8XA==" saltValue="qoBCe07iXHafGUBEZyh+ug==" spinCount="100000" sheet="1" objects="1" scenarios="1"/>
  <mergeCells count="15"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  <mergeCell ref="A1:D1"/>
    <mergeCell ref="E1:G1"/>
    <mergeCell ref="A2:D2"/>
    <mergeCell ref="E2:G2"/>
    <mergeCell ref="H2:J2"/>
  </mergeCells>
  <printOptions horizontalCentered="1"/>
  <pageMargins left="0" right="0" top="0" bottom="0" header="0" footer="0"/>
  <pageSetup paperSize="9" scale="48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23</vt:i4>
      </vt:variant>
    </vt:vector>
  </HeadingPairs>
  <TitlesOfParts>
    <vt:vector size="37" baseType="lpstr">
      <vt:lpstr>CONSIGNES</vt:lpstr>
      <vt:lpstr>RECAP. GENERAL</vt:lpstr>
      <vt:lpstr>Sous Groupe 1</vt:lpstr>
      <vt:lpstr>Sous Groupe 2</vt:lpstr>
      <vt:lpstr>Sous Groupe 3</vt:lpstr>
      <vt:lpstr>Sous Groupe 4</vt:lpstr>
      <vt:lpstr>Sous Groupe 5</vt:lpstr>
      <vt:lpstr>Sous Groupe 6</vt:lpstr>
      <vt:lpstr>Sous Groupe 7</vt:lpstr>
      <vt:lpstr>Sous Groupe 8</vt:lpstr>
      <vt:lpstr>Sous Groupe 9</vt:lpstr>
      <vt:lpstr>Sous Groupe 10</vt:lpstr>
      <vt:lpstr>FAC</vt:lpstr>
      <vt:lpstr>BON</vt:lpstr>
      <vt:lpstr>'Sous Groupe 1'!Impression_des_titres</vt:lpstr>
      <vt:lpstr>'Sous Groupe 10'!Impression_des_titres</vt:lpstr>
      <vt:lpstr>'Sous Groupe 2'!Impression_des_titres</vt:lpstr>
      <vt:lpstr>'Sous Groupe 3'!Impression_des_titres</vt:lpstr>
      <vt:lpstr>'Sous Groupe 4'!Impression_des_titres</vt:lpstr>
      <vt:lpstr>'Sous Groupe 5'!Impression_des_titres</vt:lpstr>
      <vt:lpstr>'Sous Groupe 6'!Impression_des_titres</vt:lpstr>
      <vt:lpstr>'Sous Groupe 7'!Impression_des_titres</vt:lpstr>
      <vt:lpstr>'Sous Groupe 8'!Impression_des_titres</vt:lpstr>
      <vt:lpstr>'Sous Groupe 9'!Impression_des_titres</vt:lpstr>
      <vt:lpstr>BON!Zone_d_impression</vt:lpstr>
      <vt:lpstr>FAC!Zone_d_impression</vt:lpstr>
      <vt:lpstr>'RECAP. GENERAL'!Zone_d_impression</vt:lpstr>
      <vt:lpstr>'Sous Groupe 1'!Zone_d_impression</vt:lpstr>
      <vt:lpstr>'Sous Groupe 10'!Zone_d_impression</vt:lpstr>
      <vt:lpstr>'Sous Groupe 2'!Zone_d_impression</vt:lpstr>
      <vt:lpstr>'Sous Groupe 3'!Zone_d_impression</vt:lpstr>
      <vt:lpstr>'Sous Groupe 4'!Zone_d_impression</vt:lpstr>
      <vt:lpstr>'Sous Groupe 5'!Zone_d_impression</vt:lpstr>
      <vt:lpstr>'Sous Groupe 6'!Zone_d_impression</vt:lpstr>
      <vt:lpstr>'Sous Groupe 7'!Zone_d_impression</vt:lpstr>
      <vt:lpstr>'Sous Groupe 8'!Zone_d_impression</vt:lpstr>
      <vt:lpstr>'Sous Groupe 9'!Zone_d_impression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</dc:creator>
  <cp:lastModifiedBy>Nicole</cp:lastModifiedBy>
  <cp:lastPrinted>2022-09-14T12:16:52Z</cp:lastPrinted>
  <dcterms:created xsi:type="dcterms:W3CDTF">2020-03-18T17:24:08Z</dcterms:created>
  <dcterms:modified xsi:type="dcterms:W3CDTF">2023-03-29T13:12:13Z</dcterms:modified>
</cp:coreProperties>
</file>