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jects\HUB DB Sizing_SpaceReq\"/>
    </mc:Choice>
  </mc:AlternateContent>
  <bookViews>
    <workbookView xWindow="0" yWindow="0" windowWidth="28800" windowHeight="13575"/>
  </bookViews>
  <sheets>
    <sheet name="Overview" sheetId="1" r:id="rId1"/>
    <sheet name="Monthly_Graphs_Projection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K12" i="1"/>
  <c r="N8" i="1"/>
  <c r="M8" i="1"/>
  <c r="L8" i="1"/>
  <c r="R7" i="1"/>
  <c r="Q7" i="1"/>
  <c r="P7" i="1"/>
  <c r="I7" i="1"/>
  <c r="F7" i="1"/>
  <c r="D7" i="1"/>
  <c r="C7" i="1"/>
  <c r="Q6" i="1"/>
  <c r="C6" i="1"/>
  <c r="R6" i="1" s="1"/>
  <c r="B6" i="1"/>
  <c r="B8" i="1" s="1"/>
  <c r="Q5" i="1"/>
  <c r="P5" i="1"/>
  <c r="F5" i="1"/>
  <c r="D5" i="1"/>
  <c r="C5" i="1"/>
  <c r="R5" i="1" s="1"/>
  <c r="Q4" i="1"/>
  <c r="Q8" i="1" s="1"/>
  <c r="P4" i="1"/>
  <c r="I4" i="1"/>
  <c r="I5" i="1" s="1"/>
  <c r="F4" i="1"/>
  <c r="D4" i="1"/>
  <c r="C4" i="1"/>
  <c r="R4" i="1" s="1"/>
  <c r="R8" i="1" l="1"/>
  <c r="D8" i="1"/>
  <c r="F6" i="1"/>
  <c r="F8" i="1" s="1"/>
  <c r="C8" i="1"/>
  <c r="P6" i="1"/>
  <c r="P8" i="1" s="1"/>
  <c r="H12" i="1" s="1"/>
  <c r="D6" i="1"/>
</calcChain>
</file>

<file path=xl/sharedStrings.xml><?xml version="1.0" encoding="utf-8"?>
<sst xmlns="http://schemas.openxmlformats.org/spreadsheetml/2006/main" count="36" uniqueCount="31">
  <si>
    <t>Current Allocation</t>
  </si>
  <si>
    <t>Used Space</t>
  </si>
  <si>
    <t>IN GB</t>
  </si>
  <si>
    <t>2016-17 Stats</t>
  </si>
  <si>
    <t>Projected 12 months (est.)</t>
  </si>
  <si>
    <t>Name</t>
  </si>
  <si>
    <t>Allocated disk space(GB)</t>
  </si>
  <si>
    <t>With Logs</t>
  </si>
  <si>
    <t>Space Used(GB)</t>
  </si>
  <si>
    <t>% of Allocation Used</t>
  </si>
  <si>
    <t>% of Disk Occupied</t>
  </si>
  <si>
    <t>Total Disk Space</t>
  </si>
  <si>
    <t>DB Name</t>
  </si>
  <si>
    <t>Annual Growth in GB</t>
  </si>
  <si>
    <t>Avg DB Size in GB</t>
  </si>
  <si>
    <t>Max Size in GB</t>
  </si>
  <si>
    <t>LowerLim</t>
  </si>
  <si>
    <t>UpperLim</t>
  </si>
  <si>
    <t>With Logs (Upper)</t>
  </si>
  <si>
    <t>HUBCore</t>
  </si>
  <si>
    <t>Total Allocated</t>
  </si>
  <si>
    <t>HUB</t>
  </si>
  <si>
    <t>Free</t>
  </si>
  <si>
    <t>HUBPersistent</t>
  </si>
  <si>
    <t>HUBStaging</t>
  </si>
  <si>
    <t>Total With Logs</t>
  </si>
  <si>
    <t>Total</t>
  </si>
  <si>
    <t>Assuming 1.25xCurrent Growth Rate</t>
  </si>
  <si>
    <t>Largest size of the database in a specific month throughout the year 16/17</t>
  </si>
  <si>
    <t>Assuming Current Growth Rate</t>
  </si>
  <si>
    <t>Need to add:(just for hub databases)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</si>
</sst>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/>
      <top/>
      <bottom/>
      <diagonal/>
    </border>
    <border>
      <left style="double">
        <color theme="4"/>
      </left>
      <right/>
      <top style="double">
        <color theme="4"/>
      </top>
      <bottom style="thin">
        <color rgb="FF7F7F7F"/>
      </bottom>
      <diagonal/>
    </border>
    <border>
      <left/>
      <right/>
      <top style="double">
        <color theme="4"/>
      </top>
      <bottom style="thin">
        <color rgb="FF7F7F7F"/>
      </bottom>
      <diagonal/>
    </border>
    <border>
      <left/>
      <right style="double">
        <color theme="4"/>
      </right>
      <top style="double">
        <color theme="4"/>
      </top>
      <bottom style="thin">
        <color rgb="FF7F7F7F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3F3F3F"/>
      </right>
      <top/>
      <bottom style="thin">
        <color rgb="FF7F7F7F"/>
      </bottom>
      <diagonal/>
    </border>
    <border>
      <left style="double">
        <color theme="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double">
        <color theme="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double">
        <color theme="4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theme="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4"/>
      </left>
      <right/>
      <top style="thin">
        <color theme="4"/>
      </top>
      <bottom style="double">
        <color theme="4"/>
      </bottom>
      <diagonal/>
    </border>
    <border>
      <left/>
      <right style="double">
        <color theme="4"/>
      </right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0" fontId="1" fillId="5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37" applyNumberFormat="0" applyFill="0" applyAlignment="0" applyProtection="0"/>
  </cellStyleXfs>
  <cellXfs count="75">
    <xf numFmtId="0" fontId="0" fillId="0" borderId="0" xfId="0"/>
    <xf numFmtId="0" fontId="0" fillId="5" borderId="15" xfId="6" applyFont="1" applyBorder="1" applyAlignment="1"/>
    <xf numFmtId="0" fontId="0" fillId="5" borderId="16" xfId="6" applyFont="1" applyBorder="1" applyAlignment="1"/>
    <xf numFmtId="0" fontId="0" fillId="5" borderId="17" xfId="6" applyFont="1" applyBorder="1" applyAlignment="1"/>
    <xf numFmtId="0" fontId="0" fillId="0" borderId="11" xfId="0" applyBorder="1"/>
    <xf numFmtId="0" fontId="3" fillId="3" borderId="18" xfId="2" applyBorder="1"/>
    <xf numFmtId="0" fontId="5" fillId="4" borderId="22" xfId="4" applyBorder="1" applyAlignment="1">
      <alignment vertical="center"/>
    </xf>
    <xf numFmtId="0" fontId="5" fillId="4" borderId="1" xfId="4" applyBorder="1" applyAlignment="1">
      <alignment vertical="center" wrapText="1"/>
    </xf>
    <xf numFmtId="0" fontId="5" fillId="4" borderId="23" xfId="4" applyBorder="1" applyAlignment="1">
      <alignment vertical="center" wrapText="1"/>
    </xf>
    <xf numFmtId="0" fontId="5" fillId="4" borderId="1" xfId="4" applyBorder="1" applyAlignment="1">
      <alignment vertical="center"/>
    </xf>
    <xf numFmtId="0" fontId="5" fillId="4" borderId="24" xfId="4" applyBorder="1" applyAlignment="1">
      <alignment vertical="center"/>
    </xf>
    <xf numFmtId="0" fontId="0" fillId="0" borderId="18" xfId="0" applyBorder="1"/>
    <xf numFmtId="0" fontId="5" fillId="4" borderId="25" xfId="4" applyBorder="1"/>
    <xf numFmtId="0" fontId="5" fillId="4" borderId="1" xfId="4" applyBorder="1"/>
    <xf numFmtId="0" fontId="5" fillId="4" borderId="26" xfId="4" applyBorder="1"/>
    <xf numFmtId="0" fontId="5" fillId="4" borderId="27" xfId="4" applyBorder="1"/>
    <xf numFmtId="0" fontId="5" fillId="4" borderId="28" xfId="4" applyBorder="1" applyAlignment="1">
      <alignment wrapText="1"/>
    </xf>
    <xf numFmtId="0" fontId="4" fillId="4" borderId="29" xfId="3" applyBorder="1"/>
    <xf numFmtId="2" fontId="4" fillId="4" borderId="2" xfId="3" applyNumberFormat="1" applyBorder="1"/>
    <xf numFmtId="0" fontId="4" fillId="4" borderId="30" xfId="3" applyBorder="1"/>
    <xf numFmtId="2" fontId="4" fillId="4" borderId="29" xfId="3" applyNumberFormat="1" applyBorder="1"/>
    <xf numFmtId="10" fontId="4" fillId="4" borderId="30" xfId="3" applyNumberFormat="1" applyBorder="1"/>
    <xf numFmtId="2" fontId="0" fillId="0" borderId="18" xfId="0" applyNumberFormat="1" applyBorder="1"/>
    <xf numFmtId="0" fontId="4" fillId="4" borderId="2" xfId="3" applyBorder="1"/>
    <xf numFmtId="164" fontId="4" fillId="4" borderId="2" xfId="3" applyNumberFormat="1" applyBorder="1"/>
    <xf numFmtId="164" fontId="4" fillId="4" borderId="2" xfId="3" applyNumberFormat="1"/>
    <xf numFmtId="2" fontId="4" fillId="4" borderId="31" xfId="3" applyNumberFormat="1" applyBorder="1"/>
    <xf numFmtId="2" fontId="0" fillId="0" borderId="28" xfId="0" applyNumberFormat="1" applyBorder="1"/>
    <xf numFmtId="0" fontId="0" fillId="0" borderId="32" xfId="0" applyBorder="1"/>
    <xf numFmtId="2" fontId="0" fillId="0" borderId="33" xfId="0" applyNumberFormat="1" applyBorder="1"/>
    <xf numFmtId="2" fontId="0" fillId="0" borderId="0" xfId="0" applyNumberFormat="1" applyBorder="1"/>
    <xf numFmtId="0" fontId="0" fillId="0" borderId="28" xfId="0" applyFill="1" applyBorder="1"/>
    <xf numFmtId="0" fontId="0" fillId="0" borderId="28" xfId="0" applyBorder="1"/>
    <xf numFmtId="0" fontId="8" fillId="4" borderId="34" xfId="8" applyFill="1" applyBorder="1"/>
    <xf numFmtId="2" fontId="8" fillId="0" borderId="4" xfId="8" applyNumberFormat="1" applyBorder="1"/>
    <xf numFmtId="0" fontId="8" fillId="0" borderId="35" xfId="8" applyFont="1" applyBorder="1"/>
    <xf numFmtId="2" fontId="8" fillId="0" borderId="34" xfId="8" applyNumberFormat="1" applyBorder="1"/>
    <xf numFmtId="10" fontId="8" fillId="0" borderId="35" xfId="8" applyNumberFormat="1" applyBorder="1"/>
    <xf numFmtId="0" fontId="8" fillId="4" borderId="4" xfId="8" applyFill="1"/>
    <xf numFmtId="164" fontId="8" fillId="0" borderId="4" xfId="8" applyNumberFormat="1"/>
    <xf numFmtId="2" fontId="8" fillId="0" borderId="4" xfId="8" applyNumberFormat="1"/>
    <xf numFmtId="164" fontId="8" fillId="4" borderId="4" xfId="8" applyNumberFormat="1" applyFont="1" applyFill="1"/>
    <xf numFmtId="2" fontId="8" fillId="4" borderId="4" xfId="8" applyNumberFormat="1" applyFont="1" applyFill="1"/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7" fillId="5" borderId="3" xfId="7" applyFill="1" applyBorder="1" applyAlignment="1">
      <alignment horizontal="center" wrapText="1"/>
    </xf>
    <xf numFmtId="0" fontId="2" fillId="2" borderId="28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5" borderId="12" xfId="6" applyFont="1" applyBorder="1" applyAlignment="1">
      <alignment horizontal="center"/>
    </xf>
    <xf numFmtId="0" fontId="0" fillId="5" borderId="13" xfId="6" applyFont="1" applyBorder="1" applyAlignment="1">
      <alignment horizontal="center"/>
    </xf>
    <xf numFmtId="0" fontId="0" fillId="5" borderId="14" xfId="6" applyFont="1" applyBorder="1" applyAlignment="1">
      <alignment horizontal="center"/>
    </xf>
    <xf numFmtId="0" fontId="0" fillId="5" borderId="19" xfId="6" applyFont="1" applyBorder="1" applyAlignment="1">
      <alignment horizontal="center"/>
    </xf>
    <xf numFmtId="0" fontId="0" fillId="5" borderId="20" xfId="6" applyFont="1" applyBorder="1" applyAlignment="1">
      <alignment horizontal="center"/>
    </xf>
    <xf numFmtId="0" fontId="0" fillId="5" borderId="21" xfId="6" applyFont="1" applyBorder="1" applyAlignment="1">
      <alignment horizontal="center"/>
    </xf>
    <xf numFmtId="0" fontId="0" fillId="5" borderId="11" xfId="6" applyFont="1" applyBorder="1" applyAlignment="1">
      <alignment horizontal="center"/>
    </xf>
    <xf numFmtId="0" fontId="0" fillId="5" borderId="0" xfId="6" applyFont="1" applyBorder="1" applyAlignment="1">
      <alignment horizontal="center"/>
    </xf>
    <xf numFmtId="2" fontId="6" fillId="4" borderId="2" xfId="5" applyNumberFormat="1" applyFill="1" applyBorder="1"/>
    <xf numFmtId="0" fontId="2" fillId="2" borderId="11" xfId="1" applyBorder="1" applyAlignment="1">
      <alignment horizontal="center"/>
    </xf>
    <xf numFmtId="2" fontId="8" fillId="0" borderId="4" xfId="8" applyNumberFormat="1" applyFont="1"/>
    <xf numFmtId="0" fontId="9" fillId="0" borderId="0" xfId="9" applyBorder="1" applyAlignment="1">
      <alignment horizontal="center"/>
    </xf>
    <xf numFmtId="0" fontId="9" fillId="0" borderId="37" xfId="9" applyBorder="1" applyAlignment="1">
      <alignment horizontal="center"/>
    </xf>
    <xf numFmtId="0" fontId="6" fillId="0" borderId="36" xfId="5" applyBorder="1" applyAlignment="1">
      <alignment horizontal="center" wrapText="1"/>
    </xf>
    <xf numFmtId="0" fontId="6" fillId="0" borderId="0" xfId="5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6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0">
    <cellStyle name="Bad" xfId="1" builtinId="27"/>
    <cellStyle name="Calculation" xfId="4" builtinId="22"/>
    <cellStyle name="Explanatory Text" xfId="7" builtinId="53"/>
    <cellStyle name="Heading 2" xfId="9" builtinId="17"/>
    <cellStyle name="Neutral" xfId="2" builtinId="28"/>
    <cellStyle name="Normal" xfId="0" builtinId="0"/>
    <cellStyle name="Note" xfId="6" builtinId="10"/>
    <cellStyle name="Output" xfId="3" builtinId="21"/>
    <cellStyle name="Total" xfId="8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Monthly - 2016 to 11/2017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 Persistent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4"/>
              <c:pt idx="0">
                <c:v>Oct</c:v>
              </c:pt>
              <c:pt idx="1">
                <c:v>Nov</c:v>
              </c:pt>
              <c:pt idx="2">
                <c:v>Dec</c:v>
              </c:pt>
              <c:pt idx="3">
                <c:v>Jan</c:v>
              </c:pt>
              <c:pt idx="4">
                <c:v>Feb</c:v>
              </c:pt>
              <c:pt idx="5">
                <c:v>Mar</c:v>
              </c:pt>
              <c:pt idx="6">
                <c:v>April</c:v>
              </c:pt>
              <c:pt idx="7">
                <c:v>May</c:v>
              </c:pt>
              <c:pt idx="8">
                <c:v>June</c:v>
              </c:pt>
              <c:pt idx="9">
                <c:v>July</c:v>
              </c:pt>
              <c:pt idx="10">
                <c:v>Aug</c:v>
              </c:pt>
              <c:pt idx="11">
                <c:v>Sep</c:v>
              </c:pt>
              <c:pt idx="12">
                <c:v>Oct</c:v>
              </c:pt>
              <c:pt idx="13">
                <c:v>Nov</c:v>
              </c:pt>
            </c:strLit>
          </c:cat>
          <c:val>
            <c:numRef>
              <c:f>[1]Monthly_Annual_Growth!$D$2:$D$15</c:f>
              <c:numCache>
                <c:formatCode>General</c:formatCode>
                <c:ptCount val="14"/>
                <c:pt idx="0">
                  <c:v>15.117341995239199</c:v>
                </c:pt>
                <c:pt idx="1">
                  <c:v>23.524568557739201</c:v>
                </c:pt>
                <c:pt idx="2">
                  <c:v>32.046988487243603</c:v>
                </c:pt>
                <c:pt idx="3">
                  <c:v>34.145624160766602</c:v>
                </c:pt>
                <c:pt idx="4">
                  <c:v>36.723749160766602</c:v>
                </c:pt>
                <c:pt idx="5">
                  <c:v>19.420067787170399</c:v>
                </c:pt>
                <c:pt idx="6">
                  <c:v>25.980686187744102</c:v>
                </c:pt>
                <c:pt idx="7">
                  <c:v>57.920078277587798</c:v>
                </c:pt>
                <c:pt idx="8">
                  <c:v>75.058745384216294</c:v>
                </c:pt>
                <c:pt idx="9">
                  <c:v>87.510900497436495</c:v>
                </c:pt>
                <c:pt idx="10">
                  <c:v>106.346837997436</c:v>
                </c:pt>
                <c:pt idx="11">
                  <c:v>121.680822372436</c:v>
                </c:pt>
                <c:pt idx="12">
                  <c:v>138.76578330993601</c:v>
                </c:pt>
                <c:pt idx="13">
                  <c:v>99.921073913574205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597008"/>
        <c:axId val="687596616"/>
      </c:barChart>
      <c:catAx>
        <c:axId val="68759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96616"/>
        <c:crosses val="autoZero"/>
        <c:auto val="1"/>
        <c:lblAlgn val="ctr"/>
        <c:lblOffset val="100"/>
        <c:noMultiLvlLbl val="0"/>
      </c:catAx>
      <c:valAx>
        <c:axId val="687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GB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97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Monthly - 2016 to 11/2017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HUBStaging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4"/>
              <c:pt idx="0">
                <c:v>Oct</c:v>
              </c:pt>
              <c:pt idx="1">
                <c:v>Nov</c:v>
              </c:pt>
              <c:pt idx="2">
                <c:v>Dec</c:v>
              </c:pt>
              <c:pt idx="3">
                <c:v>Jan</c:v>
              </c:pt>
              <c:pt idx="4">
                <c:v>Feb</c:v>
              </c:pt>
              <c:pt idx="5">
                <c:v>Mar</c:v>
              </c:pt>
              <c:pt idx="6">
                <c:v>April</c:v>
              </c:pt>
              <c:pt idx="7">
                <c:v>May</c:v>
              </c:pt>
              <c:pt idx="8">
                <c:v>June</c:v>
              </c:pt>
              <c:pt idx="9">
                <c:v>July</c:v>
              </c:pt>
              <c:pt idx="10">
                <c:v>Aug</c:v>
              </c:pt>
              <c:pt idx="11">
                <c:v>Sep</c:v>
              </c:pt>
              <c:pt idx="12">
                <c:v>Oct</c:v>
              </c:pt>
              <c:pt idx="13">
                <c:v>Nov</c:v>
              </c:pt>
            </c:strLit>
          </c:cat>
          <c:val>
            <c:numRef>
              <c:f>[1]Monthly_Annual_Growth!$D$16:$D$29</c:f>
              <c:numCache>
                <c:formatCode>General</c:formatCode>
                <c:ptCount val="14"/>
                <c:pt idx="0">
                  <c:v>0.33993911743164001</c:v>
                </c:pt>
                <c:pt idx="1">
                  <c:v>0.37802505493164001</c:v>
                </c:pt>
                <c:pt idx="2">
                  <c:v>0.37900161743164001</c:v>
                </c:pt>
                <c:pt idx="3">
                  <c:v>0.37997817993164001</c:v>
                </c:pt>
                <c:pt idx="4">
                  <c:v>1.68177890777587</c:v>
                </c:pt>
                <c:pt idx="5">
                  <c:v>0.20521640777587799</c:v>
                </c:pt>
                <c:pt idx="6">
                  <c:v>0.20912265777587799</c:v>
                </c:pt>
                <c:pt idx="7">
                  <c:v>0.80384922027587802</c:v>
                </c:pt>
                <c:pt idx="8">
                  <c:v>0.83509922027587802</c:v>
                </c:pt>
                <c:pt idx="9">
                  <c:v>0.85072422027587802</c:v>
                </c:pt>
                <c:pt idx="10">
                  <c:v>0.85170078277587802</c:v>
                </c:pt>
                <c:pt idx="11">
                  <c:v>0.72084140777587802</c:v>
                </c:pt>
                <c:pt idx="12">
                  <c:v>0.89955234527587802</c:v>
                </c:pt>
                <c:pt idx="13">
                  <c:v>8.8468370437621999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036288"/>
        <c:axId val="692036680"/>
      </c:barChart>
      <c:catAx>
        <c:axId val="69203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36680"/>
        <c:crosses val="autoZero"/>
        <c:auto val="1"/>
        <c:lblAlgn val="ctr"/>
        <c:lblOffset val="100"/>
        <c:noMultiLvlLbl val="0"/>
      </c:catAx>
      <c:valAx>
        <c:axId val="6920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GB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36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Monthly - 2016 to 11/2017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Feb</c:v>
              </c:pt>
              <c:pt idx="1">
                <c:v>Mar</c:v>
              </c:pt>
              <c:pt idx="2">
                <c:v>April</c:v>
              </c:pt>
              <c:pt idx="3">
                <c:v>May</c:v>
              </c:pt>
              <c:pt idx="4">
                <c:v>June</c:v>
              </c:pt>
              <c:pt idx="5">
                <c:v>July</c:v>
              </c:pt>
              <c:pt idx="6">
                <c:v>Aug</c:v>
              </c:pt>
              <c:pt idx="7">
                <c:v>Sep</c:v>
              </c:pt>
              <c:pt idx="8">
                <c:v>Oct</c:v>
              </c:pt>
              <c:pt idx="9">
                <c:v>Nov</c:v>
              </c:pt>
            </c:strLit>
          </c:cat>
          <c:val>
            <c:numRef>
              <c:f>[1]Monthly_Annual_Growth!$D$30:$D$39</c:f>
              <c:numCache>
                <c:formatCode>General</c:formatCode>
                <c:ptCount val="10"/>
                <c:pt idx="0">
                  <c:v>0.48155593872070301</c:v>
                </c:pt>
                <c:pt idx="1">
                  <c:v>0.41418266296386702</c:v>
                </c:pt>
                <c:pt idx="2">
                  <c:v>0.57922172546386697</c:v>
                </c:pt>
                <c:pt idx="3">
                  <c:v>17.810710906982401</c:v>
                </c:pt>
                <c:pt idx="4">
                  <c:v>26.997242927551198</c:v>
                </c:pt>
                <c:pt idx="5">
                  <c:v>29.318531990051198</c:v>
                </c:pt>
                <c:pt idx="6">
                  <c:v>42.181818962097097</c:v>
                </c:pt>
                <c:pt idx="7">
                  <c:v>53.216397285461397</c:v>
                </c:pt>
                <c:pt idx="8">
                  <c:v>42.998198509216301</c:v>
                </c:pt>
                <c:pt idx="9">
                  <c:v>17.967939376831001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301080"/>
        <c:axId val="563299904"/>
      </c:barChart>
      <c:catAx>
        <c:axId val="56330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99904"/>
        <c:crosses val="autoZero"/>
        <c:auto val="1"/>
        <c:lblAlgn val="ctr"/>
        <c:lblOffset val="100"/>
        <c:noMultiLvlLbl val="0"/>
      </c:catAx>
      <c:valAx>
        <c:axId val="5632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GB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01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Monthly - 2016 to 11/2017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HUBCore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Feb</c:v>
              </c:pt>
              <c:pt idx="1">
                <c:v>Mar</c:v>
              </c:pt>
              <c:pt idx="2">
                <c:v>April</c:v>
              </c:pt>
              <c:pt idx="3">
                <c:v>May</c:v>
              </c:pt>
              <c:pt idx="4">
                <c:v>June</c:v>
              </c:pt>
              <c:pt idx="5">
                <c:v>July</c:v>
              </c:pt>
              <c:pt idx="6">
                <c:v>Aug</c:v>
              </c:pt>
              <c:pt idx="7">
                <c:v>Sep</c:v>
              </c:pt>
              <c:pt idx="8">
                <c:v>Oct</c:v>
              </c:pt>
              <c:pt idx="9">
                <c:v>Nov</c:v>
              </c:pt>
            </c:strLit>
          </c:cat>
          <c:val>
            <c:numRef>
              <c:f>[1]Monthly_Annual_Growth!$D$40:$D$49</c:f>
              <c:numCache>
                <c:formatCode>General</c:formatCode>
                <c:ptCount val="10"/>
                <c:pt idx="0">
                  <c:v>2.6469230651855399E-2</c:v>
                </c:pt>
                <c:pt idx="1">
                  <c:v>3.23333740234375E-2</c:v>
                </c:pt>
                <c:pt idx="2">
                  <c:v>4.11224365234375E-2</c:v>
                </c:pt>
                <c:pt idx="3">
                  <c:v>3.1661453247070299</c:v>
                </c:pt>
                <c:pt idx="4">
                  <c:v>2.83119297027587</c:v>
                </c:pt>
                <c:pt idx="5">
                  <c:v>4.13197422027587</c:v>
                </c:pt>
                <c:pt idx="6">
                  <c:v>2.62709140777587</c:v>
                </c:pt>
                <c:pt idx="7">
                  <c:v>3.25502109527587</c:v>
                </c:pt>
                <c:pt idx="8">
                  <c:v>3.88881015777587</c:v>
                </c:pt>
                <c:pt idx="9">
                  <c:v>3.06263828277587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570200"/>
        <c:axId val="688570592"/>
      </c:barChart>
      <c:catAx>
        <c:axId val="688570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70592"/>
        <c:crosses val="autoZero"/>
        <c:auto val="1"/>
        <c:lblAlgn val="ctr"/>
        <c:lblOffset val="100"/>
        <c:noMultiLvlLbl val="0"/>
      </c:catAx>
      <c:valAx>
        <c:axId val="6885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GB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70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21</xdr:row>
      <xdr:rowOff>4762</xdr:rowOff>
    </xdr:from>
    <xdr:to>
      <xdr:col>10</xdr:col>
      <xdr:colOff>576263</xdr:colOff>
      <xdr:row>37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309562</xdr:colOff>
      <xdr:row>4</xdr:row>
      <xdr:rowOff>114300</xdr:rowOff>
    </xdr:from>
    <xdr:to>
      <xdr:col>10</xdr:col>
      <xdr:colOff>576262</xdr:colOff>
      <xdr:row>21</xdr:row>
      <xdr:rowOff>4763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595313</xdr:colOff>
      <xdr:row>21</xdr:row>
      <xdr:rowOff>19050</xdr:rowOff>
    </xdr:from>
    <xdr:to>
      <xdr:col>22</xdr:col>
      <xdr:colOff>85726</xdr:colOff>
      <xdr:row>37</xdr:row>
      <xdr:rowOff>90488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576263</xdr:colOff>
      <xdr:row>4</xdr:row>
      <xdr:rowOff>123825</xdr:rowOff>
    </xdr:from>
    <xdr:to>
      <xdr:col>22</xdr:col>
      <xdr:colOff>66676</xdr:colOff>
      <xdr:row>21</xdr:row>
      <xdr:rowOff>14288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Grow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"/>
      <sheetName val="Monthly_Annual_Growth"/>
      <sheetName val="Projected"/>
      <sheetName val="Allocation VS Used"/>
      <sheetName val="RAW_Daily"/>
      <sheetName val="RAW_Monthly"/>
    </sheetNames>
    <sheetDataSet>
      <sheetData sheetId="0"/>
      <sheetData sheetId="1">
        <row r="2">
          <cell r="D2">
            <v>15.117341995239199</v>
          </cell>
        </row>
        <row r="3">
          <cell r="D3">
            <v>23.524568557739201</v>
          </cell>
        </row>
        <row r="4">
          <cell r="D4">
            <v>32.046988487243603</v>
          </cell>
        </row>
        <row r="5">
          <cell r="D5">
            <v>34.145624160766602</v>
          </cell>
        </row>
        <row r="6">
          <cell r="D6">
            <v>36.723749160766602</v>
          </cell>
        </row>
        <row r="7">
          <cell r="D7">
            <v>19.420067787170399</v>
          </cell>
        </row>
        <row r="8">
          <cell r="D8">
            <v>25.980686187744102</v>
          </cell>
        </row>
        <row r="9">
          <cell r="D9">
            <v>57.920078277587798</v>
          </cell>
        </row>
        <row r="10">
          <cell r="D10">
            <v>75.058745384216294</v>
          </cell>
        </row>
        <row r="11">
          <cell r="D11">
            <v>87.510900497436495</v>
          </cell>
        </row>
        <row r="12">
          <cell r="D12">
            <v>106.346837997436</v>
          </cell>
        </row>
        <row r="13">
          <cell r="D13">
            <v>121.680822372436</v>
          </cell>
        </row>
        <row r="14">
          <cell r="D14">
            <v>138.76578330993601</v>
          </cell>
        </row>
        <row r="15">
          <cell r="D15">
            <v>99.921073913574205</v>
          </cell>
        </row>
        <row r="16">
          <cell r="D16">
            <v>0.33993911743164001</v>
          </cell>
        </row>
        <row r="17">
          <cell r="D17">
            <v>0.37802505493164001</v>
          </cell>
        </row>
        <row r="18">
          <cell r="D18">
            <v>0.37900161743164001</v>
          </cell>
        </row>
        <row r="19">
          <cell r="D19">
            <v>0.37997817993164001</v>
          </cell>
        </row>
        <row r="20">
          <cell r="D20">
            <v>1.68177890777587</v>
          </cell>
        </row>
        <row r="21">
          <cell r="D21">
            <v>0.20521640777587799</v>
          </cell>
        </row>
        <row r="22">
          <cell r="D22">
            <v>0.20912265777587799</v>
          </cell>
        </row>
        <row r="23">
          <cell r="D23">
            <v>0.80384922027587802</v>
          </cell>
        </row>
        <row r="24">
          <cell r="D24">
            <v>0.83509922027587802</v>
          </cell>
        </row>
        <row r="25">
          <cell r="D25">
            <v>0.85072422027587802</v>
          </cell>
        </row>
        <row r="26">
          <cell r="D26">
            <v>0.85170078277587802</v>
          </cell>
        </row>
        <row r="27">
          <cell r="D27">
            <v>0.72084140777587802</v>
          </cell>
        </row>
        <row r="28">
          <cell r="D28">
            <v>0.89955234527587802</v>
          </cell>
        </row>
        <row r="29">
          <cell r="D29">
            <v>8.8468370437621999</v>
          </cell>
        </row>
        <row r="30">
          <cell r="D30">
            <v>0.48155593872070301</v>
          </cell>
        </row>
        <row r="31">
          <cell r="D31">
            <v>0.41418266296386702</v>
          </cell>
        </row>
        <row r="32">
          <cell r="D32">
            <v>0.57922172546386697</v>
          </cell>
        </row>
        <row r="33">
          <cell r="D33">
            <v>17.810710906982401</v>
          </cell>
        </row>
        <row r="34">
          <cell r="D34">
            <v>26.997242927551198</v>
          </cell>
        </row>
        <row r="35">
          <cell r="D35">
            <v>29.318531990051198</v>
          </cell>
        </row>
        <row r="36">
          <cell r="D36">
            <v>42.181818962097097</v>
          </cell>
        </row>
        <row r="37">
          <cell r="D37">
            <v>53.216397285461397</v>
          </cell>
        </row>
        <row r="38">
          <cell r="D38">
            <v>42.998198509216301</v>
          </cell>
        </row>
        <row r="39">
          <cell r="D39">
            <v>17.967939376831001</v>
          </cell>
        </row>
        <row r="40">
          <cell r="D40">
            <v>2.6469230651855399E-2</v>
          </cell>
        </row>
        <row r="41">
          <cell r="D41">
            <v>3.23333740234375E-2</v>
          </cell>
        </row>
        <row r="42">
          <cell r="D42">
            <v>4.11224365234375E-2</v>
          </cell>
        </row>
        <row r="43">
          <cell r="D43">
            <v>3.1661453247070299</v>
          </cell>
        </row>
        <row r="44">
          <cell r="D44">
            <v>2.83119297027587</v>
          </cell>
        </row>
        <row r="45">
          <cell r="D45">
            <v>4.13197422027587</v>
          </cell>
        </row>
        <row r="46">
          <cell r="D46">
            <v>2.62709140777587</v>
          </cell>
        </row>
        <row r="47">
          <cell r="D47">
            <v>3.25502109527587</v>
          </cell>
        </row>
        <row r="48">
          <cell r="D48">
            <v>3.88881015777587</v>
          </cell>
        </row>
        <row r="49">
          <cell r="D49">
            <v>3.06263828277587</v>
          </cell>
        </row>
      </sheetData>
      <sheetData sheetId="2"/>
      <sheetData sheetId="3">
        <row r="13">
          <cell r="B13">
            <v>10243</v>
          </cell>
          <cell r="D13">
            <v>39816</v>
          </cell>
          <cell r="F13">
            <v>198918</v>
          </cell>
          <cell r="H13">
            <v>15595</v>
          </cell>
        </row>
        <row r="15">
          <cell r="D15">
            <v>264572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N21" sqref="N21"/>
    </sheetView>
  </sheetViews>
  <sheetFormatPr defaultRowHeight="15" x14ac:dyDescent="0.25"/>
  <cols>
    <col min="1" max="1" width="14" bestFit="1" customWidth="1"/>
    <col min="2" max="2" width="14.7109375" customWidth="1"/>
    <col min="3" max="3" width="8" bestFit="1" customWidth="1"/>
    <col min="4" max="4" width="15.28515625" bestFit="1" customWidth="1"/>
    <col min="5" max="5" width="19.5703125" bestFit="1" customWidth="1"/>
    <col min="6" max="6" width="18" bestFit="1" customWidth="1"/>
    <col min="7" max="7" width="4" customWidth="1"/>
    <col min="8" max="8" width="15.28515625" bestFit="1" customWidth="1"/>
    <col min="9" max="9" width="8.5703125" bestFit="1" customWidth="1"/>
    <col min="10" max="10" width="2.5703125" customWidth="1"/>
    <col min="11" max="11" width="14" bestFit="1" customWidth="1"/>
    <col min="12" max="12" width="19.85546875" bestFit="1" customWidth="1"/>
    <col min="13" max="13" width="16.42578125" bestFit="1" customWidth="1"/>
    <col min="14" max="14" width="14.140625" bestFit="1" customWidth="1"/>
    <col min="15" max="15" width="3.7109375" customWidth="1"/>
    <col min="16" max="16" width="29.5703125" customWidth="1"/>
    <col min="17" max="17" width="9.7109375" bestFit="1" customWidth="1"/>
    <col min="18" max="18" width="10.28515625" customWidth="1"/>
  </cols>
  <sheetData>
    <row r="1" spans="1:18" ht="15.75" thickBot="1" x14ac:dyDescent="0.3">
      <c r="A1" s="47">
        <v>1</v>
      </c>
      <c r="B1" s="48"/>
      <c r="C1" s="48"/>
      <c r="D1" s="48"/>
      <c r="E1" s="48"/>
      <c r="F1" s="48"/>
      <c r="H1" s="43">
        <v>2</v>
      </c>
      <c r="I1" s="44"/>
      <c r="K1" s="49">
        <v>3</v>
      </c>
      <c r="L1" s="50"/>
      <c r="M1" s="50"/>
      <c r="N1" s="51"/>
      <c r="P1" s="61">
        <v>4</v>
      </c>
      <c r="Q1" s="48"/>
      <c r="R1" s="48"/>
    </row>
    <row r="2" spans="1:18" ht="15.75" thickTop="1" x14ac:dyDescent="0.25">
      <c r="A2" s="52" t="s">
        <v>0</v>
      </c>
      <c r="B2" s="53"/>
      <c r="C2" s="54"/>
      <c r="D2" s="1" t="s">
        <v>1</v>
      </c>
      <c r="E2" s="2"/>
      <c r="F2" s="3"/>
      <c r="H2" s="4"/>
      <c r="I2" s="5" t="s">
        <v>2</v>
      </c>
      <c r="K2" s="55" t="s">
        <v>3</v>
      </c>
      <c r="L2" s="56"/>
      <c r="M2" s="56"/>
      <c r="N2" s="57"/>
      <c r="P2" s="58" t="s">
        <v>4</v>
      </c>
      <c r="Q2" s="59"/>
      <c r="R2" s="59"/>
    </row>
    <row r="3" spans="1:18" ht="29.25" customHeight="1" x14ac:dyDescent="0.25">
      <c r="A3" s="6" t="s">
        <v>5</v>
      </c>
      <c r="B3" s="7" t="s">
        <v>6</v>
      </c>
      <c r="C3" s="8" t="s">
        <v>7</v>
      </c>
      <c r="D3" s="6" t="s">
        <v>8</v>
      </c>
      <c r="E3" s="9" t="s">
        <v>9</v>
      </c>
      <c r="F3" s="10" t="s">
        <v>10</v>
      </c>
      <c r="H3" s="4" t="s">
        <v>11</v>
      </c>
      <c r="I3" s="11">
        <v>349.87</v>
      </c>
      <c r="K3" s="12" t="s">
        <v>12</v>
      </c>
      <c r="L3" s="13" t="s">
        <v>13</v>
      </c>
      <c r="M3" s="13" t="s">
        <v>14</v>
      </c>
      <c r="N3" s="14" t="s">
        <v>15</v>
      </c>
      <c r="P3" s="13" t="s">
        <v>16</v>
      </c>
      <c r="Q3" s="15" t="s">
        <v>17</v>
      </c>
      <c r="R3" s="16" t="s">
        <v>18</v>
      </c>
    </row>
    <row r="4" spans="1:18" x14ac:dyDescent="0.25">
      <c r="A4" s="17" t="s">
        <v>19</v>
      </c>
      <c r="B4" s="18">
        <v>9.3481874999999999</v>
      </c>
      <c r="C4" s="19">
        <f>'[1]Allocation VS Used'!B13/1000</f>
        <v>10.243</v>
      </c>
      <c r="D4" s="20">
        <f>(E4*B4)/100</f>
        <v>1.4239375000000001</v>
      </c>
      <c r="E4" s="60">
        <v>15.23223084688877</v>
      </c>
      <c r="F4" s="21">
        <f>B4/I3</f>
        <v>2.6719031354503101E-2</v>
      </c>
      <c r="H4" s="4" t="s">
        <v>20</v>
      </c>
      <c r="I4" s="22">
        <f>SUM(B4:B7)</f>
        <v>228.29211816406252</v>
      </c>
      <c r="K4" s="23" t="s">
        <v>19</v>
      </c>
      <c r="L4" s="24">
        <v>3.0361690521240101</v>
      </c>
      <c r="M4" s="24">
        <v>2.3062798500060984</v>
      </c>
      <c r="N4" s="18">
        <v>4.13197422027587</v>
      </c>
      <c r="P4" s="25">
        <f>B4+1.25*L4</f>
        <v>13.143398815155013</v>
      </c>
      <c r="Q4" s="26">
        <f>B4+3*L4</f>
        <v>18.456694656372029</v>
      </c>
      <c r="R4" s="27">
        <f>C4+3*L4</f>
        <v>19.35150715637203</v>
      </c>
    </row>
    <row r="5" spans="1:18" x14ac:dyDescent="0.25">
      <c r="A5" s="17" t="s">
        <v>21</v>
      </c>
      <c r="B5" s="18">
        <v>31.79</v>
      </c>
      <c r="C5" s="19">
        <f>'[1]Allocation VS Used'!D13/1000</f>
        <v>39.816000000000003</v>
      </c>
      <c r="D5" s="20">
        <f>(E5*B5)/100</f>
        <v>16.580669852133287</v>
      </c>
      <c r="E5" s="60">
        <v>52.156872765439722</v>
      </c>
      <c r="F5" s="21">
        <f>B5/I3</f>
        <v>9.0862320290393567E-2</v>
      </c>
      <c r="H5" s="28" t="s">
        <v>22</v>
      </c>
      <c r="I5" s="29">
        <f>I3-I4</f>
        <v>121.57788183593749</v>
      </c>
      <c r="K5" s="23" t="s">
        <v>21</v>
      </c>
      <c r="L5" s="24">
        <v>17.486383438110298</v>
      </c>
      <c r="M5" s="24">
        <v>23.196580028533901</v>
      </c>
      <c r="N5" s="18">
        <v>53.216397285461397</v>
      </c>
      <c r="P5" s="25">
        <f t="shared" ref="P5:P7" si="0">B5+1.25*L5</f>
        <v>53.647979297637875</v>
      </c>
      <c r="Q5" s="26">
        <f t="shared" ref="Q5:Q7" si="1">B5+3*L5</f>
        <v>84.249150314330905</v>
      </c>
      <c r="R5" s="27">
        <f t="shared" ref="R5:R7" si="2">C5+3*L5</f>
        <v>92.275150314330901</v>
      </c>
    </row>
    <row r="6" spans="1:18" x14ac:dyDescent="0.25">
      <c r="A6" s="17" t="s">
        <v>23</v>
      </c>
      <c r="B6" s="30">
        <f>176050.625/1024</f>
        <v>171.9244384765625</v>
      </c>
      <c r="C6" s="19">
        <f>'[1]Allocation VS Used'!F13/1000</f>
        <v>198.91800000000001</v>
      </c>
      <c r="D6" s="20">
        <f>(E6*B6)/100</f>
        <v>99.796875</v>
      </c>
      <c r="E6" s="60">
        <v>58.046939623190774</v>
      </c>
      <c r="F6" s="21">
        <f>B6/I3</f>
        <v>0.49139519957859346</v>
      </c>
      <c r="K6" s="23" t="s">
        <v>23</v>
      </c>
      <c r="L6" s="24">
        <v>84.803731918335004</v>
      </c>
      <c r="M6" s="24">
        <v>62.440233434949455</v>
      </c>
      <c r="N6" s="18">
        <v>138.76578330993601</v>
      </c>
      <c r="P6" s="25">
        <f t="shared" si="0"/>
        <v>277.92910337448126</v>
      </c>
      <c r="Q6" s="26">
        <f t="shared" si="1"/>
        <v>426.3356342315675</v>
      </c>
      <c r="R6" s="27">
        <f t="shared" si="2"/>
        <v>453.329195755005</v>
      </c>
    </row>
    <row r="7" spans="1:18" x14ac:dyDescent="0.25">
      <c r="A7" s="17" t="s">
        <v>24</v>
      </c>
      <c r="B7" s="18">
        <v>15.2294921875</v>
      </c>
      <c r="C7" s="19">
        <f>'[1]Allocation VS Used'!H13/1000</f>
        <v>15.595000000000001</v>
      </c>
      <c r="D7" s="20">
        <f>(E7*B7)/100</f>
        <v>13.172441505317028</v>
      </c>
      <c r="E7" s="60">
        <v>86.492979169250646</v>
      </c>
      <c r="F7" s="21">
        <f>B7/I3</f>
        <v>4.3529002736730785E-2</v>
      </c>
      <c r="H7" s="31" t="s">
        <v>25</v>
      </c>
      <c r="I7" s="32">
        <f>'[1]Allocation VS Used'!D15/1000</f>
        <v>264.572</v>
      </c>
      <c r="K7" s="23" t="s">
        <v>24</v>
      </c>
      <c r="L7" s="24">
        <v>8.5068979263305593</v>
      </c>
      <c r="M7" s="24">
        <v>1.2415475845336896</v>
      </c>
      <c r="N7" s="18">
        <v>8.8468370437621999</v>
      </c>
      <c r="P7" s="25">
        <f t="shared" si="0"/>
        <v>25.863114595413201</v>
      </c>
      <c r="Q7" s="26">
        <f t="shared" si="1"/>
        <v>40.750185966491678</v>
      </c>
      <c r="R7" s="27">
        <f t="shared" si="2"/>
        <v>41.115693778991677</v>
      </c>
    </row>
    <row r="8" spans="1:18" ht="15.75" thickBot="1" x14ac:dyDescent="0.3">
      <c r="A8" s="33" t="s">
        <v>26</v>
      </c>
      <c r="B8" s="34">
        <f>SUM(B4:B7)</f>
        <v>228.29211816406252</v>
      </c>
      <c r="C8" s="35">
        <f>SUM(C4:C7)</f>
        <v>264.572</v>
      </c>
      <c r="D8" s="36">
        <f t="shared" ref="D8" si="3">SUM(D4:D7)</f>
        <v>130.97392385745033</v>
      </c>
      <c r="E8" s="34"/>
      <c r="F8" s="37">
        <f>SUM(F4:F7)</f>
        <v>0.65250555396022092</v>
      </c>
      <c r="K8" s="38" t="s">
        <v>26</v>
      </c>
      <c r="L8" s="39">
        <f>SUM(L4:L7)</f>
        <v>113.83318233489987</v>
      </c>
      <c r="M8" s="39">
        <f>SUM(M4:M7)</f>
        <v>89.184640898023147</v>
      </c>
      <c r="N8" s="40">
        <f>SUM(N4:N7)</f>
        <v>204.9609918594355</v>
      </c>
      <c r="P8" s="41">
        <f>SUM(P4:P7)</f>
        <v>370.58359608268734</v>
      </c>
      <c r="Q8" s="42">
        <f>SUM(Q4:Q7)</f>
        <v>569.79166516876217</v>
      </c>
      <c r="R8" s="62">
        <f>SUM(R4:R7)</f>
        <v>606.0715470046996</v>
      </c>
    </row>
    <row r="9" spans="1:18" ht="15.75" thickTop="1" x14ac:dyDescent="0.25">
      <c r="P9" s="45" t="s">
        <v>27</v>
      </c>
      <c r="Q9" s="45" t="s">
        <v>29</v>
      </c>
      <c r="R9" s="45"/>
    </row>
    <row r="10" spans="1:18" x14ac:dyDescent="0.25">
      <c r="P10" s="45"/>
      <c r="Q10" s="45"/>
      <c r="R10" s="45"/>
    </row>
    <row r="11" spans="1:18" x14ac:dyDescent="0.25">
      <c r="F11" s="46">
        <v>5</v>
      </c>
      <c r="G11" s="46"/>
      <c r="H11" s="46"/>
      <c r="I11" s="46"/>
      <c r="J11" s="46"/>
      <c r="K11" s="46"/>
    </row>
    <row r="12" spans="1:18" ht="15" customHeight="1" x14ac:dyDescent="0.25">
      <c r="F12" s="65" t="s">
        <v>30</v>
      </c>
      <c r="G12" s="67"/>
      <c r="H12" s="69">
        <f>P8-I4</f>
        <v>142.29147791862482</v>
      </c>
      <c r="I12" s="69">
        <f>Q8-I4</f>
        <v>341.49954700469965</v>
      </c>
      <c r="J12" s="70"/>
      <c r="K12" s="71">
        <f>R8-I7</f>
        <v>341.49954700469959</v>
      </c>
    </row>
    <row r="13" spans="1:18" x14ac:dyDescent="0.25">
      <c r="F13" s="66"/>
      <c r="G13" s="68"/>
      <c r="H13" s="72"/>
      <c r="I13" s="72"/>
      <c r="J13" s="73"/>
      <c r="K13" s="74"/>
    </row>
    <row r="19" ht="15.7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</sheetData>
  <mergeCells count="15">
    <mergeCell ref="H12:H13"/>
    <mergeCell ref="G12:G13"/>
    <mergeCell ref="I12:I13"/>
    <mergeCell ref="J12:J13"/>
    <mergeCell ref="K12:K13"/>
    <mergeCell ref="A1:F1"/>
    <mergeCell ref="K1:N1"/>
    <mergeCell ref="P1:R1"/>
    <mergeCell ref="A2:C2"/>
    <mergeCell ref="K2:N2"/>
    <mergeCell ref="P2:R2"/>
    <mergeCell ref="P9:P10"/>
    <mergeCell ref="Q9:R10"/>
    <mergeCell ref="F11:K11"/>
    <mergeCell ref="F12:F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P4"/>
  <sheetViews>
    <sheetView workbookViewId="0">
      <selection activeCell="Y23" sqref="Y23"/>
    </sheetView>
  </sheetViews>
  <sheetFormatPr defaultRowHeight="15" x14ac:dyDescent="0.25"/>
  <cols>
    <col min="16" max="16" width="24.140625" customWidth="1"/>
  </cols>
  <sheetData>
    <row r="2" spans="9:16" x14ac:dyDescent="0.25">
      <c r="I2" s="63" t="s">
        <v>28</v>
      </c>
      <c r="J2" s="63"/>
      <c r="K2" s="63"/>
      <c r="L2" s="63"/>
      <c r="M2" s="63"/>
      <c r="N2" s="63"/>
      <c r="O2" s="63"/>
      <c r="P2" s="63"/>
    </row>
    <row r="3" spans="9:16" ht="15.75" thickBot="1" x14ac:dyDescent="0.3">
      <c r="I3" s="64"/>
      <c r="J3" s="64"/>
      <c r="K3" s="64"/>
      <c r="L3" s="64"/>
      <c r="M3" s="64"/>
      <c r="N3" s="64"/>
      <c r="O3" s="64"/>
      <c r="P3" s="64"/>
    </row>
    <row r="4" spans="9:16" ht="15.75" thickTop="1" x14ac:dyDescent="0.25"/>
  </sheetData>
  <mergeCells count="1">
    <mergeCell ref="I2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Monthly_Graphs_Projection</vt:lpstr>
    </vt:vector>
  </TitlesOfParts>
  <Company>Federal Home Loan Bank of Des Moines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bbista</dc:creator>
  <cp:lastModifiedBy>bbista</cp:lastModifiedBy>
  <dcterms:created xsi:type="dcterms:W3CDTF">2017-11-30T16:26:23Z</dcterms:created>
  <dcterms:modified xsi:type="dcterms:W3CDTF">2017-12-05T22:06:06Z</dcterms:modified>
</cp:coreProperties>
</file>