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505"/>
  </bookViews>
  <sheets>
    <sheet name="InputData" sheetId="8" r:id="rId1"/>
    <sheet name="Ratios" sheetId="9" r:id="rId2"/>
    <sheet name="CommonSize" sheetId="10" r:id="rId3"/>
    <sheet name="Asssumptions" sheetId="11" r:id="rId4"/>
    <sheet name="ProFormas" sheetId="12" r:id="rId5"/>
    <sheet name="Valuation" sheetId="13" r:id="rId6"/>
    <sheet name="Value Filters" sheetId="14" r:id="rId7"/>
  </sheets>
  <definedNames>
    <definedName name="_xlnm.Print_Area" localSheetId="4">ProFormas!$A$1:$P$68</definedName>
  </definedNames>
  <calcPr calcId="145621" iterateDelta="1E-4"/>
</workbook>
</file>

<file path=xl/calcChain.xml><?xml version="1.0" encoding="utf-8"?>
<calcChain xmlns="http://schemas.openxmlformats.org/spreadsheetml/2006/main">
  <c r="B20" i="14" l="1"/>
  <c r="B19" i="14"/>
  <c r="C19" i="14"/>
  <c r="C60" i="9"/>
  <c r="D60" i="9"/>
  <c r="E60" i="9"/>
  <c r="F60" i="9"/>
  <c r="G60" i="9"/>
  <c r="H60" i="9"/>
  <c r="I60" i="9"/>
  <c r="J60" i="9"/>
  <c r="B60" i="9"/>
  <c r="B18" i="14"/>
  <c r="C18" i="14"/>
  <c r="B11" i="14"/>
  <c r="C7" i="14"/>
  <c r="C8" i="14"/>
  <c r="B16" i="14" l="1"/>
  <c r="B15" i="14"/>
  <c r="B14" i="14"/>
  <c r="C62" i="9" l="1"/>
  <c r="D62" i="9"/>
  <c r="E62" i="9"/>
  <c r="F62" i="9"/>
  <c r="G62" i="9"/>
  <c r="H62" i="9"/>
  <c r="I62" i="9"/>
  <c r="J62" i="9"/>
  <c r="B62" i="9"/>
  <c r="D5" i="14" s="1"/>
  <c r="D63" i="8" l="1"/>
  <c r="E63" i="8"/>
  <c r="F63" i="8"/>
  <c r="G63" i="8"/>
  <c r="H63" i="8"/>
  <c r="I63" i="8"/>
  <c r="J63" i="8"/>
  <c r="K63" i="8"/>
  <c r="L63" i="8"/>
  <c r="C63" i="8"/>
  <c r="D62" i="8"/>
  <c r="D64" i="8" s="1"/>
  <c r="E62" i="8"/>
  <c r="E64" i="8" s="1"/>
  <c r="F62" i="8"/>
  <c r="F64" i="8" s="1"/>
  <c r="G62" i="8"/>
  <c r="G64" i="8" s="1"/>
  <c r="H62" i="8"/>
  <c r="H64" i="8" s="1"/>
  <c r="I62" i="8"/>
  <c r="I64" i="8" s="1"/>
  <c r="J62" i="8"/>
  <c r="J64" i="8" s="1"/>
  <c r="K62" i="8"/>
  <c r="K64" i="8" s="1"/>
  <c r="L62" i="8"/>
  <c r="L64" i="8" s="1"/>
  <c r="C62" i="8"/>
  <c r="C64" i="8" s="1"/>
  <c r="D58" i="8"/>
  <c r="E58" i="8"/>
  <c r="F58" i="8"/>
  <c r="G58" i="8"/>
  <c r="H58" i="8"/>
  <c r="I58" i="8"/>
  <c r="J58" i="8"/>
  <c r="K58" i="8"/>
  <c r="L58" i="8"/>
  <c r="C58" i="8"/>
  <c r="D57" i="8"/>
  <c r="D59" i="8" s="1"/>
  <c r="E57" i="8"/>
  <c r="E59" i="8" s="1"/>
  <c r="F57" i="8"/>
  <c r="F59" i="8" s="1"/>
  <c r="G57" i="8"/>
  <c r="G59" i="8" s="1"/>
  <c r="H57" i="8"/>
  <c r="H59" i="8" s="1"/>
  <c r="I57" i="8"/>
  <c r="I59" i="8" s="1"/>
  <c r="J57" i="8"/>
  <c r="J59" i="8" s="1"/>
  <c r="K57" i="8"/>
  <c r="K59" i="8" s="1"/>
  <c r="L57" i="8"/>
  <c r="L59" i="8" s="1"/>
  <c r="C57" i="8"/>
  <c r="E66" i="8"/>
  <c r="I66" i="8"/>
  <c r="L66" i="8"/>
  <c r="F66" i="8"/>
  <c r="G66" i="8"/>
  <c r="J66" i="8"/>
  <c r="K66" i="8"/>
  <c r="H66" i="8" l="1"/>
  <c r="D66" i="8"/>
  <c r="B17" i="14"/>
  <c r="C59" i="8"/>
  <c r="C66" i="8" s="1"/>
  <c r="J55" i="9"/>
  <c r="I55" i="9"/>
  <c r="H55" i="9"/>
  <c r="G55" i="9"/>
  <c r="F55" i="9"/>
  <c r="E55" i="9"/>
  <c r="D55" i="9"/>
  <c r="C55" i="9"/>
  <c r="J56" i="9"/>
  <c r="I56" i="9"/>
  <c r="H56" i="9"/>
  <c r="G56" i="9"/>
  <c r="F56" i="9"/>
  <c r="E56" i="9"/>
  <c r="D56" i="9"/>
  <c r="C56" i="9"/>
  <c r="B55" i="9"/>
  <c r="B56" i="9"/>
  <c r="B27" i="9"/>
  <c r="B24" i="9"/>
  <c r="K24" i="9" s="1"/>
  <c r="C57" i="13" l="1"/>
  <c r="C36" i="13"/>
  <c r="C21" i="13"/>
  <c r="C58" i="9" l="1"/>
  <c r="C63" i="9" s="1"/>
  <c r="D58" i="9"/>
  <c r="D63" i="9" s="1"/>
  <c r="E58" i="9"/>
  <c r="E63" i="9" s="1"/>
  <c r="F58" i="9"/>
  <c r="F63" i="9" s="1"/>
  <c r="G58" i="9"/>
  <c r="G63" i="9" s="1"/>
  <c r="H58" i="9"/>
  <c r="H63" i="9" s="1"/>
  <c r="I58" i="9"/>
  <c r="I63" i="9" s="1"/>
  <c r="J58" i="9"/>
  <c r="J63" i="9" s="1"/>
  <c r="B58" i="9"/>
  <c r="B28" i="9"/>
  <c r="B34" i="9" s="1"/>
  <c r="C54" i="9"/>
  <c r="C29" i="9" s="1"/>
  <c r="C35" i="9" s="1"/>
  <c r="D54" i="9"/>
  <c r="D29" i="9" s="1"/>
  <c r="D35" i="9" s="1"/>
  <c r="E54" i="9"/>
  <c r="E29" i="9" s="1"/>
  <c r="E35" i="9" s="1"/>
  <c r="F54" i="9"/>
  <c r="F29" i="9" s="1"/>
  <c r="F35" i="9" s="1"/>
  <c r="G54" i="9"/>
  <c r="G29" i="9" s="1"/>
  <c r="G35" i="9" s="1"/>
  <c r="H54" i="9"/>
  <c r="H29" i="9" s="1"/>
  <c r="H35" i="9" s="1"/>
  <c r="I54" i="9"/>
  <c r="I29" i="9" s="1"/>
  <c r="I35" i="9" s="1"/>
  <c r="J54" i="9"/>
  <c r="J29" i="9" s="1"/>
  <c r="J35" i="9" s="1"/>
  <c r="B54" i="9"/>
  <c r="K54" i="9" l="1"/>
  <c r="B63" i="9"/>
  <c r="C6" i="14" s="1"/>
  <c r="K58" i="9"/>
  <c r="B29" i="9"/>
  <c r="B35" i="9" s="1"/>
  <c r="C28" i="9"/>
  <c r="C34" i="9" s="1"/>
  <c r="D28" i="9"/>
  <c r="D34" i="9" s="1"/>
  <c r="E28" i="9"/>
  <c r="E34" i="9" s="1"/>
  <c r="F28" i="9"/>
  <c r="F34" i="9" s="1"/>
  <c r="G28" i="9"/>
  <c r="G34" i="9" s="1"/>
  <c r="H28" i="9"/>
  <c r="H34" i="9" s="1"/>
  <c r="I28" i="9"/>
  <c r="I34" i="9" s="1"/>
  <c r="J28" i="9"/>
  <c r="J34" i="9" s="1"/>
  <c r="D77" i="8"/>
  <c r="C59" i="9" s="1"/>
  <c r="E77" i="8"/>
  <c r="D59" i="9" s="1"/>
  <c r="F77" i="8"/>
  <c r="E59" i="9" s="1"/>
  <c r="G77" i="8"/>
  <c r="F59" i="9" s="1"/>
  <c r="H77" i="8"/>
  <c r="G59" i="9" s="1"/>
  <c r="I77" i="8"/>
  <c r="H59" i="9" s="1"/>
  <c r="J77" i="8"/>
  <c r="I59" i="9" s="1"/>
  <c r="K77" i="8"/>
  <c r="J59" i="9" s="1"/>
  <c r="L77" i="8"/>
  <c r="C77" i="8"/>
  <c r="B59" i="9" l="1"/>
  <c r="B21" i="14" s="1"/>
  <c r="B7" i="14"/>
  <c r="B8" i="14"/>
  <c r="F29" i="12"/>
  <c r="F31" i="12"/>
  <c r="F33" i="12"/>
  <c r="F35" i="12"/>
  <c r="F36" i="12"/>
  <c r="F37" i="12"/>
  <c r="F38" i="12"/>
  <c r="E29" i="12"/>
  <c r="E31" i="12"/>
  <c r="E33" i="12"/>
  <c r="E35" i="12"/>
  <c r="E36" i="12"/>
  <c r="E37" i="12"/>
  <c r="E38" i="12"/>
  <c r="D29" i="12"/>
  <c r="D31" i="12"/>
  <c r="D33" i="12"/>
  <c r="D35" i="12"/>
  <c r="D36" i="12"/>
  <c r="D37" i="12"/>
  <c r="D38" i="12"/>
  <c r="C29" i="12"/>
  <c r="C31" i="12"/>
  <c r="C33" i="12"/>
  <c r="C35" i="12"/>
  <c r="C36" i="12"/>
  <c r="C37" i="12"/>
  <c r="C38" i="12"/>
  <c r="B29" i="12"/>
  <c r="B31" i="12"/>
  <c r="B33" i="12"/>
  <c r="B35" i="12"/>
  <c r="B36" i="12"/>
  <c r="B37" i="12"/>
  <c r="B38" i="12"/>
  <c r="F28" i="12"/>
  <c r="E28" i="12"/>
  <c r="D28" i="12"/>
  <c r="C28" i="12"/>
  <c r="B28" i="12"/>
  <c r="F18" i="12"/>
  <c r="F19" i="12"/>
  <c r="F20" i="12"/>
  <c r="F21" i="12"/>
  <c r="F22" i="12"/>
  <c r="F23" i="12"/>
  <c r="F24" i="12"/>
  <c r="E18" i="12"/>
  <c r="E19" i="12"/>
  <c r="E20" i="12"/>
  <c r="E21" i="12"/>
  <c r="E22" i="12"/>
  <c r="E23" i="12"/>
  <c r="E24" i="12"/>
  <c r="D18" i="12"/>
  <c r="D19" i="12"/>
  <c r="D20" i="12"/>
  <c r="D21" i="12"/>
  <c r="D22" i="12"/>
  <c r="D23" i="12"/>
  <c r="D24" i="12"/>
  <c r="C18" i="12"/>
  <c r="C19" i="12"/>
  <c r="C20" i="12"/>
  <c r="C21" i="12"/>
  <c r="C22" i="12"/>
  <c r="C23" i="12"/>
  <c r="C24" i="12"/>
  <c r="F17" i="12"/>
  <c r="E17" i="12"/>
  <c r="D17" i="12"/>
  <c r="C17" i="12"/>
  <c r="B18" i="12"/>
  <c r="B19" i="12"/>
  <c r="B20" i="12"/>
  <c r="B21" i="12"/>
  <c r="B22" i="12"/>
  <c r="B23" i="12"/>
  <c r="B24" i="12"/>
  <c r="B17" i="12"/>
  <c r="F6" i="12"/>
  <c r="F7" i="12"/>
  <c r="F8" i="12"/>
  <c r="F9" i="12"/>
  <c r="F10" i="12"/>
  <c r="F11" i="12"/>
  <c r="F12" i="12"/>
  <c r="F13" i="12"/>
  <c r="E6" i="12"/>
  <c r="E7" i="12"/>
  <c r="E8" i="12"/>
  <c r="E9" i="12"/>
  <c r="E10" i="12"/>
  <c r="E11" i="12"/>
  <c r="E12" i="12"/>
  <c r="E13" i="12"/>
  <c r="D6" i="12"/>
  <c r="D7" i="12"/>
  <c r="D8" i="12"/>
  <c r="D9" i="12"/>
  <c r="D10" i="12"/>
  <c r="D11" i="12"/>
  <c r="D12" i="12"/>
  <c r="D13" i="12"/>
  <c r="B6" i="12"/>
  <c r="B7" i="12"/>
  <c r="B8" i="12"/>
  <c r="B9" i="12"/>
  <c r="B10" i="12"/>
  <c r="B11" i="12"/>
  <c r="B12" i="12"/>
  <c r="B13" i="12"/>
  <c r="C6" i="12"/>
  <c r="C7" i="12"/>
  <c r="C8" i="12"/>
  <c r="C9" i="12"/>
  <c r="C10" i="12"/>
  <c r="C11" i="12"/>
  <c r="C12" i="12"/>
  <c r="C13" i="12"/>
  <c r="C10" i="10"/>
  <c r="D10" i="10"/>
  <c r="E10" i="10"/>
  <c r="F10" i="10"/>
  <c r="G10" i="10"/>
  <c r="H10" i="10"/>
  <c r="I10" i="10"/>
  <c r="J10" i="10"/>
  <c r="K10" i="10"/>
  <c r="C9" i="10"/>
  <c r="D9" i="10"/>
  <c r="E9" i="10"/>
  <c r="F9" i="10"/>
  <c r="G9" i="10"/>
  <c r="H9" i="10"/>
  <c r="I9" i="10"/>
  <c r="J9" i="10"/>
  <c r="K9" i="10"/>
  <c r="B10" i="10"/>
  <c r="L10" i="10" s="1"/>
  <c r="B9" i="10"/>
  <c r="L9" i="10" s="1"/>
  <c r="F5" i="12" l="1"/>
  <c r="E5" i="12"/>
  <c r="D5" i="12"/>
  <c r="C5" i="12"/>
  <c r="B5" i="12"/>
  <c r="C32" i="10"/>
  <c r="D32" i="10"/>
  <c r="E32" i="10"/>
  <c r="F32" i="10"/>
  <c r="G32" i="10"/>
  <c r="H32" i="10"/>
  <c r="I32" i="10"/>
  <c r="J32" i="10"/>
  <c r="K32" i="10"/>
  <c r="C34" i="10"/>
  <c r="D34" i="10"/>
  <c r="E34" i="10"/>
  <c r="F34" i="10"/>
  <c r="G34" i="10"/>
  <c r="H34" i="10"/>
  <c r="I34" i="10"/>
  <c r="J34" i="10"/>
  <c r="K34" i="10"/>
  <c r="C35" i="10"/>
  <c r="D35" i="10"/>
  <c r="E35" i="10"/>
  <c r="F35" i="10"/>
  <c r="G35" i="10"/>
  <c r="H35" i="10"/>
  <c r="I35" i="10"/>
  <c r="J35" i="10"/>
  <c r="K35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B38" i="10"/>
  <c r="L38" i="10" s="1"/>
  <c r="B37" i="10"/>
  <c r="L37" i="10" s="1"/>
  <c r="B36" i="10"/>
  <c r="L36" i="10" s="1"/>
  <c r="B35" i="10"/>
  <c r="L35" i="10" s="1"/>
  <c r="B34" i="10"/>
  <c r="L34" i="10" s="1"/>
  <c r="B32" i="10"/>
  <c r="L32" i="10" s="1"/>
  <c r="C30" i="10"/>
  <c r="D30" i="10"/>
  <c r="E30" i="10"/>
  <c r="F30" i="10"/>
  <c r="G30" i="10"/>
  <c r="H30" i="10"/>
  <c r="I30" i="10"/>
  <c r="J30" i="10"/>
  <c r="K30" i="10"/>
  <c r="B30" i="10"/>
  <c r="L30" i="10" s="1"/>
  <c r="C28" i="10"/>
  <c r="D28" i="10"/>
  <c r="E28" i="10"/>
  <c r="F28" i="10"/>
  <c r="G28" i="10"/>
  <c r="H28" i="10"/>
  <c r="I28" i="10"/>
  <c r="J28" i="10"/>
  <c r="K28" i="10"/>
  <c r="B28" i="10"/>
  <c r="L28" i="10" s="1"/>
  <c r="C27" i="10"/>
  <c r="D27" i="10"/>
  <c r="E27" i="10"/>
  <c r="F27" i="10"/>
  <c r="G27" i="10"/>
  <c r="H27" i="10"/>
  <c r="I27" i="10"/>
  <c r="J27" i="10"/>
  <c r="K27" i="10"/>
  <c r="B27" i="10"/>
  <c r="L27" i="10" s="1"/>
  <c r="C13" i="10"/>
  <c r="D13" i="10"/>
  <c r="E13" i="10"/>
  <c r="F13" i="10"/>
  <c r="G13" i="10"/>
  <c r="H13" i="10"/>
  <c r="I13" i="10"/>
  <c r="J13" i="10"/>
  <c r="K13" i="10"/>
  <c r="B13" i="10"/>
  <c r="L13" i="10" s="1"/>
  <c r="C24" i="10"/>
  <c r="D24" i="10"/>
  <c r="E24" i="10"/>
  <c r="F24" i="10"/>
  <c r="G24" i="10"/>
  <c r="H24" i="10"/>
  <c r="I24" i="10"/>
  <c r="J24" i="10"/>
  <c r="K24" i="10"/>
  <c r="C23" i="10"/>
  <c r="D23" i="10"/>
  <c r="E23" i="10"/>
  <c r="F23" i="10"/>
  <c r="G23" i="10"/>
  <c r="H23" i="10"/>
  <c r="I23" i="10"/>
  <c r="J23" i="10"/>
  <c r="K23" i="10"/>
  <c r="C22" i="10"/>
  <c r="D22" i="10"/>
  <c r="E22" i="10"/>
  <c r="F22" i="10"/>
  <c r="G22" i="10"/>
  <c r="H22" i="10"/>
  <c r="I22" i="10"/>
  <c r="J22" i="10"/>
  <c r="K22" i="10"/>
  <c r="C21" i="10"/>
  <c r="D21" i="10"/>
  <c r="E21" i="10"/>
  <c r="F21" i="10"/>
  <c r="G21" i="10"/>
  <c r="H21" i="10"/>
  <c r="I21" i="10"/>
  <c r="J21" i="10"/>
  <c r="K21" i="10"/>
  <c r="C20" i="10"/>
  <c r="D20" i="10"/>
  <c r="E20" i="10"/>
  <c r="F20" i="10"/>
  <c r="G20" i="10"/>
  <c r="H20" i="10"/>
  <c r="I20" i="10"/>
  <c r="J20" i="10"/>
  <c r="K20" i="10"/>
  <c r="B24" i="10"/>
  <c r="L24" i="10" s="1"/>
  <c r="B23" i="10"/>
  <c r="L23" i="10" s="1"/>
  <c r="B22" i="10"/>
  <c r="L22" i="10" s="1"/>
  <c r="B21" i="10"/>
  <c r="L21" i="10" s="1"/>
  <c r="B20" i="10"/>
  <c r="L20" i="10" s="1"/>
  <c r="C19" i="10"/>
  <c r="D19" i="10"/>
  <c r="E19" i="10"/>
  <c r="F19" i="10"/>
  <c r="G19" i="10"/>
  <c r="H19" i="10"/>
  <c r="I19" i="10"/>
  <c r="J19" i="10"/>
  <c r="K19" i="10"/>
  <c r="B19" i="10"/>
  <c r="L19" i="10" s="1"/>
  <c r="C18" i="10"/>
  <c r="D18" i="10"/>
  <c r="E18" i="10"/>
  <c r="F18" i="10"/>
  <c r="G18" i="10"/>
  <c r="H18" i="10"/>
  <c r="I18" i="10"/>
  <c r="J18" i="10"/>
  <c r="K18" i="10"/>
  <c r="C17" i="10"/>
  <c r="D17" i="10"/>
  <c r="E17" i="10"/>
  <c r="F17" i="10"/>
  <c r="G17" i="10"/>
  <c r="H17" i="10"/>
  <c r="I17" i="10"/>
  <c r="J17" i="10"/>
  <c r="K17" i="10"/>
  <c r="B18" i="10"/>
  <c r="L18" i="10" s="1"/>
  <c r="B17" i="10"/>
  <c r="L17" i="10" s="1"/>
  <c r="C16" i="10"/>
  <c r="D16" i="10"/>
  <c r="E16" i="10"/>
  <c r="F16" i="10"/>
  <c r="G16" i="10"/>
  <c r="H16" i="10"/>
  <c r="I16" i="10"/>
  <c r="J16" i="10"/>
  <c r="K16" i="10"/>
  <c r="B16" i="10"/>
  <c r="L16" i="10" s="1"/>
  <c r="C12" i="10"/>
  <c r="D12" i="10"/>
  <c r="E12" i="10"/>
  <c r="F12" i="10"/>
  <c r="G12" i="10"/>
  <c r="H12" i="10"/>
  <c r="I12" i="10"/>
  <c r="J12" i="10"/>
  <c r="K12" i="10"/>
  <c r="B12" i="10"/>
  <c r="L12" i="10" s="1"/>
  <c r="C11" i="10"/>
  <c r="D11" i="10"/>
  <c r="E11" i="10"/>
  <c r="F11" i="10"/>
  <c r="G11" i="10"/>
  <c r="H11" i="10"/>
  <c r="I11" i="10"/>
  <c r="J11" i="10"/>
  <c r="K11" i="10"/>
  <c r="B11" i="10"/>
  <c r="L11" i="10" s="1"/>
  <c r="C8" i="10"/>
  <c r="D8" i="10"/>
  <c r="E8" i="10"/>
  <c r="F8" i="10"/>
  <c r="G8" i="10"/>
  <c r="H8" i="10"/>
  <c r="I8" i="10"/>
  <c r="J8" i="10"/>
  <c r="K8" i="10"/>
  <c r="B8" i="10"/>
  <c r="L8" i="10" s="1"/>
  <c r="C7" i="10"/>
  <c r="D7" i="10"/>
  <c r="E7" i="10"/>
  <c r="F7" i="10"/>
  <c r="G7" i="10"/>
  <c r="H7" i="10"/>
  <c r="I7" i="10"/>
  <c r="J7" i="10"/>
  <c r="K7" i="10"/>
  <c r="B7" i="10"/>
  <c r="L7" i="10" s="1"/>
  <c r="E6" i="10"/>
  <c r="F6" i="10"/>
  <c r="G6" i="10"/>
  <c r="H6" i="10"/>
  <c r="I6" i="10"/>
  <c r="J6" i="10"/>
  <c r="K6" i="10"/>
  <c r="C6" i="10"/>
  <c r="D6" i="10"/>
  <c r="B6" i="10"/>
  <c r="L6" i="10" s="1"/>
  <c r="C5" i="10"/>
  <c r="D5" i="10"/>
  <c r="E5" i="10"/>
  <c r="F5" i="10"/>
  <c r="G5" i="10"/>
  <c r="H5" i="10"/>
  <c r="I5" i="10"/>
  <c r="J5" i="10"/>
  <c r="K5" i="10"/>
  <c r="B5" i="10"/>
  <c r="L5" i="10" s="1"/>
  <c r="C4" i="10"/>
  <c r="D4" i="10"/>
  <c r="E4" i="10"/>
  <c r="F4" i="10"/>
  <c r="G4" i="10"/>
  <c r="H4" i="10"/>
  <c r="I4" i="10"/>
  <c r="J4" i="10"/>
  <c r="K4" i="10"/>
  <c r="B4" i="10"/>
  <c r="L4" i="10" s="1"/>
  <c r="C48" i="9" l="1"/>
  <c r="D48" i="9"/>
  <c r="E48" i="9"/>
  <c r="F48" i="9"/>
  <c r="G48" i="9"/>
  <c r="H48" i="9"/>
  <c r="I48" i="9"/>
  <c r="J48" i="9"/>
  <c r="B48" i="9"/>
  <c r="J47" i="9"/>
  <c r="J46" i="9"/>
  <c r="C47" i="9"/>
  <c r="D47" i="9"/>
  <c r="E47" i="9"/>
  <c r="F47" i="9"/>
  <c r="G47" i="9"/>
  <c r="H47" i="9"/>
  <c r="I47" i="9"/>
  <c r="B47" i="9"/>
  <c r="K47" i="9" s="1"/>
  <c r="C46" i="9"/>
  <c r="D46" i="9"/>
  <c r="E46" i="9"/>
  <c r="F46" i="9"/>
  <c r="G46" i="9"/>
  <c r="H46" i="9"/>
  <c r="I46" i="9"/>
  <c r="B46" i="9"/>
  <c r="K46" i="9" s="1"/>
  <c r="C41" i="9"/>
  <c r="D41" i="9"/>
  <c r="E41" i="9"/>
  <c r="F41" i="9"/>
  <c r="G41" i="9"/>
  <c r="H41" i="9"/>
  <c r="I41" i="9"/>
  <c r="J41" i="9"/>
  <c r="B41" i="9"/>
  <c r="C40" i="9"/>
  <c r="D40" i="9"/>
  <c r="E40" i="9"/>
  <c r="F40" i="9"/>
  <c r="G40" i="9"/>
  <c r="H40" i="9"/>
  <c r="I40" i="9"/>
  <c r="J40" i="9"/>
  <c r="B40" i="9"/>
  <c r="B10" i="14" s="1"/>
  <c r="C39" i="9"/>
  <c r="D39" i="9"/>
  <c r="E39" i="9"/>
  <c r="F39" i="9"/>
  <c r="G39" i="9"/>
  <c r="H39" i="9"/>
  <c r="I39" i="9"/>
  <c r="J39" i="9"/>
  <c r="B39" i="9"/>
  <c r="B9" i="14" s="1"/>
  <c r="C30" i="9"/>
  <c r="D30" i="9"/>
  <c r="E30" i="9"/>
  <c r="F30" i="9"/>
  <c r="G30" i="9"/>
  <c r="H30" i="9"/>
  <c r="I30" i="9"/>
  <c r="J30" i="9"/>
  <c r="B30" i="9"/>
  <c r="C27" i="9"/>
  <c r="C33" i="9" s="1"/>
  <c r="C36" i="9" s="1"/>
  <c r="D27" i="9"/>
  <c r="D33" i="9" s="1"/>
  <c r="D36" i="9" s="1"/>
  <c r="E27" i="9"/>
  <c r="E33" i="9" s="1"/>
  <c r="E36" i="9" s="1"/>
  <c r="F27" i="9"/>
  <c r="F33" i="9" s="1"/>
  <c r="F36" i="9" s="1"/>
  <c r="G27" i="9"/>
  <c r="G33" i="9" s="1"/>
  <c r="G36" i="9" s="1"/>
  <c r="H27" i="9"/>
  <c r="H33" i="9" s="1"/>
  <c r="H36" i="9" s="1"/>
  <c r="I27" i="9"/>
  <c r="I33" i="9" s="1"/>
  <c r="I36" i="9" s="1"/>
  <c r="J27" i="9"/>
  <c r="J33" i="9" s="1"/>
  <c r="J36" i="9" s="1"/>
  <c r="B33" i="9"/>
  <c r="B36" i="9" s="1"/>
  <c r="C24" i="9"/>
  <c r="D24" i="9"/>
  <c r="E24" i="9"/>
  <c r="F24" i="9"/>
  <c r="G24" i="9"/>
  <c r="H24" i="9"/>
  <c r="I24" i="9"/>
  <c r="J24" i="9"/>
  <c r="C23" i="9"/>
  <c r="D23" i="9"/>
  <c r="E23" i="9"/>
  <c r="F23" i="9"/>
  <c r="G23" i="9"/>
  <c r="H23" i="9"/>
  <c r="I23" i="9"/>
  <c r="J23" i="9"/>
  <c r="B23" i="9"/>
  <c r="K23" i="9" s="1"/>
  <c r="C21" i="9"/>
  <c r="D21" i="9"/>
  <c r="E21" i="9"/>
  <c r="F21" i="9"/>
  <c r="G21" i="9"/>
  <c r="H21" i="9"/>
  <c r="I21" i="9"/>
  <c r="J21" i="9"/>
  <c r="B21" i="9"/>
  <c r="K21" i="9" s="1"/>
  <c r="C20" i="9"/>
  <c r="D20" i="9"/>
  <c r="E20" i="9"/>
  <c r="F20" i="9"/>
  <c r="G20" i="9"/>
  <c r="H20" i="9"/>
  <c r="I20" i="9"/>
  <c r="J20" i="9"/>
  <c r="B20" i="9"/>
  <c r="C19" i="9"/>
  <c r="D19" i="9"/>
  <c r="E19" i="9"/>
  <c r="F19" i="9"/>
  <c r="G19" i="9"/>
  <c r="H19" i="9"/>
  <c r="I19" i="9"/>
  <c r="J19" i="9"/>
  <c r="B19" i="9"/>
  <c r="C18" i="9"/>
  <c r="D18" i="9"/>
  <c r="E18" i="9"/>
  <c r="F18" i="9"/>
  <c r="G18" i="9"/>
  <c r="H18" i="9"/>
  <c r="I18" i="9"/>
  <c r="J18" i="9"/>
  <c r="B18" i="9"/>
  <c r="C12" i="9"/>
  <c r="D12" i="9"/>
  <c r="E12" i="9"/>
  <c r="F12" i="9"/>
  <c r="G12" i="9"/>
  <c r="H12" i="9"/>
  <c r="I12" i="9"/>
  <c r="J12" i="9"/>
  <c r="B12" i="9"/>
  <c r="K12" i="9" s="1"/>
  <c r="C7" i="9"/>
  <c r="D7" i="9"/>
  <c r="E7" i="9"/>
  <c r="F7" i="9"/>
  <c r="G7" i="9"/>
  <c r="H7" i="9"/>
  <c r="I7" i="9"/>
  <c r="J7" i="9"/>
  <c r="B7" i="9"/>
  <c r="K7" i="9" s="1"/>
  <c r="C53" i="9"/>
  <c r="C6" i="9" s="1"/>
  <c r="D53" i="9"/>
  <c r="D11" i="9" s="1"/>
  <c r="E53" i="9"/>
  <c r="E11" i="9" s="1"/>
  <c r="F53" i="9"/>
  <c r="F6" i="9" s="1"/>
  <c r="G53" i="9"/>
  <c r="G6" i="9" s="1"/>
  <c r="H53" i="9"/>
  <c r="H11" i="9" s="1"/>
  <c r="I53" i="9"/>
  <c r="I11" i="9" s="1"/>
  <c r="B53" i="9"/>
  <c r="C51" i="9"/>
  <c r="D51" i="9"/>
  <c r="E51" i="9"/>
  <c r="F51" i="9"/>
  <c r="G51" i="9"/>
  <c r="H51" i="9"/>
  <c r="I51" i="9"/>
  <c r="J51" i="9"/>
  <c r="B51" i="9"/>
  <c r="C4" i="9"/>
  <c r="D4" i="9"/>
  <c r="E4" i="9"/>
  <c r="F4" i="9"/>
  <c r="G4" i="9"/>
  <c r="H4" i="9"/>
  <c r="I4" i="9"/>
  <c r="J4" i="9"/>
  <c r="B4" i="9"/>
  <c r="K4" i="9" s="1"/>
  <c r="B12" i="14" l="1"/>
  <c r="K20" i="9"/>
  <c r="B6" i="9"/>
  <c r="K18" i="9"/>
  <c r="I6" i="9"/>
  <c r="E6" i="9"/>
  <c r="B8" i="9"/>
  <c r="K8" i="9" s="1"/>
  <c r="G8" i="9"/>
  <c r="C8" i="9"/>
  <c r="G11" i="9"/>
  <c r="C11" i="9"/>
  <c r="H6" i="9"/>
  <c r="D6" i="9"/>
  <c r="F8" i="9"/>
  <c r="F11" i="9"/>
  <c r="B11" i="9"/>
  <c r="K11" i="9" s="1"/>
  <c r="I8" i="9"/>
  <c r="E8" i="9"/>
  <c r="H8" i="9"/>
  <c r="D8" i="9"/>
  <c r="D14" i="9"/>
  <c r="G29" i="10"/>
  <c r="H29" i="10"/>
  <c r="I29" i="10"/>
  <c r="J29" i="10"/>
  <c r="K29" i="10"/>
  <c r="B14" i="9"/>
  <c r="B5" i="14" l="1"/>
  <c r="K6" i="9"/>
  <c r="B30" i="12"/>
  <c r="F29" i="10"/>
  <c r="C30" i="12"/>
  <c r="E29" i="10"/>
  <c r="K31" i="10"/>
  <c r="G31" i="10"/>
  <c r="F30" i="12"/>
  <c r="B29" i="10"/>
  <c r="L29" i="10" s="1"/>
  <c r="D30" i="12"/>
  <c r="D29" i="10"/>
  <c r="J31" i="10"/>
  <c r="F31" i="10"/>
  <c r="E30" i="12"/>
  <c r="C29" i="10"/>
  <c r="E32" i="12"/>
  <c r="C31" i="10"/>
  <c r="C43" i="9"/>
  <c r="F43" i="9"/>
  <c r="K33" i="10"/>
  <c r="F32" i="12"/>
  <c r="B31" i="10"/>
  <c r="L31" i="10" s="1"/>
  <c r="B43" i="9"/>
  <c r="K43" i="9" s="1"/>
  <c r="D32" i="12"/>
  <c r="D31" i="10"/>
  <c r="D43" i="9"/>
  <c r="F34" i="12"/>
  <c r="B33" i="10"/>
  <c r="L33" i="10" s="1"/>
  <c r="B22" i="9"/>
  <c r="D34" i="12"/>
  <c r="D33" i="10"/>
  <c r="D22" i="9"/>
  <c r="B13" i="14" l="1"/>
  <c r="K22" i="9"/>
  <c r="C22" i="9"/>
  <c r="C14" i="9"/>
  <c r="K14" i="9" s="1"/>
  <c r="I33" i="10"/>
  <c r="I14" i="9"/>
  <c r="F22" i="9"/>
  <c r="F14" i="9"/>
  <c r="H33" i="10"/>
  <c r="H14" i="9"/>
  <c r="I31" i="10"/>
  <c r="E22" i="9"/>
  <c r="E14" i="9"/>
  <c r="I22" i="9"/>
  <c r="J43" i="9"/>
  <c r="I43" i="9"/>
  <c r="C33" i="10"/>
  <c r="F33" i="10"/>
  <c r="E33" i="10"/>
  <c r="H22" i="9"/>
  <c r="E31" i="10"/>
  <c r="B32" i="12"/>
  <c r="H31" i="10"/>
  <c r="G43" i="9"/>
  <c r="C34" i="12"/>
  <c r="B34" i="12"/>
  <c r="E34" i="12"/>
  <c r="H43" i="9"/>
  <c r="E43" i="9"/>
  <c r="G14" i="9"/>
  <c r="C32" i="12"/>
  <c r="J33" i="10" l="1"/>
  <c r="J14" i="9"/>
  <c r="J22" i="9"/>
  <c r="G22" i="9"/>
  <c r="G33" i="10"/>
  <c r="C26" i="10"/>
  <c r="D26" i="10" s="1"/>
  <c r="E26" i="10" s="1"/>
  <c r="F26" i="10" s="1"/>
  <c r="G26" i="10" s="1"/>
  <c r="H26" i="10" s="1"/>
  <c r="I26" i="10" s="1"/>
  <c r="J26" i="10" s="1"/>
  <c r="K26" i="10" s="1"/>
  <c r="C15" i="10"/>
  <c r="D15" i="10" s="1"/>
  <c r="E15" i="10" s="1"/>
  <c r="F15" i="10" s="1"/>
  <c r="G15" i="10" s="1"/>
  <c r="H15" i="10" s="1"/>
  <c r="I15" i="10" s="1"/>
  <c r="J15" i="10" s="1"/>
  <c r="K15" i="10" s="1"/>
  <c r="C3" i="10"/>
  <c r="D3" i="10" s="1"/>
  <c r="E3" i="10" s="1"/>
  <c r="F3" i="10" s="1"/>
  <c r="G3" i="10" s="1"/>
  <c r="H3" i="10" s="1"/>
  <c r="I3" i="10" s="1"/>
  <c r="J3" i="10" s="1"/>
  <c r="K3" i="10" s="1"/>
  <c r="C1" i="10"/>
  <c r="D1" i="10" s="1"/>
  <c r="E1" i="10" s="1"/>
  <c r="F1" i="10" s="1"/>
  <c r="G1" i="10" s="1"/>
  <c r="H1" i="10" s="1"/>
  <c r="I1" i="10" s="1"/>
  <c r="J1" i="10" s="1"/>
  <c r="K1" i="10" s="1"/>
  <c r="C41" i="13"/>
  <c r="D41" i="13" s="1"/>
  <c r="E41" i="13" s="1"/>
  <c r="F41" i="13" s="1"/>
  <c r="G41" i="13" s="1"/>
  <c r="H41" i="13" s="1"/>
  <c r="I41" i="13" s="1"/>
  <c r="J41" i="13" s="1"/>
  <c r="K41" i="13" s="1"/>
  <c r="E46" i="12"/>
  <c r="G42" i="12"/>
  <c r="H42" i="12" s="1"/>
  <c r="I42" i="12" s="1"/>
  <c r="J42" i="12" s="1"/>
  <c r="K42" i="12" s="1"/>
  <c r="L42" i="12" s="1"/>
  <c r="M42" i="12" s="1"/>
  <c r="N42" i="12" s="1"/>
  <c r="O42" i="12" s="1"/>
  <c r="P42" i="12" s="1"/>
  <c r="F46" i="12"/>
  <c r="D46" i="12"/>
  <c r="C46" i="12"/>
  <c r="E45" i="12"/>
  <c r="D45" i="12"/>
  <c r="C45" i="12"/>
  <c r="E39" i="12"/>
  <c r="E44" i="12" s="1"/>
  <c r="C39" i="12"/>
  <c r="C44" i="12" s="1"/>
  <c r="G27" i="12"/>
  <c r="H27" i="12" s="1"/>
  <c r="I27" i="12" s="1"/>
  <c r="J27" i="12" s="1"/>
  <c r="K27" i="12" s="1"/>
  <c r="L27" i="12" s="1"/>
  <c r="M27" i="12" s="1"/>
  <c r="N27" i="12" s="1"/>
  <c r="O27" i="12" s="1"/>
  <c r="P27" i="12" s="1"/>
  <c r="E53" i="12"/>
  <c r="C53" i="12"/>
  <c r="D62" i="12"/>
  <c r="F58" i="12"/>
  <c r="D58" i="12"/>
  <c r="E49" i="12"/>
  <c r="C49" i="12"/>
  <c r="D48" i="12"/>
  <c r="B14" i="12"/>
  <c r="E47" i="12"/>
  <c r="C47" i="12"/>
  <c r="D68" i="12"/>
  <c r="G2" i="12"/>
  <c r="H2" i="12" s="1"/>
  <c r="G1" i="12"/>
  <c r="F56" i="11"/>
  <c r="E56" i="11"/>
  <c r="D56" i="11"/>
  <c r="C56" i="11"/>
  <c r="G54" i="11"/>
  <c r="F54" i="11"/>
  <c r="E54" i="11"/>
  <c r="D54" i="11"/>
  <c r="C54" i="11"/>
  <c r="F50" i="11"/>
  <c r="D50" i="11"/>
  <c r="F48" i="11"/>
  <c r="E48" i="11"/>
  <c r="D48" i="11"/>
  <c r="C48" i="11"/>
  <c r="F44" i="11"/>
  <c r="E44" i="11"/>
  <c r="D44" i="11"/>
  <c r="C44" i="11"/>
  <c r="F43" i="11"/>
  <c r="E43" i="11"/>
  <c r="D43" i="11"/>
  <c r="C43" i="11"/>
  <c r="G42" i="11"/>
  <c r="F42" i="11"/>
  <c r="E42" i="11"/>
  <c r="D42" i="11"/>
  <c r="C42" i="11"/>
  <c r="M5" i="11"/>
  <c r="N5" i="11" s="1"/>
  <c r="O5" i="11" s="1"/>
  <c r="P5" i="11" s="1"/>
  <c r="G2" i="11"/>
  <c r="G1" i="11" s="1"/>
  <c r="G11" i="11"/>
  <c r="H11" i="11" s="1"/>
  <c r="I11" i="11" s="1"/>
  <c r="G10" i="11"/>
  <c r="G9" i="11"/>
  <c r="H9" i="11" s="1"/>
  <c r="I9" i="11" s="1"/>
  <c r="G8" i="11"/>
  <c r="H8" i="11" s="1"/>
  <c r="G7" i="11"/>
  <c r="G6" i="11"/>
  <c r="G27" i="11"/>
  <c r="G26" i="11"/>
  <c r="G25" i="11"/>
  <c r="G24" i="11"/>
  <c r="G23" i="11"/>
  <c r="G20" i="11"/>
  <c r="G19" i="11"/>
  <c r="G18" i="11"/>
  <c r="G17" i="11"/>
  <c r="G16" i="11"/>
  <c r="G15" i="11"/>
  <c r="G14" i="11"/>
  <c r="C63" i="12" l="1"/>
  <c r="E45" i="11"/>
  <c r="E49" i="11" s="1"/>
  <c r="F45" i="11"/>
  <c r="F49" i="11" s="1"/>
  <c r="D45" i="11"/>
  <c r="D49" i="11" s="1"/>
  <c r="D51" i="11" s="1"/>
  <c r="C55" i="11"/>
  <c r="C57" i="11" s="1"/>
  <c r="E63" i="12"/>
  <c r="E55" i="11"/>
  <c r="E57" i="11" s="1"/>
  <c r="C45" i="11"/>
  <c r="C49" i="11" s="1"/>
  <c r="E50" i="11"/>
  <c r="B25" i="12"/>
  <c r="F50" i="12"/>
  <c r="E51" i="12"/>
  <c r="D52" i="12"/>
  <c r="B39" i="12"/>
  <c r="F51" i="11"/>
  <c r="F57" i="12" s="1"/>
  <c r="F59" i="12" s="1"/>
  <c r="B43" i="13" s="1"/>
  <c r="C50" i="11"/>
  <c r="G50" i="11"/>
  <c r="D50" i="12"/>
  <c r="C51" i="12"/>
  <c r="F52" i="12"/>
  <c r="D39" i="12"/>
  <c r="D44" i="12" s="1"/>
  <c r="H15" i="11"/>
  <c r="H18" i="11"/>
  <c r="H16" i="11"/>
  <c r="H19" i="11"/>
  <c r="H23" i="11"/>
  <c r="H26" i="11"/>
  <c r="H7" i="11"/>
  <c r="J9" i="11"/>
  <c r="H24" i="11"/>
  <c r="H10" i="11"/>
  <c r="H17" i="11"/>
  <c r="H27" i="11"/>
  <c r="H14" i="11"/>
  <c r="H20" i="11"/>
  <c r="H25" i="11"/>
  <c r="H6" i="11"/>
  <c r="J11" i="11"/>
  <c r="H1" i="12"/>
  <c r="I2" i="12"/>
  <c r="H2" i="11"/>
  <c r="I8" i="11"/>
  <c r="E68" i="12"/>
  <c r="F47" i="12"/>
  <c r="C48" i="12"/>
  <c r="D49" i="12"/>
  <c r="E14" i="12"/>
  <c r="E58" i="12"/>
  <c r="C50" i="12"/>
  <c r="D51" i="12"/>
  <c r="E52" i="12"/>
  <c r="C62" i="12"/>
  <c r="D53" i="12"/>
  <c r="C55" i="13"/>
  <c r="F68" i="12"/>
  <c r="C25" i="12"/>
  <c r="F112" i="12"/>
  <c r="F92" i="12"/>
  <c r="F89" i="12"/>
  <c r="F95" i="12" s="1"/>
  <c r="C68" i="12"/>
  <c r="D47" i="12"/>
  <c r="E48" i="12"/>
  <c r="F49" i="12"/>
  <c r="C58" i="12"/>
  <c r="E50" i="12"/>
  <c r="F51" i="12"/>
  <c r="C52" i="12"/>
  <c r="D25" i="12"/>
  <c r="E62" i="12"/>
  <c r="F53" i="12"/>
  <c r="F115" i="12"/>
  <c r="F91" i="12" s="1"/>
  <c r="F97" i="12" s="1"/>
  <c r="F48" i="12"/>
  <c r="D14" i="12"/>
  <c r="E25" i="12"/>
  <c r="F106" i="12"/>
  <c r="F62" i="12"/>
  <c r="C13" i="13"/>
  <c r="B9" i="13"/>
  <c r="F83" i="12"/>
  <c r="F117" i="12"/>
  <c r="F85" i="12"/>
  <c r="F90" i="12"/>
  <c r="F96" i="12" s="1"/>
  <c r="F116" i="12"/>
  <c r="F45" i="12"/>
  <c r="C54" i="12" l="1"/>
  <c r="C64" i="12"/>
  <c r="E57" i="12"/>
  <c r="E59" i="12" s="1"/>
  <c r="D57" i="12"/>
  <c r="D59" i="12" s="1"/>
  <c r="E51" i="11"/>
  <c r="C51" i="11"/>
  <c r="E64" i="12"/>
  <c r="D63" i="12"/>
  <c r="D64" i="12" s="1"/>
  <c r="D55" i="11"/>
  <c r="D57" i="11" s="1"/>
  <c r="C57" i="12"/>
  <c r="C59" i="12" s="1"/>
  <c r="E54" i="12"/>
  <c r="F102" i="12"/>
  <c r="C14" i="12"/>
  <c r="F101" i="12"/>
  <c r="F14" i="12"/>
  <c r="F74" i="12" s="1"/>
  <c r="I6" i="11"/>
  <c r="I20" i="11"/>
  <c r="I27" i="11"/>
  <c r="I10" i="11"/>
  <c r="K9" i="11"/>
  <c r="I26" i="11"/>
  <c r="I19" i="11"/>
  <c r="I18" i="11"/>
  <c r="F98" i="12"/>
  <c r="F82" i="12"/>
  <c r="D54" i="12"/>
  <c r="J8" i="11"/>
  <c r="I1" i="12"/>
  <c r="J2" i="12"/>
  <c r="K11" i="11"/>
  <c r="I25" i="11"/>
  <c r="I14" i="11"/>
  <c r="I17" i="11"/>
  <c r="I24" i="11"/>
  <c r="I7" i="11"/>
  <c r="I16" i="11"/>
  <c r="I15" i="11"/>
  <c r="F105" i="12"/>
  <c r="F25" i="12"/>
  <c r="I2" i="11"/>
  <c r="H1" i="11"/>
  <c r="I23" i="11"/>
  <c r="C66" i="12" l="1"/>
  <c r="D66" i="12"/>
  <c r="E66" i="12"/>
  <c r="I1" i="11"/>
  <c r="J2" i="11"/>
  <c r="J7" i="11"/>
  <c r="J18" i="11"/>
  <c r="J10" i="11"/>
  <c r="F37" i="11"/>
  <c r="F34" i="11"/>
  <c r="F79" i="12"/>
  <c r="F107" i="12"/>
  <c r="J16" i="11"/>
  <c r="J14" i="11"/>
  <c r="J19" i="11"/>
  <c r="J27" i="11"/>
  <c r="J24" i="11"/>
  <c r="L11" i="11"/>
  <c r="K8" i="11"/>
  <c r="L9" i="11"/>
  <c r="J6" i="11"/>
  <c r="F109" i="12"/>
  <c r="J23" i="11"/>
  <c r="J15" i="11"/>
  <c r="J17" i="11"/>
  <c r="J25" i="11"/>
  <c r="K2" i="12"/>
  <c r="J1" i="12"/>
  <c r="J26" i="11"/>
  <c r="J20" i="11"/>
  <c r="K20" i="11" l="1"/>
  <c r="K17" i="11"/>
  <c r="K23" i="11"/>
  <c r="K10" i="11"/>
  <c r="K7" i="11"/>
  <c r="K1" i="12"/>
  <c r="L2" i="12"/>
  <c r="K6" i="11"/>
  <c r="L8" i="11"/>
  <c r="K19" i="11"/>
  <c r="K16" i="11"/>
  <c r="K26" i="11"/>
  <c r="K25" i="11"/>
  <c r="K15" i="11"/>
  <c r="K24" i="11"/>
  <c r="K18" i="11"/>
  <c r="J1" i="11"/>
  <c r="K2" i="11"/>
  <c r="F84" i="12"/>
  <c r="M9" i="11"/>
  <c r="M11" i="11"/>
  <c r="K27" i="11"/>
  <c r="K14" i="11"/>
  <c r="L27" i="11" l="1"/>
  <c r="N9" i="11"/>
  <c r="L10" i="11"/>
  <c r="L18" i="11"/>
  <c r="L19" i="11"/>
  <c r="L6" i="11"/>
  <c r="L17" i="11"/>
  <c r="N11" i="11"/>
  <c r="L14" i="11"/>
  <c r="F39" i="12"/>
  <c r="F86" i="12"/>
  <c r="L15" i="11"/>
  <c r="L26" i="11"/>
  <c r="L7" i="11"/>
  <c r="K1" i="11"/>
  <c r="L2" i="11"/>
  <c r="L24" i="11"/>
  <c r="L16" i="11"/>
  <c r="M8" i="11"/>
  <c r="L1" i="12"/>
  <c r="M2" i="12"/>
  <c r="L23" i="11"/>
  <c r="L20" i="11"/>
  <c r="L25" i="11"/>
  <c r="M1" i="12" l="1"/>
  <c r="N2" i="12"/>
  <c r="M2" i="11"/>
  <c r="L1" i="11"/>
  <c r="M14" i="11"/>
  <c r="M6" i="11"/>
  <c r="M25" i="11"/>
  <c r="M17" i="11"/>
  <c r="M10" i="11"/>
  <c r="O9" i="11"/>
  <c r="M23" i="11"/>
  <c r="M24" i="11"/>
  <c r="M19" i="11"/>
  <c r="N8" i="11"/>
  <c r="M7" i="11"/>
  <c r="M15" i="11"/>
  <c r="M20" i="11"/>
  <c r="F114" i="12"/>
  <c r="F75" i="12" s="1"/>
  <c r="F71" i="12"/>
  <c r="F44" i="12"/>
  <c r="F54" i="12" s="1"/>
  <c r="F55" i="11"/>
  <c r="F57" i="11" s="1"/>
  <c r="F63" i="12" s="1"/>
  <c r="F64" i="12" s="1"/>
  <c r="O11" i="11"/>
  <c r="M27" i="11"/>
  <c r="M16" i="11"/>
  <c r="M26" i="11"/>
  <c r="M18" i="11"/>
  <c r="N26" i="11" l="1"/>
  <c r="N27" i="11"/>
  <c r="F103" i="12"/>
  <c r="F66" i="12"/>
  <c r="N20" i="11"/>
  <c r="N7" i="11"/>
  <c r="N25" i="11"/>
  <c r="N14" i="11"/>
  <c r="N18" i="11"/>
  <c r="N16" i="11"/>
  <c r="N24" i="11"/>
  <c r="P9" i="11"/>
  <c r="M1" i="11"/>
  <c r="N2" i="11"/>
  <c r="P11" i="11"/>
  <c r="N15" i="11"/>
  <c r="O8" i="11"/>
  <c r="N17" i="11"/>
  <c r="N6" i="11"/>
  <c r="O2" i="12"/>
  <c r="N1" i="12"/>
  <c r="F73" i="12"/>
  <c r="F78" i="12"/>
  <c r="N19" i="11"/>
  <c r="N23" i="11"/>
  <c r="N10" i="11"/>
  <c r="O10" i="11" l="1"/>
  <c r="O17" i="11"/>
  <c r="O15" i="11"/>
  <c r="O24" i="11"/>
  <c r="O16" i="11"/>
  <c r="O14" i="11"/>
  <c r="O19" i="11"/>
  <c r="O1" i="12"/>
  <c r="P2" i="12"/>
  <c r="P1" i="12" s="1"/>
  <c r="O7" i="11"/>
  <c r="O26" i="11"/>
  <c r="O6" i="11"/>
  <c r="N1" i="11"/>
  <c r="O2" i="11"/>
  <c r="O18" i="11"/>
  <c r="O25" i="11"/>
  <c r="O23" i="11"/>
  <c r="P8" i="11"/>
  <c r="O20" i="11"/>
  <c r="O27" i="11"/>
  <c r="P16" i="11" l="1"/>
  <c r="P27" i="11"/>
  <c r="P23" i="11"/>
  <c r="P25" i="11"/>
  <c r="O1" i="11"/>
  <c r="P2" i="11"/>
  <c r="P1" i="11" s="1"/>
  <c r="P26" i="11"/>
  <c r="P15" i="11"/>
  <c r="P10" i="11"/>
  <c r="P14" i="11"/>
  <c r="P24" i="11"/>
  <c r="P20" i="11"/>
  <c r="P18" i="11"/>
  <c r="P7" i="11"/>
  <c r="P17" i="11"/>
  <c r="P6" i="11"/>
  <c r="P19" i="11"/>
  <c r="K56" i="9" l="1"/>
  <c r="K55" i="9"/>
  <c r="K52" i="9"/>
  <c r="J53" i="9" s="1"/>
  <c r="K53" i="9" s="1"/>
  <c r="K51" i="9"/>
  <c r="G5" i="11" s="1"/>
  <c r="K48" i="9"/>
  <c r="K40" i="9"/>
  <c r="K41" i="9"/>
  <c r="K39" i="9"/>
  <c r="K34" i="9"/>
  <c r="K35" i="9"/>
  <c r="K36" i="9"/>
  <c r="K33" i="9"/>
  <c r="K28" i="9"/>
  <c r="K29" i="9"/>
  <c r="K30" i="9"/>
  <c r="K27" i="9"/>
  <c r="C2" i="9"/>
  <c r="D2" i="9" s="1"/>
  <c r="E2" i="9" s="1"/>
  <c r="F2" i="9" s="1"/>
  <c r="G2" i="9" s="1"/>
  <c r="H2" i="9" s="1"/>
  <c r="I2" i="9" s="1"/>
  <c r="J2" i="9" s="1"/>
  <c r="D1" i="8"/>
  <c r="E1" i="8" s="1"/>
  <c r="F1" i="8" s="1"/>
  <c r="G1" i="8" s="1"/>
  <c r="H1" i="8" s="1"/>
  <c r="I1" i="8" s="1"/>
  <c r="J1" i="8" s="1"/>
  <c r="K1" i="8" s="1"/>
  <c r="L1" i="8" s="1"/>
  <c r="H5" i="11" l="1"/>
  <c r="I5" i="11" s="1"/>
  <c r="J5" i="11" s="1"/>
  <c r="K5" i="11" s="1"/>
  <c r="G28" i="12"/>
  <c r="J6" i="9"/>
  <c r="J8" i="9"/>
  <c r="J11" i="9"/>
  <c r="G21" i="11"/>
  <c r="G36" i="12" l="1"/>
  <c r="G46" i="12" s="1"/>
  <c r="G29" i="12"/>
  <c r="G30" i="12" s="1"/>
  <c r="G31" i="12"/>
  <c r="G83" i="12" s="1"/>
  <c r="G112" i="12"/>
  <c r="H28" i="12"/>
  <c r="H21" i="11"/>
  <c r="G33" i="11"/>
  <c r="G34" i="11" s="1"/>
  <c r="G82" i="12" l="1"/>
  <c r="G32" i="12"/>
  <c r="H29" i="12"/>
  <c r="H30" i="12" s="1"/>
  <c r="H36" i="12"/>
  <c r="H46" i="12" s="1"/>
  <c r="H112" i="12"/>
  <c r="H31" i="12"/>
  <c r="H83" i="12" s="1"/>
  <c r="I28" i="12"/>
  <c r="I21" i="11"/>
  <c r="H33" i="11"/>
  <c r="H34" i="11" s="1"/>
  <c r="H82" i="12" l="1"/>
  <c r="H32" i="12"/>
  <c r="I31" i="12"/>
  <c r="I83" i="12" s="1"/>
  <c r="I29" i="12"/>
  <c r="I30" i="12" s="1"/>
  <c r="I36" i="12"/>
  <c r="I46" i="12" s="1"/>
  <c r="I112" i="12"/>
  <c r="J28" i="12"/>
  <c r="J21" i="11"/>
  <c r="I33" i="11"/>
  <c r="I34" i="11" s="1"/>
  <c r="J29" i="12" l="1"/>
  <c r="J30" i="12" s="1"/>
  <c r="K28" i="12"/>
  <c r="J36" i="12"/>
  <c r="J46" i="12" s="1"/>
  <c r="J112" i="12"/>
  <c r="J31" i="12"/>
  <c r="J83" i="12" s="1"/>
  <c r="I32" i="12"/>
  <c r="I82" i="12"/>
  <c r="K21" i="11"/>
  <c r="J33" i="11"/>
  <c r="J34" i="11" s="1"/>
  <c r="J82" i="12" l="1"/>
  <c r="J32" i="12"/>
  <c r="K31" i="12"/>
  <c r="K83" i="12" s="1"/>
  <c r="K29" i="12"/>
  <c r="K30" i="12" s="1"/>
  <c r="K36" i="12"/>
  <c r="K46" i="12" s="1"/>
  <c r="K112" i="12"/>
  <c r="L28" i="12"/>
  <c r="L21" i="11"/>
  <c r="K33" i="11"/>
  <c r="K82" i="12" l="1"/>
  <c r="K32" i="12"/>
  <c r="L112" i="12"/>
  <c r="L36" i="12"/>
  <c r="L46" i="12" s="1"/>
  <c r="M28" i="12"/>
  <c r="L29" i="12"/>
  <c r="L30" i="12" s="1"/>
  <c r="L31" i="12"/>
  <c r="L83" i="12" s="1"/>
  <c r="K35" i="11"/>
  <c r="K34" i="11"/>
  <c r="M21" i="11"/>
  <c r="L33" i="11"/>
  <c r="L82" i="12" l="1"/>
  <c r="L32" i="12"/>
  <c r="M31" i="12"/>
  <c r="M83" i="12" s="1"/>
  <c r="M36" i="12"/>
  <c r="M46" i="12" s="1"/>
  <c r="M29" i="12"/>
  <c r="M30" i="12" s="1"/>
  <c r="N28" i="12"/>
  <c r="M112" i="12"/>
  <c r="N21" i="11"/>
  <c r="M33" i="11"/>
  <c r="L34" i="11"/>
  <c r="I36" i="11"/>
  <c r="J36" i="11"/>
  <c r="K36" i="11"/>
  <c r="H36" i="11"/>
  <c r="G36" i="11"/>
  <c r="G37" i="11" s="1"/>
  <c r="G38" i="11" s="1"/>
  <c r="N29" i="12" l="1"/>
  <c r="N36" i="12"/>
  <c r="N46" i="12" s="1"/>
  <c r="N112" i="12"/>
  <c r="N31" i="12"/>
  <c r="N83" i="12" s="1"/>
  <c r="N30" i="12"/>
  <c r="O28" i="12"/>
  <c r="M32" i="12"/>
  <c r="M82" i="12"/>
  <c r="G14" i="12"/>
  <c r="H37" i="11"/>
  <c r="M34" i="11"/>
  <c r="O21" i="11"/>
  <c r="N33" i="11"/>
  <c r="O36" i="12" l="1"/>
  <c r="O46" i="12" s="1"/>
  <c r="O31" i="12"/>
  <c r="O83" i="12" s="1"/>
  <c r="O112" i="12"/>
  <c r="P28" i="12"/>
  <c r="O29" i="12"/>
  <c r="O30" i="12" s="1"/>
  <c r="N32" i="12"/>
  <c r="N82" i="12"/>
  <c r="N34" i="11"/>
  <c r="G8" i="12"/>
  <c r="G49" i="12" s="1"/>
  <c r="G10" i="12"/>
  <c r="G13" i="12"/>
  <c r="G58" i="12" s="1"/>
  <c r="G11" i="12"/>
  <c r="G6" i="12"/>
  <c r="G5" i="12"/>
  <c r="G79" i="12"/>
  <c r="G7" i="12"/>
  <c r="G19" i="12"/>
  <c r="G52" i="12" s="1"/>
  <c r="G21" i="12"/>
  <c r="G18" i="12"/>
  <c r="G51" i="12" s="1"/>
  <c r="G17" i="12"/>
  <c r="G22" i="12"/>
  <c r="G53" i="12" s="1"/>
  <c r="P21" i="11"/>
  <c r="O33" i="11"/>
  <c r="I37" i="11"/>
  <c r="H38" i="11"/>
  <c r="H14" i="12"/>
  <c r="H79" i="12" s="1"/>
  <c r="P33" i="11" l="1"/>
  <c r="P36" i="12"/>
  <c r="P46" i="12" s="1"/>
  <c r="P29" i="12"/>
  <c r="P30" i="12" s="1"/>
  <c r="P31" i="12"/>
  <c r="P83" i="12" s="1"/>
  <c r="P112" i="12"/>
  <c r="O32" i="12"/>
  <c r="O82" i="12"/>
  <c r="O34" i="11"/>
  <c r="P34" i="11" s="1"/>
  <c r="G48" i="12"/>
  <c r="G90" i="12"/>
  <c r="G96" i="12" s="1"/>
  <c r="G115" i="12"/>
  <c r="G91" i="12" s="1"/>
  <c r="G97" i="12" s="1"/>
  <c r="H42" i="11"/>
  <c r="G44" i="11"/>
  <c r="H5" i="12"/>
  <c r="H21" i="12"/>
  <c r="H6" i="12"/>
  <c r="H18" i="12"/>
  <c r="H51" i="12" s="1"/>
  <c r="H17" i="12"/>
  <c r="H13" i="12"/>
  <c r="H58" i="12" s="1"/>
  <c r="H10" i="12"/>
  <c r="H22" i="12"/>
  <c r="H53" i="12" s="1"/>
  <c r="H7" i="12"/>
  <c r="H90" i="12" s="1"/>
  <c r="H96" i="12" s="1"/>
  <c r="H19" i="12"/>
  <c r="H52" i="12" s="1"/>
  <c r="H11" i="12"/>
  <c r="H8" i="12"/>
  <c r="H49" i="12" s="1"/>
  <c r="P35" i="11"/>
  <c r="G35" i="12"/>
  <c r="G107" i="12"/>
  <c r="G62" i="12"/>
  <c r="G68" i="12"/>
  <c r="G9" i="12"/>
  <c r="G12" i="12"/>
  <c r="G92" i="12" s="1"/>
  <c r="H50" i="11"/>
  <c r="G33" i="12"/>
  <c r="G48" i="11"/>
  <c r="I14" i="12"/>
  <c r="I79" i="12" s="1"/>
  <c r="J37" i="11"/>
  <c r="I38" i="11"/>
  <c r="G50" i="12"/>
  <c r="G20" i="12"/>
  <c r="G23" i="12" s="1"/>
  <c r="G47" i="12"/>
  <c r="G89" i="12"/>
  <c r="G95" i="12" s="1"/>
  <c r="P82" i="12" l="1"/>
  <c r="P32" i="12"/>
  <c r="G102" i="12"/>
  <c r="G98" i="12"/>
  <c r="H35" i="12"/>
  <c r="H62" i="12"/>
  <c r="H107" i="12"/>
  <c r="G24" i="12"/>
  <c r="I10" i="12"/>
  <c r="I7" i="12"/>
  <c r="I8" i="12"/>
  <c r="I49" i="12" s="1"/>
  <c r="I11" i="12"/>
  <c r="I13" i="12"/>
  <c r="I58" i="12" s="1"/>
  <c r="I22" i="12"/>
  <c r="I53" i="12" s="1"/>
  <c r="I6" i="12"/>
  <c r="I47" i="12" s="1"/>
  <c r="I17" i="12"/>
  <c r="I19" i="12"/>
  <c r="I52" i="12" s="1"/>
  <c r="I18" i="12"/>
  <c r="I51" i="12" s="1"/>
  <c r="I5" i="12"/>
  <c r="I21" i="12"/>
  <c r="H115" i="12"/>
  <c r="H91" i="12" s="1"/>
  <c r="H97" i="12" s="1"/>
  <c r="H48" i="12"/>
  <c r="H50" i="12"/>
  <c r="H20" i="12"/>
  <c r="H23" i="12" s="1"/>
  <c r="H68" i="12"/>
  <c r="H9" i="12"/>
  <c r="G117" i="12"/>
  <c r="G85" i="12"/>
  <c r="G109" i="12"/>
  <c r="P36" i="11"/>
  <c r="L36" i="11"/>
  <c r="O36" i="11"/>
  <c r="M36" i="11"/>
  <c r="N36" i="11"/>
  <c r="J14" i="12"/>
  <c r="K37" i="11"/>
  <c r="J38" i="11"/>
  <c r="G43" i="11"/>
  <c r="G45" i="11" s="1"/>
  <c r="G49" i="11" s="1"/>
  <c r="G51" i="11" s="1"/>
  <c r="G57" i="12" s="1"/>
  <c r="G59" i="12" s="1"/>
  <c r="C43" i="13" s="1"/>
  <c r="G34" i="12"/>
  <c r="G116" i="12"/>
  <c r="G45" i="12"/>
  <c r="G101" i="12"/>
  <c r="I42" i="11"/>
  <c r="H44" i="11"/>
  <c r="H33" i="12"/>
  <c r="I50" i="11"/>
  <c r="H48" i="11"/>
  <c r="H12" i="12"/>
  <c r="H92" i="12" s="1"/>
  <c r="H89" i="12"/>
  <c r="H95" i="12" s="1"/>
  <c r="H47" i="12"/>
  <c r="I89" i="12"/>
  <c r="I95" i="12" s="1"/>
  <c r="H98" i="12" l="1"/>
  <c r="J79" i="12"/>
  <c r="J5" i="12"/>
  <c r="J19" i="12"/>
  <c r="J52" i="12" s="1"/>
  <c r="J18" i="12"/>
  <c r="J51" i="12" s="1"/>
  <c r="J11" i="12"/>
  <c r="J22" i="12"/>
  <c r="J53" i="12" s="1"/>
  <c r="J6" i="12"/>
  <c r="J13" i="12"/>
  <c r="J58" i="12" s="1"/>
  <c r="J8" i="12"/>
  <c r="J49" i="12" s="1"/>
  <c r="J21" i="12"/>
  <c r="J35" i="12" s="1"/>
  <c r="J10" i="12"/>
  <c r="J17" i="12"/>
  <c r="J7" i="12"/>
  <c r="H24" i="12"/>
  <c r="H25" i="12" s="1"/>
  <c r="I90" i="12"/>
  <c r="I96" i="12" s="1"/>
  <c r="I48" i="12"/>
  <c r="I115" i="12"/>
  <c r="I91" i="12" s="1"/>
  <c r="I97" i="12" s="1"/>
  <c r="H116" i="12"/>
  <c r="H45" i="12"/>
  <c r="H43" i="11"/>
  <c r="H45" i="11" s="1"/>
  <c r="H49" i="11" s="1"/>
  <c r="H51" i="11" s="1"/>
  <c r="H57" i="12" s="1"/>
  <c r="H59" i="12" s="1"/>
  <c r="D43" i="13" s="1"/>
  <c r="H34" i="12"/>
  <c r="H102" i="12"/>
  <c r="I33" i="12"/>
  <c r="I48" i="11"/>
  <c r="J50" i="11"/>
  <c r="I12" i="12"/>
  <c r="J33" i="12"/>
  <c r="H101" i="12"/>
  <c r="I35" i="12"/>
  <c r="I62" i="12"/>
  <c r="I107" i="12"/>
  <c r="I50" i="12"/>
  <c r="I20" i="12"/>
  <c r="I23" i="12" s="1"/>
  <c r="J42" i="11"/>
  <c r="I44" i="11"/>
  <c r="G105" i="12"/>
  <c r="C9" i="13"/>
  <c r="G56" i="11"/>
  <c r="H54" i="11"/>
  <c r="G74" i="12"/>
  <c r="G106" i="12"/>
  <c r="G84" i="12"/>
  <c r="G37" i="12"/>
  <c r="L37" i="11"/>
  <c r="K14" i="12"/>
  <c r="K38" i="11"/>
  <c r="I68" i="12"/>
  <c r="I9" i="12"/>
  <c r="G25" i="12"/>
  <c r="H109" i="12"/>
  <c r="H117" i="12"/>
  <c r="H85" i="12"/>
  <c r="I101" i="12" l="1"/>
  <c r="H74" i="12"/>
  <c r="I98" i="12"/>
  <c r="I102" i="12"/>
  <c r="J20" i="12"/>
  <c r="J23" i="12" s="1"/>
  <c r="J50" i="12"/>
  <c r="I85" i="12"/>
  <c r="I109" i="12"/>
  <c r="I117" i="12"/>
  <c r="H37" i="12"/>
  <c r="H84" i="12"/>
  <c r="J12" i="12"/>
  <c r="J92" i="12" s="1"/>
  <c r="K50" i="11"/>
  <c r="J48" i="11"/>
  <c r="J89" i="12"/>
  <c r="J95" i="12" s="1"/>
  <c r="J47" i="12"/>
  <c r="G38" i="12"/>
  <c r="G86" i="12" s="1"/>
  <c r="I92" i="12"/>
  <c r="H105" i="12"/>
  <c r="H56" i="11"/>
  <c r="D9" i="13"/>
  <c r="I54" i="11"/>
  <c r="H106" i="12"/>
  <c r="K79" i="12"/>
  <c r="K6" i="12"/>
  <c r="K10" i="12"/>
  <c r="K33" i="12" s="1"/>
  <c r="K17" i="12"/>
  <c r="K22" i="12"/>
  <c r="K53" i="12" s="1"/>
  <c r="K18" i="12"/>
  <c r="K51" i="12" s="1"/>
  <c r="K7" i="12"/>
  <c r="K5" i="12"/>
  <c r="K19" i="12"/>
  <c r="K52" i="12" s="1"/>
  <c r="K13" i="12"/>
  <c r="K58" i="12" s="1"/>
  <c r="K8" i="12"/>
  <c r="K49" i="12" s="1"/>
  <c r="K21" i="12"/>
  <c r="K11" i="12"/>
  <c r="J117" i="12"/>
  <c r="J85" i="12"/>
  <c r="J109" i="12"/>
  <c r="J107" i="12"/>
  <c r="J62" i="12"/>
  <c r="J9" i="12"/>
  <c r="J68" i="12"/>
  <c r="M37" i="11"/>
  <c r="L14" i="12"/>
  <c r="L79" i="12" s="1"/>
  <c r="L38" i="11"/>
  <c r="I24" i="12"/>
  <c r="I74" i="12" s="1"/>
  <c r="J43" i="11"/>
  <c r="J34" i="12"/>
  <c r="J116" i="12"/>
  <c r="J45" i="12"/>
  <c r="I45" i="12"/>
  <c r="I116" i="12"/>
  <c r="I43" i="11"/>
  <c r="I45" i="11" s="1"/>
  <c r="I49" i="11" s="1"/>
  <c r="I51" i="11" s="1"/>
  <c r="I57" i="12" s="1"/>
  <c r="I59" i="12" s="1"/>
  <c r="E43" i="13" s="1"/>
  <c r="I34" i="12"/>
  <c r="J90" i="12"/>
  <c r="J96" i="12" s="1"/>
  <c r="J115" i="12"/>
  <c r="J91" i="12" s="1"/>
  <c r="J97" i="12" s="1"/>
  <c r="J48" i="12"/>
  <c r="K42" i="11"/>
  <c r="J44" i="11"/>
  <c r="J101" i="12" l="1"/>
  <c r="J102" i="12"/>
  <c r="J98" i="12"/>
  <c r="G39" i="12"/>
  <c r="G71" i="12" s="1"/>
  <c r="K107" i="12"/>
  <c r="K62" i="12"/>
  <c r="K50" i="12"/>
  <c r="K20" i="12"/>
  <c r="K23" i="12" s="1"/>
  <c r="K116" i="12"/>
  <c r="K45" i="12"/>
  <c r="K34" i="12"/>
  <c r="K43" i="11"/>
  <c r="J45" i="11"/>
  <c r="J49" i="11" s="1"/>
  <c r="J51" i="11" s="1"/>
  <c r="J57" i="12" s="1"/>
  <c r="J59" i="12" s="1"/>
  <c r="F43" i="13" s="1"/>
  <c r="L8" i="12"/>
  <c r="L49" i="12" s="1"/>
  <c r="L10" i="12"/>
  <c r="L33" i="12" s="1"/>
  <c r="L17" i="12"/>
  <c r="L5" i="12"/>
  <c r="L11" i="12"/>
  <c r="L21" i="12"/>
  <c r="L6" i="12"/>
  <c r="L7" i="12"/>
  <c r="L18" i="12"/>
  <c r="L51" i="12" s="1"/>
  <c r="L19" i="12"/>
  <c r="L52" i="12" s="1"/>
  <c r="L22" i="12"/>
  <c r="L53" i="12" s="1"/>
  <c r="L13" i="12"/>
  <c r="L58" i="12" s="1"/>
  <c r="K90" i="12"/>
  <c r="K96" i="12" s="1"/>
  <c r="K48" i="12"/>
  <c r="K115" i="12"/>
  <c r="K91" i="12" s="1"/>
  <c r="K97" i="12" s="1"/>
  <c r="L90" i="12"/>
  <c r="L96" i="12" s="1"/>
  <c r="L50" i="11"/>
  <c r="K48" i="11"/>
  <c r="K12" i="12"/>
  <c r="K92" i="12" s="1"/>
  <c r="H38" i="12"/>
  <c r="H86" i="12" s="1"/>
  <c r="I105" i="12"/>
  <c r="E9" i="13"/>
  <c r="J54" i="11"/>
  <c r="I56" i="11"/>
  <c r="I106" i="12"/>
  <c r="M38" i="11"/>
  <c r="N37" i="11"/>
  <c r="M14" i="12"/>
  <c r="K89" i="12"/>
  <c r="K95" i="12" s="1"/>
  <c r="K47" i="12"/>
  <c r="J24" i="12"/>
  <c r="J74" i="12" s="1"/>
  <c r="J37" i="12"/>
  <c r="J84" i="12"/>
  <c r="K68" i="12"/>
  <c r="K9" i="12"/>
  <c r="I84" i="12"/>
  <c r="I37" i="12"/>
  <c r="I25" i="12"/>
  <c r="K35" i="12"/>
  <c r="L42" i="11"/>
  <c r="K44" i="11"/>
  <c r="K102" i="12" l="1"/>
  <c r="K101" i="12"/>
  <c r="K45" i="11"/>
  <c r="K49" i="11" s="1"/>
  <c r="K51" i="11" s="1"/>
  <c r="K57" i="12" s="1"/>
  <c r="K59" i="12" s="1"/>
  <c r="G43" i="13" s="1"/>
  <c r="B8" i="13"/>
  <c r="B10" i="13" s="1"/>
  <c r="B11" i="13" s="1"/>
  <c r="G114" i="12"/>
  <c r="G75" i="12" s="1"/>
  <c r="G44" i="12"/>
  <c r="G55" i="11"/>
  <c r="G57" i="11" s="1"/>
  <c r="G63" i="12" s="1"/>
  <c r="B26" i="13" s="1"/>
  <c r="B27" i="13" s="1"/>
  <c r="K109" i="12"/>
  <c r="K117" i="12"/>
  <c r="K85" i="12"/>
  <c r="J38" i="12"/>
  <c r="J86" i="12" s="1"/>
  <c r="L45" i="12"/>
  <c r="L43" i="11"/>
  <c r="L34" i="12"/>
  <c r="L116" i="12"/>
  <c r="L35" i="12"/>
  <c r="L62" i="12"/>
  <c r="L107" i="12"/>
  <c r="L12" i="12"/>
  <c r="M50" i="11"/>
  <c r="L48" i="11"/>
  <c r="K37" i="12"/>
  <c r="K84" i="12"/>
  <c r="L50" i="12"/>
  <c r="L20" i="12"/>
  <c r="L23" i="12" s="1"/>
  <c r="K98" i="12"/>
  <c r="M42" i="11"/>
  <c r="L44" i="11"/>
  <c r="K24" i="12"/>
  <c r="K25" i="12" s="1"/>
  <c r="L89" i="12"/>
  <c r="L95" i="12" s="1"/>
  <c r="L47" i="12"/>
  <c r="J105" i="12"/>
  <c r="F9" i="13"/>
  <c r="J56" i="11"/>
  <c r="K54" i="11"/>
  <c r="J106" i="12"/>
  <c r="M79" i="12"/>
  <c r="M10" i="12"/>
  <c r="M5" i="12"/>
  <c r="M11" i="12"/>
  <c r="M18" i="12"/>
  <c r="M51" i="12" s="1"/>
  <c r="M22" i="12"/>
  <c r="M53" i="12" s="1"/>
  <c r="M21" i="12"/>
  <c r="M7" i="12"/>
  <c r="M19" i="12"/>
  <c r="M52" i="12" s="1"/>
  <c r="M17" i="12"/>
  <c r="M6" i="12"/>
  <c r="M13" i="12"/>
  <c r="M58" i="12" s="1"/>
  <c r="M8" i="12"/>
  <c r="M49" i="12" s="1"/>
  <c r="I38" i="12"/>
  <c r="I86" i="12" s="1"/>
  <c r="J25" i="12"/>
  <c r="N14" i="12"/>
  <c r="N79" i="12" s="1"/>
  <c r="N38" i="11"/>
  <c r="O37" i="11"/>
  <c r="H39" i="12"/>
  <c r="L115" i="12"/>
  <c r="L91" i="12" s="1"/>
  <c r="L97" i="12" s="1"/>
  <c r="L48" i="12"/>
  <c r="L68" i="12"/>
  <c r="L9" i="12"/>
  <c r="G54" i="12" l="1"/>
  <c r="B42" i="13" s="1"/>
  <c r="B45" i="13" s="1"/>
  <c r="B46" i="13" s="1"/>
  <c r="G78" i="12"/>
  <c r="G64" i="12"/>
  <c r="G73" i="12"/>
  <c r="L98" i="12"/>
  <c r="N21" i="12"/>
  <c r="N7" i="12"/>
  <c r="N90" i="12" s="1"/>
  <c r="N96" i="12" s="1"/>
  <c r="N13" i="12"/>
  <c r="N58" i="12" s="1"/>
  <c r="N18" i="12"/>
  <c r="N51" i="12" s="1"/>
  <c r="N19" i="12"/>
  <c r="N52" i="12" s="1"/>
  <c r="N11" i="12"/>
  <c r="N6" i="12"/>
  <c r="N10" i="12"/>
  <c r="N33" i="12" s="1"/>
  <c r="N5" i="12"/>
  <c r="N17" i="12"/>
  <c r="N8" i="12"/>
  <c r="N49" i="12" s="1"/>
  <c r="N22" i="12"/>
  <c r="N53" i="12" s="1"/>
  <c r="M90" i="12"/>
  <c r="M96" i="12" s="1"/>
  <c r="M48" i="12"/>
  <c r="M115" i="12"/>
  <c r="M91" i="12" s="1"/>
  <c r="M97" i="12" s="1"/>
  <c r="M44" i="11"/>
  <c r="N42" i="11"/>
  <c r="L92" i="12"/>
  <c r="L117" i="12"/>
  <c r="L85" i="12"/>
  <c r="L109" i="12"/>
  <c r="L45" i="11"/>
  <c r="L49" i="11" s="1"/>
  <c r="L51" i="11" s="1"/>
  <c r="L57" i="12" s="1"/>
  <c r="L59" i="12" s="1"/>
  <c r="H43" i="13" s="1"/>
  <c r="L37" i="12"/>
  <c r="L84" i="12"/>
  <c r="L101" i="12"/>
  <c r="M89" i="12"/>
  <c r="M95" i="12" s="1"/>
  <c r="M47" i="12"/>
  <c r="M35" i="12"/>
  <c r="M107" i="12"/>
  <c r="M62" i="12"/>
  <c r="M68" i="12"/>
  <c r="M9" i="12"/>
  <c r="K74" i="12"/>
  <c r="G9" i="13"/>
  <c r="L54" i="11"/>
  <c r="K56" i="11"/>
  <c r="K106" i="12"/>
  <c r="K38" i="12"/>
  <c r="K86" i="12" s="1"/>
  <c r="L24" i="12"/>
  <c r="L105" i="12" s="1"/>
  <c r="L102" i="12"/>
  <c r="H71" i="12"/>
  <c r="H44" i="12"/>
  <c r="H54" i="12" s="1"/>
  <c r="H55" i="11"/>
  <c r="H57" i="11" s="1"/>
  <c r="H63" i="12" s="1"/>
  <c r="H114" i="12"/>
  <c r="C8" i="13"/>
  <c r="C10" i="13" s="1"/>
  <c r="C11" i="13" s="1"/>
  <c r="O38" i="11"/>
  <c r="P37" i="11"/>
  <c r="O14" i="12"/>
  <c r="O79" i="12" s="1"/>
  <c r="I39" i="12"/>
  <c r="M20" i="12"/>
  <c r="M23" i="12" s="1"/>
  <c r="M50" i="12"/>
  <c r="M33" i="12"/>
  <c r="N50" i="11"/>
  <c r="M12" i="12"/>
  <c r="M48" i="11"/>
  <c r="K105" i="12"/>
  <c r="J39" i="12"/>
  <c r="G103" i="12" l="1"/>
  <c r="G66" i="12"/>
  <c r="M92" i="12"/>
  <c r="K39" i="12"/>
  <c r="K114" i="12" s="1"/>
  <c r="M101" i="12"/>
  <c r="H75" i="12"/>
  <c r="H73" i="12"/>
  <c r="H78" i="12"/>
  <c r="N50" i="12"/>
  <c r="N20" i="12"/>
  <c r="N23" i="12" s="1"/>
  <c r="N89" i="12"/>
  <c r="N95" i="12" s="1"/>
  <c r="N47" i="12"/>
  <c r="P14" i="12"/>
  <c r="P38" i="11"/>
  <c r="C26" i="13"/>
  <c r="C27" i="13" s="1"/>
  <c r="H64" i="12"/>
  <c r="H66" i="12" s="1"/>
  <c r="L74" i="12"/>
  <c r="L56" i="11"/>
  <c r="H9" i="13"/>
  <c r="M54" i="11"/>
  <c r="L106" i="12"/>
  <c r="M98" i="12"/>
  <c r="N9" i="12"/>
  <c r="N68" i="12"/>
  <c r="O42" i="11"/>
  <c r="N44" i="11"/>
  <c r="N115" i="12"/>
  <c r="N91" i="12" s="1"/>
  <c r="N97" i="12" s="1"/>
  <c r="N48" i="12"/>
  <c r="N43" i="11"/>
  <c r="N45" i="12"/>
  <c r="N34" i="12"/>
  <c r="N116" i="12"/>
  <c r="M24" i="12"/>
  <c r="M105" i="12" s="1"/>
  <c r="N12" i="12"/>
  <c r="N92" i="12" s="1"/>
  <c r="O50" i="11"/>
  <c r="N48" i="11"/>
  <c r="N107" i="12"/>
  <c r="N62" i="12"/>
  <c r="M43" i="11"/>
  <c r="M34" i="12"/>
  <c r="M116" i="12"/>
  <c r="M45" i="12"/>
  <c r="O21" i="12"/>
  <c r="O35" i="12" s="1"/>
  <c r="O7" i="12"/>
  <c r="O90" i="12" s="1"/>
  <c r="O96" i="12" s="1"/>
  <c r="O11" i="12"/>
  <c r="O18" i="12"/>
  <c r="O51" i="12" s="1"/>
  <c r="O6" i="12"/>
  <c r="O10" i="12"/>
  <c r="O17" i="12"/>
  <c r="O19" i="12"/>
  <c r="O52" i="12" s="1"/>
  <c r="O22" i="12"/>
  <c r="O53" i="12" s="1"/>
  <c r="O8" i="12"/>
  <c r="O49" i="12" s="1"/>
  <c r="O5" i="12"/>
  <c r="O13" i="12"/>
  <c r="O58" i="12" s="1"/>
  <c r="P79" i="12"/>
  <c r="J71" i="12"/>
  <c r="E8" i="13"/>
  <c r="E10" i="13" s="1"/>
  <c r="E11" i="13" s="1"/>
  <c r="J55" i="11"/>
  <c r="J57" i="11" s="1"/>
  <c r="J63" i="12" s="1"/>
  <c r="J114" i="12"/>
  <c r="J75" i="12" s="1"/>
  <c r="J44" i="12"/>
  <c r="J54" i="12" s="1"/>
  <c r="H103" i="12"/>
  <c r="C42" i="13"/>
  <c r="C45" i="13" s="1"/>
  <c r="C46" i="13" s="1"/>
  <c r="M109" i="12"/>
  <c r="M85" i="12"/>
  <c r="M117" i="12"/>
  <c r="D8" i="13"/>
  <c r="D10" i="13" s="1"/>
  <c r="D11" i="13" s="1"/>
  <c r="I114" i="12"/>
  <c r="I71" i="12"/>
  <c r="I55" i="11"/>
  <c r="I57" i="11" s="1"/>
  <c r="I63" i="12" s="1"/>
  <c r="I44" i="12"/>
  <c r="I54" i="12" s="1"/>
  <c r="L25" i="12"/>
  <c r="M102" i="12"/>
  <c r="N35" i="12"/>
  <c r="L38" i="12"/>
  <c r="L86" i="12" s="1"/>
  <c r="M45" i="11"/>
  <c r="M49" i="11" s="1"/>
  <c r="M51" i="11" s="1"/>
  <c r="M57" i="12" s="1"/>
  <c r="M59" i="12" s="1"/>
  <c r="I43" i="13" s="1"/>
  <c r="N102" i="12" l="1"/>
  <c r="N101" i="12"/>
  <c r="N45" i="11"/>
  <c r="N49" i="11" s="1"/>
  <c r="N51" i="11" s="1"/>
  <c r="N57" i="12" s="1"/>
  <c r="N59" i="12" s="1"/>
  <c r="J43" i="13" s="1"/>
  <c r="F8" i="13"/>
  <c r="F10" i="13" s="1"/>
  <c r="F11" i="13" s="1"/>
  <c r="M74" i="12"/>
  <c r="K44" i="12"/>
  <c r="K54" i="12" s="1"/>
  <c r="K103" i="12" s="1"/>
  <c r="K55" i="11"/>
  <c r="K57" i="11" s="1"/>
  <c r="K63" i="12" s="1"/>
  <c r="F26" i="13" s="1"/>
  <c r="F27" i="13" s="1"/>
  <c r="K71" i="12"/>
  <c r="L39" i="12"/>
  <c r="L114" i="12" s="1"/>
  <c r="N98" i="12"/>
  <c r="D26" i="13"/>
  <c r="D27" i="13" s="1"/>
  <c r="I64" i="12"/>
  <c r="I66" i="12" s="1"/>
  <c r="O9" i="12"/>
  <c r="O68" i="12"/>
  <c r="P42" i="11"/>
  <c r="O44" i="11"/>
  <c r="K75" i="12"/>
  <c r="K73" i="12"/>
  <c r="K78" i="12"/>
  <c r="O33" i="12"/>
  <c r="P50" i="11"/>
  <c r="O12" i="12"/>
  <c r="O48" i="11"/>
  <c r="O115" i="12"/>
  <c r="O91" i="12" s="1"/>
  <c r="O97" i="12" s="1"/>
  <c r="O48" i="12"/>
  <c r="M84" i="12"/>
  <c r="M37" i="12"/>
  <c r="I75" i="12"/>
  <c r="I73" i="12"/>
  <c r="I78" i="12"/>
  <c r="J103" i="12"/>
  <c r="E42" i="13"/>
  <c r="E45" i="13" s="1"/>
  <c r="E46" i="13" s="1"/>
  <c r="O89" i="12"/>
  <c r="O95" i="12" s="1"/>
  <c r="O47" i="12"/>
  <c r="O62" i="12"/>
  <c r="O107" i="12"/>
  <c r="N54" i="11"/>
  <c r="M56" i="11"/>
  <c r="I9" i="13"/>
  <c r="M106" i="12"/>
  <c r="N84" i="12"/>
  <c r="N37" i="12"/>
  <c r="N117" i="12"/>
  <c r="N85" i="12"/>
  <c r="N109" i="12"/>
  <c r="D42" i="13"/>
  <c r="D45" i="13" s="1"/>
  <c r="D46" i="13" s="1"/>
  <c r="I103" i="12"/>
  <c r="J78" i="12"/>
  <c r="J73" i="12"/>
  <c r="M25" i="12"/>
  <c r="P21" i="12"/>
  <c r="P19" i="12"/>
  <c r="P52" i="12" s="1"/>
  <c r="P22" i="12"/>
  <c r="P53" i="12" s="1"/>
  <c r="P5" i="12"/>
  <c r="P6" i="12"/>
  <c r="P47" i="12" s="1"/>
  <c r="P11" i="12"/>
  <c r="P44" i="11" s="1"/>
  <c r="P18" i="12"/>
  <c r="P51" i="12" s="1"/>
  <c r="P7" i="12"/>
  <c r="P90" i="12" s="1"/>
  <c r="P96" i="12" s="1"/>
  <c r="P13" i="12"/>
  <c r="P58" i="12" s="1"/>
  <c r="P10" i="12"/>
  <c r="P17" i="12"/>
  <c r="P8" i="12"/>
  <c r="P49" i="12" s="1"/>
  <c r="N24" i="12"/>
  <c r="N105" i="12" s="1"/>
  <c r="E26" i="13"/>
  <c r="E27" i="13" s="1"/>
  <c r="J64" i="12"/>
  <c r="J66" i="12" s="1"/>
  <c r="O50" i="12"/>
  <c r="O20" i="12"/>
  <c r="O23" i="12" s="1"/>
  <c r="O85" i="12"/>
  <c r="O109" i="12"/>
  <c r="O117" i="12"/>
  <c r="F42" i="13" l="1"/>
  <c r="F45" i="13" s="1"/>
  <c r="F46" i="13" s="1"/>
  <c r="L44" i="12"/>
  <c r="L54" i="12" s="1"/>
  <c r="G42" i="13" s="1"/>
  <c r="G45" i="13" s="1"/>
  <c r="G46" i="13" s="1"/>
  <c r="L55" i="11"/>
  <c r="L57" i="11" s="1"/>
  <c r="L63" i="12" s="1"/>
  <c r="L64" i="12" s="1"/>
  <c r="N74" i="12"/>
  <c r="P89" i="12"/>
  <c r="P95" i="12" s="1"/>
  <c r="K64" i="12"/>
  <c r="K66" i="12" s="1"/>
  <c r="G8" i="13"/>
  <c r="G10" i="13" s="1"/>
  <c r="G11" i="13" s="1"/>
  <c r="L71" i="12"/>
  <c r="P33" i="12"/>
  <c r="P48" i="11"/>
  <c r="P12" i="12"/>
  <c r="P92" i="12" s="1"/>
  <c r="P35" i="12"/>
  <c r="P107" i="12"/>
  <c r="P62" i="12"/>
  <c r="N38" i="12"/>
  <c r="N86" i="12" s="1"/>
  <c r="O98" i="12"/>
  <c r="P68" i="12"/>
  <c r="P9" i="12"/>
  <c r="M38" i="12"/>
  <c r="M86" i="12" s="1"/>
  <c r="O34" i="12"/>
  <c r="O116" i="12"/>
  <c r="O45" i="12"/>
  <c r="O43" i="11"/>
  <c r="O45" i="11" s="1"/>
  <c r="O49" i="11" s="1"/>
  <c r="O51" i="11" s="1"/>
  <c r="O57" i="12" s="1"/>
  <c r="O59" i="12" s="1"/>
  <c r="K43" i="13" s="1"/>
  <c r="O101" i="12"/>
  <c r="O24" i="12"/>
  <c r="N56" i="11"/>
  <c r="J9" i="13"/>
  <c r="O54" i="11"/>
  <c r="O74" i="12"/>
  <c r="N106" i="12"/>
  <c r="P115" i="12"/>
  <c r="P91" i="12" s="1"/>
  <c r="P97" i="12" s="1"/>
  <c r="P48" i="12"/>
  <c r="L75" i="12"/>
  <c r="L73" i="12"/>
  <c r="L78" i="12"/>
  <c r="N25" i="12"/>
  <c r="P50" i="12"/>
  <c r="P20" i="12"/>
  <c r="P23" i="12" s="1"/>
  <c r="O92" i="12"/>
  <c r="O102" i="12"/>
  <c r="P98" i="12" l="1"/>
  <c r="G26" i="13"/>
  <c r="G27" i="13" s="1"/>
  <c r="L103" i="12"/>
  <c r="L66" i="12"/>
  <c r="N39" i="12"/>
  <c r="N44" i="12" s="1"/>
  <c r="N54" i="12" s="1"/>
  <c r="P24" i="12"/>
  <c r="P25" i="12" s="1"/>
  <c r="M39" i="12"/>
  <c r="P109" i="12"/>
  <c r="P117" i="12"/>
  <c r="P85" i="12"/>
  <c r="P102" i="12"/>
  <c r="O105" i="12"/>
  <c r="K9" i="13"/>
  <c r="P54" i="11"/>
  <c r="O56" i="11"/>
  <c r="O106" i="12"/>
  <c r="O25" i="12"/>
  <c r="O37" i="12"/>
  <c r="O84" i="12"/>
  <c r="P101" i="12"/>
  <c r="P43" i="11"/>
  <c r="P45" i="11" s="1"/>
  <c r="P49" i="11" s="1"/>
  <c r="P51" i="11" s="1"/>
  <c r="P57" i="12" s="1"/>
  <c r="P59" i="12" s="1"/>
  <c r="P34" i="12"/>
  <c r="P116" i="12"/>
  <c r="P45" i="12"/>
  <c r="P74" i="12" l="1"/>
  <c r="I8" i="13"/>
  <c r="I10" i="13" s="1"/>
  <c r="I11" i="13" s="1"/>
  <c r="N71" i="12"/>
  <c r="N55" i="11"/>
  <c r="N57" i="11" s="1"/>
  <c r="N63" i="12" s="1"/>
  <c r="N64" i="12" s="1"/>
  <c r="N66" i="12" s="1"/>
  <c r="N114" i="12"/>
  <c r="N75" i="12" s="1"/>
  <c r="O38" i="12"/>
  <c r="O86" i="12" s="1"/>
  <c r="I42" i="13"/>
  <c r="I45" i="13" s="1"/>
  <c r="I46" i="13" s="1"/>
  <c r="N103" i="12"/>
  <c r="M114" i="12"/>
  <c r="M75" i="12" s="1"/>
  <c r="M55" i="11"/>
  <c r="M57" i="11" s="1"/>
  <c r="M63" i="12" s="1"/>
  <c r="H8" i="13"/>
  <c r="H10" i="13" s="1"/>
  <c r="H11" i="13" s="1"/>
  <c r="M44" i="12"/>
  <c r="M54" i="12" s="1"/>
  <c r="M71" i="12"/>
  <c r="P84" i="12"/>
  <c r="P37" i="12"/>
  <c r="P105" i="12"/>
  <c r="P56" i="11"/>
  <c r="P106" i="12"/>
  <c r="I26" i="13" l="1"/>
  <c r="I27" i="13" s="1"/>
  <c r="N73" i="12"/>
  <c r="N78" i="12"/>
  <c r="H26" i="13"/>
  <c r="H27" i="13" s="1"/>
  <c r="M64" i="12"/>
  <c r="M66" i="12" s="1"/>
  <c r="M73" i="12"/>
  <c r="M78" i="12"/>
  <c r="P38" i="12"/>
  <c r="P86" i="12" s="1"/>
  <c r="H42" i="13"/>
  <c r="H45" i="13" s="1"/>
  <c r="H46" i="13" s="1"/>
  <c r="M103" i="12"/>
  <c r="O39" i="12"/>
  <c r="O114" i="12" l="1"/>
  <c r="O55" i="11"/>
  <c r="O57" i="11" s="1"/>
  <c r="O63" i="12" s="1"/>
  <c r="O71" i="12"/>
  <c r="O44" i="12"/>
  <c r="O54" i="12" s="1"/>
  <c r="J8" i="13"/>
  <c r="J10" i="13" s="1"/>
  <c r="J11" i="13" s="1"/>
  <c r="P39" i="12"/>
  <c r="P71" i="12" l="1"/>
  <c r="K8" i="13"/>
  <c r="K10" i="13" s="1"/>
  <c r="P55" i="11"/>
  <c r="P57" i="11" s="1"/>
  <c r="P63" i="12" s="1"/>
  <c r="P114" i="12"/>
  <c r="P44" i="12"/>
  <c r="P54" i="12" s="1"/>
  <c r="O103" i="12"/>
  <c r="J42" i="13"/>
  <c r="J45" i="13" s="1"/>
  <c r="J46" i="13" s="1"/>
  <c r="J26" i="13"/>
  <c r="J27" i="13" s="1"/>
  <c r="O64" i="12"/>
  <c r="O66" i="12" s="1"/>
  <c r="O75" i="12"/>
  <c r="O73" i="12"/>
  <c r="O78" i="12"/>
  <c r="K42" i="13" l="1"/>
  <c r="K45" i="13" s="1"/>
  <c r="P103" i="12"/>
  <c r="P75" i="12"/>
  <c r="P78" i="12"/>
  <c r="P73" i="12"/>
  <c r="K26" i="13"/>
  <c r="P64" i="12"/>
  <c r="P66" i="12" s="1"/>
  <c r="B17" i="13"/>
  <c r="K11" i="13"/>
  <c r="C14" i="13" s="1"/>
  <c r="B16" i="13"/>
  <c r="B18" i="13" l="1"/>
  <c r="C19" i="13" s="1"/>
  <c r="C20" i="13" s="1"/>
  <c r="C22" i="13" s="1"/>
  <c r="K46" i="13"/>
  <c r="C48" i="13" s="1"/>
  <c r="B51" i="13"/>
  <c r="B50" i="13"/>
  <c r="B31" i="13"/>
  <c r="B32" i="13"/>
  <c r="K27" i="13"/>
  <c r="C29" i="13" s="1"/>
  <c r="B52" i="13" l="1"/>
  <c r="C53" i="13" s="1"/>
  <c r="C54" i="13" s="1"/>
  <c r="C56" i="13" s="1"/>
  <c r="C58" i="13" s="1"/>
  <c r="B33" i="13"/>
  <c r="C34" i="13" s="1"/>
  <c r="C35" i="13" s="1"/>
  <c r="C37" i="13" s="1"/>
</calcChain>
</file>

<file path=xl/sharedStrings.xml><?xml version="1.0" encoding="utf-8"?>
<sst xmlns="http://schemas.openxmlformats.org/spreadsheetml/2006/main" count="431" uniqueCount="258">
  <si>
    <t>Company Name</t>
  </si>
  <si>
    <t>ROIC</t>
  </si>
  <si>
    <t>Ratio Analysis</t>
  </si>
  <si>
    <t>Current Ratio</t>
  </si>
  <si>
    <t>Quick Ratio</t>
  </si>
  <si>
    <t>Operating Margin</t>
  </si>
  <si>
    <t>Inventory Turnover</t>
  </si>
  <si>
    <t>Fixed Asset Turnover</t>
  </si>
  <si>
    <t>Balance Sheet</t>
  </si>
  <si>
    <t>Income Statement</t>
  </si>
  <si>
    <t>Return on Equity = Net Income / Avg. Stockholders' Equity</t>
  </si>
  <si>
    <t>Return on Assets = De-levered Net Income / Avg. Total Assets</t>
  </si>
  <si>
    <t>Financial Leverage = Avg. Total Assets / Avg. Stockholders’ Equity</t>
  </si>
  <si>
    <t>Correction Factor = Net Income / De-levered Net Income</t>
  </si>
  <si>
    <t>Return on Sales =  De-levered Net Income / Sales</t>
  </si>
  <si>
    <t>Asset turnover = Sales / Avg. Total Assets</t>
  </si>
  <si>
    <t>Gross Margin = (Sales - Cost of Goods Sold) / Sales</t>
  </si>
  <si>
    <t>SG&amp;A as a % of Sales = SG&amp;A Expense / Sales</t>
  </si>
  <si>
    <t>Operating Margin = Operating Income / Sales</t>
  </si>
  <si>
    <t>Interest Expense as % of Sales = Interest Expense / Sales</t>
  </si>
  <si>
    <t>Effective Tax Rate = Income Taxes / Pre-tax Income</t>
  </si>
  <si>
    <t>Accounts Receivables Turnover = Sales / Avg. Accounts Receivable</t>
  </si>
  <si>
    <t>Inventory Turnover = Cost of Goods Sold / Avg. Inventory</t>
  </si>
  <si>
    <t>Accounts Payable Turnover = Purchases / Avg. Accounts Payable</t>
  </si>
  <si>
    <t>Fixed Asset Turnover = Sales / Avg. Net Property, Plant and Equipment</t>
  </si>
  <si>
    <t>Days Receivables =  365 * (Avg. Accounts Receivable / Sales)</t>
  </si>
  <si>
    <t>Days Inventory = 365 * (Avg. Inventory / Cost of Goods Sold)</t>
  </si>
  <si>
    <t>Days Payable = 365 * (Avg. Accounts Payable / Purchases)</t>
  </si>
  <si>
    <t>Net Trade Cycle = Days Receivable + Days Inventory - Days Payable</t>
  </si>
  <si>
    <t>Current Ratio = Current Assets / Current Liabilities</t>
  </si>
  <si>
    <t>Quick Ratio = (Cash + Accts Rec) / Current Liabilities</t>
  </si>
  <si>
    <t>CFO-to-Current Liabilities = Cash from Operations / Avg. Current Laibilities</t>
  </si>
  <si>
    <t>Interest Coverage = Operating Income before Depreciation / Interest Expense</t>
  </si>
  <si>
    <t>Cash Interest Coverage = (Cash from Operations + Cash Interest + Cash Taxes) / Cash Interest Paid</t>
  </si>
  <si>
    <t>Debt to Equity = Total Liabilities / Total Stockholders’ Equity</t>
  </si>
  <si>
    <t>Long-Term-Debt to Equity = Total Long-Term Debt / Total Stockholders’ Equity</t>
  </si>
  <si>
    <t>Long-Term Debt to Tangible Assets = Total Long-Term Debt / (Total Assets - Intangible Assets)</t>
  </si>
  <si>
    <t>Sales Growth = Change in Sales / Prior Year Sales</t>
  </si>
  <si>
    <t>Federal Statutory Rate + State and Foreign Statutory Rates (excludes permanent differences)</t>
  </si>
  <si>
    <t>De-levered Net Income = Net Income + (Interest Exp. * (1 - Statutory Tax Rate))</t>
  </si>
  <si>
    <t>Purchases = Ending Inventory + COGS – Beginning Inventory</t>
  </si>
  <si>
    <t>Weighted Avg Depreciation Rate = Depreciation &amp; Amortization / (Avg. Gross PP&amp;E + Avg. Intangible Assets)</t>
  </si>
  <si>
    <t>Weighted Avg Interest Rate = Interest Expense / Avg. Long-Term Debt</t>
  </si>
  <si>
    <t>ASSETS</t>
  </si>
  <si>
    <t>Cash and Equivalents</t>
  </si>
  <si>
    <t>Accounts Receivable, Net</t>
  </si>
  <si>
    <t>Inventory</t>
  </si>
  <si>
    <t>Other Current Assets</t>
  </si>
  <si>
    <t xml:space="preserve">  Total Current Assets</t>
  </si>
  <si>
    <t>Gross PP&amp;E</t>
  </si>
  <si>
    <t>Accumulated Depreciation</t>
  </si>
  <si>
    <t xml:space="preserve">  Net PP&amp;E</t>
  </si>
  <si>
    <t>Intangible Assets</t>
  </si>
  <si>
    <t xml:space="preserve">  Total Assets</t>
  </si>
  <si>
    <t>LIABILITIES &amp; EQUITY</t>
  </si>
  <si>
    <t>Accounts Payable</t>
  </si>
  <si>
    <t>Taxes Payable</t>
  </si>
  <si>
    <t>Other Current Liabilities</t>
  </si>
  <si>
    <t xml:space="preserve">  Total Current Liabilities</t>
  </si>
  <si>
    <t>Long-term Debt</t>
  </si>
  <si>
    <t>Other Liabilities</t>
  </si>
  <si>
    <t xml:space="preserve">  Total Liabilities</t>
  </si>
  <si>
    <t>Total Stockholder's Equity</t>
  </si>
  <si>
    <t xml:space="preserve">  Total Liabilities and Equity</t>
  </si>
  <si>
    <t>Sales</t>
  </si>
  <si>
    <t>Cost of Goods Sold</t>
  </si>
  <si>
    <t xml:space="preserve">  Gross Profit</t>
  </si>
  <si>
    <t>Selling, General, and Admin Exp</t>
  </si>
  <si>
    <t xml:space="preserve">  Operating Income before Depr</t>
  </si>
  <si>
    <t>Depreciation and Amortization</t>
  </si>
  <si>
    <t xml:space="preserve">  Operating Profit</t>
  </si>
  <si>
    <t>Interest Expense</t>
  </si>
  <si>
    <t>Other Gains and Losses</t>
  </si>
  <si>
    <t xml:space="preserve">  Pretax Income</t>
  </si>
  <si>
    <t>Income Tax Expense</t>
  </si>
  <si>
    <t xml:space="preserve">  Net Income</t>
  </si>
  <si>
    <t>Statement of Cash Flows</t>
  </si>
  <si>
    <t>Operations</t>
  </si>
  <si>
    <t>Net Income</t>
  </si>
  <si>
    <t>Chg. in Accounts Receivable, Net</t>
  </si>
  <si>
    <t>Chg. in Inventory</t>
  </si>
  <si>
    <t>Chg. in Other Current Assets</t>
  </si>
  <si>
    <t>Chg. in Accounts Payable</t>
  </si>
  <si>
    <t>Chg. in Taxes Payable</t>
  </si>
  <si>
    <t>Chg. in Other Current Liabilities</t>
  </si>
  <si>
    <t>Chg. in Other Liabilities</t>
  </si>
  <si>
    <t>Net Cash from Operations</t>
  </si>
  <si>
    <t>Investing</t>
  </si>
  <si>
    <t>Acquisition of PP&amp;E</t>
  </si>
  <si>
    <t>Change in Intangible Assets</t>
  </si>
  <si>
    <t>Net Cash from Investing Activities</t>
  </si>
  <si>
    <t>Financing</t>
  </si>
  <si>
    <t>Net Proceeds from Issuing Debt</t>
  </si>
  <si>
    <t>Dividends</t>
  </si>
  <si>
    <t>Net Cash from Financing Activities</t>
  </si>
  <si>
    <t xml:space="preserve">Change in cash </t>
  </si>
  <si>
    <t>Cash Interest</t>
  </si>
  <si>
    <t>Cash Taxes</t>
  </si>
  <si>
    <t>Earnings per share</t>
  </si>
  <si>
    <t>Dividends per share</t>
  </si>
  <si>
    <t>Shares Outstanding</t>
  </si>
  <si>
    <t>BookValue per share</t>
  </si>
  <si>
    <t>Market Cap</t>
  </si>
  <si>
    <t>Retained Earnings</t>
  </si>
  <si>
    <t>Avg</t>
  </si>
  <si>
    <t>Return on Equity</t>
  </si>
  <si>
    <t>Return on Assets</t>
  </si>
  <si>
    <t>Financial Leverage</t>
  </si>
  <si>
    <t>Correction Factor</t>
  </si>
  <si>
    <t>Return on Sales</t>
  </si>
  <si>
    <t xml:space="preserve">Asset turnover </t>
  </si>
  <si>
    <t>Profitability</t>
  </si>
  <si>
    <t>Gross margin</t>
  </si>
  <si>
    <t>SG&amp;A as % of Sales</t>
  </si>
  <si>
    <t>Interest Expense as % of Sales</t>
  </si>
  <si>
    <t>Effective Tax Rate</t>
  </si>
  <si>
    <t>Asset Turnover Ratios</t>
  </si>
  <si>
    <t>Accounts Receivable Turnover</t>
  </si>
  <si>
    <t>Accounts Payable Turnover</t>
  </si>
  <si>
    <t>Days Turnover Ratios</t>
  </si>
  <si>
    <t>Days Receivables</t>
  </si>
  <si>
    <t>Days Inventory</t>
  </si>
  <si>
    <t>Days Payables</t>
  </si>
  <si>
    <t>Net Trade Cycle</t>
  </si>
  <si>
    <t>Liquidity Analysis</t>
  </si>
  <si>
    <t>CFO-to-Current Liabilities</t>
  </si>
  <si>
    <t xml:space="preserve">Interest Coverage </t>
  </si>
  <si>
    <t xml:space="preserve">Cash Interest Coverage </t>
  </si>
  <si>
    <t xml:space="preserve">Debt to Equity </t>
  </si>
  <si>
    <t xml:space="preserve">Long-Term-Debt to Equity </t>
  </si>
  <si>
    <t>Long-Term Debt to Tangible Assets</t>
  </si>
  <si>
    <t>Other Information</t>
  </si>
  <si>
    <t>Sales Growth</t>
  </si>
  <si>
    <t>Statutory Tax Rate</t>
  </si>
  <si>
    <t xml:space="preserve">De-levered Net Income </t>
  </si>
  <si>
    <t>Purchases</t>
  </si>
  <si>
    <t>Weighted Avg Depreciation Rate</t>
  </si>
  <si>
    <t>Weighted Avg Interest Rate</t>
  </si>
  <si>
    <t>Assumptions for Projected Fin Stmts</t>
  </si>
  <si>
    <t>I/S Projection Assumptions</t>
  </si>
  <si>
    <t>Sales growth</t>
  </si>
  <si>
    <t>Historical avg. growth for 5 years, then industry avg.</t>
  </si>
  <si>
    <t>Cost of goods sold</t>
  </si>
  <si>
    <t>Historical average ratio of cgs / sales (common size IS)</t>
  </si>
  <si>
    <t>Historical avg. ratio of sg&amp;a / sales (common size IS)</t>
  </si>
  <si>
    <t>Historical avg. depreciation rate of avg. gross pp&amp;e</t>
  </si>
  <si>
    <t>Forecasted interest rate (2015)</t>
  </si>
  <si>
    <t>Historical avg. ratio of G&amp;L / sales (common size IS)</t>
  </si>
  <si>
    <t>Historical statutory income tax rate</t>
  </si>
  <si>
    <t>B/S Projection Assumptions</t>
  </si>
  <si>
    <t>Historical average ratio of account / TA (common size BS)</t>
  </si>
  <si>
    <t>Total asset turnover</t>
  </si>
  <si>
    <t>Historical average</t>
  </si>
  <si>
    <t>2015 ratio of debt / TA (common size BS)</t>
  </si>
  <si>
    <t xml:space="preserve">Total equities </t>
  </si>
  <si>
    <t>Plug (TA - TL)</t>
  </si>
  <si>
    <t>Supplemental Calculations</t>
  </si>
  <si>
    <t>Calculation of smoothed total assets</t>
  </si>
  <si>
    <t>Average total assets (initial est)</t>
  </si>
  <si>
    <t>Ending total assets (initial est)</t>
  </si>
  <si>
    <t>Annual compound growth rate</t>
  </si>
  <si>
    <t xml:space="preserve"> </t>
  </si>
  <si>
    <t>Growth rate in total assets</t>
  </si>
  <si>
    <t>Ending total assets (final est)</t>
  </si>
  <si>
    <t>Average total assets (final est)</t>
  </si>
  <si>
    <t>Accumulated depreciation</t>
  </si>
  <si>
    <t>Beginning balance</t>
  </si>
  <si>
    <t>+ Depreciation expense</t>
  </si>
  <si>
    <t>- Ending balance</t>
  </si>
  <si>
    <t>Retirements (plug)</t>
  </si>
  <si>
    <t>Ending balance</t>
  </si>
  <si>
    <t>+ Retirements</t>
  </si>
  <si>
    <t>- Beginning balance</t>
  </si>
  <si>
    <t>Net Purchases (plug)</t>
  </si>
  <si>
    <t>Dividends and Repurchases (net of stock issues)</t>
  </si>
  <si>
    <t>Beginning balance Stockholders' Equity</t>
  </si>
  <si>
    <t>+ Net Income</t>
  </si>
  <si>
    <t>- Ending balance Stockholders' Equity</t>
  </si>
  <si>
    <t>Dividends and net share repurchases (plug)</t>
  </si>
  <si>
    <t>MPS Limited</t>
  </si>
  <si>
    <t>Projected Fin Stmts</t>
  </si>
  <si>
    <t>INCOME STATEMENT</t>
  </si>
  <si>
    <t>STATEMENT OF CASH FLOWS</t>
  </si>
  <si>
    <t>Change in Other Assets</t>
  </si>
  <si>
    <t>Change in cash (BS)</t>
  </si>
  <si>
    <t>SELECTED RATIOS</t>
  </si>
  <si>
    <t>Valuation Analysis</t>
  </si>
  <si>
    <t>Discount rate</t>
  </si>
  <si>
    <t>Residual Income Valuation Model</t>
  </si>
  <si>
    <t>Actual earnings</t>
  </si>
  <si>
    <t>Expected earnings (r * SE)</t>
  </si>
  <si>
    <t>Abnormal earnings</t>
  </si>
  <si>
    <t>PV of AE at end of 2015</t>
  </si>
  <si>
    <t>PV of AE during forecast period</t>
  </si>
  <si>
    <t>Terminal value:</t>
  </si>
  <si>
    <t xml:space="preserve">    Base AE for terminal growth</t>
  </si>
  <si>
    <t xml:space="preserve">    Terminal growth rate for AE</t>
  </si>
  <si>
    <t xml:space="preserve">    PV of perpet AE at end of 2025</t>
  </si>
  <si>
    <t xml:space="preserve">    PV of perpet AE at end of 2015</t>
  </si>
  <si>
    <t>Estimated market value</t>
  </si>
  <si>
    <t>Number of shares at end of 2015</t>
  </si>
  <si>
    <t>Estimated value per share</t>
  </si>
  <si>
    <t>Dividend Valuation Model</t>
  </si>
  <si>
    <t>PV of dividends at end of 2015</t>
  </si>
  <si>
    <t>PV of divs during forecast period</t>
  </si>
  <si>
    <t xml:space="preserve">    Base dividend for terminal growth</t>
  </si>
  <si>
    <t xml:space="preserve">    Terminal dividend growth rate</t>
  </si>
  <si>
    <t xml:space="preserve">    PV of dividends at end of 2025</t>
  </si>
  <si>
    <t xml:space="preserve">    PV of dividends at end of 2015</t>
  </si>
  <si>
    <t>PV of dividends in arrears</t>
  </si>
  <si>
    <t>Free Cash Flow Valuation</t>
  </si>
  <si>
    <t>Operating Cash Flow</t>
  </si>
  <si>
    <t>Investing Cash Flow</t>
  </si>
  <si>
    <t>Free Cash Flow</t>
  </si>
  <si>
    <t>PV of FCF at end of 2015</t>
  </si>
  <si>
    <t>PV of FCF during forecast period</t>
  </si>
  <si>
    <t xml:space="preserve">    Base FCF for terminal growth</t>
  </si>
  <si>
    <t xml:space="preserve">    PV of FCF at end of 2025</t>
  </si>
  <si>
    <t xml:space="preserve">    PV of FCF at end of 2015</t>
  </si>
  <si>
    <t>PV of FCF in arrears</t>
  </si>
  <si>
    <t>Initial financial assets</t>
  </si>
  <si>
    <t>Estimated value of equity</t>
  </si>
  <si>
    <t>EBIT(1-tax) / (Fixed Assets+NCWC)</t>
  </si>
  <si>
    <t>Enterprise Value</t>
  </si>
  <si>
    <t>Market Cap  + Long Term Debt - Cash</t>
  </si>
  <si>
    <t>Non-cash Working Capital</t>
  </si>
  <si>
    <t>Current Assets - Current Liabilities - Cash</t>
  </si>
  <si>
    <t>Sales Growth (%)</t>
  </si>
  <si>
    <t>Net Profit Growth (%)</t>
  </si>
  <si>
    <t>Face Value</t>
  </si>
  <si>
    <t>Price (31st March)</t>
  </si>
  <si>
    <t>Book value of equity at end of current year</t>
  </si>
  <si>
    <t>5 Yr Avg</t>
  </si>
  <si>
    <t>Altman-Z Scorce  (&lt;3)</t>
  </si>
  <si>
    <t>Piotroski F-score (&gt;7)</t>
  </si>
  <si>
    <t>ROA &gt; 25% &amp; low PE</t>
  </si>
  <si>
    <t>Current Price &lt; 10 X CashFlow/share</t>
  </si>
  <si>
    <t>Market Cap &lt; Cash + Short-term Investment + 50% of Fixed Assets + 75-90% Account Receivables + 50-75% Inventories - Total Liabilities</t>
  </si>
  <si>
    <t>Market Cap &lt; 2/3 X (Current Assets - Total Liabilties)</t>
  </si>
  <si>
    <t>Current Ratio &gt; 2.0</t>
  </si>
  <si>
    <t>Quick Ratio &gt; 1.0</t>
  </si>
  <si>
    <t>Cash Position Ratio &gt; 0.5</t>
  </si>
  <si>
    <t>Gross Margin &gt; 40%</t>
  </si>
  <si>
    <t>Net Margin &gt; 20%</t>
  </si>
  <si>
    <t>SG&amp;A / Gross Profit &lt; 30%</t>
  </si>
  <si>
    <t>Interest / Operating Income &lt; 15%</t>
  </si>
  <si>
    <t>Long-term debt / Net Earnings (3,4 times)</t>
  </si>
  <si>
    <t>10 Yr capex / 10 Yr Net Earnings &lt; 50%</t>
  </si>
  <si>
    <t>Debt &lt; Book Value</t>
  </si>
  <si>
    <t>Long Term Debt &lt; 2 * WC</t>
  </si>
  <si>
    <t>Debt / EBITDA &lt; 5</t>
  </si>
  <si>
    <t>FCF/EV ~ 15% (compare with FDs)</t>
  </si>
  <si>
    <t>s</t>
  </si>
  <si>
    <t>Price to Earning (P/E)</t>
  </si>
  <si>
    <t>FCF per share</t>
  </si>
  <si>
    <t>Left Side</t>
  </si>
  <si>
    <t>Right-Side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</si>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</sst>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"/>
    <numFmt numFmtId="168" formatCode="0.000000000%"/>
    <numFmt numFmtId="169" formatCode="0.00000"/>
    <numFmt numFmtId="170" formatCode="0.0000"/>
    <numFmt numFmtId="171" formatCode="[$₹-439]#,##0.00;[$₹-439]\-#,##0.00"/>
  </numFmts>
  <fonts count="16">
    <font>
      <sz val="11"/>
      <color theme="1"/>
      <name val="Calibri"/>
      <family val="2"/>
      <scheme val="minor"/>
    </font>
    <font>
      <sz val="10"/>
      <name val="Geneva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2"/>
      <name val="Times New Roman"/>
      <family val="1"/>
    </font>
    <font>
      <sz val="12"/>
      <name val="Times New Roman"/>
      <family val="1"/>
      <charset val="134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>
      <alignment vertical="center"/>
    </xf>
    <xf numFmtId="9" fontId="6" fillId="0" borderId="0" applyBorder="0" applyProtection="0">
      <alignment vertical="center"/>
    </xf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ont="1" applyBorder="1"/>
    <xf numFmtId="0" fontId="0" fillId="6" borderId="0" xfId="0" applyFill="1"/>
    <xf numFmtId="0" fontId="2" fillId="0" borderId="1" xfId="0" applyFont="1" applyBorder="1"/>
    <xf numFmtId="0" fontId="7" fillId="0" borderId="0" xfId="6" applyFont="1"/>
    <xf numFmtId="0" fontId="8" fillId="0" borderId="1" xfId="6" applyFont="1" applyBorder="1" applyAlignment="1">
      <alignment horizontal="right"/>
    </xf>
    <xf numFmtId="0" fontId="8" fillId="0" borderId="0" xfId="6" applyFont="1" applyBorder="1" applyAlignment="1">
      <alignment horizontal="right"/>
    </xf>
    <xf numFmtId="0" fontId="8" fillId="0" borderId="0" xfId="6" applyFont="1"/>
    <xf numFmtId="10" fontId="8" fillId="0" borderId="0" xfId="13" applyNumberFormat="1" applyFont="1"/>
    <xf numFmtId="164" fontId="8" fillId="0" borderId="0" xfId="7" applyNumberFormat="1" applyFont="1"/>
    <xf numFmtId="0" fontId="7" fillId="0" borderId="0" xfId="6" applyFont="1" applyAlignment="1"/>
    <xf numFmtId="164" fontId="7" fillId="0" borderId="0" xfId="7" applyNumberFormat="1" applyFont="1"/>
    <xf numFmtId="10" fontId="7" fillId="0" borderId="0" xfId="13" applyNumberFormat="1" applyFont="1"/>
    <xf numFmtId="0" fontId="7" fillId="0" borderId="0" xfId="6" applyFont="1" applyBorder="1"/>
    <xf numFmtId="167" fontId="7" fillId="0" borderId="0" xfId="6" applyNumberFormat="1" applyFont="1" applyBorder="1"/>
    <xf numFmtId="2" fontId="8" fillId="0" borderId="0" xfId="6" applyNumberFormat="1" applyFont="1"/>
    <xf numFmtId="167" fontId="7" fillId="0" borderId="0" xfId="6" applyNumberFormat="1" applyFont="1"/>
    <xf numFmtId="10" fontId="7" fillId="0" borderId="0" xfId="7" applyNumberFormat="1" applyFont="1" applyBorder="1"/>
    <xf numFmtId="167" fontId="8" fillId="0" borderId="0" xfId="6" applyNumberFormat="1" applyFont="1"/>
    <xf numFmtId="9" fontId="7" fillId="0" borderId="0" xfId="13" applyFont="1"/>
    <xf numFmtId="10" fontId="7" fillId="0" borderId="0" xfId="6" applyNumberFormat="1" applyFont="1"/>
    <xf numFmtId="10" fontId="7" fillId="0" borderId="0" xfId="13" applyNumberFormat="1" applyFont="1" applyBorder="1"/>
    <xf numFmtId="166" fontId="8" fillId="0" borderId="0" xfId="6" applyNumberFormat="1" applyFont="1"/>
    <xf numFmtId="2" fontId="7" fillId="0" borderId="0" xfId="6" applyNumberFormat="1" applyFont="1" applyBorder="1"/>
    <xf numFmtId="0" fontId="7" fillId="0" borderId="0" xfId="6" applyFont="1" applyFill="1" applyBorder="1"/>
    <xf numFmtId="2" fontId="7" fillId="0" borderId="0" xfId="6" applyNumberFormat="1" applyFont="1" applyFill="1" applyBorder="1"/>
    <xf numFmtId="166" fontId="7" fillId="0" borderId="0" xfId="6" applyNumberFormat="1" applyFont="1"/>
    <xf numFmtId="0" fontId="8" fillId="0" borderId="0" xfId="6" applyFont="1" applyAlignment="1"/>
    <xf numFmtId="167" fontId="7" fillId="0" borderId="0" xfId="6" applyNumberFormat="1" applyFont="1" applyAlignment="1"/>
    <xf numFmtId="43" fontId="8" fillId="0" borderId="0" xfId="6" applyNumberFormat="1" applyFont="1"/>
    <xf numFmtId="2" fontId="7" fillId="0" borderId="0" xfId="6" applyNumberFormat="1" applyFont="1" applyAlignment="1"/>
    <xf numFmtId="168" fontId="7" fillId="0" borderId="0" xfId="6" applyNumberFormat="1" applyFont="1" applyBorder="1"/>
    <xf numFmtId="10" fontId="7" fillId="5" borderId="0" xfId="13" applyNumberFormat="1" applyFont="1" applyFill="1" applyBorder="1"/>
    <xf numFmtId="167" fontId="7" fillId="0" borderId="0" xfId="6" applyNumberFormat="1" applyFont="1" applyFill="1" applyBorder="1"/>
    <xf numFmtId="170" fontId="7" fillId="0" borderId="0" xfId="6" applyNumberFormat="1" applyFont="1"/>
    <xf numFmtId="2" fontId="7" fillId="0" borderId="0" xfId="6" applyNumberFormat="1" applyFont="1"/>
    <xf numFmtId="1" fontId="7" fillId="0" borderId="0" xfId="6" applyNumberFormat="1" applyFont="1"/>
    <xf numFmtId="1" fontId="8" fillId="0" borderId="0" xfId="6" applyNumberFormat="1" applyFont="1"/>
    <xf numFmtId="0" fontId="9" fillId="0" borderId="0" xfId="6" applyFont="1"/>
    <xf numFmtId="170" fontId="7" fillId="0" borderId="1" xfId="6" applyNumberFormat="1" applyFont="1" applyBorder="1"/>
    <xf numFmtId="2" fontId="8" fillId="0" borderId="1" xfId="6" applyNumberFormat="1" applyFont="1" applyBorder="1"/>
    <xf numFmtId="169" fontId="7" fillId="0" borderId="0" xfId="6" applyNumberFormat="1" applyFont="1"/>
    <xf numFmtId="169" fontId="7" fillId="0" borderId="1" xfId="6" applyNumberFormat="1" applyFont="1" applyBorder="1"/>
    <xf numFmtId="0" fontId="7" fillId="0" borderId="5" xfId="6" applyFont="1" applyBorder="1"/>
    <xf numFmtId="2" fontId="8" fillId="0" borderId="5" xfId="6" applyNumberFormat="1" applyFont="1" applyBorder="1"/>
    <xf numFmtId="169" fontId="7" fillId="0" borderId="5" xfId="6" applyNumberFormat="1" applyFont="1" applyBorder="1"/>
    <xf numFmtId="170" fontId="7" fillId="0" borderId="0" xfId="6" applyNumberFormat="1" applyFont="1" applyBorder="1"/>
    <xf numFmtId="170" fontId="7" fillId="0" borderId="4" xfId="6" applyNumberFormat="1" applyFont="1" applyBorder="1"/>
    <xf numFmtId="0" fontId="2" fillId="0" borderId="0" xfId="10" applyFont="1"/>
    <xf numFmtId="0" fontId="7" fillId="0" borderId="1" xfId="6" applyFont="1" applyBorder="1"/>
    <xf numFmtId="0" fontId="8" fillId="0" borderId="1" xfId="6" applyFont="1" applyBorder="1"/>
    <xf numFmtId="0" fontId="10" fillId="0" borderId="0" xfId="6" applyFont="1"/>
    <xf numFmtId="167" fontId="8" fillId="5" borderId="0" xfId="6" applyNumberFormat="1" applyFont="1" applyFill="1"/>
    <xf numFmtId="0" fontId="11" fillId="0" borderId="0" xfId="6" applyFont="1"/>
    <xf numFmtId="0" fontId="7" fillId="0" borderId="0" xfId="6" quotePrefix="1" applyFont="1"/>
    <xf numFmtId="0" fontId="7" fillId="0" borderId="0" xfId="6" applyFont="1" applyFill="1"/>
    <xf numFmtId="171" fontId="7" fillId="0" borderId="0" xfId="6" applyNumberFormat="1" applyFont="1"/>
    <xf numFmtId="0" fontId="7" fillId="0" borderId="0" xfId="10" applyFont="1"/>
    <xf numFmtId="37" fontId="7" fillId="0" borderId="0" xfId="10" applyNumberFormat="1" applyFont="1"/>
    <xf numFmtId="0" fontId="7" fillId="0" borderId="0" xfId="10" quotePrefix="1" applyFont="1"/>
    <xf numFmtId="37" fontId="7" fillId="0" borderId="0" xfId="6" applyNumberFormat="1" applyFont="1"/>
    <xf numFmtId="0" fontId="11" fillId="0" borderId="0" xfId="10" quotePrefix="1" applyFont="1"/>
    <xf numFmtId="37" fontId="7" fillId="0" borderId="1" xfId="10" applyNumberFormat="1" applyFont="1" applyBorder="1"/>
    <xf numFmtId="0" fontId="11" fillId="0" borderId="0" xfId="10" applyFont="1"/>
    <xf numFmtId="165" fontId="7" fillId="0" borderId="0" xfId="8" applyNumberFormat="1" applyFont="1"/>
    <xf numFmtId="37" fontId="7" fillId="0" borderId="0" xfId="6" applyNumberFormat="1" applyFont="1" applyBorder="1"/>
    <xf numFmtId="0" fontId="12" fillId="0" borderId="0" xfId="6" applyFont="1"/>
    <xf numFmtId="42" fontId="7" fillId="0" borderId="0" xfId="6" applyNumberFormat="1" applyFont="1"/>
    <xf numFmtId="171" fontId="7" fillId="0" borderId="1" xfId="6" applyNumberFormat="1" applyFont="1" applyBorder="1"/>
    <xf numFmtId="164" fontId="7" fillId="0" borderId="0" xfId="7" applyNumberFormat="1" applyFont="1" applyBorder="1"/>
    <xf numFmtId="167" fontId="7" fillId="0" borderId="0" xfId="8" applyNumberFormat="1" applyFont="1" applyBorder="1"/>
    <xf numFmtId="166" fontId="7" fillId="0" borderId="0" xfId="6" applyNumberFormat="1" applyFont="1" applyBorder="1"/>
    <xf numFmtId="164" fontId="7" fillId="5" borderId="0" xfId="7" applyNumberFormat="1" applyFont="1" applyFill="1"/>
    <xf numFmtId="164" fontId="2" fillId="0" borderId="0" xfId="7" applyNumberFormat="1" applyFont="1"/>
    <xf numFmtId="10" fontId="2" fillId="0" borderId="0" xfId="7" applyNumberFormat="1" applyFont="1" applyBorder="1"/>
    <xf numFmtId="9" fontId="7" fillId="5" borderId="0" xfId="6" applyNumberFormat="1" applyFont="1" applyFill="1"/>
    <xf numFmtId="39" fontId="7" fillId="0" borderId="1" xfId="6" applyNumberFormat="1" applyFont="1" applyBorder="1"/>
    <xf numFmtId="0" fontId="0" fillId="0" borderId="1" xfId="0" applyFont="1" applyBorder="1"/>
    <xf numFmtId="0" fontId="0" fillId="0" borderId="3" xfId="0" applyFont="1" applyBorder="1"/>
    <xf numFmtId="0" fontId="13" fillId="0" borderId="0" xfId="0" applyFont="1" applyBorder="1"/>
    <xf numFmtId="0" fontId="0" fillId="0" borderId="2" xfId="0" applyFont="1" applyBorder="1"/>
    <xf numFmtId="0" fontId="0" fillId="0" borderId="0" xfId="0" applyFont="1"/>
    <xf numFmtId="0" fontId="14" fillId="3" borderId="0" xfId="0" applyFont="1" applyFill="1" applyAlignment="1">
      <alignment horizontal="right" vertical="center" wrapText="1"/>
    </xf>
    <xf numFmtId="0" fontId="14" fillId="3" borderId="2" xfId="0" applyFont="1" applyFill="1" applyBorder="1" applyAlignment="1">
      <alignment horizontal="right" vertical="center" wrapText="1"/>
    </xf>
    <xf numFmtId="0" fontId="7" fillId="0" borderId="0" xfId="0" applyFont="1" applyBorder="1"/>
    <xf numFmtId="0" fontId="15" fillId="3" borderId="0" xfId="0" applyFont="1" applyFill="1" applyAlignment="1">
      <alignment horizontal="right" vertical="center" wrapText="1"/>
    </xf>
    <xf numFmtId="0" fontId="15" fillId="3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2" fontId="0" fillId="4" borderId="0" xfId="0" applyNumberFormat="1" applyFont="1" applyFill="1" applyBorder="1"/>
    <xf numFmtId="171" fontId="7" fillId="7" borderId="0" xfId="6" applyNumberFormat="1" applyFont="1" applyFill="1"/>
    <xf numFmtId="2" fontId="7" fillId="0" borderId="0" xfId="6" applyNumberFormat="1" applyFont="1" applyAlignment="1">
      <alignment horizontal="center"/>
    </xf>
    <xf numFmtId="0" fontId="0" fillId="6" borderId="6" xfId="0" applyFill="1" applyBorder="1"/>
    <xf numFmtId="0" fontId="0" fillId="0" borderId="7" xfId="0" applyBorder="1"/>
    <xf numFmtId="2" fontId="0" fillId="0" borderId="7" xfId="0" applyNumberFormat="1" applyBorder="1"/>
    <xf numFmtId="10" fontId="0" fillId="0" borderId="7" xfId="0" applyNumberFormat="1" applyBorder="1"/>
    <xf numFmtId="0" fontId="0" fillId="0" borderId="8" xfId="0" applyBorder="1"/>
    <xf numFmtId="167" fontId="0" fillId="0" borderId="7" xfId="0" applyNumberFormat="1" applyBorder="1"/>
    <xf numFmtId="9" fontId="0" fillId="0" borderId="7" xfId="0" applyNumberFormat="1" applyBorder="1"/>
    <xf numFmtId="49" fontId="0" fillId="0" borderId="7" xfId="0" applyNumberFormat="1" applyBorder="1" applyAlignment="1">
      <alignment horizontal="right"/>
    </xf>
    <xf numFmtId="0" fontId="0" fillId="0" borderId="7" xfId="0" applyBorder="1" applyAlignment="1">
      <alignment wrapText="1"/>
    </xf>
    <xf numFmtId="0" fontId="7" fillId="0" borderId="0" xfId="6" applyFont="1" applyAlignment="1">
      <alignment horizontal="center"/>
    </xf>
  </cellXfs>
  <cellStyles count="14">
    <cellStyle name="20% - Accent3 2" xfId="3"/>
    <cellStyle name="Comma 2" xfId="2"/>
    <cellStyle name="Comma 3" xfId="8"/>
    <cellStyle name="Currency 2" xfId="9"/>
    <cellStyle name="Normal" xfId="0" builtinId="0"/>
    <cellStyle name="Normal 2" xfId="1"/>
    <cellStyle name="Normal 3" xfId="6"/>
    <cellStyle name="Normal 4" xfId="11"/>
    <cellStyle name="Normal_Gap-FS-Projections" xfId="10"/>
    <cellStyle name="Percent" xfId="13" builtinId="5"/>
    <cellStyle name="Percent 2" xfId="4"/>
    <cellStyle name="Percent 3" xfId="7"/>
    <cellStyle name="Percent 4" xfId="12"/>
    <cellStyle name="TableStyleLight1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tabSelected="1" zoomScaleNormal="100" workbookViewId="0">
      <pane ySplit="1" topLeftCell="A62" activePane="bottomLeft" state="frozen"/>
      <selection activeCell="C28" sqref="C28"/>
      <selection pane="bottomLeft" activeCell="C78" sqref="C78:L78"/>
    </sheetView>
  </sheetViews>
  <sheetFormatPr defaultRowHeight="15"/>
  <cols>
    <col min="1" max="1" width="14.5703125" style="1" customWidth="1"/>
    <col min="2" max="2" width="18.140625" style="80" customWidth="1"/>
    <col min="3" max="3" width="15.28515625" style="1" customWidth="1"/>
    <col min="4" max="4" width="15.140625" style="1" customWidth="1"/>
    <col min="5" max="5" width="16" style="1" customWidth="1"/>
    <col min="6" max="6" width="13.7109375" style="1" customWidth="1"/>
    <col min="7" max="7" width="14" style="1" customWidth="1"/>
    <col min="8" max="9" width="13.85546875" style="1" customWidth="1"/>
    <col min="10" max="10" width="13.7109375" style="1" customWidth="1"/>
    <col min="11" max="11" width="13.28515625" style="1" customWidth="1"/>
    <col min="12" max="12" width="13.85546875" style="80" customWidth="1"/>
    <col min="13" max="16384" width="9.140625" style="81"/>
  </cols>
  <sheetData>
    <row r="1" spans="1:12" s="77" customFormat="1">
      <c r="A1" s="77" t="s">
        <v>0</v>
      </c>
      <c r="B1" s="78"/>
      <c r="C1" s="77">
        <v>2016</v>
      </c>
      <c r="D1" s="77">
        <f>C1-1</f>
        <v>2015</v>
      </c>
      <c r="E1" s="77">
        <f t="shared" ref="E1:L1" si="0">D1-1</f>
        <v>2014</v>
      </c>
      <c r="F1" s="77">
        <f t="shared" si="0"/>
        <v>2013</v>
      </c>
      <c r="G1" s="77">
        <f t="shared" si="0"/>
        <v>2012</v>
      </c>
      <c r="H1" s="77">
        <f t="shared" si="0"/>
        <v>2011</v>
      </c>
      <c r="I1" s="77">
        <f t="shared" si="0"/>
        <v>2010</v>
      </c>
      <c r="J1" s="77">
        <f t="shared" si="0"/>
        <v>2009</v>
      </c>
      <c r="K1" s="77">
        <f t="shared" si="0"/>
        <v>2008</v>
      </c>
      <c r="L1" s="78">
        <f t="shared" si="0"/>
        <v>2007</v>
      </c>
    </row>
    <row r="2" spans="1:12" ht="15.75">
      <c r="A2" s="79" t="s">
        <v>8</v>
      </c>
    </row>
    <row r="3" spans="1:12">
      <c r="A3" s="1" t="s">
        <v>43</v>
      </c>
    </row>
    <row r="4" spans="1:12">
      <c r="A4" s="1" t="s">
        <v>44</v>
      </c>
      <c r="C4" s="81"/>
      <c r="D4" s="81"/>
      <c r="E4" s="81"/>
      <c r="F4" s="81"/>
      <c r="G4" s="81"/>
      <c r="H4" s="82"/>
      <c r="I4" s="82"/>
      <c r="J4" s="82"/>
      <c r="K4" s="82"/>
      <c r="L4" s="83"/>
    </row>
    <row r="5" spans="1:12">
      <c r="A5" s="1" t="s">
        <v>45</v>
      </c>
      <c r="C5" s="81"/>
      <c r="D5" s="81"/>
      <c r="E5" s="81"/>
      <c r="F5" s="81"/>
      <c r="G5" s="81"/>
      <c r="H5" s="82"/>
      <c r="I5" s="82"/>
      <c r="J5" s="82"/>
      <c r="K5" s="82"/>
      <c r="L5" s="83"/>
    </row>
    <row r="6" spans="1:12">
      <c r="A6" s="1" t="s">
        <v>46</v>
      </c>
      <c r="C6" s="81"/>
      <c r="D6" s="81"/>
      <c r="E6" s="81"/>
      <c r="F6" s="81"/>
      <c r="G6" s="81"/>
      <c r="H6" s="82"/>
      <c r="I6" s="82"/>
      <c r="J6" s="82"/>
      <c r="K6" s="82"/>
      <c r="L6" s="83"/>
    </row>
    <row r="7" spans="1:12">
      <c r="A7" s="1" t="s">
        <v>47</v>
      </c>
      <c r="C7" s="81"/>
      <c r="D7" s="81"/>
      <c r="E7" s="81"/>
      <c r="F7" s="81"/>
      <c r="G7" s="81"/>
      <c r="H7" s="81"/>
      <c r="I7" s="81"/>
      <c r="J7" s="81"/>
      <c r="K7" s="81"/>
    </row>
    <row r="8" spans="1:12">
      <c r="A8" s="1" t="s">
        <v>48</v>
      </c>
      <c r="C8" s="81"/>
      <c r="D8" s="81"/>
      <c r="E8" s="81"/>
      <c r="F8" s="81"/>
      <c r="G8" s="81"/>
      <c r="H8" s="81"/>
      <c r="I8" s="81"/>
      <c r="J8" s="81"/>
      <c r="K8" s="81"/>
    </row>
    <row r="9" spans="1:12">
      <c r="A9" s="1" t="s">
        <v>49</v>
      </c>
      <c r="C9" s="81"/>
      <c r="D9" s="81"/>
      <c r="E9" s="81"/>
      <c r="F9" s="81"/>
      <c r="G9" s="81"/>
      <c r="H9" s="82"/>
      <c r="I9" s="82"/>
      <c r="J9" s="82"/>
      <c r="K9" s="82"/>
    </row>
    <row r="10" spans="1:12">
      <c r="A10" s="1" t="s">
        <v>50</v>
      </c>
      <c r="C10" s="81"/>
      <c r="D10" s="81"/>
      <c r="E10" s="81"/>
      <c r="F10" s="81"/>
      <c r="G10" s="81"/>
      <c r="H10" s="82"/>
      <c r="I10" s="81"/>
      <c r="J10" s="82"/>
      <c r="K10" s="82"/>
    </row>
    <row r="11" spans="1:12">
      <c r="A11" s="1" t="s">
        <v>51</v>
      </c>
      <c r="C11" s="81"/>
      <c r="D11" s="81"/>
      <c r="E11" s="81"/>
      <c r="F11" s="81"/>
      <c r="G11" s="81"/>
      <c r="H11" s="82"/>
      <c r="I11" s="82"/>
      <c r="J11" s="82"/>
      <c r="K11" s="82"/>
      <c r="L11" s="83"/>
    </row>
    <row r="12" spans="1:12">
      <c r="A12" s="1" t="s">
        <v>52</v>
      </c>
      <c r="C12" s="81"/>
      <c r="D12" s="81"/>
      <c r="E12" s="81"/>
      <c r="F12" s="81"/>
      <c r="G12" s="81"/>
      <c r="H12" s="82"/>
      <c r="I12" s="82"/>
      <c r="J12" s="82"/>
      <c r="K12" s="82"/>
      <c r="L12" s="83"/>
    </row>
    <row r="13" spans="1:12">
      <c r="A13" s="1" t="s">
        <v>53</v>
      </c>
      <c r="C13" s="81"/>
      <c r="D13" s="81"/>
      <c r="E13" s="81"/>
      <c r="F13" s="81"/>
      <c r="G13" s="81"/>
      <c r="H13" s="81"/>
      <c r="I13" s="81"/>
      <c r="J13" s="81"/>
      <c r="K13" s="81"/>
    </row>
    <row r="15" spans="1:12">
      <c r="A15" s="1" t="s">
        <v>54</v>
      </c>
    </row>
    <row r="16" spans="1:12">
      <c r="A16" s="1" t="s">
        <v>55</v>
      </c>
      <c r="C16" s="81"/>
      <c r="D16" s="81"/>
      <c r="E16" s="81"/>
      <c r="F16" s="81"/>
      <c r="G16" s="81"/>
      <c r="H16" s="81"/>
      <c r="I16" s="81"/>
      <c r="J16" s="81"/>
      <c r="K16" s="81"/>
    </row>
    <row r="17" spans="1:12">
      <c r="A17" s="1" t="s">
        <v>56</v>
      </c>
      <c r="C17" s="81"/>
      <c r="D17" s="81"/>
      <c r="E17" s="81"/>
      <c r="F17" s="81"/>
      <c r="G17" s="81"/>
      <c r="H17" s="81"/>
      <c r="I17" s="81"/>
      <c r="J17" s="81"/>
      <c r="K17" s="81"/>
    </row>
    <row r="18" spans="1:12">
      <c r="A18" s="1" t="s">
        <v>57</v>
      </c>
      <c r="C18" s="81"/>
      <c r="D18" s="81"/>
      <c r="E18" s="81"/>
      <c r="F18" s="81"/>
      <c r="G18" s="81"/>
      <c r="H18" s="81"/>
      <c r="I18" s="81"/>
      <c r="J18" s="81"/>
      <c r="K18" s="81"/>
    </row>
    <row r="19" spans="1:12">
      <c r="A19" s="1" t="s">
        <v>58</v>
      </c>
      <c r="C19" s="81"/>
      <c r="D19" s="81"/>
      <c r="E19" s="81"/>
      <c r="F19" s="81"/>
      <c r="G19" s="81"/>
      <c r="H19" s="81"/>
      <c r="I19" s="81"/>
      <c r="J19" s="81"/>
      <c r="K19" s="81"/>
    </row>
    <row r="20" spans="1:12">
      <c r="A20" s="1" t="s">
        <v>59</v>
      </c>
      <c r="C20" s="81"/>
      <c r="D20" s="81"/>
      <c r="E20" s="81"/>
      <c r="F20" s="81"/>
      <c r="G20" s="81"/>
      <c r="H20" s="81"/>
      <c r="I20" s="81"/>
      <c r="J20" s="81"/>
      <c r="K20" s="81"/>
    </row>
    <row r="21" spans="1:12">
      <c r="A21" s="1" t="s">
        <v>60</v>
      </c>
      <c r="C21" s="81"/>
      <c r="D21" s="81"/>
      <c r="E21" s="81"/>
      <c r="F21" s="81"/>
      <c r="G21" s="81"/>
      <c r="H21" s="81"/>
      <c r="I21" s="81"/>
      <c r="J21" s="81"/>
      <c r="K21" s="81"/>
    </row>
    <row r="22" spans="1:12">
      <c r="A22" s="1" t="s">
        <v>61</v>
      </c>
      <c r="C22" s="81"/>
      <c r="D22" s="81"/>
      <c r="E22" s="81"/>
      <c r="F22" s="81"/>
      <c r="G22" s="81"/>
      <c r="H22" s="81"/>
      <c r="I22" s="81"/>
      <c r="J22" s="81"/>
      <c r="K22" s="81"/>
    </row>
    <row r="23" spans="1:12">
      <c r="A23" s="1" t="s">
        <v>62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1:12">
      <c r="A24" s="1" t="s">
        <v>63</v>
      </c>
      <c r="C24" s="81"/>
      <c r="D24" s="81"/>
      <c r="E24" s="81"/>
      <c r="F24" s="81"/>
      <c r="G24" s="81"/>
      <c r="H24" s="81"/>
      <c r="I24" s="81"/>
      <c r="J24" s="81"/>
      <c r="K24" s="81"/>
    </row>
    <row r="27" spans="1:12" ht="15.75">
      <c r="A27" s="79" t="s">
        <v>9</v>
      </c>
    </row>
    <row r="28" spans="1:12">
      <c r="A28" s="84" t="s">
        <v>64</v>
      </c>
      <c r="C28" s="85"/>
      <c r="D28" s="85"/>
      <c r="E28" s="85"/>
      <c r="F28" s="85"/>
      <c r="G28" s="85"/>
      <c r="H28" s="85"/>
      <c r="I28" s="85"/>
      <c r="J28" s="85"/>
      <c r="K28" s="85"/>
      <c r="L28" s="86"/>
    </row>
    <row r="29" spans="1:12">
      <c r="A29" s="1" t="s">
        <v>65</v>
      </c>
      <c r="C29" s="81"/>
      <c r="D29" s="81"/>
      <c r="E29" s="81"/>
      <c r="F29" s="81"/>
      <c r="G29" s="81"/>
      <c r="H29" s="81"/>
      <c r="I29" s="81"/>
      <c r="J29" s="81"/>
      <c r="K29" s="81"/>
    </row>
    <row r="30" spans="1:12">
      <c r="A30" s="1" t="s">
        <v>66</v>
      </c>
      <c r="C30" s="81"/>
      <c r="D30" s="81"/>
      <c r="E30" s="81"/>
      <c r="F30" s="81"/>
      <c r="G30" s="81"/>
      <c r="H30" s="81"/>
      <c r="I30" s="81"/>
      <c r="J30" s="81"/>
      <c r="K30" s="81"/>
    </row>
    <row r="31" spans="1:12">
      <c r="A31" s="1" t="s">
        <v>67</v>
      </c>
      <c r="C31" s="82"/>
      <c r="D31" s="82"/>
      <c r="E31" s="82"/>
      <c r="F31" s="82"/>
      <c r="G31" s="82"/>
      <c r="H31" s="82"/>
      <c r="I31" s="82"/>
      <c r="J31" s="82"/>
      <c r="K31" s="82"/>
      <c r="L31" s="83"/>
    </row>
    <row r="32" spans="1:12">
      <c r="A32" s="1" t="s">
        <v>68</v>
      </c>
      <c r="C32" s="81"/>
      <c r="D32" s="81"/>
      <c r="E32" s="81"/>
      <c r="F32" s="81"/>
      <c r="G32" s="81"/>
      <c r="H32" s="81"/>
      <c r="I32" s="81"/>
      <c r="J32" s="81"/>
      <c r="K32" s="81"/>
    </row>
    <row r="33" spans="1:12">
      <c r="A33" s="1" t="s">
        <v>69</v>
      </c>
      <c r="C33" s="82"/>
      <c r="D33" s="82"/>
      <c r="E33" s="82"/>
      <c r="F33" s="82"/>
      <c r="G33" s="82"/>
      <c r="H33" s="82"/>
      <c r="I33" s="82"/>
      <c r="J33" s="82"/>
      <c r="K33" s="82"/>
      <c r="L33" s="83"/>
    </row>
    <row r="34" spans="1:12">
      <c r="A34" s="1" t="s">
        <v>70</v>
      </c>
      <c r="C34" s="81"/>
      <c r="D34" s="81"/>
      <c r="E34" s="81"/>
      <c r="F34" s="81"/>
      <c r="G34" s="81"/>
      <c r="H34" s="81"/>
      <c r="I34" s="81"/>
      <c r="J34" s="81"/>
      <c r="K34" s="81"/>
    </row>
    <row r="35" spans="1:12">
      <c r="A35" s="1" t="s">
        <v>71</v>
      </c>
      <c r="C35" s="82"/>
      <c r="D35" s="82"/>
      <c r="E35" s="82"/>
      <c r="F35" s="82"/>
      <c r="G35" s="82"/>
      <c r="H35" s="82"/>
      <c r="I35" s="82"/>
      <c r="J35" s="82"/>
      <c r="K35" s="82"/>
      <c r="L35" s="83"/>
    </row>
    <row r="36" spans="1:12">
      <c r="A36" s="1" t="s">
        <v>72</v>
      </c>
      <c r="C36" s="82"/>
      <c r="D36" s="82"/>
      <c r="E36" s="82"/>
      <c r="F36" s="82"/>
      <c r="G36" s="82"/>
      <c r="H36" s="82"/>
      <c r="I36" s="82"/>
      <c r="J36" s="82"/>
      <c r="K36" s="82"/>
      <c r="L36" s="83"/>
    </row>
    <row r="37" spans="1:12">
      <c r="A37" s="1" t="s">
        <v>73</v>
      </c>
      <c r="C37" s="85"/>
      <c r="D37" s="85"/>
      <c r="E37" s="85"/>
      <c r="F37" s="85"/>
      <c r="G37" s="85"/>
      <c r="H37" s="85"/>
      <c r="I37" s="85"/>
      <c r="J37" s="85"/>
      <c r="K37" s="85"/>
      <c r="L37" s="86"/>
    </row>
    <row r="38" spans="1:12">
      <c r="A38" s="1" t="s">
        <v>74</v>
      </c>
      <c r="C38" s="85"/>
      <c r="D38" s="85"/>
      <c r="E38" s="85"/>
      <c r="F38" s="85"/>
      <c r="G38" s="85"/>
      <c r="H38" s="85"/>
      <c r="I38" s="85"/>
      <c r="J38" s="85"/>
      <c r="K38" s="85"/>
      <c r="L38" s="86"/>
    </row>
    <row r="39" spans="1:12">
      <c r="A39" s="1" t="s">
        <v>75</v>
      </c>
      <c r="C39" s="85"/>
      <c r="D39" s="85"/>
      <c r="E39" s="85"/>
      <c r="F39" s="85"/>
      <c r="G39" s="85"/>
      <c r="H39" s="85"/>
      <c r="I39" s="85"/>
      <c r="J39" s="85"/>
      <c r="K39" s="85"/>
      <c r="L39" s="86"/>
    </row>
    <row r="42" spans="1:12" ht="15.75">
      <c r="A42" s="79" t="s">
        <v>76</v>
      </c>
    </row>
    <row r="43" spans="1:12">
      <c r="A43" s="87" t="s">
        <v>77</v>
      </c>
    </row>
    <row r="44" spans="1:12">
      <c r="A44" s="1" t="s">
        <v>78</v>
      </c>
      <c r="C44" s="85"/>
      <c r="D44" s="85"/>
      <c r="E44" s="85"/>
      <c r="F44" s="85"/>
      <c r="G44" s="85"/>
      <c r="H44" s="85"/>
      <c r="I44" s="85"/>
      <c r="J44" s="85"/>
      <c r="K44" s="85"/>
      <c r="L44" s="86"/>
    </row>
    <row r="45" spans="1:12">
      <c r="A45" s="1" t="s">
        <v>69</v>
      </c>
      <c r="C45" s="81"/>
      <c r="D45" s="81"/>
      <c r="E45" s="81"/>
      <c r="F45" s="81"/>
      <c r="G45" s="81"/>
      <c r="H45" s="81"/>
      <c r="I45" s="81"/>
      <c r="J45" s="81"/>
      <c r="K45" s="81"/>
    </row>
    <row r="46" spans="1:12">
      <c r="A46" s="1" t="s">
        <v>72</v>
      </c>
      <c r="C46" s="81"/>
      <c r="D46" s="81"/>
      <c r="E46" s="81"/>
      <c r="F46" s="81"/>
      <c r="G46" s="81"/>
      <c r="H46" s="81"/>
      <c r="I46" s="81"/>
      <c r="J46" s="81"/>
      <c r="K46" s="81"/>
    </row>
    <row r="47" spans="1:12">
      <c r="A47" s="1" t="s">
        <v>79</v>
      </c>
      <c r="C47" s="81"/>
      <c r="D47" s="81"/>
      <c r="E47" s="81"/>
      <c r="F47" s="81"/>
      <c r="G47" s="81"/>
      <c r="H47" s="81"/>
      <c r="I47" s="81"/>
      <c r="J47" s="81"/>
      <c r="K47" s="81"/>
    </row>
    <row r="48" spans="1:12">
      <c r="A48" s="1" t="s">
        <v>80</v>
      </c>
      <c r="C48" s="81"/>
      <c r="D48" s="81"/>
      <c r="E48" s="81"/>
      <c r="F48" s="81"/>
      <c r="G48" s="81"/>
      <c r="H48" s="81"/>
      <c r="I48" s="81"/>
      <c r="J48" s="81"/>
      <c r="K48" s="81"/>
    </row>
    <row r="49" spans="1:12">
      <c r="A49" s="1" t="s">
        <v>81</v>
      </c>
      <c r="C49" s="81"/>
      <c r="D49" s="81"/>
      <c r="E49" s="81"/>
      <c r="F49" s="81"/>
      <c r="G49" s="81"/>
      <c r="H49" s="81"/>
      <c r="I49" s="81"/>
      <c r="J49" s="81"/>
      <c r="K49" s="81"/>
    </row>
    <row r="50" spans="1:12">
      <c r="A50" s="1" t="s">
        <v>82</v>
      </c>
      <c r="C50" s="81"/>
      <c r="D50" s="81"/>
      <c r="E50" s="81"/>
      <c r="F50" s="81"/>
      <c r="G50" s="81"/>
      <c r="H50" s="81"/>
      <c r="I50" s="81"/>
      <c r="J50" s="81"/>
      <c r="K50" s="81"/>
    </row>
    <row r="51" spans="1:12">
      <c r="A51" s="1" t="s">
        <v>83</v>
      </c>
      <c r="C51" s="81"/>
      <c r="D51" s="81"/>
      <c r="E51" s="81"/>
      <c r="F51" s="81"/>
      <c r="G51" s="81"/>
      <c r="H51" s="81"/>
      <c r="I51" s="81"/>
      <c r="J51" s="81"/>
      <c r="K51" s="81"/>
    </row>
    <row r="52" spans="1:12">
      <c r="A52" s="1" t="s">
        <v>84</v>
      </c>
      <c r="C52" s="81"/>
      <c r="D52" s="81"/>
      <c r="E52" s="81"/>
      <c r="F52" s="81"/>
      <c r="G52" s="81"/>
      <c r="H52" s="81"/>
      <c r="I52" s="81"/>
      <c r="J52" s="81"/>
      <c r="K52" s="81"/>
    </row>
    <row r="53" spans="1:12">
      <c r="A53" s="1" t="s">
        <v>85</v>
      </c>
      <c r="C53" s="81"/>
      <c r="D53" s="81"/>
      <c r="E53" s="81"/>
      <c r="F53" s="81"/>
      <c r="G53" s="81"/>
      <c r="H53" s="81"/>
      <c r="I53" s="81"/>
      <c r="J53" s="81"/>
      <c r="K53" s="81"/>
    </row>
    <row r="54" spans="1:12">
      <c r="A54" s="1" t="s">
        <v>86</v>
      </c>
      <c r="C54" s="81"/>
      <c r="D54" s="81"/>
      <c r="E54" s="81"/>
      <c r="F54" s="81"/>
      <c r="G54" s="81"/>
      <c r="H54" s="81"/>
      <c r="I54" s="81"/>
      <c r="J54" s="81"/>
      <c r="K54" s="81"/>
    </row>
    <row r="56" spans="1:12">
      <c r="A56" s="87" t="s">
        <v>87</v>
      </c>
    </row>
    <row r="57" spans="1:12">
      <c r="A57" s="1" t="s">
        <v>88</v>
      </c>
      <c r="C57" s="81">
        <f>-(C9-D9+C33)</f>
        <v>0</v>
      </c>
      <c r="D57" s="81">
        <f t="shared" ref="D57:L57" si="1">-(D9-E9+D33)</f>
        <v>0</v>
      </c>
      <c r="E57" s="81">
        <f t="shared" si="1"/>
        <v>0</v>
      </c>
      <c r="F57" s="81">
        <f t="shared" si="1"/>
        <v>0</v>
      </c>
      <c r="G57" s="81">
        <f t="shared" si="1"/>
        <v>0</v>
      </c>
      <c r="H57" s="81">
        <f t="shared" si="1"/>
        <v>0</v>
      </c>
      <c r="I57" s="81">
        <f t="shared" si="1"/>
        <v>0</v>
      </c>
      <c r="J57" s="81">
        <f t="shared" si="1"/>
        <v>0</v>
      </c>
      <c r="K57" s="81">
        <f t="shared" si="1"/>
        <v>0</v>
      </c>
      <c r="L57" s="80">
        <f t="shared" si="1"/>
        <v>0</v>
      </c>
    </row>
    <row r="58" spans="1:12">
      <c r="A58" s="1" t="s">
        <v>89</v>
      </c>
      <c r="C58" s="81">
        <f>-(C12-D12)</f>
        <v>0</v>
      </c>
      <c r="D58" s="81">
        <f t="shared" ref="D58:L58" si="2">-(D12-E12)</f>
        <v>0</v>
      </c>
      <c r="E58" s="81">
        <f t="shared" si="2"/>
        <v>0</v>
      </c>
      <c r="F58" s="81">
        <f t="shared" si="2"/>
        <v>0</v>
      </c>
      <c r="G58" s="81">
        <f t="shared" si="2"/>
        <v>0</v>
      </c>
      <c r="H58" s="81">
        <f t="shared" si="2"/>
        <v>0</v>
      </c>
      <c r="I58" s="81">
        <f t="shared" si="2"/>
        <v>0</v>
      </c>
      <c r="J58" s="81">
        <f t="shared" si="2"/>
        <v>0</v>
      </c>
      <c r="K58" s="81">
        <f t="shared" si="2"/>
        <v>0</v>
      </c>
      <c r="L58" s="80">
        <f t="shared" si="2"/>
        <v>0</v>
      </c>
    </row>
    <row r="59" spans="1:12">
      <c r="A59" s="1" t="s">
        <v>90</v>
      </c>
      <c r="C59" s="82">
        <f>C57+C58</f>
        <v>0</v>
      </c>
      <c r="D59" s="82">
        <f t="shared" ref="D59:L59" si="3">D57+D58</f>
        <v>0</v>
      </c>
      <c r="E59" s="82">
        <f t="shared" si="3"/>
        <v>0</v>
      </c>
      <c r="F59" s="82">
        <f t="shared" si="3"/>
        <v>0</v>
      </c>
      <c r="G59" s="82">
        <f t="shared" si="3"/>
        <v>0</v>
      </c>
      <c r="H59" s="82">
        <f t="shared" si="3"/>
        <v>0</v>
      </c>
      <c r="I59" s="82">
        <f t="shared" si="3"/>
        <v>0</v>
      </c>
      <c r="J59" s="82">
        <f t="shared" si="3"/>
        <v>0</v>
      </c>
      <c r="K59" s="82">
        <f t="shared" si="3"/>
        <v>0</v>
      </c>
      <c r="L59" s="80">
        <f t="shared" si="3"/>
        <v>0</v>
      </c>
    </row>
    <row r="61" spans="1:12">
      <c r="A61" s="87" t="s">
        <v>91</v>
      </c>
    </row>
    <row r="62" spans="1:12">
      <c r="A62" s="1" t="s">
        <v>92</v>
      </c>
      <c r="C62" s="81">
        <f>(C20-D20)</f>
        <v>0</v>
      </c>
      <c r="D62" s="81">
        <f t="shared" ref="D62:L62" si="4">(D20-E20)</f>
        <v>0</v>
      </c>
      <c r="E62" s="81">
        <f t="shared" si="4"/>
        <v>0</v>
      </c>
      <c r="F62" s="81">
        <f t="shared" si="4"/>
        <v>0</v>
      </c>
      <c r="G62" s="81">
        <f t="shared" si="4"/>
        <v>0</v>
      </c>
      <c r="H62" s="81">
        <f t="shared" si="4"/>
        <v>0</v>
      </c>
      <c r="I62" s="81">
        <f t="shared" si="4"/>
        <v>0</v>
      </c>
      <c r="J62" s="81">
        <f t="shared" si="4"/>
        <v>0</v>
      </c>
      <c r="K62" s="81">
        <f t="shared" si="4"/>
        <v>0</v>
      </c>
      <c r="L62" s="80">
        <f t="shared" si="4"/>
        <v>0</v>
      </c>
    </row>
    <row r="63" spans="1:12">
      <c r="A63" s="1" t="s">
        <v>93</v>
      </c>
      <c r="C63" s="81">
        <f>-(D23+C44-C23)</f>
        <v>0</v>
      </c>
      <c r="D63" s="81">
        <f t="shared" ref="D63:L63" si="5">-(E23+D44-D23)</f>
        <v>0</v>
      </c>
      <c r="E63" s="81">
        <f t="shared" si="5"/>
        <v>0</v>
      </c>
      <c r="F63" s="81">
        <f t="shared" si="5"/>
        <v>0</v>
      </c>
      <c r="G63" s="81">
        <f t="shared" si="5"/>
        <v>0</v>
      </c>
      <c r="H63" s="81">
        <f t="shared" si="5"/>
        <v>0</v>
      </c>
      <c r="I63" s="81">
        <f t="shared" si="5"/>
        <v>0</v>
      </c>
      <c r="J63" s="81">
        <f t="shared" si="5"/>
        <v>0</v>
      </c>
      <c r="K63" s="81">
        <f t="shared" si="5"/>
        <v>0</v>
      </c>
      <c r="L63" s="80">
        <f t="shared" si="5"/>
        <v>0</v>
      </c>
    </row>
    <row r="64" spans="1:12">
      <c r="A64" s="1" t="s">
        <v>94</v>
      </c>
      <c r="C64" s="82">
        <f>C62+C63</f>
        <v>0</v>
      </c>
      <c r="D64" s="82">
        <f t="shared" ref="D64:L64" si="6">D62+D63</f>
        <v>0</v>
      </c>
      <c r="E64" s="82">
        <f t="shared" si="6"/>
        <v>0</v>
      </c>
      <c r="F64" s="82">
        <f t="shared" si="6"/>
        <v>0</v>
      </c>
      <c r="G64" s="82">
        <f t="shared" si="6"/>
        <v>0</v>
      </c>
      <c r="H64" s="82">
        <f t="shared" si="6"/>
        <v>0</v>
      </c>
      <c r="I64" s="82">
        <f t="shared" si="6"/>
        <v>0</v>
      </c>
      <c r="J64" s="82">
        <f t="shared" si="6"/>
        <v>0</v>
      </c>
      <c r="K64" s="82">
        <f t="shared" si="6"/>
        <v>0</v>
      </c>
      <c r="L64" s="80">
        <f t="shared" si="6"/>
        <v>0</v>
      </c>
    </row>
    <row r="66" spans="1:12">
      <c r="A66" s="1" t="s">
        <v>95</v>
      </c>
      <c r="C66" s="81">
        <f>C54+C59+C64</f>
        <v>0</v>
      </c>
      <c r="D66" s="81">
        <f t="shared" ref="D66:L66" si="7">D54+D59+D64</f>
        <v>0</v>
      </c>
      <c r="E66" s="81">
        <f t="shared" si="7"/>
        <v>0</v>
      </c>
      <c r="F66" s="81">
        <f t="shared" si="7"/>
        <v>0</v>
      </c>
      <c r="G66" s="81">
        <f t="shared" si="7"/>
        <v>0</v>
      </c>
      <c r="H66" s="81">
        <f t="shared" si="7"/>
        <v>0</v>
      </c>
      <c r="I66" s="81">
        <f t="shared" si="7"/>
        <v>0</v>
      </c>
      <c r="J66" s="81">
        <f t="shared" si="7"/>
        <v>0</v>
      </c>
      <c r="K66" s="81">
        <f t="shared" si="7"/>
        <v>0</v>
      </c>
      <c r="L66" s="80">
        <f t="shared" si="7"/>
        <v>0</v>
      </c>
    </row>
    <row r="67" spans="1:12">
      <c r="A67" s="88" t="s">
        <v>103</v>
      </c>
    </row>
    <row r="69" spans="1:12">
      <c r="A69" s="1" t="s">
        <v>96</v>
      </c>
    </row>
    <row r="70" spans="1:12">
      <c r="A70" s="1" t="s">
        <v>97</v>
      </c>
    </row>
    <row r="72" spans="1:12">
      <c r="A72" s="88" t="s">
        <v>100</v>
      </c>
      <c r="C72" s="81"/>
      <c r="D72" s="81"/>
      <c r="E72" s="81"/>
      <c r="F72" s="81"/>
      <c r="G72" s="81"/>
      <c r="H72" s="81"/>
      <c r="I72" s="81"/>
      <c r="J72" s="81"/>
      <c r="K72" s="81"/>
    </row>
    <row r="73" spans="1:12">
      <c r="A73" s="88" t="s">
        <v>229</v>
      </c>
      <c r="F73" s="88"/>
      <c r="G73" s="88"/>
      <c r="H73" s="88"/>
      <c r="I73" s="88"/>
      <c r="J73" s="88"/>
      <c r="K73" s="88"/>
    </row>
    <row r="74" spans="1:12">
      <c r="A74" s="88" t="s">
        <v>98</v>
      </c>
      <c r="C74" s="81"/>
      <c r="D74" s="81"/>
      <c r="E74" s="81"/>
      <c r="F74" s="81"/>
      <c r="G74" s="81"/>
      <c r="H74" s="81"/>
      <c r="I74" s="81"/>
      <c r="J74" s="81"/>
      <c r="K74" s="81"/>
    </row>
    <row r="75" spans="1:12">
      <c r="A75" s="88" t="s">
        <v>99</v>
      </c>
      <c r="C75" s="81"/>
      <c r="D75" s="81"/>
      <c r="E75" s="81"/>
      <c r="F75" s="81"/>
      <c r="G75" s="81"/>
      <c r="H75" s="81"/>
      <c r="I75" s="81"/>
      <c r="J75" s="81"/>
      <c r="K75" s="81"/>
    </row>
    <row r="76" spans="1:12">
      <c r="A76" s="88" t="s">
        <v>101</v>
      </c>
      <c r="C76" s="81"/>
      <c r="D76" s="81"/>
      <c r="E76" s="81"/>
      <c r="F76" s="81"/>
      <c r="G76" s="81"/>
      <c r="H76" s="81"/>
      <c r="I76" s="81"/>
      <c r="J76" s="81"/>
      <c r="K76" s="81"/>
    </row>
    <row r="77" spans="1:12">
      <c r="A77" s="88" t="s">
        <v>102</v>
      </c>
      <c r="C77" s="89">
        <f>C72*C78/10000000</f>
        <v>0</v>
      </c>
      <c r="D77" s="89">
        <f t="shared" ref="D77:L77" si="8">D72*D78/10000000</f>
        <v>0</v>
      </c>
      <c r="E77" s="89">
        <f t="shared" si="8"/>
        <v>0</v>
      </c>
      <c r="F77" s="89">
        <f t="shared" si="8"/>
        <v>0</v>
      </c>
      <c r="G77" s="89">
        <f t="shared" si="8"/>
        <v>0</v>
      </c>
      <c r="H77" s="89">
        <f t="shared" si="8"/>
        <v>0</v>
      </c>
      <c r="I77" s="89">
        <f t="shared" si="8"/>
        <v>0</v>
      </c>
      <c r="J77" s="89">
        <f t="shared" si="8"/>
        <v>0</v>
      </c>
      <c r="K77" s="89">
        <f t="shared" si="8"/>
        <v>0</v>
      </c>
      <c r="L77" s="89">
        <f t="shared" si="8"/>
        <v>0</v>
      </c>
    </row>
    <row r="78" spans="1:12">
      <c r="A78" s="88" t="s">
        <v>230</v>
      </c>
      <c r="C78" s="81"/>
      <c r="D78" s="81"/>
      <c r="E78" s="81"/>
      <c r="F78" s="81"/>
      <c r="G78" s="81"/>
      <c r="H78" s="81"/>
      <c r="I78" s="81"/>
      <c r="J78" s="81"/>
      <c r="K78" s="81"/>
    </row>
    <row r="107" spans="3:12">
      <c r="H107" s="82"/>
      <c r="I107" s="82"/>
      <c r="J107" s="82"/>
      <c r="K107" s="82"/>
      <c r="L107" s="83"/>
    </row>
    <row r="108" spans="3:12">
      <c r="C108" s="82"/>
      <c r="D108" s="82"/>
      <c r="E108" s="82"/>
      <c r="F108" s="82"/>
      <c r="G108" s="82"/>
      <c r="H108" s="82"/>
      <c r="I108" s="82"/>
      <c r="J108" s="82"/>
      <c r="K108" s="82"/>
      <c r="L108" s="83"/>
    </row>
    <row r="109" spans="3:12">
      <c r="C109" s="82"/>
      <c r="D109" s="82"/>
      <c r="E109" s="82"/>
      <c r="F109" s="82"/>
      <c r="G109" s="82"/>
      <c r="H109" s="82"/>
      <c r="I109" s="82"/>
      <c r="J109" s="82"/>
      <c r="K109" s="82"/>
      <c r="L109" s="83"/>
    </row>
    <row r="110" spans="3:12">
      <c r="H110" s="82"/>
      <c r="I110" s="82"/>
      <c r="J110" s="82"/>
      <c r="K110" s="82"/>
      <c r="L110" s="83"/>
    </row>
    <row r="111" spans="3:12">
      <c r="H111" s="82"/>
      <c r="I111" s="82"/>
      <c r="J111" s="82"/>
      <c r="K111" s="82"/>
      <c r="L111" s="83"/>
    </row>
  </sheetData>
  <sortState ref="P63:Q72">
    <sortCondition descending="1" ref="P63:P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showGridLines="0" zoomScaleNormal="100" workbookViewId="0">
      <pane xSplit="1" ySplit="2" topLeftCell="B21" activePane="bottomRight" state="frozen"/>
      <selection activeCell="C28" sqref="C28"/>
      <selection pane="topRight" activeCell="C28" sqref="C28"/>
      <selection pane="bottomLeft" activeCell="C28" sqref="C28"/>
      <selection pane="bottomRight" activeCell="B60" sqref="B60"/>
    </sheetView>
  </sheetViews>
  <sheetFormatPr defaultColWidth="11.42578125" defaultRowHeight="12.75"/>
  <cols>
    <col min="1" max="1" width="37" style="4" customWidth="1"/>
    <col min="2" max="2" width="10" style="4" customWidth="1"/>
    <col min="3" max="3" width="9.42578125" style="4" customWidth="1"/>
    <col min="4" max="4" width="8.7109375" style="4" customWidth="1"/>
    <col min="5" max="5" width="8.28515625" style="4" customWidth="1"/>
    <col min="6" max="6" width="8.7109375" style="4" customWidth="1"/>
    <col min="7" max="7" width="9.28515625" style="4" customWidth="1"/>
    <col min="8" max="8" width="9" style="4" customWidth="1"/>
    <col min="9" max="9" width="10.28515625" style="4" customWidth="1"/>
    <col min="10" max="10" width="7.7109375" style="4" customWidth="1"/>
    <col min="11" max="11" width="9.28515625" style="4" customWidth="1"/>
    <col min="12" max="12" width="4.7109375" style="4" customWidth="1"/>
    <col min="13" max="16384" width="11.42578125" style="4"/>
  </cols>
  <sheetData>
    <row r="1" spans="1:13">
      <c r="G1" s="101"/>
      <c r="H1" s="101"/>
      <c r="I1" s="101"/>
      <c r="J1" s="101"/>
      <c r="K1" s="101"/>
    </row>
    <row r="2" spans="1:13" ht="15">
      <c r="A2" s="4" t="s">
        <v>2</v>
      </c>
      <c r="B2" s="3">
        <v>2016</v>
      </c>
      <c r="C2" s="3">
        <f>B2-1</f>
        <v>2015</v>
      </c>
      <c r="D2" s="3">
        <f t="shared" ref="D2:J2" si="0">C2-1</f>
        <v>2014</v>
      </c>
      <c r="E2" s="3">
        <f t="shared" si="0"/>
        <v>2013</v>
      </c>
      <c r="F2" s="3">
        <f t="shared" si="0"/>
        <v>2012</v>
      </c>
      <c r="G2" s="3">
        <f t="shared" si="0"/>
        <v>2011</v>
      </c>
      <c r="H2" s="3">
        <f t="shared" si="0"/>
        <v>2010</v>
      </c>
      <c r="I2" s="3">
        <f t="shared" si="0"/>
        <v>2009</v>
      </c>
      <c r="J2" s="3">
        <f t="shared" si="0"/>
        <v>2008</v>
      </c>
      <c r="K2" s="5" t="s">
        <v>232</v>
      </c>
      <c r="L2" s="6"/>
    </row>
    <row r="4" spans="1:13">
      <c r="A4" s="7" t="s">
        <v>105</v>
      </c>
      <c r="B4" s="8" t="e">
        <f>InputData!C39/AVERAGE(InputData!C23,InputData!D23)</f>
        <v>#DIV/0!</v>
      </c>
      <c r="C4" s="8" t="e">
        <f>InputData!D39/AVERAGE(InputData!D23,InputData!E23)</f>
        <v>#DIV/0!</v>
      </c>
      <c r="D4" s="8" t="e">
        <f>InputData!E39/AVERAGE(InputData!E23,InputData!F23)</f>
        <v>#DIV/0!</v>
      </c>
      <c r="E4" s="8" t="e">
        <f>InputData!F39/AVERAGE(InputData!F23,InputData!G23)</f>
        <v>#DIV/0!</v>
      </c>
      <c r="F4" s="8" t="e">
        <f>InputData!G39/AVERAGE(InputData!G23,InputData!H23)</f>
        <v>#DIV/0!</v>
      </c>
      <c r="G4" s="8" t="e">
        <f>InputData!H39/AVERAGE(InputData!H23,InputData!I23)</f>
        <v>#DIV/0!</v>
      </c>
      <c r="H4" s="8" t="e">
        <f>InputData!I39/AVERAGE(InputData!I23,InputData!J23)</f>
        <v>#DIV/0!</v>
      </c>
      <c r="I4" s="8" t="e">
        <f>InputData!J39/AVERAGE(InputData!J23,InputData!K23)</f>
        <v>#DIV/0!</v>
      </c>
      <c r="J4" s="8" t="e">
        <f>InputData!K39/AVERAGE(InputData!K23,InputData!L23)</f>
        <v>#DIV/0!</v>
      </c>
      <c r="K4" s="9" t="e">
        <f>AVERAGE(B4:F4)</f>
        <v>#DIV/0!</v>
      </c>
      <c r="L4" s="9"/>
      <c r="M4" s="10" t="s">
        <v>10</v>
      </c>
    </row>
    <row r="5" spans="1:13">
      <c r="G5" s="11"/>
      <c r="H5" s="11"/>
      <c r="I5" s="11"/>
      <c r="J5" s="11"/>
      <c r="K5" s="9"/>
      <c r="L5" s="9"/>
    </row>
    <row r="6" spans="1:13">
      <c r="A6" s="4" t="s">
        <v>106</v>
      </c>
      <c r="B6" s="12" t="e">
        <f>B53/AVERAGE(InputData!C13,InputData!D13)</f>
        <v>#DIV/0!</v>
      </c>
      <c r="C6" s="12" t="e">
        <f>C53/AVERAGE(InputData!D13,InputData!E13)</f>
        <v>#DIV/0!</v>
      </c>
      <c r="D6" s="12" t="e">
        <f>D53/AVERAGE(InputData!E13,InputData!F13)</f>
        <v>#DIV/0!</v>
      </c>
      <c r="E6" s="12" t="e">
        <f>E53/AVERAGE(InputData!F13,InputData!G13)</f>
        <v>#DIV/0!</v>
      </c>
      <c r="F6" s="12" t="e">
        <f>F53/AVERAGE(InputData!G13,InputData!H13)</f>
        <v>#DIV/0!</v>
      </c>
      <c r="G6" s="12" t="e">
        <f>G53/AVERAGE(InputData!H13,InputData!I13)</f>
        <v>#DIV/0!</v>
      </c>
      <c r="H6" s="12" t="e">
        <f>H53/AVERAGE(InputData!I13,InputData!J13)</f>
        <v>#DIV/0!</v>
      </c>
      <c r="I6" s="12" t="e">
        <f>I53/AVERAGE(InputData!J13,InputData!K13)</f>
        <v>#DIV/0!</v>
      </c>
      <c r="J6" s="12" t="e">
        <f>J53/AVERAGE(InputData!K13,InputData!L13)</f>
        <v>#DIV/0!</v>
      </c>
      <c r="K6" s="9" t="e">
        <f>AVERAGE(B6:F6)</f>
        <v>#DIV/0!</v>
      </c>
      <c r="L6" s="9"/>
      <c r="M6" s="10" t="s">
        <v>11</v>
      </c>
    </row>
    <row r="7" spans="1:13">
      <c r="A7" s="13" t="s">
        <v>107</v>
      </c>
      <c r="B7" s="14" t="e">
        <f>AVERAGE(InputData!C13,InputData!D13)/AVERAGE(InputData!C23,InputData!D23)</f>
        <v>#DIV/0!</v>
      </c>
      <c r="C7" s="14" t="e">
        <f>AVERAGE(InputData!D13,InputData!E13)/AVERAGE(InputData!D23,InputData!E23)</f>
        <v>#DIV/0!</v>
      </c>
      <c r="D7" s="14" t="e">
        <f>AVERAGE(InputData!E13,InputData!F13)/AVERAGE(InputData!E23,InputData!F23)</f>
        <v>#DIV/0!</v>
      </c>
      <c r="E7" s="14" t="e">
        <f>AVERAGE(InputData!F13,InputData!G13)/AVERAGE(InputData!F23,InputData!G23)</f>
        <v>#DIV/0!</v>
      </c>
      <c r="F7" s="14" t="e">
        <f>AVERAGE(InputData!G13,InputData!H13)/AVERAGE(InputData!G23,InputData!H23)</f>
        <v>#DIV/0!</v>
      </c>
      <c r="G7" s="14" t="e">
        <f>AVERAGE(InputData!H13,InputData!I13)/AVERAGE(InputData!H23,InputData!I23)</f>
        <v>#DIV/0!</v>
      </c>
      <c r="H7" s="14" t="e">
        <f>AVERAGE(InputData!I13,InputData!J13)/AVERAGE(InputData!I23,InputData!J23)</f>
        <v>#DIV/0!</v>
      </c>
      <c r="I7" s="14" t="e">
        <f>AVERAGE(InputData!J13,InputData!K13)/AVERAGE(InputData!J23,InputData!K23)</f>
        <v>#DIV/0!</v>
      </c>
      <c r="J7" s="14" t="e">
        <f>AVERAGE(InputData!K13,InputData!L13)/AVERAGE(InputData!K23,InputData!L23)</f>
        <v>#DIV/0!</v>
      </c>
      <c r="K7" s="15" t="e">
        <f>AVERAGE(B7:F7)</f>
        <v>#DIV/0!</v>
      </c>
      <c r="L7" s="15"/>
      <c r="M7" s="10" t="s">
        <v>12</v>
      </c>
    </row>
    <row r="8" spans="1:13">
      <c r="A8" s="4" t="s">
        <v>108</v>
      </c>
      <c r="B8" s="16" t="e">
        <f>InputData!C39/Ratios!B53</f>
        <v>#DIV/0!</v>
      </c>
      <c r="C8" s="16" t="e">
        <f>InputData!D39/Ratios!C53</f>
        <v>#DIV/0!</v>
      </c>
      <c r="D8" s="16" t="e">
        <f>InputData!E39/Ratios!D53</f>
        <v>#DIV/0!</v>
      </c>
      <c r="E8" s="16" t="e">
        <f>InputData!F39/Ratios!E53</f>
        <v>#DIV/0!</v>
      </c>
      <c r="F8" s="16" t="e">
        <f>InputData!G39/Ratios!F53</f>
        <v>#DIV/0!</v>
      </c>
      <c r="G8" s="16" t="e">
        <f>InputData!H39/Ratios!G53</f>
        <v>#DIV/0!</v>
      </c>
      <c r="H8" s="16" t="e">
        <f>InputData!I39/Ratios!H53</f>
        <v>#DIV/0!</v>
      </c>
      <c r="I8" s="16" t="e">
        <f>InputData!J39/Ratios!I53</f>
        <v>#DIV/0!</v>
      </c>
      <c r="J8" s="16" t="e">
        <f>InputData!K39/Ratios!J53</f>
        <v>#DIV/0!</v>
      </c>
      <c r="K8" s="15" t="e">
        <f>AVERAGE(B8:F8)</f>
        <v>#DIV/0!</v>
      </c>
      <c r="L8" s="15"/>
      <c r="M8" s="10" t="s">
        <v>13</v>
      </c>
    </row>
    <row r="9" spans="1:13">
      <c r="G9" s="17"/>
      <c r="H9" s="17"/>
      <c r="I9" s="17"/>
      <c r="J9" s="17"/>
      <c r="K9" s="18"/>
      <c r="L9" s="15"/>
    </row>
    <row r="10" spans="1:13">
      <c r="A10" s="7" t="s">
        <v>106</v>
      </c>
      <c r="B10" s="8"/>
      <c r="C10" s="8"/>
      <c r="D10" s="8"/>
      <c r="E10" s="8"/>
      <c r="F10" s="8"/>
      <c r="G10" s="8"/>
      <c r="H10" s="8"/>
      <c r="I10" s="8"/>
      <c r="J10" s="8"/>
      <c r="K10" s="18"/>
      <c r="L10" s="15"/>
    </row>
    <row r="11" spans="1:13">
      <c r="A11" s="4" t="s">
        <v>109</v>
      </c>
      <c r="B11" s="12" t="e">
        <f>B53/InputData!C28</f>
        <v>#DIV/0!</v>
      </c>
      <c r="C11" s="12" t="e">
        <f>C53/InputData!D28</f>
        <v>#DIV/0!</v>
      </c>
      <c r="D11" s="12" t="e">
        <f>D53/InputData!E28</f>
        <v>#DIV/0!</v>
      </c>
      <c r="E11" s="12" t="e">
        <f>E53/InputData!F28</f>
        <v>#DIV/0!</v>
      </c>
      <c r="F11" s="12" t="e">
        <f>F53/InputData!G28</f>
        <v>#DIV/0!</v>
      </c>
      <c r="G11" s="12" t="e">
        <f>G53/InputData!H28</f>
        <v>#DIV/0!</v>
      </c>
      <c r="H11" s="12" t="e">
        <f>H53/InputData!I28</f>
        <v>#DIV/0!</v>
      </c>
      <c r="I11" s="12" t="e">
        <f>I53/InputData!J28</f>
        <v>#DIV/0!</v>
      </c>
      <c r="J11" s="12" t="e">
        <f>J53/InputData!K28</f>
        <v>#DIV/0!</v>
      </c>
      <c r="K11" s="9" t="e">
        <f>AVERAGE(B11:F11)</f>
        <v>#DIV/0!</v>
      </c>
      <c r="L11" s="9"/>
      <c r="M11" s="4" t="s">
        <v>14</v>
      </c>
    </row>
    <row r="12" spans="1:13">
      <c r="A12" s="4" t="s">
        <v>110</v>
      </c>
      <c r="B12" s="16" t="e">
        <f>InputData!C28/AVERAGE(InputData!C13,InputData!D13)</f>
        <v>#DIV/0!</v>
      </c>
      <c r="C12" s="16" t="e">
        <f>InputData!D28/AVERAGE(InputData!D13,InputData!E13)</f>
        <v>#DIV/0!</v>
      </c>
      <c r="D12" s="16" t="e">
        <f>InputData!E28/AVERAGE(InputData!E13,InputData!F13)</f>
        <v>#DIV/0!</v>
      </c>
      <c r="E12" s="16" t="e">
        <f>InputData!F28/AVERAGE(InputData!F13,InputData!G13)</f>
        <v>#DIV/0!</v>
      </c>
      <c r="F12" s="16" t="e">
        <f>InputData!G28/AVERAGE(InputData!G13,InputData!H13)</f>
        <v>#DIV/0!</v>
      </c>
      <c r="G12" s="16" t="e">
        <f>InputData!H28/AVERAGE(InputData!H13,InputData!I13)</f>
        <v>#DIV/0!</v>
      </c>
      <c r="H12" s="16" t="e">
        <f>InputData!I28/AVERAGE(InputData!I13,InputData!J13)</f>
        <v>#DIV/0!</v>
      </c>
      <c r="I12" s="16" t="e">
        <f>InputData!J28/AVERAGE(InputData!J13,InputData!K13)</f>
        <v>#DIV/0!</v>
      </c>
      <c r="J12" s="16" t="e">
        <f>InputData!K28/AVERAGE(InputData!K13,InputData!L13)</f>
        <v>#DIV/0!</v>
      </c>
      <c r="K12" s="15" t="e">
        <f>AVERAGE(B12:F12)</f>
        <v>#DIV/0!</v>
      </c>
      <c r="L12" s="15"/>
      <c r="M12" s="4" t="s">
        <v>15</v>
      </c>
    </row>
    <row r="13" spans="1:13">
      <c r="G13" s="16"/>
      <c r="H13" s="16"/>
      <c r="I13" s="16"/>
      <c r="J13" s="16"/>
      <c r="K13" s="18"/>
      <c r="L13" s="15"/>
    </row>
    <row r="14" spans="1:13">
      <c r="A14" s="10" t="s">
        <v>1</v>
      </c>
      <c r="B14" s="19" t="e">
        <f>(InputData!C34*(1-B24))/(InputData!C11+B60)</f>
        <v>#DIV/0!</v>
      </c>
      <c r="C14" s="19" t="e">
        <f>(InputData!D34*(1-C24))/(InputData!D11+C60)</f>
        <v>#DIV/0!</v>
      </c>
      <c r="D14" s="19" t="e">
        <f>(InputData!E34*(1-D24))/(InputData!E11+D60)</f>
        <v>#DIV/0!</v>
      </c>
      <c r="E14" s="19" t="e">
        <f>(InputData!F34*(1-E24))/(InputData!F11+E60)</f>
        <v>#DIV/0!</v>
      </c>
      <c r="F14" s="19" t="e">
        <f>(InputData!G34*(1-F24))/(InputData!G11+F60)</f>
        <v>#DIV/0!</v>
      </c>
      <c r="G14" s="19" t="e">
        <f>(InputData!H34*(1-G24))/(InputData!H11+G60)</f>
        <v>#DIV/0!</v>
      </c>
      <c r="H14" s="19" t="e">
        <f>(InputData!I34*(1-H24))/(InputData!I11+H60)</f>
        <v>#DIV/0!</v>
      </c>
      <c r="I14" s="19" t="e">
        <f>(InputData!J34*(1-I24))/(InputData!J11+I60)</f>
        <v>#DIV/0!</v>
      </c>
      <c r="J14" s="19" t="e">
        <f>(InputData!K34*(1-J24))/(InputData!K11+J60)</f>
        <v>#DIV/0!</v>
      </c>
      <c r="K14" s="9" t="e">
        <f>AVERAGE(B14:F14)</f>
        <v>#DIV/0!</v>
      </c>
      <c r="L14" s="15"/>
      <c r="M14" s="4" t="s">
        <v>222</v>
      </c>
    </row>
    <row r="15" spans="1:13">
      <c r="B15" s="12"/>
      <c r="C15" s="12"/>
      <c r="D15" s="12"/>
      <c r="E15" s="12"/>
      <c r="F15" s="12"/>
      <c r="G15" s="12"/>
      <c r="H15" s="12"/>
      <c r="I15" s="12"/>
      <c r="J15" s="12"/>
      <c r="K15" s="8"/>
      <c r="L15" s="15"/>
    </row>
    <row r="16" spans="1:13">
      <c r="G16" s="16"/>
      <c r="H16" s="16"/>
      <c r="I16" s="16"/>
      <c r="J16" s="16"/>
      <c r="K16" s="18"/>
      <c r="L16" s="15"/>
    </row>
    <row r="17" spans="1:13">
      <c r="A17" s="7" t="s">
        <v>111</v>
      </c>
      <c r="B17" s="7"/>
      <c r="C17" s="7"/>
      <c r="D17" s="7"/>
      <c r="E17" s="7"/>
      <c r="F17" s="7"/>
      <c r="G17" s="16"/>
      <c r="H17" s="16"/>
      <c r="I17" s="16"/>
      <c r="J17" s="16"/>
      <c r="K17" s="18"/>
      <c r="L17" s="15"/>
    </row>
    <row r="18" spans="1:13">
      <c r="A18" s="4" t="s">
        <v>227</v>
      </c>
      <c r="B18" s="12" t="e">
        <f>(InputData!C28-InputData!D28)/InputData!D28</f>
        <v>#DIV/0!</v>
      </c>
      <c r="C18" s="12" t="e">
        <f>(InputData!D28-InputData!E28)/InputData!E28</f>
        <v>#DIV/0!</v>
      </c>
      <c r="D18" s="12" t="e">
        <f>(InputData!E28-InputData!F28)/InputData!F28</f>
        <v>#DIV/0!</v>
      </c>
      <c r="E18" s="12" t="e">
        <f>(InputData!F28-InputData!G28)/InputData!G28</f>
        <v>#DIV/0!</v>
      </c>
      <c r="F18" s="12" t="e">
        <f>(InputData!G28-InputData!H28)/InputData!H28</f>
        <v>#DIV/0!</v>
      </c>
      <c r="G18" s="12" t="e">
        <f>(InputData!H28-InputData!I28)/InputData!I28</f>
        <v>#DIV/0!</v>
      </c>
      <c r="H18" s="12" t="e">
        <f>(InputData!I28-InputData!J28)/InputData!J28</f>
        <v>#DIV/0!</v>
      </c>
      <c r="I18" s="12" t="e">
        <f>(InputData!J28-InputData!K28)/InputData!K28</f>
        <v>#DIV/0!</v>
      </c>
      <c r="J18" s="12" t="e">
        <f>(InputData!K28-InputData!L28)/InputData!L28</f>
        <v>#DIV/0!</v>
      </c>
      <c r="K18" s="9" t="e">
        <f>AVERAGE(B18:J18)</f>
        <v>#DIV/0!</v>
      </c>
      <c r="L18" s="15"/>
    </row>
    <row r="19" spans="1:13">
      <c r="A19" s="4" t="s">
        <v>228</v>
      </c>
      <c r="B19" s="12" t="e">
        <f>(InputData!C39-InputData!D39)/InputData!D39</f>
        <v>#DIV/0!</v>
      </c>
      <c r="C19" s="12" t="e">
        <f>(InputData!D39-InputData!E39)/InputData!E39</f>
        <v>#DIV/0!</v>
      </c>
      <c r="D19" s="12" t="e">
        <f>(InputData!E39-InputData!F39)/InputData!F39</f>
        <v>#DIV/0!</v>
      </c>
      <c r="E19" s="12" t="e">
        <f>(InputData!F39-InputData!G39)/InputData!G39</f>
        <v>#DIV/0!</v>
      </c>
      <c r="F19" s="12" t="e">
        <f>(InputData!G39-InputData!H39)/InputData!H39</f>
        <v>#DIV/0!</v>
      </c>
      <c r="G19" s="12" t="e">
        <f>(InputData!H39-InputData!I39)/InputData!I39</f>
        <v>#DIV/0!</v>
      </c>
      <c r="H19" s="12" t="e">
        <f>(InputData!I39-InputData!J39)/InputData!J39</f>
        <v>#DIV/0!</v>
      </c>
      <c r="I19" s="12" t="e">
        <f>(InputData!J39-InputData!K39)/InputData!K39</f>
        <v>#DIV/0!</v>
      </c>
      <c r="J19" s="12" t="e">
        <f>(InputData!K39-InputData!L39)/InputData!L39</f>
        <v>#DIV/0!</v>
      </c>
      <c r="K19" s="18"/>
      <c r="L19" s="15"/>
    </row>
    <row r="20" spans="1:13">
      <c r="A20" s="4" t="s">
        <v>112</v>
      </c>
      <c r="B20" s="12" t="e">
        <f>(InputData!C28-InputData!C29)/InputData!C28</f>
        <v>#DIV/0!</v>
      </c>
      <c r="C20" s="12" t="e">
        <f>(InputData!D28-InputData!D29)/InputData!D28</f>
        <v>#DIV/0!</v>
      </c>
      <c r="D20" s="12" t="e">
        <f>(InputData!E28-InputData!E29)/InputData!E28</f>
        <v>#DIV/0!</v>
      </c>
      <c r="E20" s="12" t="e">
        <f>(InputData!F28-InputData!F29)/InputData!F28</f>
        <v>#DIV/0!</v>
      </c>
      <c r="F20" s="12" t="e">
        <f>(InputData!G28-InputData!G29)/InputData!G28</f>
        <v>#DIV/0!</v>
      </c>
      <c r="G20" s="12" t="e">
        <f>(InputData!H28-InputData!H29)/InputData!H28</f>
        <v>#DIV/0!</v>
      </c>
      <c r="H20" s="12" t="e">
        <f>(InputData!I28-InputData!I29)/InputData!I28</f>
        <v>#DIV/0!</v>
      </c>
      <c r="I20" s="12" t="e">
        <f>(InputData!J28-InputData!J29)/InputData!J28</f>
        <v>#DIV/0!</v>
      </c>
      <c r="J20" s="12" t="e">
        <f>(InputData!K28-InputData!K29)/InputData!K28</f>
        <v>#DIV/0!</v>
      </c>
      <c r="K20" s="9" t="e">
        <f>AVERAGE(B20:F20)</f>
        <v>#DIV/0!</v>
      </c>
      <c r="L20" s="9"/>
      <c r="M20" s="4" t="s">
        <v>16</v>
      </c>
    </row>
    <row r="21" spans="1:13">
      <c r="A21" s="20" t="s">
        <v>113</v>
      </c>
      <c r="B21" s="20" t="e">
        <f>InputData!C31/InputData!C28</f>
        <v>#DIV/0!</v>
      </c>
      <c r="C21" s="20" t="e">
        <f>InputData!D31/InputData!D28</f>
        <v>#DIV/0!</v>
      </c>
      <c r="D21" s="20" t="e">
        <f>InputData!E31/InputData!E28</f>
        <v>#DIV/0!</v>
      </c>
      <c r="E21" s="20" t="e">
        <f>InputData!F31/InputData!F28</f>
        <v>#DIV/0!</v>
      </c>
      <c r="F21" s="20" t="e">
        <f>InputData!G31/InputData!G28</f>
        <v>#DIV/0!</v>
      </c>
      <c r="G21" s="20" t="e">
        <f>InputData!H31/InputData!H28</f>
        <v>#DIV/0!</v>
      </c>
      <c r="H21" s="20" t="e">
        <f>InputData!I31/InputData!I28</f>
        <v>#DIV/0!</v>
      </c>
      <c r="I21" s="20" t="e">
        <f>InputData!J31/InputData!J28</f>
        <v>#DIV/0!</v>
      </c>
      <c r="J21" s="20" t="e">
        <f>InputData!K31/InputData!K28</f>
        <v>#DIV/0!</v>
      </c>
      <c r="K21" s="9" t="e">
        <f>AVERAGE(B21:F21)</f>
        <v>#DIV/0!</v>
      </c>
      <c r="L21" s="9"/>
      <c r="M21" s="4" t="s">
        <v>17</v>
      </c>
    </row>
    <row r="22" spans="1:13">
      <c r="A22" s="13" t="s">
        <v>5</v>
      </c>
      <c r="B22" s="21" t="e">
        <f>InputData!C34/InputData!C28</f>
        <v>#DIV/0!</v>
      </c>
      <c r="C22" s="21" t="e">
        <f>InputData!D34/InputData!D28</f>
        <v>#DIV/0!</v>
      </c>
      <c r="D22" s="21" t="e">
        <f>InputData!E34/InputData!E28</f>
        <v>#DIV/0!</v>
      </c>
      <c r="E22" s="21" t="e">
        <f>InputData!F34/InputData!F28</f>
        <v>#DIV/0!</v>
      </c>
      <c r="F22" s="21" t="e">
        <f>InputData!G34/InputData!G28</f>
        <v>#DIV/0!</v>
      </c>
      <c r="G22" s="21" t="e">
        <f>InputData!H34/InputData!H28</f>
        <v>#DIV/0!</v>
      </c>
      <c r="H22" s="21" t="e">
        <f>InputData!I34/InputData!I28</f>
        <v>#DIV/0!</v>
      </c>
      <c r="I22" s="21" t="e">
        <f>InputData!J34/InputData!J28</f>
        <v>#DIV/0!</v>
      </c>
      <c r="J22" s="21" t="e">
        <f>InputData!K34/InputData!K28</f>
        <v>#DIV/0!</v>
      </c>
      <c r="K22" s="9" t="e">
        <f>AVERAGE(B22:F22)</f>
        <v>#DIV/0!</v>
      </c>
      <c r="L22" s="9"/>
      <c r="M22" s="4" t="s">
        <v>18</v>
      </c>
    </row>
    <row r="23" spans="1:13">
      <c r="A23" s="4" t="s">
        <v>114</v>
      </c>
      <c r="B23" s="12" t="e">
        <f>InputData!C35/InputData!C28</f>
        <v>#DIV/0!</v>
      </c>
      <c r="C23" s="12" t="e">
        <f>InputData!D35/InputData!D28</f>
        <v>#DIV/0!</v>
      </c>
      <c r="D23" s="12" t="e">
        <f>InputData!E35/InputData!E28</f>
        <v>#DIV/0!</v>
      </c>
      <c r="E23" s="12" t="e">
        <f>InputData!F35/InputData!F28</f>
        <v>#DIV/0!</v>
      </c>
      <c r="F23" s="12" t="e">
        <f>InputData!G35/InputData!G28</f>
        <v>#DIV/0!</v>
      </c>
      <c r="G23" s="12" t="e">
        <f>InputData!H35/InputData!H28</f>
        <v>#DIV/0!</v>
      </c>
      <c r="H23" s="12" t="e">
        <f>InputData!I35/InputData!I28</f>
        <v>#DIV/0!</v>
      </c>
      <c r="I23" s="12" t="e">
        <f>InputData!J35/InputData!J28</f>
        <v>#DIV/0!</v>
      </c>
      <c r="J23" s="12" t="e">
        <f>InputData!K35/InputData!K28</f>
        <v>#DIV/0!</v>
      </c>
      <c r="K23" s="9" t="e">
        <f>AVERAGE(B23:F23)</f>
        <v>#DIV/0!</v>
      </c>
      <c r="L23" s="9"/>
      <c r="M23" s="4" t="s">
        <v>19</v>
      </c>
    </row>
    <row r="24" spans="1:13">
      <c r="A24" s="4" t="s">
        <v>115</v>
      </c>
      <c r="B24" s="12" t="e">
        <f>InputData!C38/InputData!C37</f>
        <v>#DIV/0!</v>
      </c>
      <c r="C24" s="12" t="e">
        <f>InputData!D38/InputData!D37</f>
        <v>#DIV/0!</v>
      </c>
      <c r="D24" s="12" t="e">
        <f>InputData!E38/InputData!E37</f>
        <v>#DIV/0!</v>
      </c>
      <c r="E24" s="12" t="e">
        <f>InputData!F38/InputData!F37</f>
        <v>#DIV/0!</v>
      </c>
      <c r="F24" s="12" t="e">
        <f>InputData!G38/InputData!G37</f>
        <v>#DIV/0!</v>
      </c>
      <c r="G24" s="12" t="e">
        <f>InputData!H38/InputData!H37</f>
        <v>#DIV/0!</v>
      </c>
      <c r="H24" s="12" t="e">
        <f>InputData!I38/InputData!I37</f>
        <v>#DIV/0!</v>
      </c>
      <c r="I24" s="12" t="e">
        <f>InputData!J38/InputData!J37</f>
        <v>#DIV/0!</v>
      </c>
      <c r="J24" s="12" t="e">
        <f>InputData!K38/InputData!K37</f>
        <v>#DIV/0!</v>
      </c>
      <c r="K24" s="9" t="e">
        <f>AVERAGE(B24:F24)</f>
        <v>#DIV/0!</v>
      </c>
      <c r="L24" s="9"/>
      <c r="M24" s="4" t="s">
        <v>20</v>
      </c>
    </row>
    <row r="25" spans="1:13">
      <c r="G25" s="16"/>
      <c r="H25" s="16"/>
      <c r="I25" s="16"/>
      <c r="J25" s="16"/>
      <c r="K25" s="18"/>
      <c r="L25" s="15"/>
    </row>
    <row r="26" spans="1:13">
      <c r="A26" s="7" t="s">
        <v>116</v>
      </c>
      <c r="B26" s="7"/>
      <c r="C26" s="7"/>
      <c r="D26" s="7"/>
      <c r="E26" s="7"/>
      <c r="F26" s="7"/>
      <c r="K26" s="18"/>
      <c r="L26" s="15"/>
    </row>
    <row r="27" spans="1:13">
      <c r="A27" s="13" t="s">
        <v>117</v>
      </c>
      <c r="B27" s="14" t="e">
        <f>InputData!C28/AVERAGE(InputData!C5,InputData!D5)</f>
        <v>#DIV/0!</v>
      </c>
      <c r="C27" s="14" t="e">
        <f>InputData!D28/AVERAGE(InputData!D5,InputData!E5)</f>
        <v>#DIV/0!</v>
      </c>
      <c r="D27" s="14" t="e">
        <f>InputData!E28/AVERAGE(InputData!E5,InputData!F5)</f>
        <v>#DIV/0!</v>
      </c>
      <c r="E27" s="14" t="e">
        <f>InputData!F28/AVERAGE(InputData!F5,InputData!G5)</f>
        <v>#DIV/0!</v>
      </c>
      <c r="F27" s="14" t="e">
        <f>InputData!G28/AVERAGE(InputData!G5,InputData!H5)</f>
        <v>#DIV/0!</v>
      </c>
      <c r="G27" s="14" t="e">
        <f>InputData!H28/AVERAGE(InputData!H5,InputData!I5)</f>
        <v>#DIV/0!</v>
      </c>
      <c r="H27" s="14" t="e">
        <f>InputData!I28/AVERAGE(InputData!I5,InputData!J5)</f>
        <v>#DIV/0!</v>
      </c>
      <c r="I27" s="14" t="e">
        <f>InputData!J28/AVERAGE(InputData!J5,InputData!K5)</f>
        <v>#DIV/0!</v>
      </c>
      <c r="J27" s="14" t="e">
        <f>InputData!K28/AVERAGE(InputData!K5,InputData!L5)</f>
        <v>#DIV/0!</v>
      </c>
      <c r="K27" s="22" t="e">
        <f>AVERAGE(B27:J27)</f>
        <v>#DIV/0!</v>
      </c>
      <c r="L27" s="22"/>
      <c r="M27" s="4" t="s">
        <v>21</v>
      </c>
    </row>
    <row r="28" spans="1:13">
      <c r="A28" s="13" t="s">
        <v>6</v>
      </c>
      <c r="B28" s="23" t="e">
        <f>InputData!C29/AVERAGE(InputData!C6,InputData!D6)</f>
        <v>#DIV/0!</v>
      </c>
      <c r="C28" s="23" t="e">
        <f>InputData!D29/AVERAGE(InputData!D6,InputData!E6)</f>
        <v>#DIV/0!</v>
      </c>
      <c r="D28" s="23" t="e">
        <f>InputData!E29/AVERAGE(InputData!E6,InputData!F6)</f>
        <v>#DIV/0!</v>
      </c>
      <c r="E28" s="23" t="e">
        <f>InputData!F29/AVERAGE(InputData!F6,InputData!G6)</f>
        <v>#DIV/0!</v>
      </c>
      <c r="F28" s="23" t="e">
        <f>InputData!G29/AVERAGE(InputData!G6,InputData!H6)</f>
        <v>#DIV/0!</v>
      </c>
      <c r="G28" s="23" t="e">
        <f>InputData!H29/AVERAGE(InputData!H6,InputData!I6)</f>
        <v>#DIV/0!</v>
      </c>
      <c r="H28" s="23" t="e">
        <f>InputData!I29/AVERAGE(InputData!I6,InputData!J6)</f>
        <v>#DIV/0!</v>
      </c>
      <c r="I28" s="23" t="e">
        <f>InputData!J29/AVERAGE(InputData!J6,InputData!K6)</f>
        <v>#DIV/0!</v>
      </c>
      <c r="J28" s="23" t="e">
        <f>InputData!K29/AVERAGE(InputData!K6,InputData!L6)</f>
        <v>#DIV/0!</v>
      </c>
      <c r="K28" s="22" t="e">
        <f t="shared" ref="K28:K30" si="1">AVERAGE(B28:J28)</f>
        <v>#DIV/0!</v>
      </c>
      <c r="L28" s="22"/>
      <c r="M28" s="4" t="s">
        <v>22</v>
      </c>
    </row>
    <row r="29" spans="1:13">
      <c r="A29" s="24" t="s">
        <v>118</v>
      </c>
      <c r="B29" s="25" t="e">
        <f>B54/AVERAGE(InputData!B16:C16)</f>
        <v>#DIV/0!</v>
      </c>
      <c r="C29" s="25" t="e">
        <f>C54/AVERAGE(InputData!C16:D16)</f>
        <v>#DIV/0!</v>
      </c>
      <c r="D29" s="25" t="e">
        <f>D54/AVERAGE(InputData!D16:E16)</f>
        <v>#DIV/0!</v>
      </c>
      <c r="E29" s="25" t="e">
        <f>E54/AVERAGE(InputData!E16:F16)</f>
        <v>#DIV/0!</v>
      </c>
      <c r="F29" s="25" t="e">
        <f>F54/AVERAGE(InputData!F16:G16)</f>
        <v>#DIV/0!</v>
      </c>
      <c r="G29" s="25" t="e">
        <f>G54/AVERAGE(InputData!G16:H16)</f>
        <v>#DIV/0!</v>
      </c>
      <c r="H29" s="25" t="e">
        <f>H54/AVERAGE(InputData!H16:I16)</f>
        <v>#DIV/0!</v>
      </c>
      <c r="I29" s="25" t="e">
        <f>I54/AVERAGE(InputData!I16:J16)</f>
        <v>#DIV/0!</v>
      </c>
      <c r="J29" s="25" t="e">
        <f>J54/AVERAGE(InputData!J16:K16)</f>
        <v>#DIV/0!</v>
      </c>
      <c r="K29" s="22" t="e">
        <f t="shared" si="1"/>
        <v>#DIV/0!</v>
      </c>
      <c r="L29" s="22"/>
      <c r="M29" s="4" t="s">
        <v>23</v>
      </c>
    </row>
    <row r="30" spans="1:13">
      <c r="A30" s="24" t="s">
        <v>7</v>
      </c>
      <c r="B30" s="25" t="e">
        <f>InputData!C28/AVERAGE(InputData!C11,InputData!D11)</f>
        <v>#DIV/0!</v>
      </c>
      <c r="C30" s="25" t="e">
        <f>InputData!D28/AVERAGE(InputData!D11,InputData!E11)</f>
        <v>#DIV/0!</v>
      </c>
      <c r="D30" s="25" t="e">
        <f>InputData!E28/AVERAGE(InputData!E11,InputData!F11)</f>
        <v>#DIV/0!</v>
      </c>
      <c r="E30" s="25" t="e">
        <f>InputData!F28/AVERAGE(InputData!F11,InputData!G11)</f>
        <v>#DIV/0!</v>
      </c>
      <c r="F30" s="25" t="e">
        <f>InputData!G28/AVERAGE(InputData!G11,InputData!H11)</f>
        <v>#DIV/0!</v>
      </c>
      <c r="G30" s="25" t="e">
        <f>InputData!H28/AVERAGE(InputData!H11,InputData!I11)</f>
        <v>#DIV/0!</v>
      </c>
      <c r="H30" s="25" t="e">
        <f>InputData!I28/AVERAGE(InputData!I11,InputData!J11)</f>
        <v>#DIV/0!</v>
      </c>
      <c r="I30" s="25" t="e">
        <f>InputData!J28/AVERAGE(InputData!J11,InputData!K11)</f>
        <v>#DIV/0!</v>
      </c>
      <c r="J30" s="25" t="e">
        <f>InputData!K28/AVERAGE(InputData!K11,InputData!L11)</f>
        <v>#DIV/0!</v>
      </c>
      <c r="K30" s="22" t="e">
        <f t="shared" si="1"/>
        <v>#DIV/0!</v>
      </c>
      <c r="L30" s="22"/>
      <c r="M30" s="4" t="s">
        <v>24</v>
      </c>
    </row>
    <row r="31" spans="1:13">
      <c r="G31" s="26"/>
      <c r="H31" s="26"/>
      <c r="I31" s="26"/>
      <c r="J31" s="26"/>
      <c r="K31" s="26"/>
      <c r="L31" s="26"/>
    </row>
    <row r="32" spans="1:13">
      <c r="A32" s="7" t="s">
        <v>119</v>
      </c>
      <c r="B32" s="7"/>
      <c r="C32" s="7"/>
      <c r="D32" s="7"/>
      <c r="E32" s="7"/>
      <c r="F32" s="7"/>
      <c r="G32" s="26"/>
      <c r="H32" s="26"/>
      <c r="I32" s="26"/>
      <c r="J32" s="26"/>
      <c r="K32" s="26"/>
      <c r="L32" s="26"/>
    </row>
    <row r="33" spans="1:13">
      <c r="A33" s="13" t="s">
        <v>120</v>
      </c>
      <c r="B33" s="23" t="e">
        <f>365/B27</f>
        <v>#DIV/0!</v>
      </c>
      <c r="C33" s="23" t="e">
        <f t="shared" ref="C33:J33" si="2">365/C27</f>
        <v>#DIV/0!</v>
      </c>
      <c r="D33" s="23" t="e">
        <f t="shared" si="2"/>
        <v>#DIV/0!</v>
      </c>
      <c r="E33" s="23" t="e">
        <f t="shared" si="2"/>
        <v>#DIV/0!</v>
      </c>
      <c r="F33" s="23" t="e">
        <f t="shared" si="2"/>
        <v>#DIV/0!</v>
      </c>
      <c r="G33" s="23" t="e">
        <f t="shared" si="2"/>
        <v>#DIV/0!</v>
      </c>
      <c r="H33" s="23" t="e">
        <f t="shared" si="2"/>
        <v>#DIV/0!</v>
      </c>
      <c r="I33" s="23" t="e">
        <f t="shared" si="2"/>
        <v>#DIV/0!</v>
      </c>
      <c r="J33" s="23" t="e">
        <f t="shared" si="2"/>
        <v>#DIV/0!</v>
      </c>
      <c r="K33" s="22" t="e">
        <f>AVERAGE(B33:J33)</f>
        <v>#DIV/0!</v>
      </c>
      <c r="L33" s="22"/>
      <c r="M33" s="4" t="s">
        <v>25</v>
      </c>
    </row>
    <row r="34" spans="1:13">
      <c r="A34" s="13" t="s">
        <v>121</v>
      </c>
      <c r="B34" s="23" t="e">
        <f>365/B28</f>
        <v>#DIV/0!</v>
      </c>
      <c r="C34" s="23" t="e">
        <f t="shared" ref="C34:J34" si="3">365/C28</f>
        <v>#DIV/0!</v>
      </c>
      <c r="D34" s="23" t="e">
        <f t="shared" si="3"/>
        <v>#DIV/0!</v>
      </c>
      <c r="E34" s="23" t="e">
        <f t="shared" si="3"/>
        <v>#DIV/0!</v>
      </c>
      <c r="F34" s="23" t="e">
        <f t="shared" si="3"/>
        <v>#DIV/0!</v>
      </c>
      <c r="G34" s="23" t="e">
        <f t="shared" si="3"/>
        <v>#DIV/0!</v>
      </c>
      <c r="H34" s="23" t="e">
        <f t="shared" si="3"/>
        <v>#DIV/0!</v>
      </c>
      <c r="I34" s="23" t="e">
        <f t="shared" si="3"/>
        <v>#DIV/0!</v>
      </c>
      <c r="J34" s="23" t="e">
        <f t="shared" si="3"/>
        <v>#DIV/0!</v>
      </c>
      <c r="K34" s="22" t="e">
        <f t="shared" ref="K34:K36" si="4">AVERAGE(B34:J34)</f>
        <v>#DIV/0!</v>
      </c>
      <c r="L34" s="22"/>
      <c r="M34" s="4" t="s">
        <v>26</v>
      </c>
    </row>
    <row r="35" spans="1:13">
      <c r="A35" s="24" t="s">
        <v>122</v>
      </c>
      <c r="B35" s="25" t="e">
        <f>365/B29</f>
        <v>#DIV/0!</v>
      </c>
      <c r="C35" s="25" t="e">
        <f t="shared" ref="C35:J35" si="5">365/C29</f>
        <v>#DIV/0!</v>
      </c>
      <c r="D35" s="25" t="e">
        <f t="shared" si="5"/>
        <v>#DIV/0!</v>
      </c>
      <c r="E35" s="25" t="e">
        <f t="shared" si="5"/>
        <v>#DIV/0!</v>
      </c>
      <c r="F35" s="25" t="e">
        <f t="shared" si="5"/>
        <v>#DIV/0!</v>
      </c>
      <c r="G35" s="25" t="e">
        <f t="shared" si="5"/>
        <v>#DIV/0!</v>
      </c>
      <c r="H35" s="25" t="e">
        <f t="shared" si="5"/>
        <v>#DIV/0!</v>
      </c>
      <c r="I35" s="25" t="e">
        <f t="shared" si="5"/>
        <v>#DIV/0!</v>
      </c>
      <c r="J35" s="25" t="e">
        <f t="shared" si="5"/>
        <v>#DIV/0!</v>
      </c>
      <c r="K35" s="22" t="e">
        <f t="shared" si="4"/>
        <v>#DIV/0!</v>
      </c>
      <c r="L35" s="22"/>
      <c r="M35" s="4" t="s">
        <v>27</v>
      </c>
    </row>
    <row r="36" spans="1:13">
      <c r="A36" s="24" t="s">
        <v>123</v>
      </c>
      <c r="B36" s="25" t="e">
        <f>B33+B34-B35</f>
        <v>#DIV/0!</v>
      </c>
      <c r="C36" s="25" t="e">
        <f t="shared" ref="C36:J36" si="6">C33+C34-C35</f>
        <v>#DIV/0!</v>
      </c>
      <c r="D36" s="25" t="e">
        <f t="shared" si="6"/>
        <v>#DIV/0!</v>
      </c>
      <c r="E36" s="25" t="e">
        <f t="shared" si="6"/>
        <v>#DIV/0!</v>
      </c>
      <c r="F36" s="25" t="e">
        <f t="shared" si="6"/>
        <v>#DIV/0!</v>
      </c>
      <c r="G36" s="25" t="e">
        <f t="shared" si="6"/>
        <v>#DIV/0!</v>
      </c>
      <c r="H36" s="25" t="e">
        <f t="shared" si="6"/>
        <v>#DIV/0!</v>
      </c>
      <c r="I36" s="25" t="e">
        <f t="shared" si="6"/>
        <v>#DIV/0!</v>
      </c>
      <c r="J36" s="25" t="e">
        <f t="shared" si="6"/>
        <v>#DIV/0!</v>
      </c>
      <c r="K36" s="22" t="e">
        <f t="shared" si="4"/>
        <v>#DIV/0!</v>
      </c>
      <c r="L36" s="22"/>
      <c r="M36" s="4" t="s">
        <v>28</v>
      </c>
    </row>
    <row r="37" spans="1:13">
      <c r="A37" s="24"/>
      <c r="B37" s="24"/>
      <c r="C37" s="24"/>
      <c r="D37" s="24"/>
      <c r="E37" s="24"/>
      <c r="F37" s="24"/>
      <c r="G37" s="14"/>
      <c r="H37" s="14"/>
      <c r="I37" s="14"/>
      <c r="J37" s="14"/>
      <c r="K37" s="18"/>
      <c r="L37" s="15"/>
    </row>
    <row r="38" spans="1:13">
      <c r="A38" s="27" t="s">
        <v>124</v>
      </c>
      <c r="B38" s="27"/>
      <c r="C38" s="27"/>
      <c r="D38" s="27"/>
      <c r="E38" s="27"/>
      <c r="F38" s="27"/>
      <c r="J38" s="13"/>
      <c r="K38" s="15"/>
      <c r="L38" s="15"/>
    </row>
    <row r="39" spans="1:13">
      <c r="A39" s="10" t="s">
        <v>3</v>
      </c>
      <c r="B39" s="28" t="e">
        <f>InputData!C8/InputData!C19</f>
        <v>#DIV/0!</v>
      </c>
      <c r="C39" s="28" t="e">
        <f>InputData!D8/InputData!D19</f>
        <v>#DIV/0!</v>
      </c>
      <c r="D39" s="28" t="e">
        <f>InputData!E8/InputData!E19</f>
        <v>#DIV/0!</v>
      </c>
      <c r="E39" s="28" t="e">
        <f>InputData!F8/InputData!F19</f>
        <v>#DIV/0!</v>
      </c>
      <c r="F39" s="28" t="e">
        <f>InputData!G8/InputData!G19</f>
        <v>#DIV/0!</v>
      </c>
      <c r="G39" s="28" t="e">
        <f>InputData!H8/InputData!H19</f>
        <v>#DIV/0!</v>
      </c>
      <c r="H39" s="28" t="e">
        <f>InputData!I8/InputData!I19</f>
        <v>#DIV/0!</v>
      </c>
      <c r="I39" s="28" t="e">
        <f>InputData!J8/InputData!J19</f>
        <v>#DIV/0!</v>
      </c>
      <c r="J39" s="28" t="e">
        <f>InputData!K8/InputData!K19</f>
        <v>#DIV/0!</v>
      </c>
      <c r="K39" s="29" t="e">
        <f>AVERAGE(B39:J39)</f>
        <v>#DIV/0!</v>
      </c>
      <c r="L39" s="15"/>
      <c r="M39" s="10" t="s">
        <v>29</v>
      </c>
    </row>
    <row r="40" spans="1:13">
      <c r="A40" s="10" t="s">
        <v>4</v>
      </c>
      <c r="B40" s="28" t="e">
        <f>(InputData!C4+InputData!C5)/InputData!C19</f>
        <v>#DIV/0!</v>
      </c>
      <c r="C40" s="28" t="e">
        <f>(InputData!D4+InputData!D5)/InputData!D19</f>
        <v>#DIV/0!</v>
      </c>
      <c r="D40" s="28" t="e">
        <f>(InputData!E4+InputData!E5)/InputData!E19</f>
        <v>#DIV/0!</v>
      </c>
      <c r="E40" s="28" t="e">
        <f>(InputData!F4+InputData!F5)/InputData!F19</f>
        <v>#DIV/0!</v>
      </c>
      <c r="F40" s="28" t="e">
        <f>(InputData!G4+InputData!G5)/InputData!G19</f>
        <v>#DIV/0!</v>
      </c>
      <c r="G40" s="28" t="e">
        <f>(InputData!H4+InputData!H5)/InputData!H19</f>
        <v>#DIV/0!</v>
      </c>
      <c r="H40" s="28" t="e">
        <f>(InputData!I4+InputData!I5)/InputData!I19</f>
        <v>#DIV/0!</v>
      </c>
      <c r="I40" s="28" t="e">
        <f>(InputData!J4+InputData!J5)/InputData!J19</f>
        <v>#DIV/0!</v>
      </c>
      <c r="J40" s="28" t="e">
        <f>(InputData!K4+InputData!K5)/InputData!K19</f>
        <v>#DIV/0!</v>
      </c>
      <c r="K40" s="29" t="e">
        <f t="shared" ref="K40:K41" si="7">AVERAGE(B40:J40)</f>
        <v>#DIV/0!</v>
      </c>
      <c r="L40" s="15"/>
      <c r="M40" s="10" t="s">
        <v>30</v>
      </c>
    </row>
    <row r="41" spans="1:13">
      <c r="A41" s="10" t="s">
        <v>125</v>
      </c>
      <c r="B41" s="28" t="e">
        <f>InputData!C54/AVERAGE(InputData!C19,InputData!D19)</f>
        <v>#DIV/0!</v>
      </c>
      <c r="C41" s="28" t="e">
        <f>InputData!D54/AVERAGE(InputData!D19,InputData!E19)</f>
        <v>#DIV/0!</v>
      </c>
      <c r="D41" s="28" t="e">
        <f>InputData!E54/AVERAGE(InputData!E19,InputData!F19)</f>
        <v>#DIV/0!</v>
      </c>
      <c r="E41" s="28" t="e">
        <f>InputData!F54/AVERAGE(InputData!F19,InputData!G19)</f>
        <v>#DIV/0!</v>
      </c>
      <c r="F41" s="28" t="e">
        <f>InputData!G54/AVERAGE(InputData!G19,InputData!H19)</f>
        <v>#DIV/0!</v>
      </c>
      <c r="G41" s="28" t="e">
        <f>InputData!H54/AVERAGE(InputData!H19,InputData!I19)</f>
        <v>#DIV/0!</v>
      </c>
      <c r="H41" s="28" t="e">
        <f>InputData!I54/AVERAGE(InputData!I19,InputData!J19)</f>
        <v>#DIV/0!</v>
      </c>
      <c r="I41" s="28" t="e">
        <f>InputData!J54/AVERAGE(InputData!J19,InputData!K19)</f>
        <v>#DIV/0!</v>
      </c>
      <c r="J41" s="28" t="e">
        <f>InputData!K54/AVERAGE(InputData!K19,InputData!L19)</f>
        <v>#DIV/0!</v>
      </c>
      <c r="K41" s="29" t="e">
        <f t="shared" si="7"/>
        <v>#DIV/0!</v>
      </c>
      <c r="L41" s="15"/>
      <c r="M41" s="10" t="s">
        <v>31</v>
      </c>
    </row>
    <row r="42" spans="1:13">
      <c r="G42" s="23"/>
      <c r="H42" s="23"/>
      <c r="I42" s="23"/>
      <c r="J42" s="23"/>
      <c r="K42" s="29"/>
      <c r="L42" s="15"/>
    </row>
    <row r="43" spans="1:13">
      <c r="A43" s="10" t="s">
        <v>126</v>
      </c>
      <c r="B43" s="30" t="e">
        <f>InputData!C32/InputData!C35</f>
        <v>#DIV/0!</v>
      </c>
      <c r="C43" s="30" t="e">
        <f>InputData!D32/InputData!D35</f>
        <v>#DIV/0!</v>
      </c>
      <c r="D43" s="30" t="e">
        <f>InputData!E32/InputData!E35</f>
        <v>#DIV/0!</v>
      </c>
      <c r="E43" s="30" t="e">
        <f>InputData!F32/InputData!F35</f>
        <v>#DIV/0!</v>
      </c>
      <c r="F43" s="30" t="e">
        <f>InputData!G32/InputData!G35</f>
        <v>#DIV/0!</v>
      </c>
      <c r="G43" s="30" t="e">
        <f>InputData!H32/InputData!H35</f>
        <v>#DIV/0!</v>
      </c>
      <c r="H43" s="30" t="e">
        <f>InputData!I32/InputData!I35</f>
        <v>#DIV/0!</v>
      </c>
      <c r="I43" s="30" t="e">
        <f>InputData!J32/InputData!J35</f>
        <v>#DIV/0!</v>
      </c>
      <c r="J43" s="30" t="e">
        <f>InputData!K32/InputData!K35</f>
        <v>#DIV/0!</v>
      </c>
      <c r="K43" s="29" t="e">
        <f>AVERAGE(B43:J43)</f>
        <v>#DIV/0!</v>
      </c>
      <c r="L43" s="15"/>
      <c r="M43" s="10" t="s">
        <v>32</v>
      </c>
    </row>
    <row r="44" spans="1:13">
      <c r="A44" s="10" t="s">
        <v>127</v>
      </c>
      <c r="B44" s="10"/>
      <c r="C44" s="10"/>
      <c r="D44" s="10"/>
      <c r="E44" s="10"/>
      <c r="F44" s="10"/>
      <c r="G44" s="23"/>
      <c r="H44" s="23"/>
      <c r="I44" s="23"/>
      <c r="J44" s="23"/>
      <c r="K44" s="23">
        <v>0</v>
      </c>
      <c r="L44" s="15"/>
      <c r="M44" s="10" t="s">
        <v>33</v>
      </c>
    </row>
    <row r="45" spans="1:13">
      <c r="A45" s="13"/>
      <c r="B45" s="13"/>
      <c r="C45" s="13"/>
      <c r="D45" s="13"/>
      <c r="E45" s="13"/>
      <c r="F45" s="13"/>
      <c r="G45" s="31"/>
      <c r="H45" s="13"/>
      <c r="I45" s="13"/>
      <c r="J45" s="13"/>
      <c r="K45" s="15"/>
      <c r="L45" s="15"/>
    </row>
    <row r="46" spans="1:13">
      <c r="A46" s="10" t="s">
        <v>128</v>
      </c>
      <c r="B46" s="28" t="e">
        <f>InputData!C22/InputData!C23</f>
        <v>#DIV/0!</v>
      </c>
      <c r="C46" s="28" t="e">
        <f>InputData!D22/InputData!D23</f>
        <v>#DIV/0!</v>
      </c>
      <c r="D46" s="28" t="e">
        <f>InputData!E22/InputData!E23</f>
        <v>#DIV/0!</v>
      </c>
      <c r="E46" s="28" t="e">
        <f>InputData!F22/InputData!F23</f>
        <v>#DIV/0!</v>
      </c>
      <c r="F46" s="28" t="e">
        <f>InputData!G22/InputData!G23</f>
        <v>#DIV/0!</v>
      </c>
      <c r="G46" s="28" t="e">
        <f>InputData!H22/InputData!H23</f>
        <v>#DIV/0!</v>
      </c>
      <c r="H46" s="28" t="e">
        <f>InputData!I22/InputData!I23</f>
        <v>#DIV/0!</v>
      </c>
      <c r="I46" s="28" t="e">
        <f>InputData!J22/InputData!J23</f>
        <v>#DIV/0!</v>
      </c>
      <c r="J46" s="28" t="e">
        <f>InputData!K22/InputData!K23</f>
        <v>#DIV/0!</v>
      </c>
      <c r="K46" s="29" t="e">
        <f>AVERAGE(B46:J46)</f>
        <v>#DIV/0!</v>
      </c>
      <c r="L46" s="15"/>
      <c r="M46" s="10" t="s">
        <v>34</v>
      </c>
    </row>
    <row r="47" spans="1:13">
      <c r="A47" s="10" t="s">
        <v>129</v>
      </c>
      <c r="B47" s="28" t="e">
        <f>InputData!C20/InputData!C23</f>
        <v>#DIV/0!</v>
      </c>
      <c r="C47" s="28" t="e">
        <f>InputData!D20/InputData!D23</f>
        <v>#DIV/0!</v>
      </c>
      <c r="D47" s="28" t="e">
        <f>InputData!E20/InputData!E23</f>
        <v>#DIV/0!</v>
      </c>
      <c r="E47" s="28" t="e">
        <f>InputData!F20/InputData!F23</f>
        <v>#DIV/0!</v>
      </c>
      <c r="F47" s="28" t="e">
        <f>InputData!G20/InputData!G23</f>
        <v>#DIV/0!</v>
      </c>
      <c r="G47" s="28" t="e">
        <f>InputData!H20/InputData!H23</f>
        <v>#DIV/0!</v>
      </c>
      <c r="H47" s="28" t="e">
        <f>InputData!I20/InputData!I23</f>
        <v>#DIV/0!</v>
      </c>
      <c r="I47" s="28" t="e">
        <f>InputData!J20/InputData!J23</f>
        <v>#DIV/0!</v>
      </c>
      <c r="J47" s="28" t="e">
        <f>InputData!K20/InputData!K23</f>
        <v>#DIV/0!</v>
      </c>
      <c r="K47" s="29" t="e">
        <f>AVERAGE(B47:J47)</f>
        <v>#DIV/0!</v>
      </c>
      <c r="L47" s="15"/>
      <c r="M47" s="10" t="s">
        <v>35</v>
      </c>
    </row>
    <row r="48" spans="1:13">
      <c r="A48" s="10" t="s">
        <v>130</v>
      </c>
      <c r="B48" s="28" t="e">
        <f>InputData!C20/(InputData!C13-InputData!C12)</f>
        <v>#DIV/0!</v>
      </c>
      <c r="C48" s="28" t="e">
        <f>InputData!D20/(InputData!D13-InputData!D12)</f>
        <v>#DIV/0!</v>
      </c>
      <c r="D48" s="28" t="e">
        <f>InputData!E20/(InputData!E13-InputData!E12)</f>
        <v>#DIV/0!</v>
      </c>
      <c r="E48" s="28" t="e">
        <f>InputData!F20/(InputData!F13-InputData!F12)</f>
        <v>#DIV/0!</v>
      </c>
      <c r="F48" s="28" t="e">
        <f>InputData!G20/(InputData!G13-InputData!G12)</f>
        <v>#DIV/0!</v>
      </c>
      <c r="G48" s="28" t="e">
        <f>InputData!H20/(InputData!H13-InputData!H12)</f>
        <v>#DIV/0!</v>
      </c>
      <c r="H48" s="28" t="e">
        <f>InputData!I20/(InputData!I13-InputData!I12)</f>
        <v>#DIV/0!</v>
      </c>
      <c r="I48" s="28" t="e">
        <f>InputData!J20/(InputData!J13-InputData!J12)</f>
        <v>#DIV/0!</v>
      </c>
      <c r="J48" s="28" t="e">
        <f>InputData!K20/(InputData!K13-InputData!K12)</f>
        <v>#DIV/0!</v>
      </c>
      <c r="K48" s="29" t="e">
        <f t="shared" ref="K48" si="8">AVERAGE(B48:J48)</f>
        <v>#DIV/0!</v>
      </c>
      <c r="L48" s="15"/>
      <c r="M48" s="10" t="s">
        <v>36</v>
      </c>
    </row>
    <row r="49" spans="1:13">
      <c r="G49" s="23"/>
      <c r="H49" s="23"/>
      <c r="I49" s="23"/>
      <c r="J49" s="23"/>
      <c r="K49" s="29"/>
      <c r="L49" s="15"/>
    </row>
    <row r="50" spans="1:13">
      <c r="A50" s="7" t="s">
        <v>131</v>
      </c>
      <c r="B50" s="7"/>
      <c r="C50" s="7"/>
      <c r="D50" s="7"/>
      <c r="E50" s="7"/>
      <c r="F50" s="7"/>
      <c r="K50" s="15"/>
      <c r="L50" s="15"/>
    </row>
    <row r="51" spans="1:13">
      <c r="A51" s="13" t="s">
        <v>132</v>
      </c>
      <c r="B51" s="21" t="e">
        <f>(InputData!C28-InputData!D28)/InputData!D28</f>
        <v>#DIV/0!</v>
      </c>
      <c r="C51" s="21" t="e">
        <f>(InputData!D28-InputData!E28)/InputData!E28</f>
        <v>#DIV/0!</v>
      </c>
      <c r="D51" s="21" t="e">
        <f>(InputData!E28-InputData!F28)/InputData!F28</f>
        <v>#DIV/0!</v>
      </c>
      <c r="E51" s="21" t="e">
        <f>(InputData!F28-InputData!G28)/InputData!G28</f>
        <v>#DIV/0!</v>
      </c>
      <c r="F51" s="21" t="e">
        <f>(InputData!G28-InputData!H28)/InputData!H28</f>
        <v>#DIV/0!</v>
      </c>
      <c r="G51" s="21" t="e">
        <f>(InputData!H28-InputData!I28)/InputData!I28</f>
        <v>#DIV/0!</v>
      </c>
      <c r="H51" s="21" t="e">
        <f>(InputData!I28-InputData!J28)/InputData!J28</f>
        <v>#DIV/0!</v>
      </c>
      <c r="I51" s="21" t="e">
        <f>(InputData!J28-InputData!K28)/InputData!K28</f>
        <v>#DIV/0!</v>
      </c>
      <c r="J51" s="21" t="e">
        <f>(InputData!K28-InputData!L28)/InputData!L28</f>
        <v>#DIV/0!</v>
      </c>
      <c r="K51" s="9" t="e">
        <f t="shared" ref="K51:K56" si="9">AVERAGE(B51:J51)</f>
        <v>#DIV/0!</v>
      </c>
      <c r="L51" s="9"/>
      <c r="M51" s="4" t="s">
        <v>37</v>
      </c>
    </row>
    <row r="52" spans="1:13">
      <c r="A52" s="24" t="s">
        <v>133</v>
      </c>
      <c r="B52" s="32">
        <v>0.33</v>
      </c>
      <c r="C52" s="32">
        <v>0.33</v>
      </c>
      <c r="D52" s="32">
        <v>0.33</v>
      </c>
      <c r="E52" s="32">
        <v>0.33</v>
      </c>
      <c r="F52" s="32">
        <v>0.33</v>
      </c>
      <c r="G52" s="32">
        <v>0.33</v>
      </c>
      <c r="H52" s="32">
        <v>0.33</v>
      </c>
      <c r="I52" s="32">
        <v>0.33</v>
      </c>
      <c r="J52" s="32">
        <v>0.33</v>
      </c>
      <c r="K52" s="9">
        <f t="shared" si="9"/>
        <v>0.33</v>
      </c>
      <c r="L52" s="15"/>
      <c r="M52" s="4" t="s">
        <v>38</v>
      </c>
    </row>
    <row r="53" spans="1:13">
      <c r="A53" s="24" t="s">
        <v>134</v>
      </c>
      <c r="B53" s="33">
        <f>InputData!C39+(InputData!C35*(1-Ratios!C52))</f>
        <v>0</v>
      </c>
      <c r="C53" s="33">
        <f>InputData!D39+(InputData!D35*(1-Ratios!D52))</f>
        <v>0</v>
      </c>
      <c r="D53" s="33">
        <f>InputData!E39+(InputData!E35*(1-Ratios!E52))</f>
        <v>0</v>
      </c>
      <c r="E53" s="33">
        <f>InputData!F39+(InputData!F35*(1-Ratios!F52))</f>
        <v>0</v>
      </c>
      <c r="F53" s="33">
        <f>InputData!G39+(InputData!G35*(1-Ratios!G52))</f>
        <v>0</v>
      </c>
      <c r="G53" s="33">
        <f>InputData!H39+(InputData!H35*(1-Ratios!H52))</f>
        <v>0</v>
      </c>
      <c r="H53" s="33">
        <f>InputData!I39+(InputData!I35*(1-Ratios!I52))</f>
        <v>0</v>
      </c>
      <c r="I53" s="33">
        <f>InputData!J39+(InputData!J35*(1-Ratios!J52))</f>
        <v>0</v>
      </c>
      <c r="J53" s="33">
        <f>InputData!K39+(InputData!K35*(1-Ratios!K52))</f>
        <v>0</v>
      </c>
      <c r="K53" s="29">
        <f t="shared" si="9"/>
        <v>0</v>
      </c>
      <c r="M53" s="10" t="s">
        <v>39</v>
      </c>
    </row>
    <row r="54" spans="1:13">
      <c r="A54" s="24" t="s">
        <v>135</v>
      </c>
      <c r="B54" s="24">
        <f>InputData!C6+InputData!C29-InputData!B6</f>
        <v>0</v>
      </c>
      <c r="C54" s="24">
        <f>InputData!D6+InputData!D29-InputData!C6</f>
        <v>0</v>
      </c>
      <c r="D54" s="24">
        <f>InputData!E6+InputData!E29-InputData!D6</f>
        <v>0</v>
      </c>
      <c r="E54" s="24">
        <f>InputData!F6+InputData!F29-InputData!E6</f>
        <v>0</v>
      </c>
      <c r="F54" s="24">
        <f>InputData!G6+InputData!G29-InputData!F6</f>
        <v>0</v>
      </c>
      <c r="G54" s="24">
        <f>InputData!H6+InputData!H29-InputData!G6</f>
        <v>0</v>
      </c>
      <c r="H54" s="24">
        <f>InputData!I6+InputData!I29-InputData!H6</f>
        <v>0</v>
      </c>
      <c r="I54" s="24">
        <f>InputData!J6+InputData!J29-InputData!I6</f>
        <v>0</v>
      </c>
      <c r="J54" s="24">
        <f>InputData!K6+InputData!K29-InputData!J6</f>
        <v>0</v>
      </c>
      <c r="K54" s="29">
        <f t="shared" si="9"/>
        <v>0</v>
      </c>
      <c r="M54" s="4" t="s">
        <v>40</v>
      </c>
    </row>
    <row r="55" spans="1:13">
      <c r="A55" s="4" t="s">
        <v>136</v>
      </c>
      <c r="B55" s="34" t="e">
        <f>InputData!D33/(AVERAGE(InputData!C9:D9)+AVERAGE(InputData!C12:D12))</f>
        <v>#DIV/0!</v>
      </c>
      <c r="C55" s="34" t="e">
        <f>InputData!E33/(AVERAGE(InputData!D9:E9)+AVERAGE(InputData!D12:E12))</f>
        <v>#DIV/0!</v>
      </c>
      <c r="D55" s="34" t="e">
        <f>InputData!F33/(AVERAGE(InputData!E9:F9)+AVERAGE(InputData!E12:F12))</f>
        <v>#DIV/0!</v>
      </c>
      <c r="E55" s="34" t="e">
        <f>InputData!G33/(AVERAGE(InputData!F9:G9)+AVERAGE(InputData!F12:G12))</f>
        <v>#DIV/0!</v>
      </c>
      <c r="F55" s="34" t="e">
        <f>InputData!H33/(AVERAGE(InputData!G9:H9)+AVERAGE(InputData!G12:H12))</f>
        <v>#DIV/0!</v>
      </c>
      <c r="G55" s="34" t="e">
        <f>InputData!I33/(AVERAGE(InputData!H9:I9)+AVERAGE(InputData!H12:I12))</f>
        <v>#DIV/0!</v>
      </c>
      <c r="H55" s="34" t="e">
        <f>InputData!J33/(AVERAGE(InputData!I9:J9)+AVERAGE(InputData!I12:J12))</f>
        <v>#DIV/0!</v>
      </c>
      <c r="I55" s="34" t="e">
        <f>InputData!K33/(AVERAGE(InputData!J9:K9)+AVERAGE(InputData!J12:K12))</f>
        <v>#DIV/0!</v>
      </c>
      <c r="J55" s="34" t="e">
        <f>InputData!L33/(AVERAGE(InputData!K9:L9)+AVERAGE(InputData!K12:L12))</f>
        <v>#DIV/0!</v>
      </c>
      <c r="K55" s="9" t="e">
        <f t="shared" si="9"/>
        <v>#DIV/0!</v>
      </c>
      <c r="M55" s="4" t="s">
        <v>41</v>
      </c>
    </row>
    <row r="56" spans="1:13">
      <c r="A56" s="4" t="s">
        <v>137</v>
      </c>
      <c r="B56" s="16" t="e">
        <f>InputData!C35/AVERAGE(InputData!C20:D20)</f>
        <v>#DIV/0!</v>
      </c>
      <c r="C56" s="16" t="e">
        <f>InputData!D35/AVERAGE(InputData!D20:E20)</f>
        <v>#DIV/0!</v>
      </c>
      <c r="D56" s="16" t="e">
        <f>InputData!E35/AVERAGE(InputData!E20:F20)</f>
        <v>#DIV/0!</v>
      </c>
      <c r="E56" s="16" t="e">
        <f>InputData!F35/AVERAGE(InputData!F20:G20)</f>
        <v>#DIV/0!</v>
      </c>
      <c r="F56" s="16" t="e">
        <f>InputData!G35/AVERAGE(InputData!G20:H20)</f>
        <v>#DIV/0!</v>
      </c>
      <c r="G56" s="16" t="e">
        <f>InputData!H35/AVERAGE(InputData!H20:I20)</f>
        <v>#DIV/0!</v>
      </c>
      <c r="H56" s="16" t="e">
        <f>InputData!I35/AVERAGE(InputData!I20:J20)</f>
        <v>#DIV/0!</v>
      </c>
      <c r="I56" s="16" t="e">
        <f>InputData!J35/AVERAGE(InputData!J20:K20)</f>
        <v>#DIV/0!</v>
      </c>
      <c r="J56" s="16" t="e">
        <f>InputData!K35/AVERAGE(InputData!K20:L20)</f>
        <v>#DIV/0!</v>
      </c>
      <c r="K56" s="9" t="e">
        <f t="shared" si="9"/>
        <v>#DIV/0!</v>
      </c>
      <c r="M56" s="4" t="s">
        <v>42</v>
      </c>
    </row>
    <row r="57" spans="1:13">
      <c r="L57" s="15"/>
    </row>
    <row r="58" spans="1:13">
      <c r="A58" s="4" t="s">
        <v>213</v>
      </c>
      <c r="B58" s="4">
        <f>InputData!C54+InputData!C57</f>
        <v>0</v>
      </c>
      <c r="C58" s="4">
        <f>InputData!D54+InputData!D57</f>
        <v>0</v>
      </c>
      <c r="D58" s="4">
        <f>InputData!E54+InputData!E57</f>
        <v>0</v>
      </c>
      <c r="E58" s="4">
        <f>InputData!F54+InputData!F57</f>
        <v>0</v>
      </c>
      <c r="F58" s="4">
        <f>InputData!G54+InputData!G57</f>
        <v>0</v>
      </c>
      <c r="G58" s="4">
        <f>InputData!H54+InputData!H57</f>
        <v>0</v>
      </c>
      <c r="H58" s="4">
        <f>InputData!I54+InputData!I57</f>
        <v>0</v>
      </c>
      <c r="I58" s="4">
        <f>InputData!J54+InputData!J57</f>
        <v>0</v>
      </c>
      <c r="J58" s="4">
        <f>InputData!K54+InputData!K57</f>
        <v>0</v>
      </c>
      <c r="K58" s="29">
        <f>AVERAGE(B58:J58)</f>
        <v>0</v>
      </c>
      <c r="L58" s="15"/>
    </row>
    <row r="59" spans="1:13">
      <c r="A59" s="4" t="s">
        <v>223</v>
      </c>
      <c r="B59" s="35">
        <f>InputData!C77+InputData!C20-+InputData!C4</f>
        <v>0</v>
      </c>
      <c r="C59" s="35">
        <f>InputData!D77+InputData!D20-+InputData!D4</f>
        <v>0</v>
      </c>
      <c r="D59" s="35">
        <f>InputData!E77+InputData!E20-+InputData!E4</f>
        <v>0</v>
      </c>
      <c r="E59" s="35">
        <f>InputData!F77+InputData!F20-+InputData!F4</f>
        <v>0</v>
      </c>
      <c r="F59" s="35">
        <f>InputData!G77+InputData!G20-+InputData!G4</f>
        <v>0</v>
      </c>
      <c r="G59" s="35">
        <f>InputData!H77+InputData!H20-+InputData!H4</f>
        <v>0</v>
      </c>
      <c r="H59" s="35">
        <f>InputData!I77+InputData!I20-+InputData!I4</f>
        <v>0</v>
      </c>
      <c r="I59" s="35">
        <f>InputData!J77+InputData!J20-+InputData!J4</f>
        <v>0</v>
      </c>
      <c r="J59" s="35">
        <f>InputData!K77+InputData!K20-+InputData!K4</f>
        <v>0</v>
      </c>
      <c r="L59" s="15"/>
      <c r="M59" s="4" t="s">
        <v>224</v>
      </c>
    </row>
    <row r="60" spans="1:13">
      <c r="A60" s="4" t="s">
        <v>225</v>
      </c>
      <c r="B60" s="4">
        <f>InputData!C8-InputData!C19-InputData!C4</f>
        <v>0</v>
      </c>
      <c r="C60" s="4">
        <f>InputData!D8-InputData!D19-InputData!D4</f>
        <v>0</v>
      </c>
      <c r="D60" s="4">
        <f>InputData!E8-InputData!E19-InputData!E4</f>
        <v>0</v>
      </c>
      <c r="E60" s="4">
        <f>InputData!F8-InputData!F19-InputData!F4</f>
        <v>0</v>
      </c>
      <c r="F60" s="4">
        <f>InputData!G8-InputData!G19-InputData!G4</f>
        <v>0</v>
      </c>
      <c r="G60" s="4">
        <f>InputData!H8-InputData!H19-InputData!H4</f>
        <v>0</v>
      </c>
      <c r="H60" s="4">
        <f>InputData!I8-InputData!I19-InputData!I4</f>
        <v>0</v>
      </c>
      <c r="I60" s="4">
        <f>InputData!J8-InputData!J19-InputData!J4</f>
        <v>0</v>
      </c>
      <c r="J60" s="4">
        <f>InputData!K8-InputData!K19-InputData!K4</f>
        <v>0</v>
      </c>
      <c r="K60" s="15"/>
      <c r="L60" s="15"/>
      <c r="M60" s="4" t="s">
        <v>226</v>
      </c>
    </row>
    <row r="61" spans="1:13">
      <c r="G61" s="35"/>
      <c r="H61" s="35"/>
      <c r="I61" s="35"/>
      <c r="J61" s="35"/>
      <c r="K61" s="15"/>
      <c r="L61" s="15"/>
    </row>
    <row r="62" spans="1:13">
      <c r="A62" s="4" t="s">
        <v>253</v>
      </c>
      <c r="B62" s="91" t="e">
        <f>InputData!C78/InputData!C74</f>
        <v>#DIV/0!</v>
      </c>
      <c r="C62" s="91" t="e">
        <f>InputData!D78/InputData!D74</f>
        <v>#DIV/0!</v>
      </c>
      <c r="D62" s="91" t="e">
        <f>InputData!E78/InputData!E74</f>
        <v>#DIV/0!</v>
      </c>
      <c r="E62" s="91" t="e">
        <f>InputData!F78/InputData!F74</f>
        <v>#DIV/0!</v>
      </c>
      <c r="F62" s="91" t="e">
        <f>InputData!G78/InputData!G74</f>
        <v>#DIV/0!</v>
      </c>
      <c r="G62" s="91" t="e">
        <f>InputData!H78/InputData!H74</f>
        <v>#DIV/0!</v>
      </c>
      <c r="H62" s="91" t="e">
        <f>InputData!I78/InputData!I74</f>
        <v>#DIV/0!</v>
      </c>
      <c r="I62" s="91" t="e">
        <f>InputData!J78/InputData!J74</f>
        <v>#DIV/0!</v>
      </c>
      <c r="J62" s="91" t="e">
        <f>InputData!K78/InputData!K74</f>
        <v>#DIV/0!</v>
      </c>
    </row>
    <row r="63" spans="1:13">
      <c r="A63" s="4" t="s">
        <v>254</v>
      </c>
      <c r="B63" s="91" t="e">
        <f>B58/(InputData!C72/10000000)</f>
        <v>#DIV/0!</v>
      </c>
      <c r="C63" s="91" t="e">
        <f>C58/(InputData!D72/10000000)</f>
        <v>#DIV/0!</v>
      </c>
      <c r="D63" s="91" t="e">
        <f>D58/(InputData!E72/10000000)</f>
        <v>#DIV/0!</v>
      </c>
      <c r="E63" s="91" t="e">
        <f>E58/(InputData!F72/10000000)</f>
        <v>#DIV/0!</v>
      </c>
      <c r="F63" s="91" t="e">
        <f>F58/(InputData!G72/10000000)</f>
        <v>#DIV/0!</v>
      </c>
      <c r="G63" s="91" t="e">
        <f>G58/(InputData!H72/10000000)</f>
        <v>#DIV/0!</v>
      </c>
      <c r="H63" s="91" t="e">
        <f>H58/(InputData!I72/10000000)</f>
        <v>#DIV/0!</v>
      </c>
      <c r="I63" s="91" t="e">
        <f>I58/(InputData!J72/10000000)</f>
        <v>#DIV/0!</v>
      </c>
      <c r="J63" s="91" t="e">
        <f>J58/(InputData!K72/10000000)</f>
        <v>#DIV/0!</v>
      </c>
      <c r="K63" s="15"/>
      <c r="L63" s="15"/>
    </row>
    <row r="65" spans="7:12">
      <c r="G65" s="35"/>
      <c r="H65" s="35"/>
      <c r="I65" s="35"/>
      <c r="J65" s="35"/>
      <c r="K65" s="15"/>
      <c r="L65" s="15"/>
    </row>
    <row r="66" spans="7:12">
      <c r="G66" s="36"/>
      <c r="H66" s="36"/>
      <c r="I66" s="36"/>
      <c r="J66" s="36"/>
      <c r="K66" s="37"/>
      <c r="L66" s="37"/>
    </row>
    <row r="68" spans="7:12">
      <c r="G68" s="35"/>
      <c r="H68" s="35"/>
      <c r="I68" s="35"/>
      <c r="J68" s="35"/>
      <c r="K68" s="15"/>
      <c r="L68" s="15"/>
    </row>
    <row r="69" spans="7:12">
      <c r="K69" s="7"/>
      <c r="L69" s="7"/>
    </row>
  </sheetData>
  <mergeCells count="1">
    <mergeCell ref="G1:K1"/>
  </mergeCells>
  <pageMargins left="0.75" right="0.75" top="1" bottom="1" header="0.5" footer="0.5"/>
  <pageSetup scale="81" orientation="landscape" horizontalDpi="4294967292" r:id="rId1"/>
  <headerFooter alignWithMargins="0">
    <oddHeader>&amp;A</oddHeader>
    <oddFooter>Page &amp;P</oddFooter>
  </headerFooter>
  <ignoredErrors>
    <ignoredError sqref="B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opLeftCell="A19" zoomScaleNormal="100" workbookViewId="0">
      <selection activeCell="L36" sqref="L36"/>
    </sheetView>
  </sheetViews>
  <sheetFormatPr defaultColWidth="11.42578125" defaultRowHeight="12.75"/>
  <cols>
    <col min="1" max="1" width="29.7109375" style="4" customWidth="1"/>
    <col min="2" max="2" width="11.42578125" style="4" customWidth="1"/>
    <col min="3" max="3" width="11.85546875" style="4" customWidth="1"/>
    <col min="4" max="5" width="10.7109375" style="4" customWidth="1"/>
    <col min="6" max="6" width="10.5703125" style="4" customWidth="1"/>
    <col min="7" max="12" width="8.7109375" style="4" customWidth="1"/>
    <col min="13" max="16384" width="11.42578125" style="4"/>
  </cols>
  <sheetData>
    <row r="1" spans="1:12" ht="15.75">
      <c r="A1" s="38"/>
      <c r="B1" s="3">
        <v>2016</v>
      </c>
      <c r="C1" s="3">
        <f>B1-1</f>
        <v>2015</v>
      </c>
      <c r="D1" s="3">
        <f t="shared" ref="D1:K1" si="0">C1-1</f>
        <v>2014</v>
      </c>
      <c r="E1" s="3">
        <f t="shared" si="0"/>
        <v>2013</v>
      </c>
      <c r="F1" s="3">
        <f t="shared" si="0"/>
        <v>2012</v>
      </c>
      <c r="G1" s="3">
        <f t="shared" si="0"/>
        <v>2011</v>
      </c>
      <c r="H1" s="3">
        <f t="shared" si="0"/>
        <v>2010</v>
      </c>
      <c r="I1" s="3">
        <f t="shared" si="0"/>
        <v>2009</v>
      </c>
      <c r="J1" s="3">
        <f t="shared" si="0"/>
        <v>2008</v>
      </c>
      <c r="K1" s="3">
        <f t="shared" si="0"/>
        <v>2007</v>
      </c>
      <c r="L1" s="5" t="s">
        <v>232</v>
      </c>
    </row>
    <row r="2" spans="1:12" ht="15.75">
      <c r="A2" s="38" t="s">
        <v>8</v>
      </c>
      <c r="B2" s="38"/>
      <c r="C2" s="38"/>
      <c r="D2" s="38"/>
      <c r="E2" s="38"/>
      <c r="F2" s="38"/>
    </row>
    <row r="3" spans="1:12" ht="15">
      <c r="A3" s="4" t="s">
        <v>43</v>
      </c>
      <c r="B3" s="3">
        <v>2016</v>
      </c>
      <c r="C3" s="3">
        <f>B3-1</f>
        <v>2015</v>
      </c>
      <c r="D3" s="3">
        <f t="shared" ref="D3:K3" si="1">C3-1</f>
        <v>2014</v>
      </c>
      <c r="E3" s="3">
        <f t="shared" si="1"/>
        <v>2013</v>
      </c>
      <c r="F3" s="3">
        <f t="shared" si="1"/>
        <v>2012</v>
      </c>
      <c r="G3" s="3">
        <f t="shared" si="1"/>
        <v>2011</v>
      </c>
      <c r="H3" s="3">
        <f t="shared" si="1"/>
        <v>2010</v>
      </c>
      <c r="I3" s="3">
        <f t="shared" si="1"/>
        <v>2009</v>
      </c>
      <c r="J3" s="3">
        <f t="shared" si="1"/>
        <v>2008</v>
      </c>
      <c r="K3" s="3">
        <f t="shared" si="1"/>
        <v>2007</v>
      </c>
      <c r="L3" s="5" t="s">
        <v>104</v>
      </c>
    </row>
    <row r="4" spans="1:12">
      <c r="A4" s="4" t="s">
        <v>44</v>
      </c>
      <c r="B4" s="34" t="e">
        <f>InputData!C4/InputData!C13</f>
        <v>#DIV/0!</v>
      </c>
      <c r="C4" s="34" t="e">
        <f>InputData!D4/InputData!D13</f>
        <v>#DIV/0!</v>
      </c>
      <c r="D4" s="34" t="e">
        <f>InputData!E4/InputData!E13</f>
        <v>#DIV/0!</v>
      </c>
      <c r="E4" s="34" t="e">
        <f>InputData!F4/InputData!F13</f>
        <v>#DIV/0!</v>
      </c>
      <c r="F4" s="34" t="e">
        <f>InputData!G4/InputData!G13</f>
        <v>#DIV/0!</v>
      </c>
      <c r="G4" s="34" t="e">
        <f>InputData!H4/InputData!H13</f>
        <v>#DIV/0!</v>
      </c>
      <c r="H4" s="34" t="e">
        <f>InputData!I4/InputData!I13</f>
        <v>#DIV/0!</v>
      </c>
      <c r="I4" s="34" t="e">
        <f>InputData!J4/InputData!J13</f>
        <v>#DIV/0!</v>
      </c>
      <c r="J4" s="34" t="e">
        <f>InputData!K4/InputData!K13</f>
        <v>#DIV/0!</v>
      </c>
      <c r="K4" s="34" t="e">
        <f>InputData!L4/InputData!L13</f>
        <v>#DIV/0!</v>
      </c>
      <c r="L4" s="15" t="e">
        <f t="shared" ref="L4:L13" si="2">AVERAGE(B4:F4)</f>
        <v>#DIV/0!</v>
      </c>
    </row>
    <row r="5" spans="1:12">
      <c r="A5" s="4" t="s">
        <v>45</v>
      </c>
      <c r="B5" s="34" t="e">
        <f>InputData!C5/InputData!C13</f>
        <v>#DIV/0!</v>
      </c>
      <c r="C5" s="34" t="e">
        <f>InputData!D5/InputData!D13</f>
        <v>#DIV/0!</v>
      </c>
      <c r="D5" s="34" t="e">
        <f>InputData!E5/InputData!E13</f>
        <v>#DIV/0!</v>
      </c>
      <c r="E5" s="34" t="e">
        <f>InputData!F5/InputData!F13</f>
        <v>#DIV/0!</v>
      </c>
      <c r="F5" s="34" t="e">
        <f>InputData!G5/InputData!G13</f>
        <v>#DIV/0!</v>
      </c>
      <c r="G5" s="34" t="e">
        <f>InputData!H5/InputData!H13</f>
        <v>#DIV/0!</v>
      </c>
      <c r="H5" s="34" t="e">
        <f>InputData!I5/InputData!I13</f>
        <v>#DIV/0!</v>
      </c>
      <c r="I5" s="34" t="e">
        <f>InputData!J5/InputData!J13</f>
        <v>#DIV/0!</v>
      </c>
      <c r="J5" s="34" t="e">
        <f>InputData!K5/InputData!K13</f>
        <v>#DIV/0!</v>
      </c>
      <c r="K5" s="34" t="e">
        <f>InputData!L5/InputData!L13</f>
        <v>#DIV/0!</v>
      </c>
      <c r="L5" s="15" t="e">
        <f t="shared" si="2"/>
        <v>#DIV/0!</v>
      </c>
    </row>
    <row r="6" spans="1:12">
      <c r="A6" s="4" t="s">
        <v>46</v>
      </c>
      <c r="B6" s="34" t="e">
        <f>InputData!C6/InputData!C13</f>
        <v>#DIV/0!</v>
      </c>
      <c r="C6" s="34" t="e">
        <f>InputData!D6/InputData!D13</f>
        <v>#DIV/0!</v>
      </c>
      <c r="D6" s="34" t="e">
        <f>InputData!E6/InputData!E13</f>
        <v>#DIV/0!</v>
      </c>
      <c r="E6" s="34" t="e">
        <f>InputData!F6/InputData!F13</f>
        <v>#DIV/0!</v>
      </c>
      <c r="F6" s="34" t="e">
        <f>InputData!G6/InputData!G13</f>
        <v>#DIV/0!</v>
      </c>
      <c r="G6" s="34" t="e">
        <f>InputData!H6/InputData!H13</f>
        <v>#DIV/0!</v>
      </c>
      <c r="H6" s="34" t="e">
        <f>InputData!I6/InputData!I13</f>
        <v>#DIV/0!</v>
      </c>
      <c r="I6" s="34" t="e">
        <f>InputData!J6/InputData!J13</f>
        <v>#DIV/0!</v>
      </c>
      <c r="J6" s="34" t="e">
        <f>InputData!K6/InputData!K13</f>
        <v>#DIV/0!</v>
      </c>
      <c r="K6" s="34" t="e">
        <f>InputData!L6/InputData!L13</f>
        <v>#DIV/0!</v>
      </c>
      <c r="L6" s="15" t="e">
        <f t="shared" si="2"/>
        <v>#DIV/0!</v>
      </c>
    </row>
    <row r="7" spans="1:12">
      <c r="A7" s="4" t="s">
        <v>47</v>
      </c>
      <c r="B7" s="39" t="e">
        <f>InputData!C7/InputData!C13</f>
        <v>#DIV/0!</v>
      </c>
      <c r="C7" s="39" t="e">
        <f>InputData!D7/InputData!D13</f>
        <v>#DIV/0!</v>
      </c>
      <c r="D7" s="39" t="e">
        <f>InputData!E7/InputData!E13</f>
        <v>#DIV/0!</v>
      </c>
      <c r="E7" s="39" t="e">
        <f>InputData!F7/InputData!F13</f>
        <v>#DIV/0!</v>
      </c>
      <c r="F7" s="39" t="e">
        <f>InputData!G7/InputData!G13</f>
        <v>#DIV/0!</v>
      </c>
      <c r="G7" s="39" t="e">
        <f>InputData!H7/InputData!H13</f>
        <v>#DIV/0!</v>
      </c>
      <c r="H7" s="39" t="e">
        <f>InputData!I7/InputData!I13</f>
        <v>#DIV/0!</v>
      </c>
      <c r="I7" s="39" t="e">
        <f>InputData!J7/InputData!J13</f>
        <v>#DIV/0!</v>
      </c>
      <c r="J7" s="39" t="e">
        <f>InputData!K7/InputData!K13</f>
        <v>#DIV/0!</v>
      </c>
      <c r="K7" s="39" t="e">
        <f>InputData!L7/InputData!L13</f>
        <v>#DIV/0!</v>
      </c>
      <c r="L7" s="40" t="e">
        <f t="shared" si="2"/>
        <v>#DIV/0!</v>
      </c>
    </row>
    <row r="8" spans="1:12">
      <c r="A8" s="4" t="s">
        <v>48</v>
      </c>
      <c r="B8" s="34" t="e">
        <f>InputData!C8/InputData!C13</f>
        <v>#DIV/0!</v>
      </c>
      <c r="C8" s="34" t="e">
        <f>InputData!D8/InputData!D13</f>
        <v>#DIV/0!</v>
      </c>
      <c r="D8" s="34" t="e">
        <f>InputData!E8/InputData!E13</f>
        <v>#DIV/0!</v>
      </c>
      <c r="E8" s="34" t="e">
        <f>InputData!F8/InputData!F13</f>
        <v>#DIV/0!</v>
      </c>
      <c r="F8" s="34" t="e">
        <f>InputData!G8/InputData!G13</f>
        <v>#DIV/0!</v>
      </c>
      <c r="G8" s="34" t="e">
        <f>InputData!H8/InputData!H13</f>
        <v>#DIV/0!</v>
      </c>
      <c r="H8" s="34" t="e">
        <f>InputData!I8/InputData!I13</f>
        <v>#DIV/0!</v>
      </c>
      <c r="I8" s="34" t="e">
        <f>InputData!J8/InputData!J13</f>
        <v>#DIV/0!</v>
      </c>
      <c r="J8" s="34" t="e">
        <f>InputData!K8/InputData!K13</f>
        <v>#DIV/0!</v>
      </c>
      <c r="K8" s="34" t="e">
        <f>InputData!L8/InputData!L13</f>
        <v>#DIV/0!</v>
      </c>
      <c r="L8" s="15" t="e">
        <f t="shared" si="2"/>
        <v>#DIV/0!</v>
      </c>
    </row>
    <row r="9" spans="1:12">
      <c r="A9" s="4" t="s">
        <v>49</v>
      </c>
      <c r="B9" s="34" t="e">
        <f>InputData!C9/InputData!C13</f>
        <v>#DIV/0!</v>
      </c>
      <c r="C9" s="34" t="e">
        <f>InputData!D9/InputData!D13</f>
        <v>#DIV/0!</v>
      </c>
      <c r="D9" s="34" t="e">
        <f>InputData!E9/InputData!E13</f>
        <v>#DIV/0!</v>
      </c>
      <c r="E9" s="34" t="e">
        <f>InputData!F9/InputData!F13</f>
        <v>#DIV/0!</v>
      </c>
      <c r="F9" s="34" t="e">
        <f>InputData!G9/InputData!G13</f>
        <v>#DIV/0!</v>
      </c>
      <c r="G9" s="34" t="e">
        <f>InputData!H9/InputData!H13</f>
        <v>#DIV/0!</v>
      </c>
      <c r="H9" s="34" t="e">
        <f>InputData!I9/InputData!I13</f>
        <v>#DIV/0!</v>
      </c>
      <c r="I9" s="34" t="e">
        <f>InputData!J9/InputData!J13</f>
        <v>#DIV/0!</v>
      </c>
      <c r="J9" s="34" t="e">
        <f>InputData!K9/InputData!K13</f>
        <v>#DIV/0!</v>
      </c>
      <c r="K9" s="34" t="e">
        <f>InputData!L9/InputData!L13</f>
        <v>#DIV/0!</v>
      </c>
      <c r="L9" s="15" t="e">
        <f t="shared" si="2"/>
        <v>#DIV/0!</v>
      </c>
    </row>
    <row r="10" spans="1:12">
      <c r="A10" s="4" t="s">
        <v>50</v>
      </c>
      <c r="B10" s="39" t="e">
        <f>InputData!C10/InputData!C13</f>
        <v>#DIV/0!</v>
      </c>
      <c r="C10" s="39" t="e">
        <f>InputData!D10/InputData!D13</f>
        <v>#DIV/0!</v>
      </c>
      <c r="D10" s="39" t="e">
        <f>InputData!E10/InputData!E13</f>
        <v>#DIV/0!</v>
      </c>
      <c r="E10" s="39" t="e">
        <f>InputData!F10/InputData!F13</f>
        <v>#DIV/0!</v>
      </c>
      <c r="F10" s="39" t="e">
        <f>InputData!G10/InputData!G13</f>
        <v>#DIV/0!</v>
      </c>
      <c r="G10" s="39" t="e">
        <f>InputData!H10/InputData!H13</f>
        <v>#DIV/0!</v>
      </c>
      <c r="H10" s="39" t="e">
        <f>InputData!I10/InputData!I13</f>
        <v>#DIV/0!</v>
      </c>
      <c r="I10" s="39" t="e">
        <f>InputData!J10/InputData!J13</f>
        <v>#DIV/0!</v>
      </c>
      <c r="J10" s="39" t="e">
        <f>InputData!K10/InputData!K13</f>
        <v>#DIV/0!</v>
      </c>
      <c r="K10" s="39" t="e">
        <f>InputData!L10/InputData!L13</f>
        <v>#DIV/0!</v>
      </c>
      <c r="L10" s="40" t="e">
        <f t="shared" si="2"/>
        <v>#DIV/0!</v>
      </c>
    </row>
    <row r="11" spans="1:12">
      <c r="A11" s="4" t="s">
        <v>51</v>
      </c>
      <c r="B11" s="41" t="e">
        <f>InputData!C11/InputData!C13</f>
        <v>#DIV/0!</v>
      </c>
      <c r="C11" s="41" t="e">
        <f>InputData!D11/InputData!D13</f>
        <v>#DIV/0!</v>
      </c>
      <c r="D11" s="41" t="e">
        <f>InputData!E11/InputData!E13</f>
        <v>#DIV/0!</v>
      </c>
      <c r="E11" s="41" t="e">
        <f>InputData!F11/InputData!F13</f>
        <v>#DIV/0!</v>
      </c>
      <c r="F11" s="41" t="e">
        <f>InputData!G11/InputData!G13</f>
        <v>#DIV/0!</v>
      </c>
      <c r="G11" s="41" t="e">
        <f>InputData!H11/InputData!H13</f>
        <v>#DIV/0!</v>
      </c>
      <c r="H11" s="41" t="e">
        <f>InputData!I11/InputData!I13</f>
        <v>#DIV/0!</v>
      </c>
      <c r="I11" s="41" t="e">
        <f>InputData!J11/InputData!J13</f>
        <v>#DIV/0!</v>
      </c>
      <c r="J11" s="41" t="e">
        <f>InputData!K11/InputData!K13</f>
        <v>#DIV/0!</v>
      </c>
      <c r="K11" s="41" t="e">
        <f>InputData!L11/InputData!L13</f>
        <v>#DIV/0!</v>
      </c>
      <c r="L11" s="15" t="e">
        <f t="shared" si="2"/>
        <v>#DIV/0!</v>
      </c>
    </row>
    <row r="12" spans="1:12">
      <c r="A12" s="4" t="s">
        <v>52</v>
      </c>
      <c r="B12" s="42" t="e">
        <f>InputData!C12/InputData!C13</f>
        <v>#DIV/0!</v>
      </c>
      <c r="C12" s="42" t="e">
        <f>InputData!D12/InputData!D13</f>
        <v>#DIV/0!</v>
      </c>
      <c r="D12" s="42" t="e">
        <f>InputData!E12/InputData!E13</f>
        <v>#DIV/0!</v>
      </c>
      <c r="E12" s="42" t="e">
        <f>InputData!F12/InputData!F13</f>
        <v>#DIV/0!</v>
      </c>
      <c r="F12" s="42" t="e">
        <f>InputData!G12/InputData!G13</f>
        <v>#DIV/0!</v>
      </c>
      <c r="G12" s="42" t="e">
        <f>InputData!H12/InputData!H13</f>
        <v>#DIV/0!</v>
      </c>
      <c r="H12" s="42" t="e">
        <f>InputData!I12/InputData!I13</f>
        <v>#DIV/0!</v>
      </c>
      <c r="I12" s="42" t="e">
        <f>InputData!J12/InputData!J13</f>
        <v>#DIV/0!</v>
      </c>
      <c r="J12" s="42" t="e">
        <f>InputData!K12/InputData!K13</f>
        <v>#DIV/0!</v>
      </c>
      <c r="K12" s="42" t="e">
        <f>InputData!L12/InputData!L13</f>
        <v>#DIV/0!</v>
      </c>
      <c r="L12" s="40" t="e">
        <f t="shared" si="2"/>
        <v>#DIV/0!</v>
      </c>
    </row>
    <row r="13" spans="1:12" ht="13.5" thickBot="1">
      <c r="A13" s="4" t="s">
        <v>53</v>
      </c>
      <c r="B13" s="43" t="e">
        <f>InputData!C13/InputData!C13</f>
        <v>#DIV/0!</v>
      </c>
      <c r="C13" s="43" t="e">
        <f>InputData!D13/InputData!D13</f>
        <v>#DIV/0!</v>
      </c>
      <c r="D13" s="43" t="e">
        <f>InputData!E13/InputData!E13</f>
        <v>#DIV/0!</v>
      </c>
      <c r="E13" s="43" t="e">
        <f>InputData!F13/InputData!F13</f>
        <v>#DIV/0!</v>
      </c>
      <c r="F13" s="43" t="e">
        <f>InputData!G13/InputData!G13</f>
        <v>#DIV/0!</v>
      </c>
      <c r="G13" s="43" t="e">
        <f>InputData!H13/InputData!H13</f>
        <v>#DIV/0!</v>
      </c>
      <c r="H13" s="43" t="e">
        <f>InputData!I13/InputData!I13</f>
        <v>#DIV/0!</v>
      </c>
      <c r="I13" s="43" t="e">
        <f>InputData!J13/InputData!J13</f>
        <v>#DIV/0!</v>
      </c>
      <c r="J13" s="43" t="e">
        <f>InputData!K13/InputData!K13</f>
        <v>#DIV/0!</v>
      </c>
      <c r="K13" s="43" t="e">
        <f>InputData!L13/InputData!L13</f>
        <v>#DIV/0!</v>
      </c>
      <c r="L13" s="44" t="e">
        <f t="shared" si="2"/>
        <v>#DIV/0!</v>
      </c>
    </row>
    <row r="14" spans="1:12" ht="13.5" thickTop="1">
      <c r="L14" s="7"/>
    </row>
    <row r="15" spans="1:12" ht="15">
      <c r="A15" s="4" t="s">
        <v>54</v>
      </c>
      <c r="B15" s="3">
        <v>2016</v>
      </c>
      <c r="C15" s="3">
        <f>B15-1</f>
        <v>2015</v>
      </c>
      <c r="D15" s="3">
        <f t="shared" ref="D15:K15" si="3">C15-1</f>
        <v>2014</v>
      </c>
      <c r="E15" s="3">
        <f t="shared" si="3"/>
        <v>2013</v>
      </c>
      <c r="F15" s="3">
        <f t="shared" si="3"/>
        <v>2012</v>
      </c>
      <c r="G15" s="3">
        <f t="shared" si="3"/>
        <v>2011</v>
      </c>
      <c r="H15" s="3">
        <f t="shared" si="3"/>
        <v>2010</v>
      </c>
      <c r="I15" s="3">
        <f t="shared" si="3"/>
        <v>2009</v>
      </c>
      <c r="J15" s="3">
        <f t="shared" si="3"/>
        <v>2008</v>
      </c>
      <c r="K15" s="3">
        <f t="shared" si="3"/>
        <v>2007</v>
      </c>
      <c r="L15" s="5" t="s">
        <v>104</v>
      </c>
    </row>
    <row r="16" spans="1:12">
      <c r="A16" s="4" t="s">
        <v>55</v>
      </c>
      <c r="B16" s="41" t="e">
        <f>InputData!C16/InputData!C13</f>
        <v>#DIV/0!</v>
      </c>
      <c r="C16" s="41" t="e">
        <f>InputData!D16/InputData!D13</f>
        <v>#DIV/0!</v>
      </c>
      <c r="D16" s="41" t="e">
        <f>InputData!E16/InputData!E13</f>
        <v>#DIV/0!</v>
      </c>
      <c r="E16" s="41" t="e">
        <f>InputData!F16/InputData!F13</f>
        <v>#DIV/0!</v>
      </c>
      <c r="F16" s="41" t="e">
        <f>InputData!G16/InputData!G13</f>
        <v>#DIV/0!</v>
      </c>
      <c r="G16" s="41" t="e">
        <f>InputData!H16/InputData!H13</f>
        <v>#DIV/0!</v>
      </c>
      <c r="H16" s="41" t="e">
        <f>InputData!I16/InputData!I13</f>
        <v>#DIV/0!</v>
      </c>
      <c r="I16" s="41" t="e">
        <f>InputData!J16/InputData!J13</f>
        <v>#DIV/0!</v>
      </c>
      <c r="J16" s="41" t="e">
        <f>InputData!K16/InputData!K13</f>
        <v>#DIV/0!</v>
      </c>
      <c r="K16" s="41" t="e">
        <f>InputData!L16/InputData!L13</f>
        <v>#DIV/0!</v>
      </c>
      <c r="L16" s="15" t="e">
        <f t="shared" ref="L16:L24" si="4">AVERAGE(B16:F16)</f>
        <v>#DIV/0!</v>
      </c>
    </row>
    <row r="17" spans="1:12">
      <c r="A17" s="4" t="s">
        <v>56</v>
      </c>
      <c r="B17" s="41" t="e">
        <f>InputData!C17/InputData!C13</f>
        <v>#DIV/0!</v>
      </c>
      <c r="C17" s="41" t="e">
        <f>InputData!D17/InputData!D13</f>
        <v>#DIV/0!</v>
      </c>
      <c r="D17" s="41" t="e">
        <f>InputData!E17/InputData!E13</f>
        <v>#DIV/0!</v>
      </c>
      <c r="E17" s="41" t="e">
        <f>InputData!F17/InputData!F13</f>
        <v>#DIV/0!</v>
      </c>
      <c r="F17" s="41" t="e">
        <f>InputData!G17/InputData!G13</f>
        <v>#DIV/0!</v>
      </c>
      <c r="G17" s="41" t="e">
        <f>InputData!H17/InputData!H13</f>
        <v>#DIV/0!</v>
      </c>
      <c r="H17" s="41" t="e">
        <f>InputData!I17/InputData!I13</f>
        <v>#DIV/0!</v>
      </c>
      <c r="I17" s="41" t="e">
        <f>InputData!J17/InputData!J13</f>
        <v>#DIV/0!</v>
      </c>
      <c r="J17" s="41" t="e">
        <f>InputData!K17/InputData!K13</f>
        <v>#DIV/0!</v>
      </c>
      <c r="K17" s="41" t="e">
        <f>InputData!L17/InputData!L13</f>
        <v>#DIV/0!</v>
      </c>
      <c r="L17" s="15" t="e">
        <f t="shared" si="4"/>
        <v>#DIV/0!</v>
      </c>
    </row>
    <row r="18" spans="1:12">
      <c r="A18" s="4" t="s">
        <v>57</v>
      </c>
      <c r="B18" s="42" t="e">
        <f>InputData!C18/InputData!C13</f>
        <v>#DIV/0!</v>
      </c>
      <c r="C18" s="42" t="e">
        <f>InputData!D18/InputData!D13</f>
        <v>#DIV/0!</v>
      </c>
      <c r="D18" s="42" t="e">
        <f>InputData!E18/InputData!E13</f>
        <v>#DIV/0!</v>
      </c>
      <c r="E18" s="42" t="e">
        <f>InputData!F18/InputData!F13</f>
        <v>#DIV/0!</v>
      </c>
      <c r="F18" s="42" t="e">
        <f>InputData!G18/InputData!G13</f>
        <v>#DIV/0!</v>
      </c>
      <c r="G18" s="42" t="e">
        <f>InputData!H18/InputData!H13</f>
        <v>#DIV/0!</v>
      </c>
      <c r="H18" s="42" t="e">
        <f>InputData!I18/InputData!I13</f>
        <v>#DIV/0!</v>
      </c>
      <c r="I18" s="42" t="e">
        <f>InputData!J18/InputData!J13</f>
        <v>#DIV/0!</v>
      </c>
      <c r="J18" s="42" t="e">
        <f>InputData!K18/InputData!K13</f>
        <v>#DIV/0!</v>
      </c>
      <c r="K18" s="42" t="e">
        <f>InputData!L18/InputData!L13</f>
        <v>#DIV/0!</v>
      </c>
      <c r="L18" s="40" t="e">
        <f t="shared" si="4"/>
        <v>#DIV/0!</v>
      </c>
    </row>
    <row r="19" spans="1:12">
      <c r="A19" s="4" t="s">
        <v>58</v>
      </c>
      <c r="B19" s="41" t="e">
        <f>InputData!C19/InputData!C13</f>
        <v>#DIV/0!</v>
      </c>
      <c r="C19" s="41" t="e">
        <f>InputData!D19/InputData!D13</f>
        <v>#DIV/0!</v>
      </c>
      <c r="D19" s="41" t="e">
        <f>InputData!E19/InputData!E13</f>
        <v>#DIV/0!</v>
      </c>
      <c r="E19" s="41" t="e">
        <f>InputData!F19/InputData!F13</f>
        <v>#DIV/0!</v>
      </c>
      <c r="F19" s="41" t="e">
        <f>InputData!G19/InputData!G13</f>
        <v>#DIV/0!</v>
      </c>
      <c r="G19" s="41" t="e">
        <f>InputData!H19/InputData!H13</f>
        <v>#DIV/0!</v>
      </c>
      <c r="H19" s="41" t="e">
        <f>InputData!I19/InputData!I13</f>
        <v>#DIV/0!</v>
      </c>
      <c r="I19" s="41" t="e">
        <f>InputData!J19/InputData!J13</f>
        <v>#DIV/0!</v>
      </c>
      <c r="J19" s="41" t="e">
        <f>InputData!K19/InputData!K13</f>
        <v>#DIV/0!</v>
      </c>
      <c r="K19" s="41" t="e">
        <f>InputData!L19/InputData!L13</f>
        <v>#DIV/0!</v>
      </c>
      <c r="L19" s="15" t="e">
        <f t="shared" si="4"/>
        <v>#DIV/0!</v>
      </c>
    </row>
    <row r="20" spans="1:12">
      <c r="A20" s="4" t="s">
        <v>59</v>
      </c>
      <c r="B20" s="41" t="e">
        <f>InputData!C20/InputData!C13</f>
        <v>#DIV/0!</v>
      </c>
      <c r="C20" s="41" t="e">
        <f>InputData!D20/InputData!D13</f>
        <v>#DIV/0!</v>
      </c>
      <c r="D20" s="41" t="e">
        <f>InputData!E20/InputData!E13</f>
        <v>#DIV/0!</v>
      </c>
      <c r="E20" s="41" t="e">
        <f>InputData!F20/InputData!F13</f>
        <v>#DIV/0!</v>
      </c>
      <c r="F20" s="41" t="e">
        <f>InputData!G20/InputData!G13</f>
        <v>#DIV/0!</v>
      </c>
      <c r="G20" s="41" t="e">
        <f>InputData!H20/InputData!H13</f>
        <v>#DIV/0!</v>
      </c>
      <c r="H20" s="41" t="e">
        <f>InputData!I20/InputData!I13</f>
        <v>#DIV/0!</v>
      </c>
      <c r="I20" s="41" t="e">
        <f>InputData!J20/InputData!J13</f>
        <v>#DIV/0!</v>
      </c>
      <c r="J20" s="41" t="e">
        <f>InputData!K20/InputData!K13</f>
        <v>#DIV/0!</v>
      </c>
      <c r="K20" s="41" t="e">
        <f>InputData!L20/InputData!L13</f>
        <v>#DIV/0!</v>
      </c>
      <c r="L20" s="15" t="e">
        <f t="shared" si="4"/>
        <v>#DIV/0!</v>
      </c>
    </row>
    <row r="21" spans="1:12">
      <c r="A21" s="4" t="s">
        <v>60</v>
      </c>
      <c r="B21" s="42" t="e">
        <f>InputData!C21/InputData!C13</f>
        <v>#DIV/0!</v>
      </c>
      <c r="C21" s="42" t="e">
        <f>InputData!D21/InputData!D13</f>
        <v>#DIV/0!</v>
      </c>
      <c r="D21" s="42" t="e">
        <f>InputData!E21/InputData!E13</f>
        <v>#DIV/0!</v>
      </c>
      <c r="E21" s="42" t="e">
        <f>InputData!F21/InputData!F13</f>
        <v>#DIV/0!</v>
      </c>
      <c r="F21" s="42" t="e">
        <f>InputData!G21/InputData!G13</f>
        <v>#DIV/0!</v>
      </c>
      <c r="G21" s="42" t="e">
        <f>InputData!H21/InputData!H13</f>
        <v>#DIV/0!</v>
      </c>
      <c r="H21" s="42" t="e">
        <f>InputData!I21/InputData!I13</f>
        <v>#DIV/0!</v>
      </c>
      <c r="I21" s="42" t="e">
        <f>InputData!J21/InputData!J13</f>
        <v>#DIV/0!</v>
      </c>
      <c r="J21" s="42" t="e">
        <f>InputData!K21/InputData!K13</f>
        <v>#DIV/0!</v>
      </c>
      <c r="K21" s="42" t="e">
        <f>InputData!L21/InputData!L13</f>
        <v>#DIV/0!</v>
      </c>
      <c r="L21" s="40" t="e">
        <f t="shared" si="4"/>
        <v>#DIV/0!</v>
      </c>
    </row>
    <row r="22" spans="1:12">
      <c r="A22" s="4" t="s">
        <v>61</v>
      </c>
      <c r="B22" s="41" t="e">
        <f>InputData!C22/InputData!C13</f>
        <v>#DIV/0!</v>
      </c>
      <c r="C22" s="41" t="e">
        <f>InputData!D22/InputData!D13</f>
        <v>#DIV/0!</v>
      </c>
      <c r="D22" s="41" t="e">
        <f>InputData!E22/InputData!E13</f>
        <v>#DIV/0!</v>
      </c>
      <c r="E22" s="41" t="e">
        <f>InputData!F22/InputData!F13</f>
        <v>#DIV/0!</v>
      </c>
      <c r="F22" s="41" t="e">
        <f>InputData!G22/InputData!G13</f>
        <v>#DIV/0!</v>
      </c>
      <c r="G22" s="41" t="e">
        <f>InputData!H22/InputData!H13</f>
        <v>#DIV/0!</v>
      </c>
      <c r="H22" s="41" t="e">
        <f>InputData!I22/InputData!I13</f>
        <v>#DIV/0!</v>
      </c>
      <c r="I22" s="41" t="e">
        <f>InputData!J22/InputData!J13</f>
        <v>#DIV/0!</v>
      </c>
      <c r="J22" s="41" t="e">
        <f>InputData!K22/InputData!K13</f>
        <v>#DIV/0!</v>
      </c>
      <c r="K22" s="41" t="e">
        <f>InputData!L22/InputData!L13</f>
        <v>#DIV/0!</v>
      </c>
      <c r="L22" s="15" t="e">
        <f t="shared" si="4"/>
        <v>#DIV/0!</v>
      </c>
    </row>
    <row r="23" spans="1:12">
      <c r="A23" s="4" t="s">
        <v>62</v>
      </c>
      <c r="B23" s="42" t="e">
        <f>InputData!C23/InputData!C13</f>
        <v>#DIV/0!</v>
      </c>
      <c r="C23" s="42" t="e">
        <f>InputData!D23/InputData!D13</f>
        <v>#DIV/0!</v>
      </c>
      <c r="D23" s="42" t="e">
        <f>InputData!E23/InputData!E13</f>
        <v>#DIV/0!</v>
      </c>
      <c r="E23" s="42" t="e">
        <f>InputData!F23/InputData!F13</f>
        <v>#DIV/0!</v>
      </c>
      <c r="F23" s="42" t="e">
        <f>InputData!G23/InputData!G13</f>
        <v>#DIV/0!</v>
      </c>
      <c r="G23" s="42" t="e">
        <f>InputData!H23/InputData!H13</f>
        <v>#DIV/0!</v>
      </c>
      <c r="H23" s="42" t="e">
        <f>InputData!I23/InputData!I13</f>
        <v>#DIV/0!</v>
      </c>
      <c r="I23" s="42" t="e">
        <f>InputData!J23/InputData!J13</f>
        <v>#DIV/0!</v>
      </c>
      <c r="J23" s="42" t="e">
        <f>InputData!K23/InputData!K13</f>
        <v>#DIV/0!</v>
      </c>
      <c r="K23" s="42" t="e">
        <f>InputData!L23/InputData!L13</f>
        <v>#DIV/0!</v>
      </c>
      <c r="L23" s="40" t="e">
        <f t="shared" si="4"/>
        <v>#DIV/0!</v>
      </c>
    </row>
    <row r="24" spans="1:12" ht="13.5" thickBot="1">
      <c r="A24" s="4" t="s">
        <v>63</v>
      </c>
      <c r="B24" s="45" t="e">
        <f>InputData!C24/InputData!C13</f>
        <v>#DIV/0!</v>
      </c>
      <c r="C24" s="45" t="e">
        <f>InputData!D24/InputData!D13</f>
        <v>#DIV/0!</v>
      </c>
      <c r="D24" s="45" t="e">
        <f>InputData!E24/InputData!E13</f>
        <v>#DIV/0!</v>
      </c>
      <c r="E24" s="45" t="e">
        <f>InputData!F24/InputData!F13</f>
        <v>#DIV/0!</v>
      </c>
      <c r="F24" s="45" t="e">
        <f>InputData!G24/InputData!G13</f>
        <v>#DIV/0!</v>
      </c>
      <c r="G24" s="45" t="e">
        <f>InputData!H24/InputData!H13</f>
        <v>#DIV/0!</v>
      </c>
      <c r="H24" s="45" t="e">
        <f>InputData!I24/InputData!I13</f>
        <v>#DIV/0!</v>
      </c>
      <c r="I24" s="45" t="e">
        <f>InputData!J24/InputData!J13</f>
        <v>#DIV/0!</v>
      </c>
      <c r="J24" s="45" t="e">
        <f>InputData!K24/InputData!K13</f>
        <v>#DIV/0!</v>
      </c>
      <c r="K24" s="45" t="e">
        <f>InputData!L24/InputData!L13</f>
        <v>#DIV/0!</v>
      </c>
      <c r="L24" s="44" t="e">
        <f t="shared" si="4"/>
        <v>#DIV/0!</v>
      </c>
    </row>
    <row r="25" spans="1:12" ht="13.5" thickTop="1">
      <c r="G25" s="13"/>
      <c r="H25" s="13"/>
      <c r="I25" s="13"/>
      <c r="J25" s="13"/>
      <c r="K25" s="13"/>
      <c r="L25" s="7"/>
    </row>
    <row r="26" spans="1:12" ht="15.75">
      <c r="A26" s="38" t="s">
        <v>9</v>
      </c>
      <c r="B26" s="3">
        <v>2016</v>
      </c>
      <c r="C26" s="3">
        <f>B26-1</f>
        <v>2015</v>
      </c>
      <c r="D26" s="3">
        <f t="shared" ref="D26:K26" si="5">C26-1</f>
        <v>2014</v>
      </c>
      <c r="E26" s="3">
        <f t="shared" si="5"/>
        <v>2013</v>
      </c>
      <c r="F26" s="3">
        <f t="shared" si="5"/>
        <v>2012</v>
      </c>
      <c r="G26" s="3">
        <f t="shared" si="5"/>
        <v>2011</v>
      </c>
      <c r="H26" s="3">
        <f t="shared" si="5"/>
        <v>2010</v>
      </c>
      <c r="I26" s="3">
        <f t="shared" si="5"/>
        <v>2009</v>
      </c>
      <c r="J26" s="3">
        <f t="shared" si="5"/>
        <v>2008</v>
      </c>
      <c r="K26" s="3">
        <f t="shared" si="5"/>
        <v>2007</v>
      </c>
      <c r="L26" s="5" t="s">
        <v>104</v>
      </c>
    </row>
    <row r="27" spans="1:12">
      <c r="A27" s="4" t="s">
        <v>64</v>
      </c>
      <c r="B27" s="4" t="e">
        <f>InputData!C28/InputData!C28</f>
        <v>#DIV/0!</v>
      </c>
      <c r="C27" s="4" t="e">
        <f>InputData!D28/InputData!D28</f>
        <v>#DIV/0!</v>
      </c>
      <c r="D27" s="4" t="e">
        <f>InputData!E28/InputData!E28</f>
        <v>#DIV/0!</v>
      </c>
      <c r="E27" s="4" t="e">
        <f>InputData!F28/InputData!F28</f>
        <v>#DIV/0!</v>
      </c>
      <c r="F27" s="4" t="e">
        <f>InputData!G28/InputData!G28</f>
        <v>#DIV/0!</v>
      </c>
      <c r="G27" s="4" t="e">
        <f>InputData!H28/InputData!H28</f>
        <v>#DIV/0!</v>
      </c>
      <c r="H27" s="4" t="e">
        <f>InputData!I28/InputData!I28</f>
        <v>#DIV/0!</v>
      </c>
      <c r="I27" s="4" t="e">
        <f>InputData!J28/InputData!J28</f>
        <v>#DIV/0!</v>
      </c>
      <c r="J27" s="4" t="e">
        <f>InputData!K28/InputData!K28</f>
        <v>#DIV/0!</v>
      </c>
      <c r="K27" s="4" t="e">
        <f>InputData!L28/InputData!L28</f>
        <v>#DIV/0!</v>
      </c>
      <c r="L27" s="15" t="e">
        <f t="shared" ref="L27:L38" si="6">AVERAGE(B27:F27)</f>
        <v>#DIV/0!</v>
      </c>
    </row>
    <row r="28" spans="1:12">
      <c r="A28" s="4" t="s">
        <v>65</v>
      </c>
      <c r="B28" s="39" t="e">
        <f>InputData!C29/InputData!C28</f>
        <v>#DIV/0!</v>
      </c>
      <c r="C28" s="39" t="e">
        <f>InputData!D29/InputData!D28</f>
        <v>#DIV/0!</v>
      </c>
      <c r="D28" s="39" t="e">
        <f>InputData!E29/InputData!E28</f>
        <v>#DIV/0!</v>
      </c>
      <c r="E28" s="39" t="e">
        <f>InputData!F29/InputData!F28</f>
        <v>#DIV/0!</v>
      </c>
      <c r="F28" s="39" t="e">
        <f>InputData!G29/InputData!G28</f>
        <v>#DIV/0!</v>
      </c>
      <c r="G28" s="39" t="e">
        <f>InputData!H29/InputData!H28</f>
        <v>#DIV/0!</v>
      </c>
      <c r="H28" s="39" t="e">
        <f>InputData!I29/InputData!I28</f>
        <v>#DIV/0!</v>
      </c>
      <c r="I28" s="39" t="e">
        <f>InputData!J29/InputData!J28</f>
        <v>#DIV/0!</v>
      </c>
      <c r="J28" s="39" t="e">
        <f>InputData!K29/InputData!K28</f>
        <v>#DIV/0!</v>
      </c>
      <c r="K28" s="39" t="e">
        <f>InputData!L29/InputData!L28</f>
        <v>#DIV/0!</v>
      </c>
      <c r="L28" s="40" t="e">
        <f t="shared" si="6"/>
        <v>#DIV/0!</v>
      </c>
    </row>
    <row r="29" spans="1:12">
      <c r="A29" s="4" t="s">
        <v>66</v>
      </c>
      <c r="B29" s="46" t="e">
        <f>InputData!C30/InputData!C28</f>
        <v>#DIV/0!</v>
      </c>
      <c r="C29" s="46" t="e">
        <f>InputData!D30/InputData!D28</f>
        <v>#DIV/0!</v>
      </c>
      <c r="D29" s="46" t="e">
        <f>InputData!E30/InputData!E28</f>
        <v>#DIV/0!</v>
      </c>
      <c r="E29" s="46" t="e">
        <f>InputData!F30/InputData!F28</f>
        <v>#DIV/0!</v>
      </c>
      <c r="F29" s="46" t="e">
        <f>InputData!G30/InputData!G28</f>
        <v>#DIV/0!</v>
      </c>
      <c r="G29" s="46" t="e">
        <f>InputData!H30/InputData!H28</f>
        <v>#DIV/0!</v>
      </c>
      <c r="H29" s="46" t="e">
        <f>InputData!I30/InputData!I28</f>
        <v>#DIV/0!</v>
      </c>
      <c r="I29" s="46" t="e">
        <f>InputData!J30/InputData!J28</f>
        <v>#DIV/0!</v>
      </c>
      <c r="J29" s="46" t="e">
        <f>InputData!K30/InputData!K28</f>
        <v>#DIV/0!</v>
      </c>
      <c r="K29" s="46" t="e">
        <f>InputData!L30/InputData!L28</f>
        <v>#DIV/0!</v>
      </c>
      <c r="L29" s="15" t="e">
        <f t="shared" si="6"/>
        <v>#DIV/0!</v>
      </c>
    </row>
    <row r="30" spans="1:12">
      <c r="A30" s="4" t="s">
        <v>67</v>
      </c>
      <c r="B30" s="39" t="e">
        <f>InputData!C31/InputData!C28</f>
        <v>#DIV/0!</v>
      </c>
      <c r="C30" s="39" t="e">
        <f>InputData!D31/InputData!D28</f>
        <v>#DIV/0!</v>
      </c>
      <c r="D30" s="39" t="e">
        <f>InputData!E31/InputData!E28</f>
        <v>#DIV/0!</v>
      </c>
      <c r="E30" s="39" t="e">
        <f>InputData!F31/InputData!F28</f>
        <v>#DIV/0!</v>
      </c>
      <c r="F30" s="39" t="e">
        <f>InputData!G31/InputData!G28</f>
        <v>#DIV/0!</v>
      </c>
      <c r="G30" s="39" t="e">
        <f>InputData!H31/InputData!H28</f>
        <v>#DIV/0!</v>
      </c>
      <c r="H30" s="39" t="e">
        <f>InputData!I31/InputData!I28</f>
        <v>#DIV/0!</v>
      </c>
      <c r="I30" s="39" t="e">
        <f>InputData!J31/InputData!J28</f>
        <v>#DIV/0!</v>
      </c>
      <c r="J30" s="39" t="e">
        <f>InputData!K31/InputData!K28</f>
        <v>#DIV/0!</v>
      </c>
      <c r="K30" s="39" t="e">
        <f>InputData!L31/InputData!L28</f>
        <v>#DIV/0!</v>
      </c>
      <c r="L30" s="40" t="e">
        <f t="shared" si="6"/>
        <v>#DIV/0!</v>
      </c>
    </row>
    <row r="31" spans="1:12">
      <c r="A31" s="4" t="s">
        <v>68</v>
      </c>
      <c r="B31" s="46" t="e">
        <f>InputData!C32/InputData!C28</f>
        <v>#DIV/0!</v>
      </c>
      <c r="C31" s="46" t="e">
        <f>InputData!D32/InputData!D28</f>
        <v>#DIV/0!</v>
      </c>
      <c r="D31" s="46" t="e">
        <f>InputData!E32/InputData!E28</f>
        <v>#DIV/0!</v>
      </c>
      <c r="E31" s="46" t="e">
        <f>InputData!F32/InputData!F28</f>
        <v>#DIV/0!</v>
      </c>
      <c r="F31" s="46" t="e">
        <f>InputData!G32/InputData!G28</f>
        <v>#DIV/0!</v>
      </c>
      <c r="G31" s="46" t="e">
        <f>InputData!H32/InputData!H28</f>
        <v>#DIV/0!</v>
      </c>
      <c r="H31" s="46" t="e">
        <f>InputData!I32/InputData!I28</f>
        <v>#DIV/0!</v>
      </c>
      <c r="I31" s="46" t="e">
        <f>InputData!J32/InputData!J28</f>
        <v>#DIV/0!</v>
      </c>
      <c r="J31" s="46" t="e">
        <f>InputData!K32/InputData!K28</f>
        <v>#DIV/0!</v>
      </c>
      <c r="K31" s="46" t="e">
        <f>InputData!L32/InputData!L28</f>
        <v>#DIV/0!</v>
      </c>
      <c r="L31" s="15" t="e">
        <f t="shared" si="6"/>
        <v>#DIV/0!</v>
      </c>
    </row>
    <row r="32" spans="1:12">
      <c r="A32" s="4" t="s">
        <v>69</v>
      </c>
      <c r="B32" s="39" t="e">
        <f>InputData!C33/InputData!C28</f>
        <v>#DIV/0!</v>
      </c>
      <c r="C32" s="39" t="e">
        <f>InputData!D33/InputData!D28</f>
        <v>#DIV/0!</v>
      </c>
      <c r="D32" s="39" t="e">
        <f>InputData!E33/InputData!E28</f>
        <v>#DIV/0!</v>
      </c>
      <c r="E32" s="39" t="e">
        <f>InputData!F33/InputData!F28</f>
        <v>#DIV/0!</v>
      </c>
      <c r="F32" s="39" t="e">
        <f>InputData!G33/InputData!G28</f>
        <v>#DIV/0!</v>
      </c>
      <c r="G32" s="39" t="e">
        <f>InputData!H33/InputData!H28</f>
        <v>#DIV/0!</v>
      </c>
      <c r="H32" s="39" t="e">
        <f>InputData!I33/InputData!I28</f>
        <v>#DIV/0!</v>
      </c>
      <c r="I32" s="39" t="e">
        <f>InputData!J33/InputData!J28</f>
        <v>#DIV/0!</v>
      </c>
      <c r="J32" s="39" t="e">
        <f>InputData!K33/InputData!K28</f>
        <v>#DIV/0!</v>
      </c>
      <c r="K32" s="39" t="e">
        <f>InputData!L33/InputData!L28</f>
        <v>#DIV/0!</v>
      </c>
      <c r="L32" s="40" t="e">
        <f t="shared" si="6"/>
        <v>#DIV/0!</v>
      </c>
    </row>
    <row r="33" spans="1:12">
      <c r="A33" s="4" t="s">
        <v>70</v>
      </c>
      <c r="B33" s="46" t="e">
        <f>InputData!C34/InputData!C28</f>
        <v>#DIV/0!</v>
      </c>
      <c r="C33" s="46" t="e">
        <f>InputData!D34/InputData!D28</f>
        <v>#DIV/0!</v>
      </c>
      <c r="D33" s="46" t="e">
        <f>InputData!E34/InputData!E28</f>
        <v>#DIV/0!</v>
      </c>
      <c r="E33" s="46" t="e">
        <f>InputData!F34/InputData!F28</f>
        <v>#DIV/0!</v>
      </c>
      <c r="F33" s="46" t="e">
        <f>InputData!G34/InputData!G28</f>
        <v>#DIV/0!</v>
      </c>
      <c r="G33" s="46" t="e">
        <f>InputData!H34/InputData!H28</f>
        <v>#DIV/0!</v>
      </c>
      <c r="H33" s="46" t="e">
        <f>InputData!I34/InputData!I28</f>
        <v>#DIV/0!</v>
      </c>
      <c r="I33" s="46" t="e">
        <f>InputData!J34/InputData!J28</f>
        <v>#DIV/0!</v>
      </c>
      <c r="J33" s="46" t="e">
        <f>InputData!K34/InputData!K28</f>
        <v>#DIV/0!</v>
      </c>
      <c r="K33" s="46" t="e">
        <f>InputData!L34/InputData!L28</f>
        <v>#DIV/0!</v>
      </c>
      <c r="L33" s="15" t="e">
        <f t="shared" si="6"/>
        <v>#DIV/0!</v>
      </c>
    </row>
    <row r="34" spans="1:12">
      <c r="A34" s="4" t="s">
        <v>71</v>
      </c>
      <c r="B34" s="46" t="e">
        <f>InputData!C35/InputData!C28</f>
        <v>#DIV/0!</v>
      </c>
      <c r="C34" s="46" t="e">
        <f>InputData!D35/InputData!D28</f>
        <v>#DIV/0!</v>
      </c>
      <c r="D34" s="46" t="e">
        <f>InputData!E35/InputData!E28</f>
        <v>#DIV/0!</v>
      </c>
      <c r="E34" s="46" t="e">
        <f>InputData!F35/InputData!F28</f>
        <v>#DIV/0!</v>
      </c>
      <c r="F34" s="46" t="e">
        <f>InputData!G35/InputData!G28</f>
        <v>#DIV/0!</v>
      </c>
      <c r="G34" s="46" t="e">
        <f>InputData!H35/InputData!H28</f>
        <v>#DIV/0!</v>
      </c>
      <c r="H34" s="46" t="e">
        <f>InputData!I35/InputData!I28</f>
        <v>#DIV/0!</v>
      </c>
      <c r="I34" s="46" t="e">
        <f>InputData!J35/InputData!J28</f>
        <v>#DIV/0!</v>
      </c>
      <c r="J34" s="46" t="e">
        <f>InputData!K35/InputData!K28</f>
        <v>#DIV/0!</v>
      </c>
      <c r="K34" s="46" t="e">
        <f>InputData!L35/InputData!L28</f>
        <v>#DIV/0!</v>
      </c>
      <c r="L34" s="15" t="e">
        <f t="shared" si="6"/>
        <v>#DIV/0!</v>
      </c>
    </row>
    <row r="35" spans="1:12">
      <c r="A35" s="4" t="s">
        <v>72</v>
      </c>
      <c r="B35" s="39" t="e">
        <f>InputData!C36/InputData!C28</f>
        <v>#DIV/0!</v>
      </c>
      <c r="C35" s="39" t="e">
        <f>InputData!D36/InputData!D28</f>
        <v>#DIV/0!</v>
      </c>
      <c r="D35" s="39" t="e">
        <f>InputData!E36/InputData!E28</f>
        <v>#DIV/0!</v>
      </c>
      <c r="E35" s="39" t="e">
        <f>InputData!F36/InputData!F28</f>
        <v>#DIV/0!</v>
      </c>
      <c r="F35" s="39" t="e">
        <f>InputData!G36/InputData!G28</f>
        <v>#DIV/0!</v>
      </c>
      <c r="G35" s="39" t="e">
        <f>InputData!H36/InputData!H28</f>
        <v>#DIV/0!</v>
      </c>
      <c r="H35" s="39" t="e">
        <f>InputData!I36/InputData!I28</f>
        <v>#DIV/0!</v>
      </c>
      <c r="I35" s="39" t="e">
        <f>InputData!J36/InputData!J28</f>
        <v>#DIV/0!</v>
      </c>
      <c r="J35" s="39" t="e">
        <f>InputData!K36/InputData!K28</f>
        <v>#DIV/0!</v>
      </c>
      <c r="K35" s="39" t="e">
        <f>InputData!L36/InputData!L28</f>
        <v>#DIV/0!</v>
      </c>
      <c r="L35" s="40" t="e">
        <f t="shared" si="6"/>
        <v>#DIV/0!</v>
      </c>
    </row>
    <row r="36" spans="1:12">
      <c r="A36" s="4" t="s">
        <v>73</v>
      </c>
      <c r="B36" s="46" t="e">
        <f>InputData!C37/InputData!C28</f>
        <v>#DIV/0!</v>
      </c>
      <c r="C36" s="46" t="e">
        <f>InputData!D37/InputData!D28</f>
        <v>#DIV/0!</v>
      </c>
      <c r="D36" s="46" t="e">
        <f>InputData!E37/InputData!E28</f>
        <v>#DIV/0!</v>
      </c>
      <c r="E36" s="46" t="e">
        <f>InputData!F37/InputData!F28</f>
        <v>#DIV/0!</v>
      </c>
      <c r="F36" s="46" t="e">
        <f>InputData!G37/InputData!G28</f>
        <v>#DIV/0!</v>
      </c>
      <c r="G36" s="46" t="e">
        <f>InputData!H37/InputData!H28</f>
        <v>#DIV/0!</v>
      </c>
      <c r="H36" s="46" t="e">
        <f>InputData!I37/InputData!I28</f>
        <v>#DIV/0!</v>
      </c>
      <c r="I36" s="46" t="e">
        <f>InputData!J37/InputData!J28</f>
        <v>#DIV/0!</v>
      </c>
      <c r="J36" s="46" t="e">
        <f>InputData!K37/InputData!K28</f>
        <v>#DIV/0!</v>
      </c>
      <c r="K36" s="46" t="e">
        <f>InputData!L37/InputData!L28</f>
        <v>#DIV/0!</v>
      </c>
      <c r="L36" s="15" t="e">
        <f t="shared" si="6"/>
        <v>#DIV/0!</v>
      </c>
    </row>
    <row r="37" spans="1:12">
      <c r="A37" s="4" t="s">
        <v>74</v>
      </c>
      <c r="B37" s="39" t="e">
        <f>InputData!C38/InputData!C28</f>
        <v>#DIV/0!</v>
      </c>
      <c r="C37" s="39" t="e">
        <f>InputData!D38/InputData!D28</f>
        <v>#DIV/0!</v>
      </c>
      <c r="D37" s="39" t="e">
        <f>InputData!E38/InputData!E28</f>
        <v>#DIV/0!</v>
      </c>
      <c r="E37" s="39" t="e">
        <f>InputData!F38/InputData!F28</f>
        <v>#DIV/0!</v>
      </c>
      <c r="F37" s="39" t="e">
        <f>InputData!G38/InputData!G28</f>
        <v>#DIV/0!</v>
      </c>
      <c r="G37" s="39" t="e">
        <f>InputData!H38/InputData!H28</f>
        <v>#DIV/0!</v>
      </c>
      <c r="H37" s="39" t="e">
        <f>InputData!I38/InputData!I28</f>
        <v>#DIV/0!</v>
      </c>
      <c r="I37" s="39" t="e">
        <f>InputData!J38/InputData!J28</f>
        <v>#DIV/0!</v>
      </c>
      <c r="J37" s="39" t="e">
        <f>InputData!K38/InputData!K28</f>
        <v>#DIV/0!</v>
      </c>
      <c r="K37" s="39" t="e">
        <f>InputData!L38/InputData!L28</f>
        <v>#DIV/0!</v>
      </c>
      <c r="L37" s="40" t="e">
        <f t="shared" si="6"/>
        <v>#DIV/0!</v>
      </c>
    </row>
    <row r="38" spans="1:12" ht="13.5" thickBot="1">
      <c r="A38" s="4" t="s">
        <v>75</v>
      </c>
      <c r="B38" s="47" t="e">
        <f>InputData!C39/InputData!C28</f>
        <v>#DIV/0!</v>
      </c>
      <c r="C38" s="47" t="e">
        <f>InputData!D39/InputData!D28</f>
        <v>#DIV/0!</v>
      </c>
      <c r="D38" s="47" t="e">
        <f>InputData!E39/InputData!E28</f>
        <v>#DIV/0!</v>
      </c>
      <c r="E38" s="47" t="e">
        <f>InputData!F39/InputData!F28</f>
        <v>#DIV/0!</v>
      </c>
      <c r="F38" s="47" t="e">
        <f>InputData!G39/InputData!G28</f>
        <v>#DIV/0!</v>
      </c>
      <c r="G38" s="47" t="e">
        <f>InputData!H39/InputData!H28</f>
        <v>#DIV/0!</v>
      </c>
      <c r="H38" s="47" t="e">
        <f>InputData!I39/InputData!I28</f>
        <v>#DIV/0!</v>
      </c>
      <c r="I38" s="47" t="e">
        <f>InputData!J39/InputData!J28</f>
        <v>#DIV/0!</v>
      </c>
      <c r="J38" s="47" t="e">
        <f>InputData!K39/InputData!K28</f>
        <v>#DIV/0!</v>
      </c>
      <c r="K38" s="47" t="e">
        <f>InputData!L39/InputData!L28</f>
        <v>#DIV/0!</v>
      </c>
      <c r="L38" s="44" t="e">
        <f t="shared" si="6"/>
        <v>#DIV/0!</v>
      </c>
    </row>
    <row r="39" spans="1:12" ht="13.5" thickTop="1"/>
  </sheetData>
  <pageMargins left="1" right="1" top="1" bottom="1" header="0.5" footer="0.5"/>
  <pageSetup scale="10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zoomScaleNormal="100" workbookViewId="0">
      <pane xSplit="1" ySplit="2" topLeftCell="B3" activePane="bottomRight" state="frozen"/>
      <selection activeCell="C28" sqref="C28"/>
      <selection pane="topRight" activeCell="C28" sqref="C28"/>
      <selection pane="bottomLeft" activeCell="C28" sqref="C28"/>
      <selection pane="bottomRight" activeCell="B13" sqref="B13"/>
    </sheetView>
  </sheetViews>
  <sheetFormatPr defaultColWidth="13" defaultRowHeight="12.75"/>
  <cols>
    <col min="1" max="1" width="32.28515625" style="57" customWidth="1"/>
    <col min="2" max="6" width="10.140625" style="57" bestFit="1" customWidth="1"/>
    <col min="7" max="16" width="9.85546875" style="57" customWidth="1"/>
    <col min="17" max="16384" width="13" style="57"/>
  </cols>
  <sheetData>
    <row r="1" spans="1:16" s="4" customFormat="1" ht="15.75">
      <c r="A1" s="38"/>
      <c r="G1" s="4">
        <f t="shared" ref="G1:P1" si="0">G2-$F2</f>
        <v>1</v>
      </c>
      <c r="H1" s="4">
        <f t="shared" si="0"/>
        <v>2</v>
      </c>
      <c r="I1" s="4">
        <f t="shared" si="0"/>
        <v>3</v>
      </c>
      <c r="J1" s="4">
        <f t="shared" si="0"/>
        <v>4</v>
      </c>
      <c r="K1" s="4">
        <f t="shared" si="0"/>
        <v>5</v>
      </c>
      <c r="L1" s="4">
        <f t="shared" si="0"/>
        <v>6</v>
      </c>
      <c r="M1" s="4">
        <f t="shared" si="0"/>
        <v>7</v>
      </c>
      <c r="N1" s="4">
        <f t="shared" si="0"/>
        <v>8</v>
      </c>
      <c r="O1" s="4">
        <f t="shared" si="0"/>
        <v>9</v>
      </c>
      <c r="P1" s="4">
        <f t="shared" si="0"/>
        <v>10</v>
      </c>
    </row>
    <row r="2" spans="1:16" s="4" customFormat="1">
      <c r="A2" s="49" t="s">
        <v>138</v>
      </c>
      <c r="B2" s="49">
        <v>2012</v>
      </c>
      <c r="C2" s="49">
        <v>2013</v>
      </c>
      <c r="D2" s="49">
        <v>2014</v>
      </c>
      <c r="E2" s="49">
        <v>2015</v>
      </c>
      <c r="F2" s="49">
        <v>2016</v>
      </c>
      <c r="G2" s="50">
        <f t="shared" ref="G2:P2" si="1">F2+1</f>
        <v>2017</v>
      </c>
      <c r="H2" s="50">
        <f t="shared" si="1"/>
        <v>2018</v>
      </c>
      <c r="I2" s="50">
        <f t="shared" si="1"/>
        <v>2019</v>
      </c>
      <c r="J2" s="50">
        <f t="shared" si="1"/>
        <v>2020</v>
      </c>
      <c r="K2" s="50">
        <f t="shared" si="1"/>
        <v>2021</v>
      </c>
      <c r="L2" s="50">
        <f t="shared" si="1"/>
        <v>2022</v>
      </c>
      <c r="M2" s="50">
        <f t="shared" si="1"/>
        <v>2023</v>
      </c>
      <c r="N2" s="50">
        <f t="shared" si="1"/>
        <v>2024</v>
      </c>
      <c r="O2" s="50">
        <f t="shared" si="1"/>
        <v>2025</v>
      </c>
      <c r="P2" s="50">
        <f t="shared" si="1"/>
        <v>2026</v>
      </c>
    </row>
    <row r="3" spans="1:16" s="4" customFormat="1"/>
    <row r="4" spans="1:16" s="4" customFormat="1">
      <c r="A4" s="51" t="s">
        <v>139</v>
      </c>
    </row>
    <row r="5" spans="1:16" s="4" customFormat="1">
      <c r="A5" s="7" t="s">
        <v>140</v>
      </c>
      <c r="B5" s="7" t="s">
        <v>141</v>
      </c>
      <c r="C5" s="7"/>
      <c r="D5" s="7"/>
      <c r="E5" s="7"/>
      <c r="F5" s="7"/>
      <c r="G5" s="18" t="e">
        <f>Ratios!K51</f>
        <v>#DIV/0!</v>
      </c>
      <c r="H5" s="18" t="e">
        <f t="shared" ref="H5:L11" si="2">G5</f>
        <v>#DIV/0!</v>
      </c>
      <c r="I5" s="18" t="e">
        <f t="shared" si="2"/>
        <v>#DIV/0!</v>
      </c>
      <c r="J5" s="18" t="e">
        <f t="shared" si="2"/>
        <v>#DIV/0!</v>
      </c>
      <c r="K5" s="18" t="e">
        <f t="shared" si="2"/>
        <v>#DIV/0!</v>
      </c>
      <c r="L5" s="52">
        <v>0.05</v>
      </c>
      <c r="M5" s="18">
        <f t="shared" ref="M5:P11" si="3">L5</f>
        <v>0.05</v>
      </c>
      <c r="N5" s="18">
        <f t="shared" si="3"/>
        <v>0.05</v>
      </c>
      <c r="O5" s="18">
        <f t="shared" si="3"/>
        <v>0.05</v>
      </c>
      <c r="P5" s="18">
        <f t="shared" si="3"/>
        <v>0.05</v>
      </c>
    </row>
    <row r="6" spans="1:16" s="4" customFormat="1">
      <c r="A6" s="4" t="s">
        <v>142</v>
      </c>
      <c r="B6" s="4" t="s">
        <v>143</v>
      </c>
      <c r="G6" s="14" t="e">
        <f>CommonSize!L28</f>
        <v>#DIV/0!</v>
      </c>
      <c r="H6" s="16" t="e">
        <f t="shared" si="2"/>
        <v>#DIV/0!</v>
      </c>
      <c r="I6" s="16" t="e">
        <f t="shared" si="2"/>
        <v>#DIV/0!</v>
      </c>
      <c r="J6" s="16" t="e">
        <f t="shared" si="2"/>
        <v>#DIV/0!</v>
      </c>
      <c r="K6" s="16" t="e">
        <f t="shared" si="2"/>
        <v>#DIV/0!</v>
      </c>
      <c r="L6" s="16" t="e">
        <f t="shared" si="2"/>
        <v>#DIV/0!</v>
      </c>
      <c r="M6" s="16" t="e">
        <f t="shared" si="3"/>
        <v>#DIV/0!</v>
      </c>
      <c r="N6" s="16" t="e">
        <f t="shared" si="3"/>
        <v>#DIV/0!</v>
      </c>
      <c r="O6" s="16" t="e">
        <f t="shared" si="3"/>
        <v>#DIV/0!</v>
      </c>
      <c r="P6" s="16" t="e">
        <f t="shared" si="3"/>
        <v>#DIV/0!</v>
      </c>
    </row>
    <row r="7" spans="1:16" s="4" customFormat="1">
      <c r="A7" s="4" t="s">
        <v>67</v>
      </c>
      <c r="B7" s="4" t="s">
        <v>144</v>
      </c>
      <c r="G7" s="14" t="e">
        <f>CommonSize!L30</f>
        <v>#DIV/0!</v>
      </c>
      <c r="H7" s="16" t="e">
        <f t="shared" si="2"/>
        <v>#DIV/0!</v>
      </c>
      <c r="I7" s="16" t="e">
        <f t="shared" si="2"/>
        <v>#DIV/0!</v>
      </c>
      <c r="J7" s="16" t="e">
        <f t="shared" si="2"/>
        <v>#DIV/0!</v>
      </c>
      <c r="K7" s="16" t="e">
        <f t="shared" si="2"/>
        <v>#DIV/0!</v>
      </c>
      <c r="L7" s="16" t="e">
        <f t="shared" si="2"/>
        <v>#DIV/0!</v>
      </c>
      <c r="M7" s="16" t="e">
        <f t="shared" si="3"/>
        <v>#DIV/0!</v>
      </c>
      <c r="N7" s="16" t="e">
        <f t="shared" si="3"/>
        <v>#DIV/0!</v>
      </c>
      <c r="O7" s="16" t="e">
        <f t="shared" si="3"/>
        <v>#DIV/0!</v>
      </c>
      <c r="P7" s="16" t="e">
        <f t="shared" si="3"/>
        <v>#DIV/0!</v>
      </c>
    </row>
    <row r="8" spans="1:16" s="4" customFormat="1">
      <c r="A8" s="4" t="s">
        <v>69</v>
      </c>
      <c r="B8" s="4" t="s">
        <v>145</v>
      </c>
      <c r="G8" s="14" t="e">
        <f>CommonSize!L32</f>
        <v>#DIV/0!</v>
      </c>
      <c r="H8" s="16" t="e">
        <f t="shared" si="2"/>
        <v>#DIV/0!</v>
      </c>
      <c r="I8" s="16" t="e">
        <f t="shared" si="2"/>
        <v>#DIV/0!</v>
      </c>
      <c r="J8" s="16" t="e">
        <f t="shared" si="2"/>
        <v>#DIV/0!</v>
      </c>
      <c r="K8" s="16" t="e">
        <f t="shared" si="2"/>
        <v>#DIV/0!</v>
      </c>
      <c r="L8" s="16" t="e">
        <f t="shared" si="2"/>
        <v>#DIV/0!</v>
      </c>
      <c r="M8" s="16" t="e">
        <f t="shared" si="3"/>
        <v>#DIV/0!</v>
      </c>
      <c r="N8" s="16" t="e">
        <f t="shared" si="3"/>
        <v>#DIV/0!</v>
      </c>
      <c r="O8" s="16" t="e">
        <f t="shared" si="3"/>
        <v>#DIV/0!</v>
      </c>
      <c r="P8" s="16" t="e">
        <f t="shared" si="3"/>
        <v>#DIV/0!</v>
      </c>
    </row>
    <row r="9" spans="1:16" s="4" customFormat="1">
      <c r="A9" s="4" t="s">
        <v>71</v>
      </c>
      <c r="B9" s="4" t="s">
        <v>146</v>
      </c>
      <c r="G9" s="14" t="e">
        <f>CommonSize!L34</f>
        <v>#DIV/0!</v>
      </c>
      <c r="H9" s="16" t="e">
        <f t="shared" si="2"/>
        <v>#DIV/0!</v>
      </c>
      <c r="I9" s="16" t="e">
        <f t="shared" si="2"/>
        <v>#DIV/0!</v>
      </c>
      <c r="J9" s="16" t="e">
        <f t="shared" si="2"/>
        <v>#DIV/0!</v>
      </c>
      <c r="K9" s="16" t="e">
        <f t="shared" si="2"/>
        <v>#DIV/0!</v>
      </c>
      <c r="L9" s="16" t="e">
        <f t="shared" si="2"/>
        <v>#DIV/0!</v>
      </c>
      <c r="M9" s="16" t="e">
        <f t="shared" si="3"/>
        <v>#DIV/0!</v>
      </c>
      <c r="N9" s="16" t="e">
        <f t="shared" si="3"/>
        <v>#DIV/0!</v>
      </c>
      <c r="O9" s="16" t="e">
        <f t="shared" si="3"/>
        <v>#DIV/0!</v>
      </c>
      <c r="P9" s="16" t="e">
        <f t="shared" si="3"/>
        <v>#DIV/0!</v>
      </c>
    </row>
    <row r="10" spans="1:16" s="4" customFormat="1">
      <c r="A10" s="4" t="s">
        <v>72</v>
      </c>
      <c r="B10" s="4" t="s">
        <v>147</v>
      </c>
      <c r="G10" s="14" t="e">
        <f>CommonSize!L35</f>
        <v>#DIV/0!</v>
      </c>
      <c r="H10" s="16" t="e">
        <f t="shared" si="2"/>
        <v>#DIV/0!</v>
      </c>
      <c r="I10" s="16" t="e">
        <f t="shared" si="2"/>
        <v>#DIV/0!</v>
      </c>
      <c r="J10" s="16" t="e">
        <f t="shared" si="2"/>
        <v>#DIV/0!</v>
      </c>
      <c r="K10" s="16" t="e">
        <f t="shared" si="2"/>
        <v>#DIV/0!</v>
      </c>
      <c r="L10" s="16" t="e">
        <f t="shared" si="2"/>
        <v>#DIV/0!</v>
      </c>
      <c r="M10" s="16" t="e">
        <f t="shared" si="3"/>
        <v>#DIV/0!</v>
      </c>
      <c r="N10" s="16" t="e">
        <f t="shared" si="3"/>
        <v>#DIV/0!</v>
      </c>
      <c r="O10" s="16" t="e">
        <f t="shared" si="3"/>
        <v>#DIV/0!</v>
      </c>
      <c r="P10" s="16" t="e">
        <f t="shared" si="3"/>
        <v>#DIV/0!</v>
      </c>
    </row>
    <row r="11" spans="1:16" s="4" customFormat="1">
      <c r="A11" s="4" t="s">
        <v>74</v>
      </c>
      <c r="B11" s="4" t="s">
        <v>148</v>
      </c>
      <c r="G11" s="14" t="e">
        <f>CommonSize!L37</f>
        <v>#DIV/0!</v>
      </c>
      <c r="H11" s="16" t="e">
        <f t="shared" si="2"/>
        <v>#DIV/0!</v>
      </c>
      <c r="I11" s="16" t="e">
        <f t="shared" si="2"/>
        <v>#DIV/0!</v>
      </c>
      <c r="J11" s="16" t="e">
        <f t="shared" si="2"/>
        <v>#DIV/0!</v>
      </c>
      <c r="K11" s="16" t="e">
        <f t="shared" si="2"/>
        <v>#DIV/0!</v>
      </c>
      <c r="L11" s="16" t="e">
        <f t="shared" si="2"/>
        <v>#DIV/0!</v>
      </c>
      <c r="M11" s="16" t="e">
        <f t="shared" si="3"/>
        <v>#DIV/0!</v>
      </c>
      <c r="N11" s="16" t="e">
        <f t="shared" si="3"/>
        <v>#DIV/0!</v>
      </c>
      <c r="O11" s="16" t="e">
        <f t="shared" si="3"/>
        <v>#DIV/0!</v>
      </c>
      <c r="P11" s="16" t="e">
        <f t="shared" si="3"/>
        <v>#DIV/0!</v>
      </c>
    </row>
    <row r="12" spans="1:16" s="4" customFormat="1">
      <c r="A12" s="53"/>
    </row>
    <row r="13" spans="1:16" s="4" customFormat="1">
      <c r="A13" s="51" t="s">
        <v>149</v>
      </c>
      <c r="B13" s="4" t="s">
        <v>252</v>
      </c>
    </row>
    <row r="14" spans="1:16" s="4" customFormat="1">
      <c r="A14" s="4" t="s">
        <v>44</v>
      </c>
      <c r="B14" s="4" t="s">
        <v>150</v>
      </c>
      <c r="G14" s="16" t="e">
        <f>CommonSize!L4</f>
        <v>#DIV/0!</v>
      </c>
      <c r="H14" s="16" t="e">
        <f>G14</f>
        <v>#DIV/0!</v>
      </c>
      <c r="I14" s="16" t="e">
        <f t="shared" ref="I14:P14" si="4">H14</f>
        <v>#DIV/0!</v>
      </c>
      <c r="J14" s="16" t="e">
        <f t="shared" si="4"/>
        <v>#DIV/0!</v>
      </c>
      <c r="K14" s="16" t="e">
        <f t="shared" si="4"/>
        <v>#DIV/0!</v>
      </c>
      <c r="L14" s="16" t="e">
        <f t="shared" si="4"/>
        <v>#DIV/0!</v>
      </c>
      <c r="M14" s="16" t="e">
        <f t="shared" si="4"/>
        <v>#DIV/0!</v>
      </c>
      <c r="N14" s="16" t="e">
        <f t="shared" si="4"/>
        <v>#DIV/0!</v>
      </c>
      <c r="O14" s="16" t="e">
        <f t="shared" si="4"/>
        <v>#DIV/0!</v>
      </c>
      <c r="P14" s="16" t="e">
        <f t="shared" si="4"/>
        <v>#DIV/0!</v>
      </c>
    </row>
    <row r="15" spans="1:16" s="4" customFormat="1">
      <c r="A15" s="4" t="s">
        <v>45</v>
      </c>
      <c r="B15" s="4" t="s">
        <v>150</v>
      </c>
      <c r="G15" s="16" t="e">
        <f>CommonSize!L5</f>
        <v>#DIV/0!</v>
      </c>
      <c r="H15" s="16" t="e">
        <f t="shared" ref="H15:P27" si="5">G15</f>
        <v>#DIV/0!</v>
      </c>
      <c r="I15" s="16" t="e">
        <f t="shared" si="5"/>
        <v>#DIV/0!</v>
      </c>
      <c r="J15" s="16" t="e">
        <f t="shared" si="5"/>
        <v>#DIV/0!</v>
      </c>
      <c r="K15" s="16" t="e">
        <f t="shared" si="5"/>
        <v>#DIV/0!</v>
      </c>
      <c r="L15" s="16" t="e">
        <f t="shared" si="5"/>
        <v>#DIV/0!</v>
      </c>
      <c r="M15" s="16" t="e">
        <f t="shared" si="5"/>
        <v>#DIV/0!</v>
      </c>
      <c r="N15" s="16" t="e">
        <f t="shared" si="5"/>
        <v>#DIV/0!</v>
      </c>
      <c r="O15" s="16" t="e">
        <f t="shared" si="5"/>
        <v>#DIV/0!</v>
      </c>
      <c r="P15" s="16" t="e">
        <f t="shared" si="5"/>
        <v>#DIV/0!</v>
      </c>
    </row>
    <row r="16" spans="1:16" s="4" customFormat="1">
      <c r="A16" s="4" t="s">
        <v>46</v>
      </c>
      <c r="B16" s="4" t="s">
        <v>150</v>
      </c>
      <c r="G16" s="16" t="e">
        <f>CommonSize!L6</f>
        <v>#DIV/0!</v>
      </c>
      <c r="H16" s="16" t="e">
        <f t="shared" si="5"/>
        <v>#DIV/0!</v>
      </c>
      <c r="I16" s="16" t="e">
        <f t="shared" si="5"/>
        <v>#DIV/0!</v>
      </c>
      <c r="J16" s="16" t="e">
        <f t="shared" si="5"/>
        <v>#DIV/0!</v>
      </c>
      <c r="K16" s="16" t="e">
        <f t="shared" si="5"/>
        <v>#DIV/0!</v>
      </c>
      <c r="L16" s="16" t="e">
        <f t="shared" si="5"/>
        <v>#DIV/0!</v>
      </c>
      <c r="M16" s="16" t="e">
        <f t="shared" si="5"/>
        <v>#DIV/0!</v>
      </c>
      <c r="N16" s="16" t="e">
        <f t="shared" si="5"/>
        <v>#DIV/0!</v>
      </c>
      <c r="O16" s="16" t="e">
        <f t="shared" si="5"/>
        <v>#DIV/0!</v>
      </c>
      <c r="P16" s="16" t="e">
        <f t="shared" si="5"/>
        <v>#DIV/0!</v>
      </c>
    </row>
    <row r="17" spans="1:16" s="4" customFormat="1">
      <c r="A17" s="4" t="s">
        <v>47</v>
      </c>
      <c r="B17" s="4" t="s">
        <v>150</v>
      </c>
      <c r="G17" s="16" t="e">
        <f>CommonSize!L7</f>
        <v>#DIV/0!</v>
      </c>
      <c r="H17" s="16" t="e">
        <f t="shared" si="5"/>
        <v>#DIV/0!</v>
      </c>
      <c r="I17" s="16" t="e">
        <f t="shared" si="5"/>
        <v>#DIV/0!</v>
      </c>
      <c r="J17" s="16" t="e">
        <f t="shared" si="5"/>
        <v>#DIV/0!</v>
      </c>
      <c r="K17" s="16" t="e">
        <f t="shared" si="5"/>
        <v>#DIV/0!</v>
      </c>
      <c r="L17" s="16" t="e">
        <f t="shared" si="5"/>
        <v>#DIV/0!</v>
      </c>
      <c r="M17" s="16" t="e">
        <f t="shared" si="5"/>
        <v>#DIV/0!</v>
      </c>
      <c r="N17" s="16" t="e">
        <f t="shared" si="5"/>
        <v>#DIV/0!</v>
      </c>
      <c r="O17" s="16" t="e">
        <f t="shared" si="5"/>
        <v>#DIV/0!</v>
      </c>
      <c r="P17" s="16" t="e">
        <f t="shared" si="5"/>
        <v>#DIV/0!</v>
      </c>
    </row>
    <row r="18" spans="1:16" s="4" customFormat="1">
      <c r="A18" s="4" t="s">
        <v>49</v>
      </c>
      <c r="B18" s="4" t="s">
        <v>150</v>
      </c>
      <c r="G18" s="16" t="e">
        <f>CommonSize!L9</f>
        <v>#DIV/0!</v>
      </c>
      <c r="H18" s="16" t="e">
        <f t="shared" si="5"/>
        <v>#DIV/0!</v>
      </c>
      <c r="I18" s="16" t="e">
        <f t="shared" si="5"/>
        <v>#DIV/0!</v>
      </c>
      <c r="J18" s="16" t="e">
        <f t="shared" si="5"/>
        <v>#DIV/0!</v>
      </c>
      <c r="K18" s="16" t="e">
        <f t="shared" si="5"/>
        <v>#DIV/0!</v>
      </c>
      <c r="L18" s="16" t="e">
        <f t="shared" si="5"/>
        <v>#DIV/0!</v>
      </c>
      <c r="M18" s="16" t="e">
        <f t="shared" si="5"/>
        <v>#DIV/0!</v>
      </c>
      <c r="N18" s="16" t="e">
        <f t="shared" si="5"/>
        <v>#DIV/0!</v>
      </c>
      <c r="O18" s="16" t="e">
        <f t="shared" si="5"/>
        <v>#DIV/0!</v>
      </c>
      <c r="P18" s="16" t="e">
        <f t="shared" si="5"/>
        <v>#DIV/0!</v>
      </c>
    </row>
    <row r="19" spans="1:16" s="4" customFormat="1">
      <c r="A19" s="4" t="s">
        <v>50</v>
      </c>
      <c r="B19" s="4" t="s">
        <v>150</v>
      </c>
      <c r="G19" s="16" t="e">
        <f>CommonSize!L10</f>
        <v>#DIV/0!</v>
      </c>
      <c r="H19" s="16" t="e">
        <f t="shared" si="5"/>
        <v>#DIV/0!</v>
      </c>
      <c r="I19" s="16" t="e">
        <f t="shared" si="5"/>
        <v>#DIV/0!</v>
      </c>
      <c r="J19" s="16" t="e">
        <f t="shared" si="5"/>
        <v>#DIV/0!</v>
      </c>
      <c r="K19" s="16" t="e">
        <f t="shared" si="5"/>
        <v>#DIV/0!</v>
      </c>
      <c r="L19" s="16" t="e">
        <f t="shared" si="5"/>
        <v>#DIV/0!</v>
      </c>
      <c r="M19" s="16" t="e">
        <f t="shared" si="5"/>
        <v>#DIV/0!</v>
      </c>
      <c r="N19" s="16" t="e">
        <f t="shared" si="5"/>
        <v>#DIV/0!</v>
      </c>
      <c r="O19" s="16" t="e">
        <f t="shared" si="5"/>
        <v>#DIV/0!</v>
      </c>
      <c r="P19" s="16" t="e">
        <f t="shared" si="5"/>
        <v>#DIV/0!</v>
      </c>
    </row>
    <row r="20" spans="1:16" s="4" customFormat="1">
      <c r="A20" s="4" t="s">
        <v>52</v>
      </c>
      <c r="B20" s="4" t="s">
        <v>150</v>
      </c>
      <c r="G20" s="16" t="e">
        <f>CommonSize!L12</f>
        <v>#DIV/0!</v>
      </c>
      <c r="H20" s="16" t="e">
        <f t="shared" si="5"/>
        <v>#DIV/0!</v>
      </c>
      <c r="I20" s="16" t="e">
        <f t="shared" si="5"/>
        <v>#DIV/0!</v>
      </c>
      <c r="J20" s="16" t="e">
        <f t="shared" si="5"/>
        <v>#DIV/0!</v>
      </c>
      <c r="K20" s="16" t="e">
        <f t="shared" si="5"/>
        <v>#DIV/0!</v>
      </c>
      <c r="L20" s="16" t="e">
        <f t="shared" si="5"/>
        <v>#DIV/0!</v>
      </c>
      <c r="M20" s="16" t="e">
        <f t="shared" si="5"/>
        <v>#DIV/0!</v>
      </c>
      <c r="N20" s="16" t="e">
        <f t="shared" si="5"/>
        <v>#DIV/0!</v>
      </c>
      <c r="O20" s="16" t="e">
        <f t="shared" si="5"/>
        <v>#DIV/0!</v>
      </c>
      <c r="P20" s="16" t="e">
        <f t="shared" si="5"/>
        <v>#DIV/0!</v>
      </c>
    </row>
    <row r="21" spans="1:16" s="4" customFormat="1">
      <c r="A21" s="4" t="s">
        <v>151</v>
      </c>
      <c r="B21" s="4" t="s">
        <v>152</v>
      </c>
      <c r="G21" s="16" t="e">
        <f>Ratios!K12</f>
        <v>#DIV/0!</v>
      </c>
      <c r="H21" s="16" t="e">
        <f t="shared" si="5"/>
        <v>#DIV/0!</v>
      </c>
      <c r="I21" s="16" t="e">
        <f t="shared" si="5"/>
        <v>#DIV/0!</v>
      </c>
      <c r="J21" s="16" t="e">
        <f t="shared" si="5"/>
        <v>#DIV/0!</v>
      </c>
      <c r="K21" s="16" t="e">
        <f t="shared" si="5"/>
        <v>#DIV/0!</v>
      </c>
      <c r="L21" s="16" t="e">
        <f t="shared" si="5"/>
        <v>#DIV/0!</v>
      </c>
      <c r="M21" s="16" t="e">
        <f t="shared" si="5"/>
        <v>#DIV/0!</v>
      </c>
      <c r="N21" s="16" t="e">
        <f t="shared" si="5"/>
        <v>#DIV/0!</v>
      </c>
      <c r="O21" s="16" t="e">
        <f t="shared" si="5"/>
        <v>#DIV/0!</v>
      </c>
      <c r="P21" s="16" t="e">
        <f t="shared" si="5"/>
        <v>#DIV/0!</v>
      </c>
    </row>
    <row r="22" spans="1:16" s="4" customFormat="1"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s="4" customFormat="1">
      <c r="A23" s="4" t="s">
        <v>55</v>
      </c>
      <c r="B23" s="4" t="s">
        <v>150</v>
      </c>
      <c r="G23" s="16" t="e">
        <f>CommonSize!L16</f>
        <v>#DIV/0!</v>
      </c>
      <c r="H23" s="16" t="e">
        <f t="shared" si="5"/>
        <v>#DIV/0!</v>
      </c>
      <c r="I23" s="16" t="e">
        <f t="shared" si="5"/>
        <v>#DIV/0!</v>
      </c>
      <c r="J23" s="16" t="e">
        <f t="shared" si="5"/>
        <v>#DIV/0!</v>
      </c>
      <c r="K23" s="16" t="e">
        <f t="shared" si="5"/>
        <v>#DIV/0!</v>
      </c>
      <c r="L23" s="16" t="e">
        <f t="shared" si="5"/>
        <v>#DIV/0!</v>
      </c>
      <c r="M23" s="16" t="e">
        <f t="shared" si="5"/>
        <v>#DIV/0!</v>
      </c>
      <c r="N23" s="16" t="e">
        <f t="shared" si="5"/>
        <v>#DIV/0!</v>
      </c>
      <c r="O23" s="16" t="e">
        <f t="shared" si="5"/>
        <v>#DIV/0!</v>
      </c>
      <c r="P23" s="16" t="e">
        <f t="shared" si="5"/>
        <v>#DIV/0!</v>
      </c>
    </row>
    <row r="24" spans="1:16" s="4" customFormat="1">
      <c r="A24" s="4" t="s">
        <v>56</v>
      </c>
      <c r="B24" s="4" t="s">
        <v>150</v>
      </c>
      <c r="G24" s="16" t="e">
        <f>CommonSize!L17</f>
        <v>#DIV/0!</v>
      </c>
      <c r="H24" s="16" t="e">
        <f t="shared" si="5"/>
        <v>#DIV/0!</v>
      </c>
      <c r="I24" s="16" t="e">
        <f t="shared" si="5"/>
        <v>#DIV/0!</v>
      </c>
      <c r="J24" s="16" t="e">
        <f t="shared" si="5"/>
        <v>#DIV/0!</v>
      </c>
      <c r="K24" s="16" t="e">
        <f t="shared" si="5"/>
        <v>#DIV/0!</v>
      </c>
      <c r="L24" s="16" t="e">
        <f t="shared" si="5"/>
        <v>#DIV/0!</v>
      </c>
      <c r="M24" s="16" t="e">
        <f t="shared" si="5"/>
        <v>#DIV/0!</v>
      </c>
      <c r="N24" s="16" t="e">
        <f t="shared" si="5"/>
        <v>#DIV/0!</v>
      </c>
      <c r="O24" s="16" t="e">
        <f t="shared" si="5"/>
        <v>#DIV/0!</v>
      </c>
      <c r="P24" s="16" t="e">
        <f t="shared" si="5"/>
        <v>#DIV/0!</v>
      </c>
    </row>
    <row r="25" spans="1:16" s="4" customFormat="1">
      <c r="A25" s="4" t="s">
        <v>57</v>
      </c>
      <c r="B25" s="4" t="s">
        <v>150</v>
      </c>
      <c r="G25" s="16" t="e">
        <f>CommonSize!L18</f>
        <v>#DIV/0!</v>
      </c>
      <c r="H25" s="16" t="e">
        <f t="shared" si="5"/>
        <v>#DIV/0!</v>
      </c>
      <c r="I25" s="16" t="e">
        <f t="shared" si="5"/>
        <v>#DIV/0!</v>
      </c>
      <c r="J25" s="16" t="e">
        <f t="shared" si="5"/>
        <v>#DIV/0!</v>
      </c>
      <c r="K25" s="16" t="e">
        <f t="shared" si="5"/>
        <v>#DIV/0!</v>
      </c>
      <c r="L25" s="16" t="e">
        <f t="shared" si="5"/>
        <v>#DIV/0!</v>
      </c>
      <c r="M25" s="16" t="e">
        <f t="shared" si="5"/>
        <v>#DIV/0!</v>
      </c>
      <c r="N25" s="16" t="e">
        <f t="shared" si="5"/>
        <v>#DIV/0!</v>
      </c>
      <c r="O25" s="16" t="e">
        <f t="shared" si="5"/>
        <v>#DIV/0!</v>
      </c>
      <c r="P25" s="16" t="e">
        <f t="shared" si="5"/>
        <v>#DIV/0!</v>
      </c>
    </row>
    <row r="26" spans="1:16" s="4" customFormat="1">
      <c r="A26" s="4" t="s">
        <v>59</v>
      </c>
      <c r="B26" s="54" t="s">
        <v>153</v>
      </c>
      <c r="G26" s="16" t="e">
        <f>CommonSize!L20</f>
        <v>#DIV/0!</v>
      </c>
      <c r="H26" s="16" t="e">
        <f t="shared" si="5"/>
        <v>#DIV/0!</v>
      </c>
      <c r="I26" s="16" t="e">
        <f t="shared" si="5"/>
        <v>#DIV/0!</v>
      </c>
      <c r="J26" s="16" t="e">
        <f t="shared" si="5"/>
        <v>#DIV/0!</v>
      </c>
      <c r="K26" s="16" t="e">
        <f t="shared" si="5"/>
        <v>#DIV/0!</v>
      </c>
      <c r="L26" s="16" t="e">
        <f t="shared" si="5"/>
        <v>#DIV/0!</v>
      </c>
      <c r="M26" s="16" t="e">
        <f t="shared" si="5"/>
        <v>#DIV/0!</v>
      </c>
      <c r="N26" s="16" t="e">
        <f t="shared" si="5"/>
        <v>#DIV/0!</v>
      </c>
      <c r="O26" s="16" t="e">
        <f t="shared" si="5"/>
        <v>#DIV/0!</v>
      </c>
      <c r="P26" s="16" t="e">
        <f t="shared" si="5"/>
        <v>#DIV/0!</v>
      </c>
    </row>
    <row r="27" spans="1:16" s="4" customFormat="1">
      <c r="A27" s="4" t="s">
        <v>60</v>
      </c>
      <c r="B27" s="4" t="s">
        <v>150</v>
      </c>
      <c r="G27" s="16" t="e">
        <f>CommonSize!L21</f>
        <v>#DIV/0!</v>
      </c>
      <c r="H27" s="16" t="e">
        <f t="shared" si="5"/>
        <v>#DIV/0!</v>
      </c>
      <c r="I27" s="16" t="e">
        <f t="shared" si="5"/>
        <v>#DIV/0!</v>
      </c>
      <c r="J27" s="16" t="e">
        <f t="shared" si="5"/>
        <v>#DIV/0!</v>
      </c>
      <c r="K27" s="16" t="e">
        <f t="shared" si="5"/>
        <v>#DIV/0!</v>
      </c>
      <c r="L27" s="16" t="e">
        <f t="shared" si="5"/>
        <v>#DIV/0!</v>
      </c>
      <c r="M27" s="16" t="e">
        <f t="shared" si="5"/>
        <v>#DIV/0!</v>
      </c>
      <c r="N27" s="16" t="e">
        <f t="shared" si="5"/>
        <v>#DIV/0!</v>
      </c>
      <c r="O27" s="16" t="e">
        <f t="shared" si="5"/>
        <v>#DIV/0!</v>
      </c>
      <c r="P27" s="16" t="e">
        <f t="shared" si="5"/>
        <v>#DIV/0!</v>
      </c>
    </row>
    <row r="28" spans="1:16" s="4" customFormat="1">
      <c r="A28" s="4" t="s">
        <v>154</v>
      </c>
      <c r="B28" s="4" t="s">
        <v>155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s="4" customFormat="1"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4" customFormat="1"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4" customFormat="1">
      <c r="A31" s="51" t="s">
        <v>156</v>
      </c>
      <c r="E31" s="55"/>
      <c r="F31" s="55"/>
      <c r="G31" s="55"/>
    </row>
    <row r="32" spans="1:16" s="4" customFormat="1">
      <c r="A32" s="53" t="s">
        <v>157</v>
      </c>
      <c r="E32" s="55"/>
      <c r="F32" s="55"/>
      <c r="G32" s="55"/>
    </row>
    <row r="33" spans="1:16" s="4" customFormat="1">
      <c r="A33" s="4" t="s">
        <v>158</v>
      </c>
      <c r="F33" s="56"/>
      <c r="G33" s="56" t="e">
        <f>ProFormas!G$28/G21</f>
        <v>#DIV/0!</v>
      </c>
      <c r="H33" s="56" t="e">
        <f>ProFormas!H$28/H21</f>
        <v>#DIV/0!</v>
      </c>
      <c r="I33" s="56" t="e">
        <f>ProFormas!I$28/I21</f>
        <v>#DIV/0!</v>
      </c>
      <c r="J33" s="56" t="e">
        <f>ProFormas!J$28/J21</f>
        <v>#DIV/0!</v>
      </c>
      <c r="K33" s="56" t="e">
        <f>ProFormas!K$28/K21</f>
        <v>#DIV/0!</v>
      </c>
      <c r="L33" s="56" t="e">
        <f>ProFormas!L$28/L21</f>
        <v>#DIV/0!</v>
      </c>
      <c r="M33" s="56" t="e">
        <f>ProFormas!M$28/M21</f>
        <v>#DIV/0!</v>
      </c>
      <c r="N33" s="56" t="e">
        <f>ProFormas!N$28/N21</f>
        <v>#DIV/0!</v>
      </c>
      <c r="O33" s="56" t="e">
        <f>ProFormas!O$28/O21</f>
        <v>#DIV/0!</v>
      </c>
      <c r="P33" s="56" t="e">
        <f>ProFormas!P$28/P21</f>
        <v>#DIV/0!</v>
      </c>
    </row>
    <row r="34" spans="1:16" s="4" customFormat="1">
      <c r="A34" s="4" t="s">
        <v>159</v>
      </c>
      <c r="F34" s="56">
        <f>ProFormas!F$14</f>
        <v>0</v>
      </c>
      <c r="G34" s="56" t="e">
        <f>(G33*2)-F34</f>
        <v>#DIV/0!</v>
      </c>
      <c r="H34" s="56" t="e">
        <f t="shared" ref="H34:P34" si="6">(H33*2)-G34</f>
        <v>#DIV/0!</v>
      </c>
      <c r="I34" s="56" t="e">
        <f t="shared" si="6"/>
        <v>#DIV/0!</v>
      </c>
      <c r="J34" s="56" t="e">
        <f t="shared" si="6"/>
        <v>#DIV/0!</v>
      </c>
      <c r="K34" s="56" t="e">
        <f t="shared" si="6"/>
        <v>#DIV/0!</v>
      </c>
      <c r="L34" s="56" t="e">
        <f t="shared" si="6"/>
        <v>#DIV/0!</v>
      </c>
      <c r="M34" s="56" t="e">
        <f t="shared" si="6"/>
        <v>#DIV/0!</v>
      </c>
      <c r="N34" s="56" t="e">
        <f t="shared" si="6"/>
        <v>#DIV/0!</v>
      </c>
      <c r="O34" s="56" t="e">
        <f t="shared" si="6"/>
        <v>#DIV/0!</v>
      </c>
      <c r="P34" s="56" t="e">
        <f t="shared" si="6"/>
        <v>#DIV/0!</v>
      </c>
    </row>
    <row r="35" spans="1:16" s="4" customFormat="1">
      <c r="A35" s="4" t="s">
        <v>160</v>
      </c>
      <c r="F35" s="56"/>
      <c r="G35" s="56"/>
      <c r="H35" s="56"/>
      <c r="I35" s="56"/>
      <c r="J35" s="56"/>
      <c r="K35" s="56" t="e">
        <f>((K$33/$F$34)^(1/K$1))-1</f>
        <v>#DIV/0!</v>
      </c>
      <c r="L35" s="56" t="s">
        <v>161</v>
      </c>
      <c r="M35" s="56" t="s">
        <v>161</v>
      </c>
      <c r="N35" s="56" t="s">
        <v>161</v>
      </c>
      <c r="O35" s="56"/>
      <c r="P35" s="56" t="e">
        <f>((P$33/$K$33)^(1/(P$1-K$1)))-1</f>
        <v>#DIV/0!</v>
      </c>
    </row>
    <row r="36" spans="1:16" s="4" customFormat="1">
      <c r="A36" s="4" t="s">
        <v>162</v>
      </c>
      <c r="F36" s="56"/>
      <c r="G36" s="56" t="e">
        <f>$K$35</f>
        <v>#DIV/0!</v>
      </c>
      <c r="H36" s="56" t="e">
        <f>$K$35</f>
        <v>#DIV/0!</v>
      </c>
      <c r="I36" s="56" t="e">
        <f>$K$35</f>
        <v>#DIV/0!</v>
      </c>
      <c r="J36" s="56" t="e">
        <f>$K$35</f>
        <v>#DIV/0!</v>
      </c>
      <c r="K36" s="56" t="e">
        <f>$K$35</f>
        <v>#DIV/0!</v>
      </c>
      <c r="L36" s="56" t="e">
        <f>$P$35</f>
        <v>#DIV/0!</v>
      </c>
      <c r="M36" s="56" t="e">
        <f>$P$35</f>
        <v>#DIV/0!</v>
      </c>
      <c r="N36" s="56" t="e">
        <f t="shared" ref="N36:P36" si="7">$P$35</f>
        <v>#DIV/0!</v>
      </c>
      <c r="O36" s="56" t="e">
        <f t="shared" si="7"/>
        <v>#DIV/0!</v>
      </c>
      <c r="P36" s="56" t="e">
        <f t="shared" si="7"/>
        <v>#DIV/0!</v>
      </c>
    </row>
    <row r="37" spans="1:16" s="4" customFormat="1">
      <c r="A37" s="4" t="s">
        <v>163</v>
      </c>
      <c r="F37" s="56">
        <f>ProFormas!F$14</f>
        <v>0</v>
      </c>
      <c r="G37" s="56" t="e">
        <f t="shared" ref="G37:P37" si="8">F37*(1+G36)</f>
        <v>#DIV/0!</v>
      </c>
      <c r="H37" s="56" t="e">
        <f t="shared" si="8"/>
        <v>#DIV/0!</v>
      </c>
      <c r="I37" s="56" t="e">
        <f t="shared" si="8"/>
        <v>#DIV/0!</v>
      </c>
      <c r="J37" s="56" t="e">
        <f t="shared" si="8"/>
        <v>#DIV/0!</v>
      </c>
      <c r="K37" s="56" t="e">
        <f t="shared" si="8"/>
        <v>#DIV/0!</v>
      </c>
      <c r="L37" s="56" t="e">
        <f t="shared" si="8"/>
        <v>#DIV/0!</v>
      </c>
      <c r="M37" s="56" t="e">
        <f t="shared" si="8"/>
        <v>#DIV/0!</v>
      </c>
      <c r="N37" s="56" t="e">
        <f t="shared" si="8"/>
        <v>#DIV/0!</v>
      </c>
      <c r="O37" s="56" t="e">
        <f t="shared" si="8"/>
        <v>#DIV/0!</v>
      </c>
      <c r="P37" s="56" t="e">
        <f t="shared" si="8"/>
        <v>#DIV/0!</v>
      </c>
    </row>
    <row r="38" spans="1:16" s="4" customFormat="1">
      <c r="A38" s="4" t="s">
        <v>164</v>
      </c>
      <c r="F38" s="56"/>
      <c r="G38" s="56" t="e">
        <f>(G37+F37)/2</f>
        <v>#DIV/0!</v>
      </c>
      <c r="H38" s="56" t="e">
        <f t="shared" ref="H38:P38" si="9">(H37+G37)/2</f>
        <v>#DIV/0!</v>
      </c>
      <c r="I38" s="56" t="e">
        <f t="shared" si="9"/>
        <v>#DIV/0!</v>
      </c>
      <c r="J38" s="56" t="e">
        <f t="shared" si="9"/>
        <v>#DIV/0!</v>
      </c>
      <c r="K38" s="56" t="e">
        <f t="shared" si="9"/>
        <v>#DIV/0!</v>
      </c>
      <c r="L38" s="56" t="e">
        <f t="shared" si="9"/>
        <v>#DIV/0!</v>
      </c>
      <c r="M38" s="56" t="e">
        <f t="shared" si="9"/>
        <v>#DIV/0!</v>
      </c>
      <c r="N38" s="56" t="e">
        <f t="shared" si="9"/>
        <v>#DIV/0!</v>
      </c>
      <c r="O38" s="56" t="e">
        <f t="shared" si="9"/>
        <v>#DIV/0!</v>
      </c>
      <c r="P38" s="56" t="e">
        <f t="shared" si="9"/>
        <v>#DIV/0!</v>
      </c>
    </row>
    <row r="39" spans="1:16" s="4" customFormat="1"/>
    <row r="40" spans="1:16" s="4" customFormat="1"/>
    <row r="41" spans="1:16" s="4" customFormat="1">
      <c r="A41" s="53" t="s">
        <v>165</v>
      </c>
    </row>
    <row r="42" spans="1:16">
      <c r="A42" s="57" t="s">
        <v>166</v>
      </c>
      <c r="C42" s="58">
        <f>ProFormas!B$11</f>
        <v>0</v>
      </c>
      <c r="D42" s="58">
        <f>ProFormas!C$11</f>
        <v>0</v>
      </c>
      <c r="E42" s="58">
        <f>ProFormas!D$11</f>
        <v>0</v>
      </c>
      <c r="F42" s="58">
        <f>ProFormas!E$11</f>
        <v>0</v>
      </c>
      <c r="G42" s="58">
        <f>ProFormas!F$11</f>
        <v>0</v>
      </c>
      <c r="H42" s="58" t="e">
        <f>ProFormas!G$11</f>
        <v>#DIV/0!</v>
      </c>
      <c r="I42" s="58" t="e">
        <f>ProFormas!H$11</f>
        <v>#DIV/0!</v>
      </c>
      <c r="J42" s="58" t="e">
        <f>ProFormas!I$11</f>
        <v>#DIV/0!</v>
      </c>
      <c r="K42" s="58" t="e">
        <f>ProFormas!J$11</f>
        <v>#DIV/0!</v>
      </c>
      <c r="L42" s="58" t="e">
        <f>ProFormas!K$11</f>
        <v>#DIV/0!</v>
      </c>
      <c r="M42" s="58" t="e">
        <f>ProFormas!L$11</f>
        <v>#DIV/0!</v>
      </c>
      <c r="N42" s="58" t="e">
        <f>ProFormas!M$11</f>
        <v>#DIV/0!</v>
      </c>
      <c r="O42" s="58" t="e">
        <f>ProFormas!N$11</f>
        <v>#DIV/0!</v>
      </c>
      <c r="P42" s="58" t="e">
        <f>ProFormas!O$11</f>
        <v>#DIV/0!</v>
      </c>
    </row>
    <row r="43" spans="1:16" s="4" customFormat="1">
      <c r="A43" s="59" t="s">
        <v>167</v>
      </c>
      <c r="C43" s="60">
        <f>ProFormas!C$33</f>
        <v>0</v>
      </c>
      <c r="D43" s="60">
        <f>ProFormas!D$33</f>
        <v>0</v>
      </c>
      <c r="E43" s="60">
        <f>ProFormas!E$33</f>
        <v>0</v>
      </c>
      <c r="F43" s="60">
        <f>ProFormas!F$33</f>
        <v>0</v>
      </c>
      <c r="G43" s="60" t="e">
        <f>ProFormas!G$33</f>
        <v>#DIV/0!</v>
      </c>
      <c r="H43" s="60" t="e">
        <f>ProFormas!H$33</f>
        <v>#DIV/0!</v>
      </c>
      <c r="I43" s="60" t="e">
        <f>ProFormas!I$33</f>
        <v>#DIV/0!</v>
      </c>
      <c r="J43" s="60" t="e">
        <f>ProFormas!J$33</f>
        <v>#DIV/0!</v>
      </c>
      <c r="K43" s="60" t="e">
        <f>ProFormas!K$33</f>
        <v>#DIV/0!</v>
      </c>
      <c r="L43" s="60" t="e">
        <f>ProFormas!L$33</f>
        <v>#DIV/0!</v>
      </c>
      <c r="M43" s="60" t="e">
        <f>ProFormas!M$33</f>
        <v>#DIV/0!</v>
      </c>
      <c r="N43" s="60" t="e">
        <f>ProFormas!N$33</f>
        <v>#DIV/0!</v>
      </c>
      <c r="O43" s="60" t="e">
        <f>ProFormas!O$33</f>
        <v>#DIV/0!</v>
      </c>
      <c r="P43" s="60" t="e">
        <f>ProFormas!P$33</f>
        <v>#DIV/0!</v>
      </c>
    </row>
    <row r="44" spans="1:16">
      <c r="A44" s="61" t="s">
        <v>168</v>
      </c>
      <c r="C44" s="62">
        <f>-ProFormas!C$11</f>
        <v>0</v>
      </c>
      <c r="D44" s="62">
        <f>-ProFormas!D$11</f>
        <v>0</v>
      </c>
      <c r="E44" s="62">
        <f>-ProFormas!E$11</f>
        <v>0</v>
      </c>
      <c r="F44" s="62">
        <f>-ProFormas!F$11</f>
        <v>0</v>
      </c>
      <c r="G44" s="62" t="e">
        <f>-ProFormas!G$11</f>
        <v>#DIV/0!</v>
      </c>
      <c r="H44" s="62" t="e">
        <f>-ProFormas!H$11</f>
        <v>#DIV/0!</v>
      </c>
      <c r="I44" s="62" t="e">
        <f>-ProFormas!I$11</f>
        <v>#DIV/0!</v>
      </c>
      <c r="J44" s="62" t="e">
        <f>-ProFormas!J$11</f>
        <v>#DIV/0!</v>
      </c>
      <c r="K44" s="62" t="e">
        <f>-ProFormas!K$11</f>
        <v>#DIV/0!</v>
      </c>
      <c r="L44" s="62" t="e">
        <f>-ProFormas!L$11</f>
        <v>#DIV/0!</v>
      </c>
      <c r="M44" s="62" t="e">
        <f>-ProFormas!M$11</f>
        <v>#DIV/0!</v>
      </c>
      <c r="N44" s="62" t="e">
        <f>-ProFormas!N$11</f>
        <v>#DIV/0!</v>
      </c>
      <c r="O44" s="62" t="e">
        <f>-ProFormas!O$11</f>
        <v>#DIV/0!</v>
      </c>
      <c r="P44" s="62" t="e">
        <f>-ProFormas!P$11</f>
        <v>#DIV/0!</v>
      </c>
    </row>
    <row r="45" spans="1:16" s="4" customFormat="1">
      <c r="A45" s="4" t="s">
        <v>169</v>
      </c>
      <c r="C45" s="60">
        <f>C42+C43+C44</f>
        <v>0</v>
      </c>
      <c r="D45" s="60">
        <f t="shared" ref="D45:P45" si="10">D42+D43+D44</f>
        <v>0</v>
      </c>
      <c r="E45" s="60">
        <f t="shared" si="10"/>
        <v>0</v>
      </c>
      <c r="F45" s="60">
        <f t="shared" si="10"/>
        <v>0</v>
      </c>
      <c r="G45" s="60" t="e">
        <f t="shared" si="10"/>
        <v>#DIV/0!</v>
      </c>
      <c r="H45" s="60" t="e">
        <f t="shared" si="10"/>
        <v>#DIV/0!</v>
      </c>
      <c r="I45" s="60" t="e">
        <f t="shared" si="10"/>
        <v>#DIV/0!</v>
      </c>
      <c r="J45" s="60" t="e">
        <f t="shared" si="10"/>
        <v>#DIV/0!</v>
      </c>
      <c r="K45" s="60" t="e">
        <f t="shared" si="10"/>
        <v>#DIV/0!</v>
      </c>
      <c r="L45" s="60" t="e">
        <f t="shared" si="10"/>
        <v>#DIV/0!</v>
      </c>
      <c r="M45" s="60" t="e">
        <f t="shared" si="10"/>
        <v>#DIV/0!</v>
      </c>
      <c r="N45" s="60" t="e">
        <f t="shared" si="10"/>
        <v>#DIV/0!</v>
      </c>
      <c r="O45" s="60" t="e">
        <f t="shared" si="10"/>
        <v>#DIV/0!</v>
      </c>
      <c r="P45" s="60" t="e">
        <f t="shared" si="10"/>
        <v>#DIV/0!</v>
      </c>
    </row>
    <row r="47" spans="1:16" s="4" customFormat="1">
      <c r="A47" s="63" t="s">
        <v>49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>
      <c r="A48" s="57" t="s">
        <v>170</v>
      </c>
      <c r="C48" s="58">
        <f>ProFormas!C$10</f>
        <v>0</v>
      </c>
      <c r="D48" s="58">
        <f>ProFormas!D$10</f>
        <v>0</v>
      </c>
      <c r="E48" s="58">
        <f>ProFormas!E$10</f>
        <v>0</v>
      </c>
      <c r="F48" s="58">
        <f>ProFormas!F$10</f>
        <v>0</v>
      </c>
      <c r="G48" s="58" t="e">
        <f>ProFormas!G$10</f>
        <v>#DIV/0!</v>
      </c>
      <c r="H48" s="58" t="e">
        <f>ProFormas!H$10</f>
        <v>#DIV/0!</v>
      </c>
      <c r="I48" s="58" t="e">
        <f>ProFormas!I$10</f>
        <v>#DIV/0!</v>
      </c>
      <c r="J48" s="58" t="e">
        <f>ProFormas!J$10</f>
        <v>#DIV/0!</v>
      </c>
      <c r="K48" s="58" t="e">
        <f>ProFormas!K$10</f>
        <v>#DIV/0!</v>
      </c>
      <c r="L48" s="58" t="e">
        <f>ProFormas!L$10</f>
        <v>#DIV/0!</v>
      </c>
      <c r="M48" s="58" t="e">
        <f>ProFormas!M$10</f>
        <v>#DIV/0!</v>
      </c>
      <c r="N48" s="58" t="e">
        <f>ProFormas!N$10</f>
        <v>#DIV/0!</v>
      </c>
      <c r="O48" s="58" t="e">
        <f>ProFormas!O$10</f>
        <v>#DIV/0!</v>
      </c>
      <c r="P48" s="58" t="e">
        <f>ProFormas!P$10</f>
        <v>#DIV/0!</v>
      </c>
    </row>
    <row r="49" spans="1:16">
      <c r="A49" s="59" t="s">
        <v>171</v>
      </c>
      <c r="C49" s="58">
        <f>C45</f>
        <v>0</v>
      </c>
      <c r="D49" s="58">
        <f t="shared" ref="D49:P49" si="11">D45</f>
        <v>0</v>
      </c>
      <c r="E49" s="58">
        <f t="shared" si="11"/>
        <v>0</v>
      </c>
      <c r="F49" s="58">
        <f t="shared" si="11"/>
        <v>0</v>
      </c>
      <c r="G49" s="58" t="e">
        <f t="shared" si="11"/>
        <v>#DIV/0!</v>
      </c>
      <c r="H49" s="58" t="e">
        <f t="shared" si="11"/>
        <v>#DIV/0!</v>
      </c>
      <c r="I49" s="58" t="e">
        <f t="shared" si="11"/>
        <v>#DIV/0!</v>
      </c>
      <c r="J49" s="58" t="e">
        <f t="shared" si="11"/>
        <v>#DIV/0!</v>
      </c>
      <c r="K49" s="58" t="e">
        <f t="shared" si="11"/>
        <v>#DIV/0!</v>
      </c>
      <c r="L49" s="58" t="e">
        <f t="shared" si="11"/>
        <v>#DIV/0!</v>
      </c>
      <c r="M49" s="58" t="e">
        <f t="shared" si="11"/>
        <v>#DIV/0!</v>
      </c>
      <c r="N49" s="58" t="e">
        <f t="shared" si="11"/>
        <v>#DIV/0!</v>
      </c>
      <c r="O49" s="58" t="e">
        <f t="shared" si="11"/>
        <v>#DIV/0!</v>
      </c>
      <c r="P49" s="58" t="e">
        <f t="shared" si="11"/>
        <v>#DIV/0!</v>
      </c>
    </row>
    <row r="50" spans="1:16">
      <c r="A50" s="61" t="s">
        <v>172</v>
      </c>
      <c r="C50" s="62">
        <f>-ProFormas!B$10</f>
        <v>0</v>
      </c>
      <c r="D50" s="62">
        <f>-ProFormas!C$10</f>
        <v>0</v>
      </c>
      <c r="E50" s="62">
        <f>-ProFormas!D$10</f>
        <v>0</v>
      </c>
      <c r="F50" s="62">
        <f>-ProFormas!E$10</f>
        <v>0</v>
      </c>
      <c r="G50" s="62">
        <f>-ProFormas!F$10</f>
        <v>0</v>
      </c>
      <c r="H50" s="62" t="e">
        <f>-ProFormas!G$10</f>
        <v>#DIV/0!</v>
      </c>
      <c r="I50" s="62" t="e">
        <f>-ProFormas!H$10</f>
        <v>#DIV/0!</v>
      </c>
      <c r="J50" s="62" t="e">
        <f>-ProFormas!I$10</f>
        <v>#DIV/0!</v>
      </c>
      <c r="K50" s="62" t="e">
        <f>-ProFormas!J$10</f>
        <v>#DIV/0!</v>
      </c>
      <c r="L50" s="62" t="e">
        <f>-ProFormas!K$10</f>
        <v>#DIV/0!</v>
      </c>
      <c r="M50" s="62" t="e">
        <f>-ProFormas!L$10</f>
        <v>#DIV/0!</v>
      </c>
      <c r="N50" s="62" t="e">
        <f>-ProFormas!M$10</f>
        <v>#DIV/0!</v>
      </c>
      <c r="O50" s="62" t="e">
        <f>-ProFormas!N$10</f>
        <v>#DIV/0!</v>
      </c>
      <c r="P50" s="62" t="e">
        <f>-ProFormas!O$10</f>
        <v>#DIV/0!</v>
      </c>
    </row>
    <row r="51" spans="1:16">
      <c r="A51" s="57" t="s">
        <v>173</v>
      </c>
      <c r="C51" s="58">
        <f>+C48+C49+C50</f>
        <v>0</v>
      </c>
      <c r="D51" s="58">
        <f t="shared" ref="D51:P51" si="12">+D48+D49+D50</f>
        <v>0</v>
      </c>
      <c r="E51" s="58">
        <f t="shared" si="12"/>
        <v>0</v>
      </c>
      <c r="F51" s="58">
        <f t="shared" si="12"/>
        <v>0</v>
      </c>
      <c r="G51" s="58" t="e">
        <f t="shared" si="12"/>
        <v>#DIV/0!</v>
      </c>
      <c r="H51" s="58" t="e">
        <f t="shared" si="12"/>
        <v>#DIV/0!</v>
      </c>
      <c r="I51" s="58" t="e">
        <f t="shared" si="12"/>
        <v>#DIV/0!</v>
      </c>
      <c r="J51" s="58" t="e">
        <f t="shared" si="12"/>
        <v>#DIV/0!</v>
      </c>
      <c r="K51" s="58" t="e">
        <f t="shared" si="12"/>
        <v>#DIV/0!</v>
      </c>
      <c r="L51" s="58" t="e">
        <f t="shared" si="12"/>
        <v>#DIV/0!</v>
      </c>
      <c r="M51" s="58" t="e">
        <f t="shared" si="12"/>
        <v>#DIV/0!</v>
      </c>
      <c r="N51" s="58" t="e">
        <f t="shared" si="12"/>
        <v>#DIV/0!</v>
      </c>
      <c r="O51" s="58" t="e">
        <f t="shared" si="12"/>
        <v>#DIV/0!</v>
      </c>
      <c r="P51" s="58" t="e">
        <f t="shared" si="12"/>
        <v>#DIV/0!</v>
      </c>
    </row>
    <row r="53" spans="1:16">
      <c r="A53" s="63" t="s">
        <v>174</v>
      </c>
    </row>
    <row r="54" spans="1:16" ht="15">
      <c r="A54" s="48" t="s">
        <v>175</v>
      </c>
      <c r="C54" s="58">
        <f>+ProFormas!B$24</f>
        <v>0</v>
      </c>
      <c r="D54" s="58">
        <f>+ProFormas!C$24</f>
        <v>0</v>
      </c>
      <c r="E54" s="58">
        <f>+ProFormas!D$24</f>
        <v>0</v>
      </c>
      <c r="F54" s="58">
        <f>+ProFormas!E$24</f>
        <v>0</v>
      </c>
      <c r="G54" s="58">
        <f>+ProFormas!F$24</f>
        <v>0</v>
      </c>
      <c r="H54" s="58" t="e">
        <f>+ProFormas!G$24</f>
        <v>#DIV/0!</v>
      </c>
      <c r="I54" s="58" t="e">
        <f>+ProFormas!H$24</f>
        <v>#DIV/0!</v>
      </c>
      <c r="J54" s="58" t="e">
        <f>+ProFormas!I$24</f>
        <v>#DIV/0!</v>
      </c>
      <c r="K54" s="58" t="e">
        <f>+ProFormas!J$24</f>
        <v>#DIV/0!</v>
      </c>
      <c r="L54" s="58" t="e">
        <f>+ProFormas!K$24</f>
        <v>#DIV/0!</v>
      </c>
      <c r="M54" s="58" t="e">
        <f>+ProFormas!L$24</f>
        <v>#DIV/0!</v>
      </c>
      <c r="N54" s="58" t="e">
        <f>+ProFormas!M$24</f>
        <v>#DIV/0!</v>
      </c>
      <c r="O54" s="58" t="e">
        <f>+ProFormas!N$24</f>
        <v>#DIV/0!</v>
      </c>
      <c r="P54" s="58" t="e">
        <f>+ProFormas!O$24</f>
        <v>#DIV/0!</v>
      </c>
    </row>
    <row r="55" spans="1:16">
      <c r="A55" s="59" t="s">
        <v>176</v>
      </c>
      <c r="C55" s="64">
        <f>+ProFormas!C$39</f>
        <v>0</v>
      </c>
      <c r="D55" s="64">
        <f>+ProFormas!D$39</f>
        <v>0</v>
      </c>
      <c r="E55" s="64">
        <f>+ProFormas!E$39</f>
        <v>0</v>
      </c>
      <c r="F55" s="64">
        <f>+ProFormas!F$39</f>
        <v>0</v>
      </c>
      <c r="G55" s="64" t="e">
        <f>+ProFormas!G$39</f>
        <v>#DIV/0!</v>
      </c>
      <c r="H55" s="64" t="e">
        <f>+ProFormas!H$39</f>
        <v>#DIV/0!</v>
      </c>
      <c r="I55" s="64" t="e">
        <f>+ProFormas!I$39</f>
        <v>#DIV/0!</v>
      </c>
      <c r="J55" s="64" t="e">
        <f>+ProFormas!J$39</f>
        <v>#DIV/0!</v>
      </c>
      <c r="K55" s="64" t="e">
        <f>+ProFormas!K$39</f>
        <v>#DIV/0!</v>
      </c>
      <c r="L55" s="64" t="e">
        <f>+ProFormas!L$39</f>
        <v>#DIV/0!</v>
      </c>
      <c r="M55" s="64" t="e">
        <f>+ProFormas!M$39</f>
        <v>#DIV/0!</v>
      </c>
      <c r="N55" s="64" t="e">
        <f>+ProFormas!N$39</f>
        <v>#DIV/0!</v>
      </c>
      <c r="O55" s="64" t="e">
        <f>+ProFormas!O$39</f>
        <v>#DIV/0!</v>
      </c>
      <c r="P55" s="64" t="e">
        <f>+ProFormas!P$39</f>
        <v>#DIV/0!</v>
      </c>
    </row>
    <row r="56" spans="1:16">
      <c r="A56" s="61" t="s">
        <v>177</v>
      </c>
      <c r="C56" s="62">
        <f>-ProFormas!C$24</f>
        <v>0</v>
      </c>
      <c r="D56" s="62">
        <f>-ProFormas!D$24</f>
        <v>0</v>
      </c>
      <c r="E56" s="62">
        <f>-ProFormas!E$24</f>
        <v>0</v>
      </c>
      <c r="F56" s="62">
        <f>-ProFormas!F$24</f>
        <v>0</v>
      </c>
      <c r="G56" s="62" t="e">
        <f>-ProFormas!G$24</f>
        <v>#DIV/0!</v>
      </c>
      <c r="H56" s="62" t="e">
        <f>-ProFormas!H$24</f>
        <v>#DIV/0!</v>
      </c>
      <c r="I56" s="62" t="e">
        <f>-ProFormas!I$24</f>
        <v>#DIV/0!</v>
      </c>
      <c r="J56" s="62" t="e">
        <f>-ProFormas!J$24</f>
        <v>#DIV/0!</v>
      </c>
      <c r="K56" s="62" t="e">
        <f>-ProFormas!K$24</f>
        <v>#DIV/0!</v>
      </c>
      <c r="L56" s="62" t="e">
        <f>-ProFormas!L$24</f>
        <v>#DIV/0!</v>
      </c>
      <c r="M56" s="62" t="e">
        <f>-ProFormas!M$24</f>
        <v>#DIV/0!</v>
      </c>
      <c r="N56" s="62" t="e">
        <f>-ProFormas!N$24</f>
        <v>#DIV/0!</v>
      </c>
      <c r="O56" s="62" t="e">
        <f>-ProFormas!O$24</f>
        <v>#DIV/0!</v>
      </c>
      <c r="P56" s="62" t="e">
        <f>-ProFormas!P$24</f>
        <v>#DIV/0!</v>
      </c>
    </row>
    <row r="57" spans="1:16" ht="15">
      <c r="A57" s="48" t="s">
        <v>178</v>
      </c>
      <c r="C57" s="65">
        <f>+C54+C55+C56</f>
        <v>0</v>
      </c>
      <c r="D57" s="65">
        <f>+D54+D55+D56</f>
        <v>0</v>
      </c>
      <c r="E57" s="65">
        <f>+E54+E55+E56</f>
        <v>0</v>
      </c>
      <c r="F57" s="65">
        <f>+F54+F55+F56</f>
        <v>0</v>
      </c>
      <c r="G57" s="65" t="e">
        <f t="shared" ref="G57:P57" si="13">+G54+G55+G56</f>
        <v>#DIV/0!</v>
      </c>
      <c r="H57" s="65" t="e">
        <f t="shared" si="13"/>
        <v>#DIV/0!</v>
      </c>
      <c r="I57" s="65" t="e">
        <f t="shared" si="13"/>
        <v>#DIV/0!</v>
      </c>
      <c r="J57" s="65" t="e">
        <f t="shared" si="13"/>
        <v>#DIV/0!</v>
      </c>
      <c r="K57" s="65" t="e">
        <f t="shared" si="13"/>
        <v>#DIV/0!</v>
      </c>
      <c r="L57" s="65" t="e">
        <f t="shared" si="13"/>
        <v>#DIV/0!</v>
      </c>
      <c r="M57" s="65" t="e">
        <f t="shared" si="13"/>
        <v>#DIV/0!</v>
      </c>
      <c r="N57" s="65" t="e">
        <f t="shared" si="13"/>
        <v>#DIV/0!</v>
      </c>
      <c r="O57" s="65" t="e">
        <f t="shared" si="13"/>
        <v>#DIV/0!</v>
      </c>
      <c r="P57" s="65" t="e">
        <f t="shared" si="13"/>
        <v>#DIV/0!</v>
      </c>
    </row>
  </sheetData>
  <printOptions horizontalCentered="1"/>
  <pageMargins left="0.75" right="0.75" top="1" bottom="1" header="0.5" footer="0.5"/>
  <pageSetup scale="66" orientation="landscape" r:id="rId1"/>
  <headerFooter alignWithMargins="0">
    <oddHeader>&amp;C&amp;"Times New Roman,Bold"&amp;16Assumptions Underlying The Forecasting Analysis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showGridLines="0" zoomScaleNormal="100" workbookViewId="0">
      <pane xSplit="1" ySplit="2" topLeftCell="B41" activePane="bottomRight" state="frozen"/>
      <selection activeCell="C28" sqref="C28"/>
      <selection pane="topRight" activeCell="C28" sqref="C28"/>
      <selection pane="bottomLeft" activeCell="C28" sqref="C28"/>
      <selection pane="bottomRight" activeCell="D56" sqref="D56"/>
    </sheetView>
  </sheetViews>
  <sheetFormatPr defaultColWidth="9.7109375" defaultRowHeight="12.75"/>
  <cols>
    <col min="1" max="1" width="30" style="4" bestFit="1" customWidth="1"/>
    <col min="2" max="2" width="11.42578125" style="4" customWidth="1"/>
    <col min="3" max="3" width="10" style="4" customWidth="1"/>
    <col min="4" max="4" width="10.5703125" style="4" customWidth="1"/>
    <col min="5" max="5" width="10" style="4" customWidth="1"/>
    <col min="6" max="16" width="8.85546875" style="4" customWidth="1"/>
    <col min="17" max="16384" width="9.7109375" style="4"/>
  </cols>
  <sheetData>
    <row r="1" spans="1:17" ht="15.75">
      <c r="A1" s="38" t="s">
        <v>179</v>
      </c>
      <c r="G1" s="4">
        <f t="shared" ref="G1:P1" si="0">G2-$F2</f>
        <v>1</v>
      </c>
      <c r="H1" s="4">
        <f t="shared" si="0"/>
        <v>2</v>
      </c>
      <c r="I1" s="4">
        <f t="shared" si="0"/>
        <v>3</v>
      </c>
      <c r="J1" s="4">
        <f t="shared" si="0"/>
        <v>4</v>
      </c>
      <c r="K1" s="4">
        <f t="shared" si="0"/>
        <v>5</v>
      </c>
      <c r="L1" s="4">
        <f t="shared" si="0"/>
        <v>6</v>
      </c>
      <c r="M1" s="4">
        <f t="shared" si="0"/>
        <v>7</v>
      </c>
      <c r="N1" s="4">
        <f t="shared" si="0"/>
        <v>8</v>
      </c>
      <c r="O1" s="4">
        <f t="shared" si="0"/>
        <v>9</v>
      </c>
      <c r="P1" s="4">
        <f t="shared" si="0"/>
        <v>10</v>
      </c>
    </row>
    <row r="2" spans="1:17">
      <c r="A2" s="49" t="s">
        <v>180</v>
      </c>
      <c r="B2" s="49">
        <v>2012</v>
      </c>
      <c r="C2" s="49">
        <v>2013</v>
      </c>
      <c r="D2" s="49">
        <v>2014</v>
      </c>
      <c r="E2" s="49">
        <v>2015</v>
      </c>
      <c r="F2" s="49">
        <v>2016</v>
      </c>
      <c r="G2" s="50">
        <f t="shared" ref="G2:P2" si="1">F2+1</f>
        <v>2017</v>
      </c>
      <c r="H2" s="50">
        <f t="shared" si="1"/>
        <v>2018</v>
      </c>
      <c r="I2" s="50">
        <f t="shared" si="1"/>
        <v>2019</v>
      </c>
      <c r="J2" s="50">
        <f t="shared" si="1"/>
        <v>2020</v>
      </c>
      <c r="K2" s="50">
        <f t="shared" si="1"/>
        <v>2021</v>
      </c>
      <c r="L2" s="50">
        <f t="shared" si="1"/>
        <v>2022</v>
      </c>
      <c r="M2" s="50">
        <f t="shared" si="1"/>
        <v>2023</v>
      </c>
      <c r="N2" s="50">
        <f t="shared" si="1"/>
        <v>2024</v>
      </c>
      <c r="O2" s="50">
        <f t="shared" si="1"/>
        <v>2025</v>
      </c>
      <c r="P2" s="50">
        <f t="shared" si="1"/>
        <v>2026</v>
      </c>
    </row>
    <row r="4" spans="1:17">
      <c r="A4" s="4" t="s">
        <v>43</v>
      </c>
    </row>
    <row r="5" spans="1:17">
      <c r="A5" s="4" t="s">
        <v>44</v>
      </c>
      <c r="B5" s="56">
        <f>InputData!G4</f>
        <v>0</v>
      </c>
      <c r="C5" s="56">
        <f>InputData!F4</f>
        <v>0</v>
      </c>
      <c r="D5" s="56">
        <f>InputData!E4</f>
        <v>0</v>
      </c>
      <c r="E5" s="56">
        <f>InputData!D4</f>
        <v>0</v>
      </c>
      <c r="F5" s="56">
        <f>InputData!C4</f>
        <v>0</v>
      </c>
      <c r="G5" s="56" t="e">
        <f>Asssumptions!G14*G$14</f>
        <v>#DIV/0!</v>
      </c>
      <c r="H5" s="56" t="e">
        <f>Asssumptions!H14*H$14</f>
        <v>#DIV/0!</v>
      </c>
      <c r="I5" s="56" t="e">
        <f>Asssumptions!I14*I$14</f>
        <v>#DIV/0!</v>
      </c>
      <c r="J5" s="56" t="e">
        <f>Asssumptions!J14*J$14</f>
        <v>#DIV/0!</v>
      </c>
      <c r="K5" s="56" t="e">
        <f>Asssumptions!K14*K$14</f>
        <v>#DIV/0!</v>
      </c>
      <c r="L5" s="56" t="e">
        <f>Asssumptions!L14*L$14</f>
        <v>#DIV/0!</v>
      </c>
      <c r="M5" s="56" t="e">
        <f>Asssumptions!M14*M$14</f>
        <v>#DIV/0!</v>
      </c>
      <c r="N5" s="56" t="e">
        <f>Asssumptions!N14*N$14</f>
        <v>#DIV/0!</v>
      </c>
      <c r="O5" s="56" t="e">
        <f>Asssumptions!O14*O$14</f>
        <v>#DIV/0!</v>
      </c>
      <c r="P5" s="56" t="e">
        <f>Asssumptions!P14*P$14</f>
        <v>#DIV/0!</v>
      </c>
      <c r="Q5" s="36"/>
    </row>
    <row r="6" spans="1:17">
      <c r="A6" s="4" t="s">
        <v>45</v>
      </c>
      <c r="B6" s="56">
        <f>InputData!G5</f>
        <v>0</v>
      </c>
      <c r="C6" s="56">
        <f>InputData!F5</f>
        <v>0</v>
      </c>
      <c r="D6" s="56">
        <f>InputData!E5</f>
        <v>0</v>
      </c>
      <c r="E6" s="56">
        <f>InputData!D5</f>
        <v>0</v>
      </c>
      <c r="F6" s="56">
        <f>InputData!C5</f>
        <v>0</v>
      </c>
      <c r="G6" s="56" t="e">
        <f>Asssumptions!G15*G$14</f>
        <v>#DIV/0!</v>
      </c>
      <c r="H6" s="56" t="e">
        <f>Asssumptions!H15*H$14</f>
        <v>#DIV/0!</v>
      </c>
      <c r="I6" s="56" t="e">
        <f>Asssumptions!I15*I$14</f>
        <v>#DIV/0!</v>
      </c>
      <c r="J6" s="56" t="e">
        <f>Asssumptions!J15*J$14</f>
        <v>#DIV/0!</v>
      </c>
      <c r="K6" s="56" t="e">
        <f>Asssumptions!K15*K$14</f>
        <v>#DIV/0!</v>
      </c>
      <c r="L6" s="56" t="e">
        <f>Asssumptions!L15*L$14</f>
        <v>#DIV/0!</v>
      </c>
      <c r="M6" s="56" t="e">
        <f>Asssumptions!M15*M$14</f>
        <v>#DIV/0!</v>
      </c>
      <c r="N6" s="56" t="e">
        <f>Asssumptions!N15*N$14</f>
        <v>#DIV/0!</v>
      </c>
      <c r="O6" s="56" t="e">
        <f>Asssumptions!O15*O$14</f>
        <v>#DIV/0!</v>
      </c>
      <c r="P6" s="56" t="e">
        <f>Asssumptions!P15*P$14</f>
        <v>#DIV/0!</v>
      </c>
      <c r="Q6" s="36"/>
    </row>
    <row r="7" spans="1:17">
      <c r="A7" s="4" t="s">
        <v>46</v>
      </c>
      <c r="B7" s="56">
        <f>InputData!G6</f>
        <v>0</v>
      </c>
      <c r="C7" s="56">
        <f>InputData!F6</f>
        <v>0</v>
      </c>
      <c r="D7" s="56">
        <f>InputData!E6</f>
        <v>0</v>
      </c>
      <c r="E7" s="56">
        <f>InputData!D6</f>
        <v>0</v>
      </c>
      <c r="F7" s="56">
        <f>InputData!C6</f>
        <v>0</v>
      </c>
      <c r="G7" s="56" t="e">
        <f>Asssumptions!G16*G$14</f>
        <v>#DIV/0!</v>
      </c>
      <c r="H7" s="56" t="e">
        <f>Asssumptions!H16*H$14</f>
        <v>#DIV/0!</v>
      </c>
      <c r="I7" s="56" t="e">
        <f>Asssumptions!I16*I$14</f>
        <v>#DIV/0!</v>
      </c>
      <c r="J7" s="56" t="e">
        <f>Asssumptions!J16*J$14</f>
        <v>#DIV/0!</v>
      </c>
      <c r="K7" s="56" t="e">
        <f>Asssumptions!K16*K$14</f>
        <v>#DIV/0!</v>
      </c>
      <c r="L7" s="56" t="e">
        <f>Asssumptions!L16*L$14</f>
        <v>#DIV/0!</v>
      </c>
      <c r="M7" s="56" t="e">
        <f>Asssumptions!M16*M$14</f>
        <v>#DIV/0!</v>
      </c>
      <c r="N7" s="56" t="e">
        <f>Asssumptions!N16*N$14</f>
        <v>#DIV/0!</v>
      </c>
      <c r="O7" s="56" t="e">
        <f>Asssumptions!O16*O$14</f>
        <v>#DIV/0!</v>
      </c>
      <c r="P7" s="56" t="e">
        <f>Asssumptions!P16*P$14</f>
        <v>#DIV/0!</v>
      </c>
      <c r="Q7" s="36"/>
    </row>
    <row r="8" spans="1:17">
      <c r="A8" s="4" t="s">
        <v>47</v>
      </c>
      <c r="B8" s="56">
        <f>InputData!G7</f>
        <v>0</v>
      </c>
      <c r="C8" s="56">
        <f>InputData!F7</f>
        <v>0</v>
      </c>
      <c r="D8" s="56">
        <f>InputData!E7</f>
        <v>0</v>
      </c>
      <c r="E8" s="56">
        <f>InputData!D7</f>
        <v>0</v>
      </c>
      <c r="F8" s="56">
        <f>InputData!C7</f>
        <v>0</v>
      </c>
      <c r="G8" s="56" t="e">
        <f>Asssumptions!G17*G$14</f>
        <v>#DIV/0!</v>
      </c>
      <c r="H8" s="56" t="e">
        <f>Asssumptions!H17*H$14</f>
        <v>#DIV/0!</v>
      </c>
      <c r="I8" s="56" t="e">
        <f>Asssumptions!I17*I$14</f>
        <v>#DIV/0!</v>
      </c>
      <c r="J8" s="56" t="e">
        <f>Asssumptions!J17*J$14</f>
        <v>#DIV/0!</v>
      </c>
      <c r="K8" s="56" t="e">
        <f>Asssumptions!K17*K$14</f>
        <v>#DIV/0!</v>
      </c>
      <c r="L8" s="56" t="e">
        <f>Asssumptions!L17*L$14</f>
        <v>#DIV/0!</v>
      </c>
      <c r="M8" s="56" t="e">
        <f>Asssumptions!M17*M$14</f>
        <v>#DIV/0!</v>
      </c>
      <c r="N8" s="56" t="e">
        <f>Asssumptions!N17*N$14</f>
        <v>#DIV/0!</v>
      </c>
      <c r="O8" s="56" t="e">
        <f>Asssumptions!O17*O$14</f>
        <v>#DIV/0!</v>
      </c>
      <c r="P8" s="56" t="e">
        <f>Asssumptions!P17*P$14</f>
        <v>#DIV/0!</v>
      </c>
      <c r="Q8" s="36"/>
    </row>
    <row r="9" spans="1:17">
      <c r="A9" s="4" t="s">
        <v>48</v>
      </c>
      <c r="B9" s="56">
        <f>InputData!G8</f>
        <v>0</v>
      </c>
      <c r="C9" s="56">
        <f>InputData!F8</f>
        <v>0</v>
      </c>
      <c r="D9" s="56">
        <f>InputData!E8</f>
        <v>0</v>
      </c>
      <c r="E9" s="56">
        <f>InputData!D8</f>
        <v>0</v>
      </c>
      <c r="F9" s="56">
        <f>InputData!C8</f>
        <v>0</v>
      </c>
      <c r="G9" s="56" t="e">
        <f t="shared" ref="G9:P9" si="2">SUM(G5:G8)</f>
        <v>#DIV/0!</v>
      </c>
      <c r="H9" s="56" t="e">
        <f t="shared" si="2"/>
        <v>#DIV/0!</v>
      </c>
      <c r="I9" s="56" t="e">
        <f t="shared" si="2"/>
        <v>#DIV/0!</v>
      </c>
      <c r="J9" s="56" t="e">
        <f t="shared" si="2"/>
        <v>#DIV/0!</v>
      </c>
      <c r="K9" s="56" t="e">
        <f t="shared" si="2"/>
        <v>#DIV/0!</v>
      </c>
      <c r="L9" s="56" t="e">
        <f t="shared" si="2"/>
        <v>#DIV/0!</v>
      </c>
      <c r="M9" s="56" t="e">
        <f t="shared" si="2"/>
        <v>#DIV/0!</v>
      </c>
      <c r="N9" s="56" t="e">
        <f t="shared" si="2"/>
        <v>#DIV/0!</v>
      </c>
      <c r="O9" s="56" t="e">
        <f t="shared" si="2"/>
        <v>#DIV/0!</v>
      </c>
      <c r="P9" s="56" t="e">
        <f t="shared" si="2"/>
        <v>#DIV/0!</v>
      </c>
      <c r="Q9" s="36"/>
    </row>
    <row r="10" spans="1:17">
      <c r="A10" s="4" t="s">
        <v>49</v>
      </c>
      <c r="B10" s="56">
        <f>InputData!G9</f>
        <v>0</v>
      </c>
      <c r="C10" s="56">
        <f>InputData!F9</f>
        <v>0</v>
      </c>
      <c r="D10" s="56">
        <f>InputData!E9</f>
        <v>0</v>
      </c>
      <c r="E10" s="56">
        <f>InputData!D9</f>
        <v>0</v>
      </c>
      <c r="F10" s="56">
        <f>InputData!C9</f>
        <v>0</v>
      </c>
      <c r="G10" s="56" t="e">
        <f>Asssumptions!G18*G$14</f>
        <v>#DIV/0!</v>
      </c>
      <c r="H10" s="56" t="e">
        <f>Asssumptions!H18*H$14</f>
        <v>#DIV/0!</v>
      </c>
      <c r="I10" s="56" t="e">
        <f>Asssumptions!I18*I$14</f>
        <v>#DIV/0!</v>
      </c>
      <c r="J10" s="56" t="e">
        <f>Asssumptions!J18*J$14</f>
        <v>#DIV/0!</v>
      </c>
      <c r="K10" s="56" t="e">
        <f>Asssumptions!K18*K$14</f>
        <v>#DIV/0!</v>
      </c>
      <c r="L10" s="56" t="e">
        <f>Asssumptions!L18*L$14</f>
        <v>#DIV/0!</v>
      </c>
      <c r="M10" s="56" t="e">
        <f>Asssumptions!M18*M$14</f>
        <v>#DIV/0!</v>
      </c>
      <c r="N10" s="56" t="e">
        <f>Asssumptions!N18*N$14</f>
        <v>#DIV/0!</v>
      </c>
      <c r="O10" s="56" t="e">
        <f>Asssumptions!O18*O$14</f>
        <v>#DIV/0!</v>
      </c>
      <c r="P10" s="56" t="e">
        <f>Asssumptions!P18*P$14</f>
        <v>#DIV/0!</v>
      </c>
      <c r="Q10" s="36"/>
    </row>
    <row r="11" spans="1:17">
      <c r="A11" s="4" t="s">
        <v>50</v>
      </c>
      <c r="B11" s="56">
        <f>InputData!G10</f>
        <v>0</v>
      </c>
      <c r="C11" s="56">
        <f>InputData!F10</f>
        <v>0</v>
      </c>
      <c r="D11" s="56">
        <f>InputData!E10</f>
        <v>0</v>
      </c>
      <c r="E11" s="56">
        <f>InputData!D10</f>
        <v>0</v>
      </c>
      <c r="F11" s="56">
        <f>InputData!C10</f>
        <v>0</v>
      </c>
      <c r="G11" s="56" t="e">
        <f>Asssumptions!G19*G$14</f>
        <v>#DIV/0!</v>
      </c>
      <c r="H11" s="56" t="e">
        <f>Asssumptions!H19*H$14</f>
        <v>#DIV/0!</v>
      </c>
      <c r="I11" s="56" t="e">
        <f>Asssumptions!I19*I$14</f>
        <v>#DIV/0!</v>
      </c>
      <c r="J11" s="56" t="e">
        <f>Asssumptions!J19*J$14</f>
        <v>#DIV/0!</v>
      </c>
      <c r="K11" s="56" t="e">
        <f>Asssumptions!K19*K$14</f>
        <v>#DIV/0!</v>
      </c>
      <c r="L11" s="56" t="e">
        <f>Asssumptions!L19*L$14</f>
        <v>#DIV/0!</v>
      </c>
      <c r="M11" s="56" t="e">
        <f>Asssumptions!M19*M$14</f>
        <v>#DIV/0!</v>
      </c>
      <c r="N11" s="56" t="e">
        <f>Asssumptions!N19*N$14</f>
        <v>#DIV/0!</v>
      </c>
      <c r="O11" s="56" t="e">
        <f>Asssumptions!O19*O$14</f>
        <v>#DIV/0!</v>
      </c>
      <c r="P11" s="56" t="e">
        <f>Asssumptions!P19*P$14</f>
        <v>#DIV/0!</v>
      </c>
      <c r="Q11" s="36"/>
    </row>
    <row r="12" spans="1:17">
      <c r="A12" s="4" t="s">
        <v>51</v>
      </c>
      <c r="B12" s="56">
        <f>InputData!G11</f>
        <v>0</v>
      </c>
      <c r="C12" s="56">
        <f>InputData!F11</f>
        <v>0</v>
      </c>
      <c r="D12" s="56">
        <f>InputData!E11</f>
        <v>0</v>
      </c>
      <c r="E12" s="56">
        <f>InputData!D11</f>
        <v>0</v>
      </c>
      <c r="F12" s="56">
        <f>InputData!C11</f>
        <v>0</v>
      </c>
      <c r="G12" s="56" t="e">
        <f t="shared" ref="G12:P12" si="3">G10-G11</f>
        <v>#DIV/0!</v>
      </c>
      <c r="H12" s="56" t="e">
        <f t="shared" si="3"/>
        <v>#DIV/0!</v>
      </c>
      <c r="I12" s="56" t="e">
        <f t="shared" si="3"/>
        <v>#DIV/0!</v>
      </c>
      <c r="J12" s="56" t="e">
        <f t="shared" si="3"/>
        <v>#DIV/0!</v>
      </c>
      <c r="K12" s="56" t="e">
        <f t="shared" si="3"/>
        <v>#DIV/0!</v>
      </c>
      <c r="L12" s="56" t="e">
        <f t="shared" si="3"/>
        <v>#DIV/0!</v>
      </c>
      <c r="M12" s="56" t="e">
        <f t="shared" si="3"/>
        <v>#DIV/0!</v>
      </c>
      <c r="N12" s="56" t="e">
        <f t="shared" si="3"/>
        <v>#DIV/0!</v>
      </c>
      <c r="O12" s="56" t="e">
        <f t="shared" si="3"/>
        <v>#DIV/0!</v>
      </c>
      <c r="P12" s="56" t="e">
        <f t="shared" si="3"/>
        <v>#DIV/0!</v>
      </c>
      <c r="Q12" s="36"/>
    </row>
    <row r="13" spans="1:17">
      <c r="A13" s="4" t="s">
        <v>52</v>
      </c>
      <c r="B13" s="56">
        <f>InputData!G12</f>
        <v>0</v>
      </c>
      <c r="C13" s="56">
        <f>InputData!F12</f>
        <v>0</v>
      </c>
      <c r="D13" s="56">
        <f>InputData!E12</f>
        <v>0</v>
      </c>
      <c r="E13" s="56">
        <f>InputData!D12</f>
        <v>0</v>
      </c>
      <c r="F13" s="56">
        <f>InputData!C12</f>
        <v>0</v>
      </c>
      <c r="G13" s="56" t="e">
        <f>Asssumptions!G20*G$14</f>
        <v>#DIV/0!</v>
      </c>
      <c r="H13" s="56" t="e">
        <f>Asssumptions!H20*H$14</f>
        <v>#DIV/0!</v>
      </c>
      <c r="I13" s="56" t="e">
        <f>Asssumptions!I20*I$14</f>
        <v>#DIV/0!</v>
      </c>
      <c r="J13" s="56" t="e">
        <f>Asssumptions!J20*J$14</f>
        <v>#DIV/0!</v>
      </c>
      <c r="K13" s="56" t="e">
        <f>Asssumptions!K20*K$14</f>
        <v>#DIV/0!</v>
      </c>
      <c r="L13" s="56" t="e">
        <f>Asssumptions!L20*L$14</f>
        <v>#DIV/0!</v>
      </c>
      <c r="M13" s="56" t="e">
        <f>Asssumptions!M20*M$14</f>
        <v>#DIV/0!</v>
      </c>
      <c r="N13" s="56" t="e">
        <f>Asssumptions!N20*N$14</f>
        <v>#DIV/0!</v>
      </c>
      <c r="O13" s="56" t="e">
        <f>Asssumptions!O20*O$14</f>
        <v>#DIV/0!</v>
      </c>
      <c r="P13" s="56" t="e">
        <f>Asssumptions!P20*P$14</f>
        <v>#DIV/0!</v>
      </c>
      <c r="Q13" s="36"/>
    </row>
    <row r="14" spans="1:17">
      <c r="A14" s="4" t="s">
        <v>53</v>
      </c>
      <c r="B14" s="56">
        <f t="shared" ref="B14:E14" si="4">B9+B12+B13</f>
        <v>0</v>
      </c>
      <c r="C14" s="56">
        <f t="shared" si="4"/>
        <v>0</v>
      </c>
      <c r="D14" s="56">
        <f t="shared" si="4"/>
        <v>0</v>
      </c>
      <c r="E14" s="56">
        <f t="shared" si="4"/>
        <v>0</v>
      </c>
      <c r="F14" s="56">
        <f>F9+F12+F13</f>
        <v>0</v>
      </c>
      <c r="G14" s="56" t="e">
        <f>Asssumptions!G$37</f>
        <v>#DIV/0!</v>
      </c>
      <c r="H14" s="56" t="e">
        <f>Asssumptions!H$37</f>
        <v>#DIV/0!</v>
      </c>
      <c r="I14" s="56" t="e">
        <f>Asssumptions!I$37</f>
        <v>#DIV/0!</v>
      </c>
      <c r="J14" s="56" t="e">
        <f>Asssumptions!J$37</f>
        <v>#DIV/0!</v>
      </c>
      <c r="K14" s="56" t="e">
        <f>Asssumptions!K$37</f>
        <v>#DIV/0!</v>
      </c>
      <c r="L14" s="56" t="e">
        <f>Asssumptions!L$37</f>
        <v>#DIV/0!</v>
      </c>
      <c r="M14" s="56" t="e">
        <f>Asssumptions!M$37</f>
        <v>#DIV/0!</v>
      </c>
      <c r="N14" s="56" t="e">
        <f>Asssumptions!N$37</f>
        <v>#DIV/0!</v>
      </c>
      <c r="O14" s="56" t="e">
        <f>Asssumptions!O$37</f>
        <v>#DIV/0!</v>
      </c>
      <c r="P14" s="56" t="e">
        <f>Asssumptions!P$37</f>
        <v>#DIV/0!</v>
      </c>
      <c r="Q14" s="36"/>
    </row>
    <row r="15" spans="1:17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36"/>
    </row>
    <row r="16" spans="1:17">
      <c r="A16" s="4" t="s">
        <v>54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36"/>
    </row>
    <row r="17" spans="1:17">
      <c r="A17" s="4" t="s">
        <v>55</v>
      </c>
      <c r="B17" s="56">
        <f>InputData!G16</f>
        <v>0</v>
      </c>
      <c r="C17" s="56">
        <f>InputData!F16</f>
        <v>0</v>
      </c>
      <c r="D17" s="56">
        <f>InputData!E16</f>
        <v>0</v>
      </c>
      <c r="E17" s="56">
        <f>InputData!D16</f>
        <v>0</v>
      </c>
      <c r="F17" s="56">
        <f>InputData!C16</f>
        <v>0</v>
      </c>
      <c r="G17" s="56" t="e">
        <f>Asssumptions!G23*G$14</f>
        <v>#DIV/0!</v>
      </c>
      <c r="H17" s="56" t="e">
        <f>Asssumptions!H23*H$14</f>
        <v>#DIV/0!</v>
      </c>
      <c r="I17" s="56" t="e">
        <f>Asssumptions!I23*I$14</f>
        <v>#DIV/0!</v>
      </c>
      <c r="J17" s="56" t="e">
        <f>Asssumptions!J23*J$14</f>
        <v>#DIV/0!</v>
      </c>
      <c r="K17" s="56" t="e">
        <f>Asssumptions!K23*K$14</f>
        <v>#DIV/0!</v>
      </c>
      <c r="L17" s="56" t="e">
        <f>Asssumptions!L23*L$14</f>
        <v>#DIV/0!</v>
      </c>
      <c r="M17" s="56" t="e">
        <f>Asssumptions!M23*M$14</f>
        <v>#DIV/0!</v>
      </c>
      <c r="N17" s="56" t="e">
        <f>Asssumptions!N23*N$14</f>
        <v>#DIV/0!</v>
      </c>
      <c r="O17" s="56" t="e">
        <f>Asssumptions!O23*O$14</f>
        <v>#DIV/0!</v>
      </c>
      <c r="P17" s="56" t="e">
        <f>Asssumptions!P23*P$14</f>
        <v>#DIV/0!</v>
      </c>
      <c r="Q17" s="36"/>
    </row>
    <row r="18" spans="1:17">
      <c r="A18" s="4" t="s">
        <v>56</v>
      </c>
      <c r="B18" s="56">
        <f>InputData!G17</f>
        <v>0</v>
      </c>
      <c r="C18" s="56">
        <f>InputData!F17</f>
        <v>0</v>
      </c>
      <c r="D18" s="56">
        <f>InputData!E17</f>
        <v>0</v>
      </c>
      <c r="E18" s="56">
        <f>InputData!D17</f>
        <v>0</v>
      </c>
      <c r="F18" s="56">
        <f>InputData!C17</f>
        <v>0</v>
      </c>
      <c r="G18" s="56" t="e">
        <f>Asssumptions!G24*G$14</f>
        <v>#DIV/0!</v>
      </c>
      <c r="H18" s="56" t="e">
        <f>Asssumptions!H24*H$14</f>
        <v>#DIV/0!</v>
      </c>
      <c r="I18" s="56" t="e">
        <f>Asssumptions!I24*I$14</f>
        <v>#DIV/0!</v>
      </c>
      <c r="J18" s="56" t="e">
        <f>Asssumptions!J24*J$14</f>
        <v>#DIV/0!</v>
      </c>
      <c r="K18" s="56" t="e">
        <f>Asssumptions!K24*K$14</f>
        <v>#DIV/0!</v>
      </c>
      <c r="L18" s="56" t="e">
        <f>Asssumptions!L24*L$14</f>
        <v>#DIV/0!</v>
      </c>
      <c r="M18" s="56" t="e">
        <f>Asssumptions!M24*M$14</f>
        <v>#DIV/0!</v>
      </c>
      <c r="N18" s="56" t="e">
        <f>Asssumptions!N24*N$14</f>
        <v>#DIV/0!</v>
      </c>
      <c r="O18" s="56" t="e">
        <f>Asssumptions!O24*O$14</f>
        <v>#DIV/0!</v>
      </c>
      <c r="P18" s="56" t="e">
        <f>Asssumptions!P24*P$14</f>
        <v>#DIV/0!</v>
      </c>
      <c r="Q18" s="36"/>
    </row>
    <row r="19" spans="1:17">
      <c r="A19" s="4" t="s">
        <v>57</v>
      </c>
      <c r="B19" s="56">
        <f>InputData!G18</f>
        <v>0</v>
      </c>
      <c r="C19" s="56">
        <f>InputData!F18</f>
        <v>0</v>
      </c>
      <c r="D19" s="56">
        <f>InputData!E18</f>
        <v>0</v>
      </c>
      <c r="E19" s="56">
        <f>InputData!D18</f>
        <v>0</v>
      </c>
      <c r="F19" s="56">
        <f>InputData!C18</f>
        <v>0</v>
      </c>
      <c r="G19" s="56" t="e">
        <f>Asssumptions!G25*G$14</f>
        <v>#DIV/0!</v>
      </c>
      <c r="H19" s="56" t="e">
        <f>Asssumptions!H25*H$14</f>
        <v>#DIV/0!</v>
      </c>
      <c r="I19" s="56" t="e">
        <f>Asssumptions!I25*I$14</f>
        <v>#DIV/0!</v>
      </c>
      <c r="J19" s="56" t="e">
        <f>Asssumptions!J25*J$14</f>
        <v>#DIV/0!</v>
      </c>
      <c r="K19" s="56" t="e">
        <f>Asssumptions!K25*K$14</f>
        <v>#DIV/0!</v>
      </c>
      <c r="L19" s="56" t="e">
        <f>Asssumptions!L25*L$14</f>
        <v>#DIV/0!</v>
      </c>
      <c r="M19" s="56" t="e">
        <f>Asssumptions!M25*M$14</f>
        <v>#DIV/0!</v>
      </c>
      <c r="N19" s="56" t="e">
        <f>Asssumptions!N25*N$14</f>
        <v>#DIV/0!</v>
      </c>
      <c r="O19" s="56" t="e">
        <f>Asssumptions!O25*O$14</f>
        <v>#DIV/0!</v>
      </c>
      <c r="P19" s="56" t="e">
        <f>Asssumptions!P25*P$14</f>
        <v>#DIV/0!</v>
      </c>
      <c r="Q19" s="36"/>
    </row>
    <row r="20" spans="1:17">
      <c r="A20" s="4" t="s">
        <v>58</v>
      </c>
      <c r="B20" s="56">
        <f>InputData!G19</f>
        <v>0</v>
      </c>
      <c r="C20" s="56">
        <f>InputData!F19</f>
        <v>0</v>
      </c>
      <c r="D20" s="56">
        <f>InputData!E19</f>
        <v>0</v>
      </c>
      <c r="E20" s="56">
        <f>InputData!D19</f>
        <v>0</v>
      </c>
      <c r="F20" s="56">
        <f>InputData!C19</f>
        <v>0</v>
      </c>
      <c r="G20" s="56" t="e">
        <f t="shared" ref="G20:P20" si="5">SUM(G17:G19)</f>
        <v>#DIV/0!</v>
      </c>
      <c r="H20" s="56" t="e">
        <f t="shared" si="5"/>
        <v>#DIV/0!</v>
      </c>
      <c r="I20" s="56" t="e">
        <f t="shared" si="5"/>
        <v>#DIV/0!</v>
      </c>
      <c r="J20" s="56" t="e">
        <f t="shared" si="5"/>
        <v>#DIV/0!</v>
      </c>
      <c r="K20" s="56" t="e">
        <f t="shared" si="5"/>
        <v>#DIV/0!</v>
      </c>
      <c r="L20" s="56" t="e">
        <f t="shared" si="5"/>
        <v>#DIV/0!</v>
      </c>
      <c r="M20" s="56" t="e">
        <f t="shared" si="5"/>
        <v>#DIV/0!</v>
      </c>
      <c r="N20" s="56" t="e">
        <f t="shared" si="5"/>
        <v>#DIV/0!</v>
      </c>
      <c r="O20" s="56" t="e">
        <f t="shared" si="5"/>
        <v>#DIV/0!</v>
      </c>
      <c r="P20" s="56" t="e">
        <f t="shared" si="5"/>
        <v>#DIV/0!</v>
      </c>
      <c r="Q20" s="36"/>
    </row>
    <row r="21" spans="1:17">
      <c r="A21" s="4" t="s">
        <v>59</v>
      </c>
      <c r="B21" s="56">
        <f>InputData!G20</f>
        <v>0</v>
      </c>
      <c r="C21" s="56">
        <f>InputData!F20</f>
        <v>0</v>
      </c>
      <c r="D21" s="56">
        <f>InputData!E20</f>
        <v>0</v>
      </c>
      <c r="E21" s="56">
        <f>InputData!D20</f>
        <v>0</v>
      </c>
      <c r="F21" s="56">
        <f>InputData!C20</f>
        <v>0</v>
      </c>
      <c r="G21" s="56" t="e">
        <f>Asssumptions!G26*G$14</f>
        <v>#DIV/0!</v>
      </c>
      <c r="H21" s="56" t="e">
        <f>Asssumptions!H26*H$14</f>
        <v>#DIV/0!</v>
      </c>
      <c r="I21" s="56" t="e">
        <f>Asssumptions!I26*I$14</f>
        <v>#DIV/0!</v>
      </c>
      <c r="J21" s="56" t="e">
        <f>Asssumptions!J26*J$14</f>
        <v>#DIV/0!</v>
      </c>
      <c r="K21" s="56" t="e">
        <f>Asssumptions!K26*K$14</f>
        <v>#DIV/0!</v>
      </c>
      <c r="L21" s="56" t="e">
        <f>Asssumptions!L26*L$14</f>
        <v>#DIV/0!</v>
      </c>
      <c r="M21" s="56" t="e">
        <f>Asssumptions!M26*M$14</f>
        <v>#DIV/0!</v>
      </c>
      <c r="N21" s="56" t="e">
        <f>Asssumptions!N26*N$14</f>
        <v>#DIV/0!</v>
      </c>
      <c r="O21" s="56" t="e">
        <f>Asssumptions!O26*O$14</f>
        <v>#DIV/0!</v>
      </c>
      <c r="P21" s="56" t="e">
        <f>Asssumptions!P26*P$14</f>
        <v>#DIV/0!</v>
      </c>
      <c r="Q21" s="36"/>
    </row>
    <row r="22" spans="1:17">
      <c r="A22" s="4" t="s">
        <v>60</v>
      </c>
      <c r="B22" s="56">
        <f>InputData!G21</f>
        <v>0</v>
      </c>
      <c r="C22" s="56">
        <f>InputData!F21</f>
        <v>0</v>
      </c>
      <c r="D22" s="56">
        <f>InputData!E21</f>
        <v>0</v>
      </c>
      <c r="E22" s="56">
        <f>InputData!D21</f>
        <v>0</v>
      </c>
      <c r="F22" s="56">
        <f>InputData!C21</f>
        <v>0</v>
      </c>
      <c r="G22" s="56" t="e">
        <f>Asssumptions!G27*G$14</f>
        <v>#DIV/0!</v>
      </c>
      <c r="H22" s="56" t="e">
        <f>Asssumptions!H27*H$14</f>
        <v>#DIV/0!</v>
      </c>
      <c r="I22" s="56" t="e">
        <f>Asssumptions!I27*I$14</f>
        <v>#DIV/0!</v>
      </c>
      <c r="J22" s="56" t="e">
        <f>Asssumptions!J27*J$14</f>
        <v>#DIV/0!</v>
      </c>
      <c r="K22" s="56" t="e">
        <f>Asssumptions!K27*K$14</f>
        <v>#DIV/0!</v>
      </c>
      <c r="L22" s="56" t="e">
        <f>Asssumptions!L27*L$14</f>
        <v>#DIV/0!</v>
      </c>
      <c r="M22" s="56" t="e">
        <f>Asssumptions!M27*M$14</f>
        <v>#DIV/0!</v>
      </c>
      <c r="N22" s="56" t="e">
        <f>Asssumptions!N27*N$14</f>
        <v>#DIV/0!</v>
      </c>
      <c r="O22" s="56" t="e">
        <f>Asssumptions!O27*O$14</f>
        <v>#DIV/0!</v>
      </c>
      <c r="P22" s="56" t="e">
        <f>Asssumptions!P27*P$14</f>
        <v>#DIV/0!</v>
      </c>
      <c r="Q22" s="36"/>
    </row>
    <row r="23" spans="1:17">
      <c r="A23" s="4" t="s">
        <v>61</v>
      </c>
      <c r="B23" s="56">
        <f>InputData!G22</f>
        <v>0</v>
      </c>
      <c r="C23" s="56">
        <f>InputData!F22</f>
        <v>0</v>
      </c>
      <c r="D23" s="56">
        <f>InputData!E22</f>
        <v>0</v>
      </c>
      <c r="E23" s="56">
        <f>InputData!D22</f>
        <v>0</v>
      </c>
      <c r="F23" s="56">
        <f>InputData!C22</f>
        <v>0</v>
      </c>
      <c r="G23" s="56" t="e">
        <f t="shared" ref="G23:P23" si="6">G20+G21+G22</f>
        <v>#DIV/0!</v>
      </c>
      <c r="H23" s="56" t="e">
        <f t="shared" si="6"/>
        <v>#DIV/0!</v>
      </c>
      <c r="I23" s="56" t="e">
        <f t="shared" si="6"/>
        <v>#DIV/0!</v>
      </c>
      <c r="J23" s="56" t="e">
        <f t="shared" si="6"/>
        <v>#DIV/0!</v>
      </c>
      <c r="K23" s="56" t="e">
        <f t="shared" si="6"/>
        <v>#DIV/0!</v>
      </c>
      <c r="L23" s="56" t="e">
        <f t="shared" si="6"/>
        <v>#DIV/0!</v>
      </c>
      <c r="M23" s="56" t="e">
        <f t="shared" si="6"/>
        <v>#DIV/0!</v>
      </c>
      <c r="N23" s="56" t="e">
        <f t="shared" si="6"/>
        <v>#DIV/0!</v>
      </c>
      <c r="O23" s="56" t="e">
        <f t="shared" si="6"/>
        <v>#DIV/0!</v>
      </c>
      <c r="P23" s="56" t="e">
        <f t="shared" si="6"/>
        <v>#DIV/0!</v>
      </c>
      <c r="Q23" s="36"/>
    </row>
    <row r="24" spans="1:17">
      <c r="A24" s="4" t="s">
        <v>62</v>
      </c>
      <c r="B24" s="56">
        <f>InputData!G23</f>
        <v>0</v>
      </c>
      <c r="C24" s="56">
        <f>InputData!F23</f>
        <v>0</v>
      </c>
      <c r="D24" s="56">
        <f>InputData!E23</f>
        <v>0</v>
      </c>
      <c r="E24" s="56">
        <f>InputData!D23</f>
        <v>0</v>
      </c>
      <c r="F24" s="56">
        <f>InputData!C23</f>
        <v>0</v>
      </c>
      <c r="G24" s="56" t="e">
        <f t="shared" ref="G24:P24" si="7">G14-G23</f>
        <v>#DIV/0!</v>
      </c>
      <c r="H24" s="56" t="e">
        <f t="shared" si="7"/>
        <v>#DIV/0!</v>
      </c>
      <c r="I24" s="56" t="e">
        <f t="shared" si="7"/>
        <v>#DIV/0!</v>
      </c>
      <c r="J24" s="56" t="e">
        <f t="shared" si="7"/>
        <v>#DIV/0!</v>
      </c>
      <c r="K24" s="56" t="e">
        <f t="shared" si="7"/>
        <v>#DIV/0!</v>
      </c>
      <c r="L24" s="56" t="e">
        <f t="shared" si="7"/>
        <v>#DIV/0!</v>
      </c>
      <c r="M24" s="56" t="e">
        <f t="shared" si="7"/>
        <v>#DIV/0!</v>
      </c>
      <c r="N24" s="56" t="e">
        <f t="shared" si="7"/>
        <v>#DIV/0!</v>
      </c>
      <c r="O24" s="56" t="e">
        <f t="shared" si="7"/>
        <v>#DIV/0!</v>
      </c>
      <c r="P24" s="56" t="e">
        <f t="shared" si="7"/>
        <v>#DIV/0!</v>
      </c>
      <c r="Q24" s="36"/>
    </row>
    <row r="25" spans="1:17">
      <c r="A25" s="4" t="s">
        <v>63</v>
      </c>
      <c r="B25" s="56">
        <f t="shared" ref="B25:P25" si="8">B23+B24</f>
        <v>0</v>
      </c>
      <c r="C25" s="56">
        <f t="shared" si="8"/>
        <v>0</v>
      </c>
      <c r="D25" s="56">
        <f t="shared" si="8"/>
        <v>0</v>
      </c>
      <c r="E25" s="56">
        <f t="shared" si="8"/>
        <v>0</v>
      </c>
      <c r="F25" s="56">
        <f t="shared" si="8"/>
        <v>0</v>
      </c>
      <c r="G25" s="56" t="e">
        <f t="shared" si="8"/>
        <v>#DIV/0!</v>
      </c>
      <c r="H25" s="56" t="e">
        <f t="shared" si="8"/>
        <v>#DIV/0!</v>
      </c>
      <c r="I25" s="56" t="e">
        <f t="shared" si="8"/>
        <v>#DIV/0!</v>
      </c>
      <c r="J25" s="56" t="e">
        <f t="shared" si="8"/>
        <v>#DIV/0!</v>
      </c>
      <c r="K25" s="56" t="e">
        <f t="shared" si="8"/>
        <v>#DIV/0!</v>
      </c>
      <c r="L25" s="56" t="e">
        <f t="shared" si="8"/>
        <v>#DIV/0!</v>
      </c>
      <c r="M25" s="56" t="e">
        <f t="shared" si="8"/>
        <v>#DIV/0!</v>
      </c>
      <c r="N25" s="56" t="e">
        <f t="shared" si="8"/>
        <v>#DIV/0!</v>
      </c>
      <c r="O25" s="56" t="e">
        <f t="shared" si="8"/>
        <v>#DIV/0!</v>
      </c>
      <c r="P25" s="56" t="e">
        <f t="shared" si="8"/>
        <v>#DIV/0!</v>
      </c>
      <c r="Q25" s="36"/>
    </row>
    <row r="26" spans="1:17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7">
      <c r="A27" s="4" t="s">
        <v>181</v>
      </c>
      <c r="B27" s="56">
        <v>2012</v>
      </c>
      <c r="C27" s="56">
        <v>2013</v>
      </c>
      <c r="D27" s="56">
        <v>2014</v>
      </c>
      <c r="E27" s="56">
        <v>2015</v>
      </c>
      <c r="F27" s="56">
        <v>2016</v>
      </c>
      <c r="G27" s="56">
        <f t="shared" ref="G27:P27" si="9">F27+1</f>
        <v>2017</v>
      </c>
      <c r="H27" s="56">
        <f t="shared" si="9"/>
        <v>2018</v>
      </c>
      <c r="I27" s="56">
        <f t="shared" si="9"/>
        <v>2019</v>
      </c>
      <c r="J27" s="56">
        <f t="shared" si="9"/>
        <v>2020</v>
      </c>
      <c r="K27" s="56">
        <f t="shared" si="9"/>
        <v>2021</v>
      </c>
      <c r="L27" s="56">
        <f t="shared" si="9"/>
        <v>2022</v>
      </c>
      <c r="M27" s="56">
        <f t="shared" si="9"/>
        <v>2023</v>
      </c>
      <c r="N27" s="56">
        <f t="shared" si="9"/>
        <v>2024</v>
      </c>
      <c r="O27" s="56">
        <f t="shared" si="9"/>
        <v>2025</v>
      </c>
      <c r="P27" s="56">
        <f t="shared" si="9"/>
        <v>2026</v>
      </c>
    </row>
    <row r="28" spans="1:17">
      <c r="A28" s="4" t="s">
        <v>64</v>
      </c>
      <c r="B28" s="56">
        <f>InputData!G28</f>
        <v>0</v>
      </c>
      <c r="C28" s="56">
        <f>InputData!F28</f>
        <v>0</v>
      </c>
      <c r="D28" s="56">
        <f>InputData!E28</f>
        <v>0</v>
      </c>
      <c r="E28" s="56">
        <f>InputData!D28</f>
        <v>0</v>
      </c>
      <c r="F28" s="56">
        <f>InputData!C28</f>
        <v>0</v>
      </c>
      <c r="G28" s="56" t="e">
        <f>F28*(1+Asssumptions!G5)</f>
        <v>#DIV/0!</v>
      </c>
      <c r="H28" s="56" t="e">
        <f>G28*(1+Asssumptions!H5)</f>
        <v>#DIV/0!</v>
      </c>
      <c r="I28" s="56" t="e">
        <f>H28*(1+Asssumptions!I5)</f>
        <v>#DIV/0!</v>
      </c>
      <c r="J28" s="56" t="e">
        <f>I28*(1+Asssumptions!J5)</f>
        <v>#DIV/0!</v>
      </c>
      <c r="K28" s="56" t="e">
        <f>J28*(1+Asssumptions!K5)</f>
        <v>#DIV/0!</v>
      </c>
      <c r="L28" s="56" t="e">
        <f>K28*(1+Asssumptions!L5)</f>
        <v>#DIV/0!</v>
      </c>
      <c r="M28" s="56" t="e">
        <f>L28*(1+Asssumptions!M5)</f>
        <v>#DIV/0!</v>
      </c>
      <c r="N28" s="56" t="e">
        <f>M28*(1+Asssumptions!N5)</f>
        <v>#DIV/0!</v>
      </c>
      <c r="O28" s="56" t="e">
        <f>N28*(1+Asssumptions!O5)</f>
        <v>#DIV/0!</v>
      </c>
      <c r="P28" s="56" t="e">
        <f>O28*(1+Asssumptions!P5)</f>
        <v>#DIV/0!</v>
      </c>
      <c r="Q28" s="36"/>
    </row>
    <row r="29" spans="1:17">
      <c r="A29" s="4" t="s">
        <v>65</v>
      </c>
      <c r="B29" s="56">
        <f>InputData!G29</f>
        <v>0</v>
      </c>
      <c r="C29" s="56">
        <f>InputData!F29</f>
        <v>0</v>
      </c>
      <c r="D29" s="56">
        <f>InputData!E29</f>
        <v>0</v>
      </c>
      <c r="E29" s="56">
        <f>InputData!D29</f>
        <v>0</v>
      </c>
      <c r="F29" s="56">
        <f>InputData!C29</f>
        <v>0</v>
      </c>
      <c r="G29" s="56" t="e">
        <f>Asssumptions!G6*G$28</f>
        <v>#DIV/0!</v>
      </c>
      <c r="H29" s="56" t="e">
        <f>Asssumptions!H6*H$28</f>
        <v>#DIV/0!</v>
      </c>
      <c r="I29" s="56" t="e">
        <f>Asssumptions!I6*I$28</f>
        <v>#DIV/0!</v>
      </c>
      <c r="J29" s="56" t="e">
        <f>Asssumptions!J6*J$28</f>
        <v>#DIV/0!</v>
      </c>
      <c r="K29" s="56" t="e">
        <f>Asssumptions!K6*K$28</f>
        <v>#DIV/0!</v>
      </c>
      <c r="L29" s="56" t="e">
        <f>Asssumptions!L6*L$28</f>
        <v>#DIV/0!</v>
      </c>
      <c r="M29" s="56" t="e">
        <f>Asssumptions!M6*M$28</f>
        <v>#DIV/0!</v>
      </c>
      <c r="N29" s="56" t="e">
        <f>Asssumptions!N6*N$28</f>
        <v>#DIV/0!</v>
      </c>
      <c r="O29" s="56" t="e">
        <f>Asssumptions!O6*O$28</f>
        <v>#DIV/0!</v>
      </c>
      <c r="P29" s="56" t="e">
        <f>Asssumptions!P6*P$28</f>
        <v>#DIV/0!</v>
      </c>
      <c r="Q29" s="36"/>
    </row>
    <row r="30" spans="1:17">
      <c r="A30" s="4" t="s">
        <v>66</v>
      </c>
      <c r="B30" s="56">
        <f>InputData!G30</f>
        <v>0</v>
      </c>
      <c r="C30" s="56">
        <f>InputData!F30</f>
        <v>0</v>
      </c>
      <c r="D30" s="56">
        <f>InputData!E30</f>
        <v>0</v>
      </c>
      <c r="E30" s="56">
        <f>InputData!D30</f>
        <v>0</v>
      </c>
      <c r="F30" s="56">
        <f>InputData!C30</f>
        <v>0</v>
      </c>
      <c r="G30" s="56" t="e">
        <f t="shared" ref="G30:P30" si="10">G28-G29</f>
        <v>#DIV/0!</v>
      </c>
      <c r="H30" s="56" t="e">
        <f t="shared" si="10"/>
        <v>#DIV/0!</v>
      </c>
      <c r="I30" s="56" t="e">
        <f t="shared" si="10"/>
        <v>#DIV/0!</v>
      </c>
      <c r="J30" s="56" t="e">
        <f t="shared" si="10"/>
        <v>#DIV/0!</v>
      </c>
      <c r="K30" s="56" t="e">
        <f t="shared" si="10"/>
        <v>#DIV/0!</v>
      </c>
      <c r="L30" s="56" t="e">
        <f t="shared" si="10"/>
        <v>#DIV/0!</v>
      </c>
      <c r="M30" s="56" t="e">
        <f t="shared" si="10"/>
        <v>#DIV/0!</v>
      </c>
      <c r="N30" s="56" t="e">
        <f t="shared" si="10"/>
        <v>#DIV/0!</v>
      </c>
      <c r="O30" s="56" t="e">
        <f t="shared" si="10"/>
        <v>#DIV/0!</v>
      </c>
      <c r="P30" s="56" t="e">
        <f t="shared" si="10"/>
        <v>#DIV/0!</v>
      </c>
      <c r="Q30" s="36"/>
    </row>
    <row r="31" spans="1:17">
      <c r="A31" s="4" t="s">
        <v>67</v>
      </c>
      <c r="B31" s="56">
        <f>InputData!G31</f>
        <v>0</v>
      </c>
      <c r="C31" s="56">
        <f>InputData!F31</f>
        <v>0</v>
      </c>
      <c r="D31" s="56">
        <f>InputData!E31</f>
        <v>0</v>
      </c>
      <c r="E31" s="56">
        <f>InputData!D31</f>
        <v>0</v>
      </c>
      <c r="F31" s="56">
        <f>InputData!C31</f>
        <v>0</v>
      </c>
      <c r="G31" s="56" t="e">
        <f>Asssumptions!G7*G$28</f>
        <v>#DIV/0!</v>
      </c>
      <c r="H31" s="56" t="e">
        <f>Asssumptions!H7*H$28</f>
        <v>#DIV/0!</v>
      </c>
      <c r="I31" s="56" t="e">
        <f>Asssumptions!I7*I$28</f>
        <v>#DIV/0!</v>
      </c>
      <c r="J31" s="56" t="e">
        <f>Asssumptions!J7*J$28</f>
        <v>#DIV/0!</v>
      </c>
      <c r="K31" s="56" t="e">
        <f>Asssumptions!K7*K$28</f>
        <v>#DIV/0!</v>
      </c>
      <c r="L31" s="56" t="e">
        <f>Asssumptions!L7*L$28</f>
        <v>#DIV/0!</v>
      </c>
      <c r="M31" s="56" t="e">
        <f>Asssumptions!M7*M$28</f>
        <v>#DIV/0!</v>
      </c>
      <c r="N31" s="56" t="e">
        <f>Asssumptions!N7*N$28</f>
        <v>#DIV/0!</v>
      </c>
      <c r="O31" s="56" t="e">
        <f>Asssumptions!O7*O$28</f>
        <v>#DIV/0!</v>
      </c>
      <c r="P31" s="56" t="e">
        <f>Asssumptions!P7*P$28</f>
        <v>#DIV/0!</v>
      </c>
      <c r="Q31" s="36"/>
    </row>
    <row r="32" spans="1:17">
      <c r="A32" s="4" t="s">
        <v>68</v>
      </c>
      <c r="B32" s="56">
        <f>InputData!G32</f>
        <v>0</v>
      </c>
      <c r="C32" s="56">
        <f>InputData!F32</f>
        <v>0</v>
      </c>
      <c r="D32" s="56">
        <f>InputData!E32</f>
        <v>0</v>
      </c>
      <c r="E32" s="56">
        <f>InputData!D32</f>
        <v>0</v>
      </c>
      <c r="F32" s="56">
        <f>InputData!C32</f>
        <v>0</v>
      </c>
      <c r="G32" s="56" t="e">
        <f t="shared" ref="G32:P32" si="11">G30-G31</f>
        <v>#DIV/0!</v>
      </c>
      <c r="H32" s="56" t="e">
        <f t="shared" si="11"/>
        <v>#DIV/0!</v>
      </c>
      <c r="I32" s="56" t="e">
        <f t="shared" si="11"/>
        <v>#DIV/0!</v>
      </c>
      <c r="J32" s="56" t="e">
        <f t="shared" si="11"/>
        <v>#DIV/0!</v>
      </c>
      <c r="K32" s="56" t="e">
        <f t="shared" si="11"/>
        <v>#DIV/0!</v>
      </c>
      <c r="L32" s="56" t="e">
        <f t="shared" si="11"/>
        <v>#DIV/0!</v>
      </c>
      <c r="M32" s="56" t="e">
        <f t="shared" si="11"/>
        <v>#DIV/0!</v>
      </c>
      <c r="N32" s="56" t="e">
        <f t="shared" si="11"/>
        <v>#DIV/0!</v>
      </c>
      <c r="O32" s="56" t="e">
        <f t="shared" si="11"/>
        <v>#DIV/0!</v>
      </c>
      <c r="P32" s="56" t="e">
        <f t="shared" si="11"/>
        <v>#DIV/0!</v>
      </c>
      <c r="Q32" s="36"/>
    </row>
    <row r="33" spans="1:17">
      <c r="A33" s="4" t="s">
        <v>69</v>
      </c>
      <c r="B33" s="56">
        <f>InputData!G33</f>
        <v>0</v>
      </c>
      <c r="C33" s="56">
        <f>InputData!F33</f>
        <v>0</v>
      </c>
      <c r="D33" s="56">
        <f>InputData!E33</f>
        <v>0</v>
      </c>
      <c r="E33" s="56">
        <f>InputData!D33</f>
        <v>0</v>
      </c>
      <c r="F33" s="56">
        <f>InputData!C33</f>
        <v>0</v>
      </c>
      <c r="G33" s="56" t="e">
        <f>Asssumptions!G8*(F10+G10)/2</f>
        <v>#DIV/0!</v>
      </c>
      <c r="H33" s="56" t="e">
        <f>Asssumptions!H8*(G10+H10)/2</f>
        <v>#DIV/0!</v>
      </c>
      <c r="I33" s="56" t="e">
        <f>Asssumptions!I8*(H10+I10)/2</f>
        <v>#DIV/0!</v>
      </c>
      <c r="J33" s="56" t="e">
        <f>Asssumptions!J8*(I10+J10)/2</f>
        <v>#DIV/0!</v>
      </c>
      <c r="K33" s="56" t="e">
        <f>Asssumptions!K8*(J10+K10)/2</f>
        <v>#DIV/0!</v>
      </c>
      <c r="L33" s="56" t="e">
        <f>Asssumptions!L8*(K10+L10)/2</f>
        <v>#DIV/0!</v>
      </c>
      <c r="M33" s="56" t="e">
        <f>Asssumptions!M8*(L10+M10)/2</f>
        <v>#DIV/0!</v>
      </c>
      <c r="N33" s="56" t="e">
        <f>Asssumptions!N8*(M10+N10)/2</f>
        <v>#DIV/0!</v>
      </c>
      <c r="O33" s="56" t="e">
        <f>Asssumptions!O8*(N10+O10)/2</f>
        <v>#DIV/0!</v>
      </c>
      <c r="P33" s="56" t="e">
        <f>Asssumptions!P8*(O10+P10)/2</f>
        <v>#DIV/0!</v>
      </c>
      <c r="Q33" s="36"/>
    </row>
    <row r="34" spans="1:17">
      <c r="A34" s="4" t="s">
        <v>70</v>
      </c>
      <c r="B34" s="56">
        <f>InputData!G34</f>
        <v>0</v>
      </c>
      <c r="C34" s="56">
        <f>InputData!F34</f>
        <v>0</v>
      </c>
      <c r="D34" s="56">
        <f>InputData!E34</f>
        <v>0</v>
      </c>
      <c r="E34" s="56">
        <f>InputData!D34</f>
        <v>0</v>
      </c>
      <c r="F34" s="56">
        <f>InputData!C34</f>
        <v>0</v>
      </c>
      <c r="G34" s="56" t="e">
        <f t="shared" ref="G34:P34" si="12">G32-G33</f>
        <v>#DIV/0!</v>
      </c>
      <c r="H34" s="56" t="e">
        <f t="shared" si="12"/>
        <v>#DIV/0!</v>
      </c>
      <c r="I34" s="56" t="e">
        <f t="shared" si="12"/>
        <v>#DIV/0!</v>
      </c>
      <c r="J34" s="56" t="e">
        <f t="shared" si="12"/>
        <v>#DIV/0!</v>
      </c>
      <c r="K34" s="56" t="e">
        <f t="shared" si="12"/>
        <v>#DIV/0!</v>
      </c>
      <c r="L34" s="56" t="e">
        <f t="shared" si="12"/>
        <v>#DIV/0!</v>
      </c>
      <c r="M34" s="56" t="e">
        <f t="shared" si="12"/>
        <v>#DIV/0!</v>
      </c>
      <c r="N34" s="56" t="e">
        <f t="shared" si="12"/>
        <v>#DIV/0!</v>
      </c>
      <c r="O34" s="56" t="e">
        <f t="shared" si="12"/>
        <v>#DIV/0!</v>
      </c>
      <c r="P34" s="56" t="e">
        <f t="shared" si="12"/>
        <v>#DIV/0!</v>
      </c>
      <c r="Q34" s="36"/>
    </row>
    <row r="35" spans="1:17">
      <c r="A35" s="4" t="s">
        <v>71</v>
      </c>
      <c r="B35" s="56">
        <f>InputData!G35</f>
        <v>0</v>
      </c>
      <c r="C35" s="56">
        <f>InputData!F35</f>
        <v>0</v>
      </c>
      <c r="D35" s="56">
        <f>InputData!E35</f>
        <v>0</v>
      </c>
      <c r="E35" s="56">
        <f>InputData!D35</f>
        <v>0</v>
      </c>
      <c r="F35" s="56">
        <f>InputData!C35</f>
        <v>0</v>
      </c>
      <c r="G35" s="56">
        <f>IFERROR(Asssumptions!G9*(F$21+G$21)/2,0)</f>
        <v>0</v>
      </c>
      <c r="H35" s="56">
        <f>IFERROR(Asssumptions!H9*(G$21+H$21)/2,0)</f>
        <v>0</v>
      </c>
      <c r="I35" s="56">
        <f>IFERROR(Asssumptions!I9*(H$21+I$21)/2,0)</f>
        <v>0</v>
      </c>
      <c r="J35" s="56">
        <f>IFERROR(Asssumptions!J9*(I$21+J$21)/2,0)</f>
        <v>0</v>
      </c>
      <c r="K35" s="56">
        <f>IFERROR(Asssumptions!K9*(J$21+K$21)/2,0)</f>
        <v>0</v>
      </c>
      <c r="L35" s="56">
        <f>IFERROR(Asssumptions!L9*(K$21+L$21)/2,0)</f>
        <v>0</v>
      </c>
      <c r="M35" s="56">
        <f>IFERROR(Asssumptions!M9*(L$21+M$21)/2,0)</f>
        <v>0</v>
      </c>
      <c r="N35" s="56">
        <f>IFERROR(Asssumptions!N9*(M$21+N$21)/2,0)</f>
        <v>0</v>
      </c>
      <c r="O35" s="56">
        <f>IFERROR(Asssumptions!O9*(N$21+O$21)/2,0)</f>
        <v>0</v>
      </c>
      <c r="P35" s="56">
        <f>IFERROR(Asssumptions!P9*(O$21+P$21)/2,0)</f>
        <v>0</v>
      </c>
      <c r="Q35" s="36"/>
    </row>
    <row r="36" spans="1:17">
      <c r="A36" s="4" t="s">
        <v>72</v>
      </c>
      <c r="B36" s="56">
        <f>InputData!G36</f>
        <v>0</v>
      </c>
      <c r="C36" s="56">
        <f>InputData!F36</f>
        <v>0</v>
      </c>
      <c r="D36" s="56">
        <f>InputData!E36</f>
        <v>0</v>
      </c>
      <c r="E36" s="56">
        <f>InputData!D36</f>
        <v>0</v>
      </c>
      <c r="F36" s="56">
        <f>InputData!C36</f>
        <v>0</v>
      </c>
      <c r="G36" s="56" t="e">
        <f>Asssumptions!G10*G$28</f>
        <v>#DIV/0!</v>
      </c>
      <c r="H36" s="56" t="e">
        <f>Asssumptions!H10*H$28</f>
        <v>#DIV/0!</v>
      </c>
      <c r="I36" s="56" t="e">
        <f>Asssumptions!I10*I$28</f>
        <v>#DIV/0!</v>
      </c>
      <c r="J36" s="56" t="e">
        <f>Asssumptions!J10*J$28</f>
        <v>#DIV/0!</v>
      </c>
      <c r="K36" s="56" t="e">
        <f>Asssumptions!K10*K$28</f>
        <v>#DIV/0!</v>
      </c>
      <c r="L36" s="56" t="e">
        <f>Asssumptions!L10*L$28</f>
        <v>#DIV/0!</v>
      </c>
      <c r="M36" s="56" t="e">
        <f>Asssumptions!M10*M$28</f>
        <v>#DIV/0!</v>
      </c>
      <c r="N36" s="56" t="e">
        <f>Asssumptions!N10*N$28</f>
        <v>#DIV/0!</v>
      </c>
      <c r="O36" s="56" t="e">
        <f>Asssumptions!O10*O$28</f>
        <v>#DIV/0!</v>
      </c>
      <c r="P36" s="56" t="e">
        <f>Asssumptions!P10*P$28</f>
        <v>#DIV/0!</v>
      </c>
      <c r="Q36" s="36"/>
    </row>
    <row r="37" spans="1:17">
      <c r="A37" s="4" t="s">
        <v>73</v>
      </c>
      <c r="B37" s="56">
        <f>InputData!G37</f>
        <v>0</v>
      </c>
      <c r="C37" s="56">
        <f>InputData!F37</f>
        <v>0</v>
      </c>
      <c r="D37" s="56">
        <f>InputData!E37</f>
        <v>0</v>
      </c>
      <c r="E37" s="56">
        <f>InputData!D37</f>
        <v>0</v>
      </c>
      <c r="F37" s="56">
        <f>InputData!C37</f>
        <v>0</v>
      </c>
      <c r="G37" s="56" t="e">
        <f t="shared" ref="G37:P37" si="13">G34-G35-G36</f>
        <v>#DIV/0!</v>
      </c>
      <c r="H37" s="56" t="e">
        <f t="shared" si="13"/>
        <v>#DIV/0!</v>
      </c>
      <c r="I37" s="56" t="e">
        <f t="shared" si="13"/>
        <v>#DIV/0!</v>
      </c>
      <c r="J37" s="56" t="e">
        <f t="shared" si="13"/>
        <v>#DIV/0!</v>
      </c>
      <c r="K37" s="56" t="e">
        <f t="shared" si="13"/>
        <v>#DIV/0!</v>
      </c>
      <c r="L37" s="56" t="e">
        <f t="shared" si="13"/>
        <v>#DIV/0!</v>
      </c>
      <c r="M37" s="56" t="e">
        <f t="shared" si="13"/>
        <v>#DIV/0!</v>
      </c>
      <c r="N37" s="56" t="e">
        <f t="shared" si="13"/>
        <v>#DIV/0!</v>
      </c>
      <c r="O37" s="56" t="e">
        <f t="shared" si="13"/>
        <v>#DIV/0!</v>
      </c>
      <c r="P37" s="56" t="e">
        <f t="shared" si="13"/>
        <v>#DIV/0!</v>
      </c>
      <c r="Q37" s="36"/>
    </row>
    <row r="38" spans="1:17">
      <c r="A38" s="4" t="s">
        <v>74</v>
      </c>
      <c r="B38" s="56">
        <f>InputData!G38</f>
        <v>0</v>
      </c>
      <c r="C38" s="56">
        <f>InputData!F38</f>
        <v>0</v>
      </c>
      <c r="D38" s="56">
        <f>InputData!E38</f>
        <v>0</v>
      </c>
      <c r="E38" s="56">
        <f>InputData!D38</f>
        <v>0</v>
      </c>
      <c r="F38" s="56">
        <f>InputData!C38</f>
        <v>0</v>
      </c>
      <c r="G38" s="56" t="e">
        <f>Asssumptions!G11*G37</f>
        <v>#DIV/0!</v>
      </c>
      <c r="H38" s="56" t="e">
        <f>Asssumptions!H11*H37</f>
        <v>#DIV/0!</v>
      </c>
      <c r="I38" s="56" t="e">
        <f>Asssumptions!I11*I37</f>
        <v>#DIV/0!</v>
      </c>
      <c r="J38" s="56" t="e">
        <f>Asssumptions!J11*J37</f>
        <v>#DIV/0!</v>
      </c>
      <c r="K38" s="56" t="e">
        <f>Asssumptions!K11*K37</f>
        <v>#DIV/0!</v>
      </c>
      <c r="L38" s="56" t="e">
        <f>Asssumptions!L11*L37</f>
        <v>#DIV/0!</v>
      </c>
      <c r="M38" s="56" t="e">
        <f>Asssumptions!M11*M37</f>
        <v>#DIV/0!</v>
      </c>
      <c r="N38" s="56" t="e">
        <f>Asssumptions!N11*N37</f>
        <v>#DIV/0!</v>
      </c>
      <c r="O38" s="56" t="e">
        <f>Asssumptions!O11*O37</f>
        <v>#DIV/0!</v>
      </c>
      <c r="P38" s="56" t="e">
        <f>Asssumptions!P11*P37</f>
        <v>#DIV/0!</v>
      </c>
      <c r="Q38" s="36"/>
    </row>
    <row r="39" spans="1:17">
      <c r="A39" s="4" t="s">
        <v>75</v>
      </c>
      <c r="B39" s="56">
        <f t="shared" ref="B39:P39" si="14">B37-B38</f>
        <v>0</v>
      </c>
      <c r="C39" s="56">
        <f t="shared" si="14"/>
        <v>0</v>
      </c>
      <c r="D39" s="56">
        <f t="shared" si="14"/>
        <v>0</v>
      </c>
      <c r="E39" s="56">
        <f t="shared" si="14"/>
        <v>0</v>
      </c>
      <c r="F39" s="56">
        <f t="shared" si="14"/>
        <v>0</v>
      </c>
      <c r="G39" s="56" t="e">
        <f t="shared" si="14"/>
        <v>#DIV/0!</v>
      </c>
      <c r="H39" s="56" t="e">
        <f t="shared" si="14"/>
        <v>#DIV/0!</v>
      </c>
      <c r="I39" s="56" t="e">
        <f t="shared" si="14"/>
        <v>#DIV/0!</v>
      </c>
      <c r="J39" s="56" t="e">
        <f t="shared" si="14"/>
        <v>#DIV/0!</v>
      </c>
      <c r="K39" s="56" t="e">
        <f t="shared" si="14"/>
        <v>#DIV/0!</v>
      </c>
      <c r="L39" s="56" t="e">
        <f t="shared" si="14"/>
        <v>#DIV/0!</v>
      </c>
      <c r="M39" s="56" t="e">
        <f t="shared" si="14"/>
        <v>#DIV/0!</v>
      </c>
      <c r="N39" s="56" t="e">
        <f t="shared" si="14"/>
        <v>#DIV/0!</v>
      </c>
      <c r="O39" s="56" t="e">
        <f t="shared" si="14"/>
        <v>#DIV/0!</v>
      </c>
      <c r="P39" s="56" t="e">
        <f t="shared" si="14"/>
        <v>#DIV/0!</v>
      </c>
      <c r="Q39" s="36"/>
    </row>
    <row r="42" spans="1:17">
      <c r="A42" s="4" t="s">
        <v>182</v>
      </c>
      <c r="B42" s="49">
        <v>2011</v>
      </c>
      <c r="C42" s="49">
        <v>2012</v>
      </c>
      <c r="D42" s="49">
        <v>2013</v>
      </c>
      <c r="E42" s="49">
        <v>2014</v>
      </c>
      <c r="F42" s="49">
        <v>2015</v>
      </c>
      <c r="G42" s="50">
        <f t="shared" ref="G42:P42" si="15">F42+1</f>
        <v>2016</v>
      </c>
      <c r="H42" s="50">
        <f t="shared" si="15"/>
        <v>2017</v>
      </c>
      <c r="I42" s="50">
        <f t="shared" si="15"/>
        <v>2018</v>
      </c>
      <c r="J42" s="50">
        <f t="shared" si="15"/>
        <v>2019</v>
      </c>
      <c r="K42" s="50">
        <f t="shared" si="15"/>
        <v>2020</v>
      </c>
      <c r="L42" s="50">
        <f t="shared" si="15"/>
        <v>2021</v>
      </c>
      <c r="M42" s="50">
        <f t="shared" si="15"/>
        <v>2022</v>
      </c>
      <c r="N42" s="50">
        <f t="shared" si="15"/>
        <v>2023</v>
      </c>
      <c r="O42" s="50">
        <f t="shared" si="15"/>
        <v>2024</v>
      </c>
      <c r="P42" s="50">
        <f t="shared" si="15"/>
        <v>2025</v>
      </c>
    </row>
    <row r="43" spans="1:17">
      <c r="A43" s="66" t="s">
        <v>77</v>
      </c>
    </row>
    <row r="44" spans="1:17">
      <c r="A44" s="4" t="s">
        <v>78</v>
      </c>
      <c r="B44" s="67"/>
      <c r="C44" s="56">
        <f>ProFormas!C$39</f>
        <v>0</v>
      </c>
      <c r="D44" s="56">
        <f>ProFormas!D$39</f>
        <v>0</v>
      </c>
      <c r="E44" s="56">
        <f>ProFormas!E$39</f>
        <v>0</v>
      </c>
      <c r="F44" s="56">
        <f>ProFormas!F$39</f>
        <v>0</v>
      </c>
      <c r="G44" s="56" t="e">
        <f>ProFormas!G$39</f>
        <v>#DIV/0!</v>
      </c>
      <c r="H44" s="56" t="e">
        <f>ProFormas!H$39</f>
        <v>#DIV/0!</v>
      </c>
      <c r="I44" s="56" t="e">
        <f>ProFormas!I$39</f>
        <v>#DIV/0!</v>
      </c>
      <c r="J44" s="56" t="e">
        <f>ProFormas!J$39</f>
        <v>#DIV/0!</v>
      </c>
      <c r="K44" s="56" t="e">
        <f>ProFormas!K$39</f>
        <v>#DIV/0!</v>
      </c>
      <c r="L44" s="56" t="e">
        <f>ProFormas!L$39</f>
        <v>#DIV/0!</v>
      </c>
      <c r="M44" s="56" t="e">
        <f>ProFormas!M$39</f>
        <v>#DIV/0!</v>
      </c>
      <c r="N44" s="56" t="e">
        <f>ProFormas!N$39</f>
        <v>#DIV/0!</v>
      </c>
      <c r="O44" s="56" t="e">
        <f>ProFormas!O$39</f>
        <v>#DIV/0!</v>
      </c>
      <c r="P44" s="56" t="e">
        <f>ProFormas!P$39</f>
        <v>#DIV/0!</v>
      </c>
      <c r="Q44" s="36"/>
    </row>
    <row r="45" spans="1:17">
      <c r="A45" s="4" t="s">
        <v>69</v>
      </c>
      <c r="B45" s="60"/>
      <c r="C45" s="56">
        <f>ProFormas!C$33</f>
        <v>0</v>
      </c>
      <c r="D45" s="56">
        <f>ProFormas!D$33</f>
        <v>0</v>
      </c>
      <c r="E45" s="56">
        <f>ProFormas!E$33</f>
        <v>0</v>
      </c>
      <c r="F45" s="56">
        <f>ProFormas!F$33</f>
        <v>0</v>
      </c>
      <c r="G45" s="56" t="e">
        <f>ProFormas!G$33</f>
        <v>#DIV/0!</v>
      </c>
      <c r="H45" s="56" t="e">
        <f>ProFormas!H$33</f>
        <v>#DIV/0!</v>
      </c>
      <c r="I45" s="56" t="e">
        <f>ProFormas!I$33</f>
        <v>#DIV/0!</v>
      </c>
      <c r="J45" s="56" t="e">
        <f>ProFormas!J$33</f>
        <v>#DIV/0!</v>
      </c>
      <c r="K45" s="56" t="e">
        <f>ProFormas!K$33</f>
        <v>#DIV/0!</v>
      </c>
      <c r="L45" s="56" t="e">
        <f>ProFormas!L$33</f>
        <v>#DIV/0!</v>
      </c>
      <c r="M45" s="56" t="e">
        <f>ProFormas!M$33</f>
        <v>#DIV/0!</v>
      </c>
      <c r="N45" s="56" t="e">
        <f>ProFormas!N$33</f>
        <v>#DIV/0!</v>
      </c>
      <c r="O45" s="56" t="e">
        <f>ProFormas!O$33</f>
        <v>#DIV/0!</v>
      </c>
      <c r="P45" s="56" t="e">
        <f>ProFormas!P$33</f>
        <v>#DIV/0!</v>
      </c>
      <c r="Q45" s="36"/>
    </row>
    <row r="46" spans="1:17">
      <c r="A46" s="4" t="s">
        <v>72</v>
      </c>
      <c r="B46" s="60"/>
      <c r="C46" s="56">
        <f>ProFormas!C$36</f>
        <v>0</v>
      </c>
      <c r="D46" s="56">
        <f>ProFormas!D$36</f>
        <v>0</v>
      </c>
      <c r="E46" s="56">
        <f>ProFormas!E$36</f>
        <v>0</v>
      </c>
      <c r="F46" s="56">
        <f>ProFormas!F$36</f>
        <v>0</v>
      </c>
      <c r="G46" s="56" t="e">
        <f>ProFormas!G$36</f>
        <v>#DIV/0!</v>
      </c>
      <c r="H46" s="56" t="e">
        <f>ProFormas!H$36</f>
        <v>#DIV/0!</v>
      </c>
      <c r="I46" s="56" t="e">
        <f>ProFormas!I$36</f>
        <v>#DIV/0!</v>
      </c>
      <c r="J46" s="56" t="e">
        <f>ProFormas!J$36</f>
        <v>#DIV/0!</v>
      </c>
      <c r="K46" s="56" t="e">
        <f>ProFormas!K$36</f>
        <v>#DIV/0!</v>
      </c>
      <c r="L46" s="56" t="e">
        <f>ProFormas!L$36</f>
        <v>#DIV/0!</v>
      </c>
      <c r="M46" s="56" t="e">
        <f>ProFormas!M$36</f>
        <v>#DIV/0!</v>
      </c>
      <c r="N46" s="56" t="e">
        <f>ProFormas!N$36</f>
        <v>#DIV/0!</v>
      </c>
      <c r="O46" s="56" t="e">
        <f>ProFormas!O$36</f>
        <v>#DIV/0!</v>
      </c>
      <c r="P46" s="56" t="e">
        <f>ProFormas!P$36</f>
        <v>#DIV/0!</v>
      </c>
      <c r="Q46" s="36"/>
    </row>
    <row r="47" spans="1:17">
      <c r="A47" s="4" t="s">
        <v>79</v>
      </c>
      <c r="C47" s="56">
        <f>-(ProFormas!C$6-ProFormas!B$6)</f>
        <v>0</v>
      </c>
      <c r="D47" s="56">
        <f>-(ProFormas!D$6-ProFormas!C$6)</f>
        <v>0</v>
      </c>
      <c r="E47" s="56">
        <f>-(ProFormas!E$6-ProFormas!D$6)</f>
        <v>0</v>
      </c>
      <c r="F47" s="56">
        <f>-(ProFormas!F$6-ProFormas!E$6)</f>
        <v>0</v>
      </c>
      <c r="G47" s="56" t="e">
        <f>-(ProFormas!G$6-ProFormas!F$6)</f>
        <v>#DIV/0!</v>
      </c>
      <c r="H47" s="56" t="e">
        <f>-(ProFormas!H$6-ProFormas!G$6)</f>
        <v>#DIV/0!</v>
      </c>
      <c r="I47" s="56" t="e">
        <f>-(ProFormas!I$6-ProFormas!H$6)</f>
        <v>#DIV/0!</v>
      </c>
      <c r="J47" s="56" t="e">
        <f>-(ProFormas!J$6-ProFormas!I$6)</f>
        <v>#DIV/0!</v>
      </c>
      <c r="K47" s="56" t="e">
        <f>-(ProFormas!K$6-ProFormas!J$6)</f>
        <v>#DIV/0!</v>
      </c>
      <c r="L47" s="56" t="e">
        <f>-(ProFormas!L$6-ProFormas!K$6)</f>
        <v>#DIV/0!</v>
      </c>
      <c r="M47" s="56" t="e">
        <f>-(ProFormas!M$6-ProFormas!L$6)</f>
        <v>#DIV/0!</v>
      </c>
      <c r="N47" s="56" t="e">
        <f>-(ProFormas!N$6-ProFormas!M$6)</f>
        <v>#DIV/0!</v>
      </c>
      <c r="O47" s="56" t="e">
        <f>-(ProFormas!O$6-ProFormas!N$6)</f>
        <v>#DIV/0!</v>
      </c>
      <c r="P47" s="56" t="e">
        <f>-(ProFormas!P$6-ProFormas!O$6)</f>
        <v>#DIV/0!</v>
      </c>
      <c r="Q47" s="36"/>
    </row>
    <row r="48" spans="1:17">
      <c r="A48" s="4" t="s">
        <v>80</v>
      </c>
      <c r="C48" s="56">
        <f>-(ProFormas!C$7-ProFormas!B$7)</f>
        <v>0</v>
      </c>
      <c r="D48" s="56">
        <f>-(ProFormas!D$7-ProFormas!C$7)</f>
        <v>0</v>
      </c>
      <c r="E48" s="56">
        <f>-(ProFormas!E$7-ProFormas!D$7)</f>
        <v>0</v>
      </c>
      <c r="F48" s="56">
        <f>-(ProFormas!F$7-ProFormas!E$7)</f>
        <v>0</v>
      </c>
      <c r="G48" s="56" t="e">
        <f>-(ProFormas!G$7-ProFormas!F$7)</f>
        <v>#DIV/0!</v>
      </c>
      <c r="H48" s="56" t="e">
        <f>-(ProFormas!H$7-ProFormas!G$7)</f>
        <v>#DIV/0!</v>
      </c>
      <c r="I48" s="56" t="e">
        <f>-(ProFormas!I$7-ProFormas!H$7)</f>
        <v>#DIV/0!</v>
      </c>
      <c r="J48" s="56" t="e">
        <f>-(ProFormas!J$7-ProFormas!I$7)</f>
        <v>#DIV/0!</v>
      </c>
      <c r="K48" s="56" t="e">
        <f>-(ProFormas!K$7-ProFormas!J$7)</f>
        <v>#DIV/0!</v>
      </c>
      <c r="L48" s="56" t="e">
        <f>-(ProFormas!L$7-ProFormas!K$7)</f>
        <v>#DIV/0!</v>
      </c>
      <c r="M48" s="56" t="e">
        <f>-(ProFormas!M$7-ProFormas!L$7)</f>
        <v>#DIV/0!</v>
      </c>
      <c r="N48" s="56" t="e">
        <f>-(ProFormas!N$7-ProFormas!M$7)</f>
        <v>#DIV/0!</v>
      </c>
      <c r="O48" s="56" t="e">
        <f>-(ProFormas!O$7-ProFormas!N$7)</f>
        <v>#DIV/0!</v>
      </c>
      <c r="P48" s="56" t="e">
        <f>-(ProFormas!P$7-ProFormas!O$7)</f>
        <v>#DIV/0!</v>
      </c>
      <c r="Q48" s="36"/>
    </row>
    <row r="49" spans="1:17">
      <c r="A49" s="4" t="s">
        <v>81</v>
      </c>
      <c r="C49" s="56">
        <f>-(ProFormas!C$8-ProFormas!B$8)</f>
        <v>0</v>
      </c>
      <c r="D49" s="56">
        <f>-(ProFormas!D$8-ProFormas!C$8)</f>
        <v>0</v>
      </c>
      <c r="E49" s="56">
        <f>-(ProFormas!E$8-ProFormas!D$8)</f>
        <v>0</v>
      </c>
      <c r="F49" s="56">
        <f>-(ProFormas!F$8-ProFormas!E$8)</f>
        <v>0</v>
      </c>
      <c r="G49" s="56" t="e">
        <f>-(ProFormas!G$8-ProFormas!F$8)</f>
        <v>#DIV/0!</v>
      </c>
      <c r="H49" s="56" t="e">
        <f>-(ProFormas!H$8-ProFormas!G$8)</f>
        <v>#DIV/0!</v>
      </c>
      <c r="I49" s="56" t="e">
        <f>-(ProFormas!I$8-ProFormas!H$8)</f>
        <v>#DIV/0!</v>
      </c>
      <c r="J49" s="56" t="e">
        <f>-(ProFormas!J$8-ProFormas!I$8)</f>
        <v>#DIV/0!</v>
      </c>
      <c r="K49" s="56" t="e">
        <f>-(ProFormas!K$8-ProFormas!J$8)</f>
        <v>#DIV/0!</v>
      </c>
      <c r="L49" s="56" t="e">
        <f>-(ProFormas!L$8-ProFormas!K$8)</f>
        <v>#DIV/0!</v>
      </c>
      <c r="M49" s="56" t="e">
        <f>-(ProFormas!M$8-ProFormas!L$8)</f>
        <v>#DIV/0!</v>
      </c>
      <c r="N49" s="56" t="e">
        <f>-(ProFormas!N$8-ProFormas!M$8)</f>
        <v>#DIV/0!</v>
      </c>
      <c r="O49" s="56" t="e">
        <f>-(ProFormas!O$8-ProFormas!N$8)</f>
        <v>#DIV/0!</v>
      </c>
      <c r="P49" s="56" t="e">
        <f>-(ProFormas!P$8-ProFormas!O$8)</f>
        <v>#DIV/0!</v>
      </c>
      <c r="Q49" s="36"/>
    </row>
    <row r="50" spans="1:17">
      <c r="A50" s="4" t="s">
        <v>82</v>
      </c>
      <c r="C50" s="56">
        <f>(ProFormas!C$17-ProFormas!B$17)</f>
        <v>0</v>
      </c>
      <c r="D50" s="56">
        <f>(ProFormas!D$17-ProFormas!C$17)</f>
        <v>0</v>
      </c>
      <c r="E50" s="56">
        <f>(ProFormas!E$17-ProFormas!D$17)</f>
        <v>0</v>
      </c>
      <c r="F50" s="56">
        <f>(ProFormas!F$17-ProFormas!E$17)</f>
        <v>0</v>
      </c>
      <c r="G50" s="56" t="e">
        <f>(ProFormas!G$17-ProFormas!F$17)</f>
        <v>#DIV/0!</v>
      </c>
      <c r="H50" s="56" t="e">
        <f>(ProFormas!H$17-ProFormas!G$17)</f>
        <v>#DIV/0!</v>
      </c>
      <c r="I50" s="56" t="e">
        <f>(ProFormas!I$17-ProFormas!H$17)</f>
        <v>#DIV/0!</v>
      </c>
      <c r="J50" s="56" t="e">
        <f>(ProFormas!J$17-ProFormas!I$17)</f>
        <v>#DIV/0!</v>
      </c>
      <c r="K50" s="56" t="e">
        <f>(ProFormas!K$17-ProFormas!J$17)</f>
        <v>#DIV/0!</v>
      </c>
      <c r="L50" s="56" t="e">
        <f>(ProFormas!L$17-ProFormas!K$17)</f>
        <v>#DIV/0!</v>
      </c>
      <c r="M50" s="56" t="e">
        <f>(ProFormas!M$17-ProFormas!L$17)</f>
        <v>#DIV/0!</v>
      </c>
      <c r="N50" s="56" t="e">
        <f>(ProFormas!N$17-ProFormas!M$17)</f>
        <v>#DIV/0!</v>
      </c>
      <c r="O50" s="56" t="e">
        <f>(ProFormas!O$17-ProFormas!N$17)</f>
        <v>#DIV/0!</v>
      </c>
      <c r="P50" s="56" t="e">
        <f>(ProFormas!P$17-ProFormas!O$17)</f>
        <v>#DIV/0!</v>
      </c>
      <c r="Q50" s="36"/>
    </row>
    <row r="51" spans="1:17">
      <c r="A51" s="4" t="s">
        <v>83</v>
      </c>
      <c r="C51" s="56">
        <f>(ProFormas!C$18-ProFormas!B$18)</f>
        <v>0</v>
      </c>
      <c r="D51" s="56">
        <f>(ProFormas!D$18-ProFormas!C$18)</f>
        <v>0</v>
      </c>
      <c r="E51" s="56">
        <f>(ProFormas!E$18-ProFormas!D$18)</f>
        <v>0</v>
      </c>
      <c r="F51" s="56">
        <f>(ProFormas!F$18-ProFormas!E$18)</f>
        <v>0</v>
      </c>
      <c r="G51" s="56" t="e">
        <f>(ProFormas!G$18-ProFormas!F$18)</f>
        <v>#DIV/0!</v>
      </c>
      <c r="H51" s="56" t="e">
        <f>(ProFormas!H$18-ProFormas!G$18)</f>
        <v>#DIV/0!</v>
      </c>
      <c r="I51" s="56" t="e">
        <f>(ProFormas!I$18-ProFormas!H$18)</f>
        <v>#DIV/0!</v>
      </c>
      <c r="J51" s="56" t="e">
        <f>(ProFormas!J$18-ProFormas!I$18)</f>
        <v>#DIV/0!</v>
      </c>
      <c r="K51" s="56" t="e">
        <f>(ProFormas!K$18-ProFormas!J$18)</f>
        <v>#DIV/0!</v>
      </c>
      <c r="L51" s="56" t="e">
        <f>(ProFormas!L$18-ProFormas!K$18)</f>
        <v>#DIV/0!</v>
      </c>
      <c r="M51" s="56" t="e">
        <f>(ProFormas!M$18-ProFormas!L$18)</f>
        <v>#DIV/0!</v>
      </c>
      <c r="N51" s="56" t="e">
        <f>(ProFormas!N$18-ProFormas!M$18)</f>
        <v>#DIV/0!</v>
      </c>
      <c r="O51" s="56" t="e">
        <f>(ProFormas!O$18-ProFormas!N$18)</f>
        <v>#DIV/0!</v>
      </c>
      <c r="P51" s="56" t="e">
        <f>(ProFormas!P$18-ProFormas!O$18)</f>
        <v>#DIV/0!</v>
      </c>
      <c r="Q51" s="36"/>
    </row>
    <row r="52" spans="1:17">
      <c r="A52" s="4" t="s">
        <v>84</v>
      </c>
      <c r="C52" s="56">
        <f>(ProFormas!C$19-ProFormas!B$19)</f>
        <v>0</v>
      </c>
      <c r="D52" s="56">
        <f>(ProFormas!D$19-ProFormas!C$19)</f>
        <v>0</v>
      </c>
      <c r="E52" s="56">
        <f>(ProFormas!E$19-ProFormas!D$19)</f>
        <v>0</v>
      </c>
      <c r="F52" s="56">
        <f>(ProFormas!F$19-ProFormas!E$19)</f>
        <v>0</v>
      </c>
      <c r="G52" s="56" t="e">
        <f>(ProFormas!G$19-ProFormas!F$19)</f>
        <v>#DIV/0!</v>
      </c>
      <c r="H52" s="56" t="e">
        <f>(ProFormas!H$19-ProFormas!G$19)</f>
        <v>#DIV/0!</v>
      </c>
      <c r="I52" s="56" t="e">
        <f>(ProFormas!I$19-ProFormas!H$19)</f>
        <v>#DIV/0!</v>
      </c>
      <c r="J52" s="56" t="e">
        <f>(ProFormas!J$19-ProFormas!I$19)</f>
        <v>#DIV/0!</v>
      </c>
      <c r="K52" s="56" t="e">
        <f>(ProFormas!K$19-ProFormas!J$19)</f>
        <v>#DIV/0!</v>
      </c>
      <c r="L52" s="56" t="e">
        <f>(ProFormas!L$19-ProFormas!K$19)</f>
        <v>#DIV/0!</v>
      </c>
      <c r="M52" s="56" t="e">
        <f>(ProFormas!M$19-ProFormas!L$19)</f>
        <v>#DIV/0!</v>
      </c>
      <c r="N52" s="56" t="e">
        <f>(ProFormas!N$19-ProFormas!M$19)</f>
        <v>#DIV/0!</v>
      </c>
      <c r="O52" s="56" t="e">
        <f>(ProFormas!O$19-ProFormas!N$19)</f>
        <v>#DIV/0!</v>
      </c>
      <c r="P52" s="56" t="e">
        <f>(ProFormas!P$19-ProFormas!O$19)</f>
        <v>#DIV/0!</v>
      </c>
      <c r="Q52" s="36"/>
    </row>
    <row r="53" spans="1:17">
      <c r="A53" s="4" t="s">
        <v>85</v>
      </c>
      <c r="C53" s="68">
        <f>ProFormas!C$22-ProFormas!B$22-ProFormas!C$36</f>
        <v>0</v>
      </c>
      <c r="D53" s="68">
        <f>ProFormas!D$22-ProFormas!C$22-ProFormas!D$36</f>
        <v>0</v>
      </c>
      <c r="E53" s="68">
        <f>ProFormas!E$22-ProFormas!D$22-ProFormas!E$36</f>
        <v>0</v>
      </c>
      <c r="F53" s="68">
        <f>ProFormas!F$22-ProFormas!E$22-ProFormas!F$36</f>
        <v>0</v>
      </c>
      <c r="G53" s="68" t="e">
        <f>ProFormas!G$22-ProFormas!F$22-ProFormas!G$36</f>
        <v>#DIV/0!</v>
      </c>
      <c r="H53" s="68" t="e">
        <f>ProFormas!H$22-ProFormas!G$22-ProFormas!H$36</f>
        <v>#DIV/0!</v>
      </c>
      <c r="I53" s="68" t="e">
        <f>ProFormas!I$22-ProFormas!H$22-ProFormas!I$36</f>
        <v>#DIV/0!</v>
      </c>
      <c r="J53" s="68" t="e">
        <f>ProFormas!J$22-ProFormas!I$22-ProFormas!J$36</f>
        <v>#DIV/0!</v>
      </c>
      <c r="K53" s="68" t="e">
        <f>ProFormas!K$22-ProFormas!J$22-ProFormas!K$36</f>
        <v>#DIV/0!</v>
      </c>
      <c r="L53" s="68" t="e">
        <f>ProFormas!L$22-ProFormas!K$22-ProFormas!L$36</f>
        <v>#DIV/0!</v>
      </c>
      <c r="M53" s="68" t="e">
        <f>ProFormas!M$22-ProFormas!L$22-ProFormas!M$36</f>
        <v>#DIV/0!</v>
      </c>
      <c r="N53" s="68" t="e">
        <f>ProFormas!N$22-ProFormas!M$22-ProFormas!N$36</f>
        <v>#DIV/0!</v>
      </c>
      <c r="O53" s="68" t="e">
        <f>ProFormas!O$22-ProFormas!N$22-ProFormas!O$36</f>
        <v>#DIV/0!</v>
      </c>
      <c r="P53" s="68" t="e">
        <f>ProFormas!P$22-ProFormas!O$22-ProFormas!P$36</f>
        <v>#DIV/0!</v>
      </c>
      <c r="Q53" s="36"/>
    </row>
    <row r="54" spans="1:17">
      <c r="A54" s="4" t="s">
        <v>86</v>
      </c>
      <c r="C54" s="56">
        <f t="shared" ref="C54:P54" si="16">SUM(C44:C53)</f>
        <v>0</v>
      </c>
      <c r="D54" s="56">
        <f t="shared" si="16"/>
        <v>0</v>
      </c>
      <c r="E54" s="56">
        <f t="shared" si="16"/>
        <v>0</v>
      </c>
      <c r="F54" s="56">
        <f>SUM(F44:F53)</f>
        <v>0</v>
      </c>
      <c r="G54" s="56" t="e">
        <f>SUM(G44:G53)</f>
        <v>#DIV/0!</v>
      </c>
      <c r="H54" s="56" t="e">
        <f t="shared" si="16"/>
        <v>#DIV/0!</v>
      </c>
      <c r="I54" s="56" t="e">
        <f t="shared" si="16"/>
        <v>#DIV/0!</v>
      </c>
      <c r="J54" s="56" t="e">
        <f t="shared" si="16"/>
        <v>#DIV/0!</v>
      </c>
      <c r="K54" s="56" t="e">
        <f t="shared" si="16"/>
        <v>#DIV/0!</v>
      </c>
      <c r="L54" s="56" t="e">
        <f t="shared" si="16"/>
        <v>#DIV/0!</v>
      </c>
      <c r="M54" s="56" t="e">
        <f t="shared" si="16"/>
        <v>#DIV/0!</v>
      </c>
      <c r="N54" s="56" t="e">
        <f t="shared" si="16"/>
        <v>#DIV/0!</v>
      </c>
      <c r="O54" s="56" t="e">
        <f t="shared" si="16"/>
        <v>#DIV/0!</v>
      </c>
      <c r="P54" s="56" t="e">
        <f t="shared" si="16"/>
        <v>#DIV/0!</v>
      </c>
      <c r="Q54" s="36"/>
    </row>
    <row r="55" spans="1:17">
      <c r="Q55" s="36"/>
    </row>
    <row r="56" spans="1:17">
      <c r="A56" s="66" t="s">
        <v>87</v>
      </c>
      <c r="Q56" s="36"/>
    </row>
    <row r="57" spans="1:17">
      <c r="A57" s="4" t="s">
        <v>88</v>
      </c>
      <c r="C57" s="56">
        <f>-(ProFormas!C$10-ProFormas!B$10+Asssumptions!C$45)</f>
        <v>0</v>
      </c>
      <c r="D57" s="56">
        <f>-(ProFormas!D$10-ProFormas!C$10+Asssumptions!D$45)</f>
        <v>0</v>
      </c>
      <c r="E57" s="56">
        <f>-(ProFormas!E$10-ProFormas!D$10+Asssumptions!E$45)</f>
        <v>0</v>
      </c>
      <c r="F57" s="56">
        <f>-Asssumptions!F51</f>
        <v>0</v>
      </c>
      <c r="G57" s="56" t="e">
        <f>-Asssumptions!G51</f>
        <v>#DIV/0!</v>
      </c>
      <c r="H57" s="56" t="e">
        <f>-Asssumptions!H51</f>
        <v>#DIV/0!</v>
      </c>
      <c r="I57" s="56" t="e">
        <f>-Asssumptions!I51</f>
        <v>#DIV/0!</v>
      </c>
      <c r="J57" s="56" t="e">
        <f>-Asssumptions!J51</f>
        <v>#DIV/0!</v>
      </c>
      <c r="K57" s="56" t="e">
        <f>-Asssumptions!K51</f>
        <v>#DIV/0!</v>
      </c>
      <c r="L57" s="56" t="e">
        <f>-Asssumptions!L51</f>
        <v>#DIV/0!</v>
      </c>
      <c r="M57" s="56" t="e">
        <f>-Asssumptions!M51</f>
        <v>#DIV/0!</v>
      </c>
      <c r="N57" s="56" t="e">
        <f>-Asssumptions!N51</f>
        <v>#DIV/0!</v>
      </c>
      <c r="O57" s="56" t="e">
        <f>-Asssumptions!O51</f>
        <v>#DIV/0!</v>
      </c>
      <c r="P57" s="56" t="e">
        <f>-Asssumptions!P51</f>
        <v>#DIV/0!</v>
      </c>
      <c r="Q57" s="36"/>
    </row>
    <row r="58" spans="1:17">
      <c r="A58" s="4" t="s">
        <v>183</v>
      </c>
      <c r="C58" s="68">
        <f>-(ProFormas!C$13-ProFormas!B$13)</f>
        <v>0</v>
      </c>
      <c r="D58" s="68">
        <f>-(ProFormas!D$13-ProFormas!C$13)</f>
        <v>0</v>
      </c>
      <c r="E58" s="68">
        <f>-(ProFormas!E$13-ProFormas!D$13)</f>
        <v>0</v>
      </c>
      <c r="F58" s="68">
        <f>-(ProFormas!F$13-ProFormas!E$13)</f>
        <v>0</v>
      </c>
      <c r="G58" s="68" t="e">
        <f>-(ProFormas!G$13-ProFormas!F$13)</f>
        <v>#DIV/0!</v>
      </c>
      <c r="H58" s="68" t="e">
        <f>-(ProFormas!H$13-ProFormas!G$13)</f>
        <v>#DIV/0!</v>
      </c>
      <c r="I58" s="68" t="e">
        <f>-(ProFormas!I$13-ProFormas!H$13)</f>
        <v>#DIV/0!</v>
      </c>
      <c r="J58" s="68" t="e">
        <f>-(ProFormas!J$13-ProFormas!I$13)</f>
        <v>#DIV/0!</v>
      </c>
      <c r="K58" s="68" t="e">
        <f>-(ProFormas!K$13-ProFormas!J$13)</f>
        <v>#DIV/0!</v>
      </c>
      <c r="L58" s="68" t="e">
        <f>-(ProFormas!L$13-ProFormas!K$13)</f>
        <v>#DIV/0!</v>
      </c>
      <c r="M58" s="68" t="e">
        <f>-(ProFormas!M$13-ProFormas!L$13)</f>
        <v>#DIV/0!</v>
      </c>
      <c r="N58" s="68" t="e">
        <f>-(ProFormas!N$13-ProFormas!M$13)</f>
        <v>#DIV/0!</v>
      </c>
      <c r="O58" s="68" t="e">
        <f>-(ProFormas!O$13-ProFormas!N$13)</f>
        <v>#DIV/0!</v>
      </c>
      <c r="P58" s="68" t="e">
        <f>-(ProFormas!P$13-ProFormas!O$13)</f>
        <v>#DIV/0!</v>
      </c>
      <c r="Q58" s="36"/>
    </row>
    <row r="59" spans="1:17">
      <c r="A59" s="4" t="s">
        <v>90</v>
      </c>
      <c r="C59" s="56">
        <f t="shared" ref="C59:P59" si="17">C57+C58</f>
        <v>0</v>
      </c>
      <c r="D59" s="56">
        <f t="shared" si="17"/>
        <v>0</v>
      </c>
      <c r="E59" s="56">
        <f t="shared" si="17"/>
        <v>0</v>
      </c>
      <c r="F59" s="56">
        <f t="shared" si="17"/>
        <v>0</v>
      </c>
      <c r="G59" s="56" t="e">
        <f t="shared" si="17"/>
        <v>#DIV/0!</v>
      </c>
      <c r="H59" s="56" t="e">
        <f t="shared" si="17"/>
        <v>#DIV/0!</v>
      </c>
      <c r="I59" s="56" t="e">
        <f t="shared" si="17"/>
        <v>#DIV/0!</v>
      </c>
      <c r="J59" s="56" t="e">
        <f t="shared" si="17"/>
        <v>#DIV/0!</v>
      </c>
      <c r="K59" s="56" t="e">
        <f t="shared" si="17"/>
        <v>#DIV/0!</v>
      </c>
      <c r="L59" s="56" t="e">
        <f t="shared" si="17"/>
        <v>#DIV/0!</v>
      </c>
      <c r="M59" s="56" t="e">
        <f t="shared" si="17"/>
        <v>#DIV/0!</v>
      </c>
      <c r="N59" s="56" t="e">
        <f t="shared" si="17"/>
        <v>#DIV/0!</v>
      </c>
      <c r="O59" s="56" t="e">
        <f t="shared" si="17"/>
        <v>#DIV/0!</v>
      </c>
      <c r="P59" s="56" t="e">
        <f t="shared" si="17"/>
        <v>#DIV/0!</v>
      </c>
      <c r="Q59" s="36"/>
    </row>
    <row r="60" spans="1:17">
      <c r="Q60" s="36"/>
    </row>
    <row r="61" spans="1:17">
      <c r="A61" s="66" t="s">
        <v>91</v>
      </c>
      <c r="Q61" s="36"/>
    </row>
    <row r="62" spans="1:17">
      <c r="A62" s="4" t="s">
        <v>92</v>
      </c>
      <c r="C62" s="56">
        <f>ProFormas!C$21-ProFormas!B$21</f>
        <v>0</v>
      </c>
      <c r="D62" s="56">
        <f>ProFormas!D$21-ProFormas!C$21</f>
        <v>0</v>
      </c>
      <c r="E62" s="56">
        <f>ProFormas!E$21-ProFormas!D$21</f>
        <v>0</v>
      </c>
      <c r="F62" s="56">
        <f>ProFormas!F$21-ProFormas!E$21</f>
        <v>0</v>
      </c>
      <c r="G62" s="56" t="e">
        <f>ProFormas!G$21-ProFormas!F$21</f>
        <v>#DIV/0!</v>
      </c>
      <c r="H62" s="56" t="e">
        <f>ProFormas!H$21-ProFormas!G$21</f>
        <v>#DIV/0!</v>
      </c>
      <c r="I62" s="56" t="e">
        <f>ProFormas!I$21-ProFormas!H$21</f>
        <v>#DIV/0!</v>
      </c>
      <c r="J62" s="56" t="e">
        <f>ProFormas!J$21-ProFormas!I$21</f>
        <v>#DIV/0!</v>
      </c>
      <c r="K62" s="56" t="e">
        <f>ProFormas!K$21-ProFormas!J$21</f>
        <v>#DIV/0!</v>
      </c>
      <c r="L62" s="56" t="e">
        <f>ProFormas!L$21-ProFormas!K$21</f>
        <v>#DIV/0!</v>
      </c>
      <c r="M62" s="56" t="e">
        <f>ProFormas!M$21-ProFormas!L$21</f>
        <v>#DIV/0!</v>
      </c>
      <c r="N62" s="56" t="e">
        <f>ProFormas!N$21-ProFormas!M$21</f>
        <v>#DIV/0!</v>
      </c>
      <c r="O62" s="56" t="e">
        <f>ProFormas!O$21-ProFormas!N$21</f>
        <v>#DIV/0!</v>
      </c>
      <c r="P62" s="56" t="e">
        <f>ProFormas!P$21-ProFormas!O$21</f>
        <v>#DIV/0!</v>
      </c>
      <c r="Q62" s="36"/>
    </row>
    <row r="63" spans="1:17">
      <c r="A63" s="4" t="s">
        <v>93</v>
      </c>
      <c r="C63" s="68">
        <f>-(ProFormas!B$24+ProFormas!C$39-ProFormas!C$24)</f>
        <v>0</v>
      </c>
      <c r="D63" s="68">
        <f>-(ProFormas!C$24+ProFormas!D$39-ProFormas!D$24)</f>
        <v>0</v>
      </c>
      <c r="E63" s="68">
        <f>-(ProFormas!D$24+ProFormas!E$39-ProFormas!E$24)</f>
        <v>0</v>
      </c>
      <c r="F63" s="68">
        <f>-Asssumptions!F57</f>
        <v>0</v>
      </c>
      <c r="G63" s="68" t="e">
        <f>-Asssumptions!G57</f>
        <v>#DIV/0!</v>
      </c>
      <c r="H63" s="68" t="e">
        <f>-Asssumptions!H57</f>
        <v>#DIV/0!</v>
      </c>
      <c r="I63" s="68" t="e">
        <f>-Asssumptions!I57</f>
        <v>#DIV/0!</v>
      </c>
      <c r="J63" s="68" t="e">
        <f>-Asssumptions!J57</f>
        <v>#DIV/0!</v>
      </c>
      <c r="K63" s="68" t="e">
        <f>-Asssumptions!K57</f>
        <v>#DIV/0!</v>
      </c>
      <c r="L63" s="68" t="e">
        <f>-Asssumptions!L57</f>
        <v>#DIV/0!</v>
      </c>
      <c r="M63" s="68" t="e">
        <f>-Asssumptions!M57</f>
        <v>#DIV/0!</v>
      </c>
      <c r="N63" s="68" t="e">
        <f>-Asssumptions!N57</f>
        <v>#DIV/0!</v>
      </c>
      <c r="O63" s="68" t="e">
        <f>-Asssumptions!O57</f>
        <v>#DIV/0!</v>
      </c>
      <c r="P63" s="68" t="e">
        <f>-Asssumptions!P57</f>
        <v>#DIV/0!</v>
      </c>
      <c r="Q63" s="36"/>
    </row>
    <row r="64" spans="1:17">
      <c r="A64" s="4" t="s">
        <v>94</v>
      </c>
      <c r="C64" s="56">
        <f t="shared" ref="C64:P64" si="18">C62+C63</f>
        <v>0</v>
      </c>
      <c r="D64" s="56">
        <f t="shared" si="18"/>
        <v>0</v>
      </c>
      <c r="E64" s="56">
        <f t="shared" si="18"/>
        <v>0</v>
      </c>
      <c r="F64" s="56">
        <f t="shared" si="18"/>
        <v>0</v>
      </c>
      <c r="G64" s="56" t="e">
        <f t="shared" si="18"/>
        <v>#DIV/0!</v>
      </c>
      <c r="H64" s="56" t="e">
        <f t="shared" si="18"/>
        <v>#DIV/0!</v>
      </c>
      <c r="I64" s="56" t="e">
        <f t="shared" si="18"/>
        <v>#DIV/0!</v>
      </c>
      <c r="J64" s="56" t="e">
        <f t="shared" si="18"/>
        <v>#DIV/0!</v>
      </c>
      <c r="K64" s="56" t="e">
        <f t="shared" si="18"/>
        <v>#DIV/0!</v>
      </c>
      <c r="L64" s="56" t="e">
        <f t="shared" si="18"/>
        <v>#DIV/0!</v>
      </c>
      <c r="M64" s="56" t="e">
        <f t="shared" si="18"/>
        <v>#DIV/0!</v>
      </c>
      <c r="N64" s="56" t="e">
        <f t="shared" si="18"/>
        <v>#DIV/0!</v>
      </c>
      <c r="O64" s="56" t="e">
        <f t="shared" si="18"/>
        <v>#DIV/0!</v>
      </c>
      <c r="P64" s="56" t="e">
        <f t="shared" si="18"/>
        <v>#DIV/0!</v>
      </c>
      <c r="Q64" s="36"/>
    </row>
    <row r="65" spans="1:17">
      <c r="Q65" s="36"/>
    </row>
    <row r="66" spans="1:17">
      <c r="A66" s="4" t="s">
        <v>95</v>
      </c>
      <c r="C66" s="56">
        <f t="shared" ref="C66:P66" si="19">C54+C59+C64</f>
        <v>0</v>
      </c>
      <c r="D66" s="56">
        <f t="shared" si="19"/>
        <v>0</v>
      </c>
      <c r="E66" s="56">
        <f t="shared" si="19"/>
        <v>0</v>
      </c>
      <c r="F66" s="56">
        <f t="shared" si="19"/>
        <v>0</v>
      </c>
      <c r="G66" s="56" t="e">
        <f t="shared" si="19"/>
        <v>#DIV/0!</v>
      </c>
      <c r="H66" s="56" t="e">
        <f t="shared" si="19"/>
        <v>#DIV/0!</v>
      </c>
      <c r="I66" s="56" t="e">
        <f t="shared" si="19"/>
        <v>#DIV/0!</v>
      </c>
      <c r="J66" s="56" t="e">
        <f t="shared" si="19"/>
        <v>#DIV/0!</v>
      </c>
      <c r="K66" s="56" t="e">
        <f t="shared" si="19"/>
        <v>#DIV/0!</v>
      </c>
      <c r="L66" s="56" t="e">
        <f t="shared" si="19"/>
        <v>#DIV/0!</v>
      </c>
      <c r="M66" s="56" t="e">
        <f t="shared" si="19"/>
        <v>#DIV/0!</v>
      </c>
      <c r="N66" s="56" t="e">
        <f t="shared" si="19"/>
        <v>#DIV/0!</v>
      </c>
      <c r="O66" s="56" t="e">
        <f t="shared" si="19"/>
        <v>#DIV/0!</v>
      </c>
      <c r="P66" s="56" t="e">
        <f t="shared" si="19"/>
        <v>#DIV/0!</v>
      </c>
      <c r="Q66" s="36"/>
    </row>
    <row r="67" spans="1:17"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36"/>
    </row>
    <row r="68" spans="1:17">
      <c r="A68" s="4" t="s">
        <v>184</v>
      </c>
      <c r="C68" s="56">
        <f>ProFormas!C$5-ProFormas!B$5</f>
        <v>0</v>
      </c>
      <c r="D68" s="56">
        <f>ProFormas!D$5-ProFormas!C$5</f>
        <v>0</v>
      </c>
      <c r="E68" s="56">
        <f>ProFormas!E$5-ProFormas!D$5</f>
        <v>0</v>
      </c>
      <c r="F68" s="56">
        <f>ProFormas!F$5-ProFormas!E$5</f>
        <v>0</v>
      </c>
      <c r="G68" s="56" t="e">
        <f>ProFormas!G$5-ProFormas!F$5</f>
        <v>#DIV/0!</v>
      </c>
      <c r="H68" s="56" t="e">
        <f>ProFormas!H$5-ProFormas!G$5</f>
        <v>#DIV/0!</v>
      </c>
      <c r="I68" s="56" t="e">
        <f>ProFormas!I$5-ProFormas!H$5</f>
        <v>#DIV/0!</v>
      </c>
      <c r="J68" s="56" t="e">
        <f>ProFormas!J$5-ProFormas!I$5</f>
        <v>#DIV/0!</v>
      </c>
      <c r="K68" s="56" t="e">
        <f>ProFormas!K$5-ProFormas!J$5</f>
        <v>#DIV/0!</v>
      </c>
      <c r="L68" s="56" t="e">
        <f>ProFormas!L$5-ProFormas!K$5</f>
        <v>#DIV/0!</v>
      </c>
      <c r="M68" s="56" t="e">
        <f>ProFormas!M$5-ProFormas!L$5</f>
        <v>#DIV/0!</v>
      </c>
      <c r="N68" s="56" t="e">
        <f>ProFormas!N$5-ProFormas!M$5</f>
        <v>#DIV/0!</v>
      </c>
      <c r="O68" s="56" t="e">
        <f>ProFormas!O$5-ProFormas!N$5</f>
        <v>#DIV/0!</v>
      </c>
      <c r="P68" s="56" t="e">
        <f>ProFormas!P$5-ProFormas!O$5</f>
        <v>#DIV/0!</v>
      </c>
      <c r="Q68" s="36"/>
    </row>
    <row r="69" spans="1:17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1:17">
      <c r="A70" s="4" t="s">
        <v>185</v>
      </c>
    </row>
    <row r="71" spans="1:17">
      <c r="A71" s="7" t="s">
        <v>105</v>
      </c>
      <c r="F71" s="11" t="e">
        <f t="shared" ref="F71:P71" si="20">F39/AVERAGE(E24:F24)</f>
        <v>#DIV/0!</v>
      </c>
      <c r="G71" s="11" t="e">
        <f t="shared" si="20"/>
        <v>#DIV/0!</v>
      </c>
      <c r="H71" s="11" t="e">
        <f t="shared" si="20"/>
        <v>#DIV/0!</v>
      </c>
      <c r="I71" s="11" t="e">
        <f t="shared" si="20"/>
        <v>#DIV/0!</v>
      </c>
      <c r="J71" s="11" t="e">
        <f t="shared" si="20"/>
        <v>#DIV/0!</v>
      </c>
      <c r="K71" s="11" t="e">
        <f t="shared" si="20"/>
        <v>#DIV/0!</v>
      </c>
      <c r="L71" s="11" t="e">
        <f t="shared" si="20"/>
        <v>#DIV/0!</v>
      </c>
      <c r="M71" s="11" t="e">
        <f t="shared" si="20"/>
        <v>#DIV/0!</v>
      </c>
      <c r="N71" s="11" t="e">
        <f t="shared" si="20"/>
        <v>#DIV/0!</v>
      </c>
      <c r="O71" s="11" t="e">
        <f t="shared" si="20"/>
        <v>#DIV/0!</v>
      </c>
      <c r="P71" s="11" t="e">
        <f t="shared" si="20"/>
        <v>#DIV/0!</v>
      </c>
    </row>
    <row r="72" spans="1:17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7">
      <c r="A73" s="4" t="s">
        <v>106</v>
      </c>
      <c r="F73" s="69" t="e">
        <f t="shared" ref="F73:P73" si="21">F114/AVERAGE(E14:F14)</f>
        <v>#DIV/0!</v>
      </c>
      <c r="G73" s="69" t="e">
        <f t="shared" si="21"/>
        <v>#DIV/0!</v>
      </c>
      <c r="H73" s="69" t="e">
        <f t="shared" si="21"/>
        <v>#DIV/0!</v>
      </c>
      <c r="I73" s="69" t="e">
        <f t="shared" si="21"/>
        <v>#DIV/0!</v>
      </c>
      <c r="J73" s="69" t="e">
        <f t="shared" si="21"/>
        <v>#DIV/0!</v>
      </c>
      <c r="K73" s="69" t="e">
        <f t="shared" si="21"/>
        <v>#DIV/0!</v>
      </c>
      <c r="L73" s="69" t="e">
        <f t="shared" si="21"/>
        <v>#DIV/0!</v>
      </c>
      <c r="M73" s="69" t="e">
        <f t="shared" si="21"/>
        <v>#DIV/0!</v>
      </c>
      <c r="N73" s="69" t="e">
        <f t="shared" si="21"/>
        <v>#DIV/0!</v>
      </c>
      <c r="O73" s="69" t="e">
        <f t="shared" si="21"/>
        <v>#DIV/0!</v>
      </c>
      <c r="P73" s="69" t="e">
        <f t="shared" si="21"/>
        <v>#DIV/0!</v>
      </c>
    </row>
    <row r="74" spans="1:17">
      <c r="A74" s="13" t="s">
        <v>107</v>
      </c>
      <c r="F74" s="35" t="e">
        <f t="shared" ref="F74:P74" si="22">AVERAGE(E14:F14)/AVERAGE(E24:F24)</f>
        <v>#DIV/0!</v>
      </c>
      <c r="G74" s="35" t="e">
        <f t="shared" si="22"/>
        <v>#DIV/0!</v>
      </c>
      <c r="H74" s="35" t="e">
        <f t="shared" si="22"/>
        <v>#DIV/0!</v>
      </c>
      <c r="I74" s="35" t="e">
        <f t="shared" si="22"/>
        <v>#DIV/0!</v>
      </c>
      <c r="J74" s="35" t="e">
        <f t="shared" si="22"/>
        <v>#DIV/0!</v>
      </c>
      <c r="K74" s="35" t="e">
        <f t="shared" si="22"/>
        <v>#DIV/0!</v>
      </c>
      <c r="L74" s="35" t="e">
        <f t="shared" si="22"/>
        <v>#DIV/0!</v>
      </c>
      <c r="M74" s="35" t="e">
        <f t="shared" si="22"/>
        <v>#DIV/0!</v>
      </c>
      <c r="N74" s="35" t="e">
        <f t="shared" si="22"/>
        <v>#DIV/0!</v>
      </c>
      <c r="O74" s="35" t="e">
        <f t="shared" si="22"/>
        <v>#DIV/0!</v>
      </c>
      <c r="P74" s="35" t="e">
        <f t="shared" si="22"/>
        <v>#DIV/0!</v>
      </c>
    </row>
    <row r="75" spans="1:17">
      <c r="A75" s="4" t="s">
        <v>108</v>
      </c>
      <c r="F75" s="35" t="e">
        <f t="shared" ref="F75:P75" si="23">F39/F114</f>
        <v>#DIV/0!</v>
      </c>
      <c r="G75" s="35" t="e">
        <f t="shared" si="23"/>
        <v>#DIV/0!</v>
      </c>
      <c r="H75" s="35" t="e">
        <f t="shared" si="23"/>
        <v>#DIV/0!</v>
      </c>
      <c r="I75" s="35" t="e">
        <f t="shared" si="23"/>
        <v>#DIV/0!</v>
      </c>
      <c r="J75" s="35" t="e">
        <f t="shared" si="23"/>
        <v>#DIV/0!</v>
      </c>
      <c r="K75" s="35" t="e">
        <f t="shared" si="23"/>
        <v>#DIV/0!</v>
      </c>
      <c r="L75" s="35" t="e">
        <f t="shared" si="23"/>
        <v>#DIV/0!</v>
      </c>
      <c r="M75" s="35" t="e">
        <f t="shared" si="23"/>
        <v>#DIV/0!</v>
      </c>
      <c r="N75" s="35" t="e">
        <f t="shared" si="23"/>
        <v>#DIV/0!</v>
      </c>
      <c r="O75" s="35" t="e">
        <f t="shared" si="23"/>
        <v>#DIV/0!</v>
      </c>
      <c r="P75" s="35" t="e">
        <f t="shared" si="23"/>
        <v>#DIV/0!</v>
      </c>
    </row>
    <row r="76" spans="1:17"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7">
      <c r="A77" s="7" t="s">
        <v>106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1:17">
      <c r="A78" s="4" t="s">
        <v>109</v>
      </c>
      <c r="F78" s="11" t="e">
        <f t="shared" ref="F78:P78" si="24">F114/F28</f>
        <v>#DIV/0!</v>
      </c>
      <c r="G78" s="11" t="e">
        <f t="shared" si="24"/>
        <v>#DIV/0!</v>
      </c>
      <c r="H78" s="11" t="e">
        <f t="shared" si="24"/>
        <v>#DIV/0!</v>
      </c>
      <c r="I78" s="11" t="e">
        <f t="shared" si="24"/>
        <v>#DIV/0!</v>
      </c>
      <c r="J78" s="11" t="e">
        <f t="shared" si="24"/>
        <v>#DIV/0!</v>
      </c>
      <c r="K78" s="11" t="e">
        <f t="shared" si="24"/>
        <v>#DIV/0!</v>
      </c>
      <c r="L78" s="11" t="e">
        <f t="shared" si="24"/>
        <v>#DIV/0!</v>
      </c>
      <c r="M78" s="11" t="e">
        <f t="shared" si="24"/>
        <v>#DIV/0!</v>
      </c>
      <c r="N78" s="11" t="e">
        <f t="shared" si="24"/>
        <v>#DIV/0!</v>
      </c>
      <c r="O78" s="11" t="e">
        <f t="shared" si="24"/>
        <v>#DIV/0!</v>
      </c>
      <c r="P78" s="11" t="e">
        <f t="shared" si="24"/>
        <v>#DIV/0!</v>
      </c>
    </row>
    <row r="79" spans="1:17">
      <c r="A79" s="4" t="s">
        <v>110</v>
      </c>
      <c r="F79" s="35" t="e">
        <f t="shared" ref="F79:P79" si="25">F28/AVERAGE(E14:F14)</f>
        <v>#DIV/0!</v>
      </c>
      <c r="G79" s="35" t="e">
        <f t="shared" si="25"/>
        <v>#DIV/0!</v>
      </c>
      <c r="H79" s="35" t="e">
        <f t="shared" si="25"/>
        <v>#DIV/0!</v>
      </c>
      <c r="I79" s="35" t="e">
        <f t="shared" si="25"/>
        <v>#DIV/0!</v>
      </c>
      <c r="J79" s="35" t="e">
        <f t="shared" si="25"/>
        <v>#DIV/0!</v>
      </c>
      <c r="K79" s="35" t="e">
        <f t="shared" si="25"/>
        <v>#DIV/0!</v>
      </c>
      <c r="L79" s="35" t="e">
        <f t="shared" si="25"/>
        <v>#DIV/0!</v>
      </c>
      <c r="M79" s="35" t="e">
        <f t="shared" si="25"/>
        <v>#DIV/0!</v>
      </c>
      <c r="N79" s="35" t="e">
        <f t="shared" si="25"/>
        <v>#DIV/0!</v>
      </c>
      <c r="O79" s="35" t="e">
        <f t="shared" si="25"/>
        <v>#DIV/0!</v>
      </c>
      <c r="P79" s="35" t="e">
        <f t="shared" si="25"/>
        <v>#DIV/0!</v>
      </c>
    </row>
    <row r="80" spans="1:17">
      <c r="F80" s="16"/>
    </row>
    <row r="81" spans="1:16">
      <c r="A81" s="7" t="s">
        <v>111</v>
      </c>
      <c r="F81" s="16"/>
    </row>
    <row r="82" spans="1:16">
      <c r="A82" s="4" t="s">
        <v>112</v>
      </c>
      <c r="F82" s="11" t="e">
        <f>F30/F28</f>
        <v>#DIV/0!</v>
      </c>
      <c r="G82" s="11" t="e">
        <f t="shared" ref="G82:P82" si="26">G30/G28</f>
        <v>#DIV/0!</v>
      </c>
      <c r="H82" s="11" t="e">
        <f t="shared" si="26"/>
        <v>#DIV/0!</v>
      </c>
      <c r="I82" s="11" t="e">
        <f t="shared" si="26"/>
        <v>#DIV/0!</v>
      </c>
      <c r="J82" s="11" t="e">
        <f t="shared" si="26"/>
        <v>#DIV/0!</v>
      </c>
      <c r="K82" s="11" t="e">
        <f t="shared" si="26"/>
        <v>#DIV/0!</v>
      </c>
      <c r="L82" s="11" t="e">
        <f t="shared" si="26"/>
        <v>#DIV/0!</v>
      </c>
      <c r="M82" s="11" t="e">
        <f t="shared" si="26"/>
        <v>#DIV/0!</v>
      </c>
      <c r="N82" s="11" t="e">
        <f t="shared" si="26"/>
        <v>#DIV/0!</v>
      </c>
      <c r="O82" s="11" t="e">
        <f t="shared" si="26"/>
        <v>#DIV/0!</v>
      </c>
      <c r="P82" s="11" t="e">
        <f t="shared" si="26"/>
        <v>#DIV/0!</v>
      </c>
    </row>
    <row r="83" spans="1:16">
      <c r="A83" s="20" t="s">
        <v>113</v>
      </c>
      <c r="F83" s="11" t="e">
        <f>F31/F28</f>
        <v>#DIV/0!</v>
      </c>
      <c r="G83" s="11" t="e">
        <f t="shared" ref="G83:P83" si="27">G31/G28</f>
        <v>#DIV/0!</v>
      </c>
      <c r="H83" s="11" t="e">
        <f t="shared" si="27"/>
        <v>#DIV/0!</v>
      </c>
      <c r="I83" s="11" t="e">
        <f t="shared" si="27"/>
        <v>#DIV/0!</v>
      </c>
      <c r="J83" s="11" t="e">
        <f t="shared" si="27"/>
        <v>#DIV/0!</v>
      </c>
      <c r="K83" s="11" t="e">
        <f t="shared" si="27"/>
        <v>#DIV/0!</v>
      </c>
      <c r="L83" s="11" t="e">
        <f t="shared" si="27"/>
        <v>#DIV/0!</v>
      </c>
      <c r="M83" s="11" t="e">
        <f t="shared" si="27"/>
        <v>#DIV/0!</v>
      </c>
      <c r="N83" s="11" t="e">
        <f t="shared" si="27"/>
        <v>#DIV/0!</v>
      </c>
      <c r="O83" s="11" t="e">
        <f t="shared" si="27"/>
        <v>#DIV/0!</v>
      </c>
      <c r="P83" s="11" t="e">
        <f t="shared" si="27"/>
        <v>#DIV/0!</v>
      </c>
    </row>
    <row r="84" spans="1:16">
      <c r="A84" s="13" t="s">
        <v>5</v>
      </c>
      <c r="F84" s="69" t="e">
        <f>F34/F28</f>
        <v>#DIV/0!</v>
      </c>
      <c r="G84" s="69" t="e">
        <f t="shared" ref="G84:P84" si="28">G34/G28</f>
        <v>#DIV/0!</v>
      </c>
      <c r="H84" s="69" t="e">
        <f t="shared" si="28"/>
        <v>#DIV/0!</v>
      </c>
      <c r="I84" s="69" t="e">
        <f t="shared" si="28"/>
        <v>#DIV/0!</v>
      </c>
      <c r="J84" s="69" t="e">
        <f t="shared" si="28"/>
        <v>#DIV/0!</v>
      </c>
      <c r="K84" s="69" t="e">
        <f t="shared" si="28"/>
        <v>#DIV/0!</v>
      </c>
      <c r="L84" s="69" t="e">
        <f t="shared" si="28"/>
        <v>#DIV/0!</v>
      </c>
      <c r="M84" s="69" t="e">
        <f t="shared" si="28"/>
        <v>#DIV/0!</v>
      </c>
      <c r="N84" s="69" t="e">
        <f t="shared" si="28"/>
        <v>#DIV/0!</v>
      </c>
      <c r="O84" s="69" t="e">
        <f t="shared" si="28"/>
        <v>#DIV/0!</v>
      </c>
      <c r="P84" s="69" t="e">
        <f t="shared" si="28"/>
        <v>#DIV/0!</v>
      </c>
    </row>
    <row r="85" spans="1:16">
      <c r="A85" s="4" t="s">
        <v>114</v>
      </c>
      <c r="F85" s="69" t="e">
        <f>F35/F28</f>
        <v>#DIV/0!</v>
      </c>
      <c r="G85" s="69" t="e">
        <f t="shared" ref="G85:P85" si="29">G35/G28</f>
        <v>#DIV/0!</v>
      </c>
      <c r="H85" s="69" t="e">
        <f t="shared" si="29"/>
        <v>#DIV/0!</v>
      </c>
      <c r="I85" s="69" t="e">
        <f t="shared" si="29"/>
        <v>#DIV/0!</v>
      </c>
      <c r="J85" s="69" t="e">
        <f t="shared" si="29"/>
        <v>#DIV/0!</v>
      </c>
      <c r="K85" s="69" t="e">
        <f t="shared" si="29"/>
        <v>#DIV/0!</v>
      </c>
      <c r="L85" s="69" t="e">
        <f t="shared" si="29"/>
        <v>#DIV/0!</v>
      </c>
      <c r="M85" s="69" t="e">
        <f t="shared" si="29"/>
        <v>#DIV/0!</v>
      </c>
      <c r="N85" s="69" t="e">
        <f t="shared" si="29"/>
        <v>#DIV/0!</v>
      </c>
      <c r="O85" s="69" t="e">
        <f t="shared" si="29"/>
        <v>#DIV/0!</v>
      </c>
      <c r="P85" s="69" t="e">
        <f t="shared" si="29"/>
        <v>#DIV/0!</v>
      </c>
    </row>
    <row r="86" spans="1:16">
      <c r="A86" s="4" t="s">
        <v>115</v>
      </c>
      <c r="F86" s="11" t="e">
        <f>F38/F37</f>
        <v>#DIV/0!</v>
      </c>
      <c r="G86" s="11" t="e">
        <f t="shared" ref="G86:P86" si="30">G38/G37</f>
        <v>#DIV/0!</v>
      </c>
      <c r="H86" s="11" t="e">
        <f t="shared" si="30"/>
        <v>#DIV/0!</v>
      </c>
      <c r="I86" s="11" t="e">
        <f t="shared" si="30"/>
        <v>#DIV/0!</v>
      </c>
      <c r="J86" s="11" t="e">
        <f t="shared" si="30"/>
        <v>#DIV/0!</v>
      </c>
      <c r="K86" s="11" t="e">
        <f t="shared" si="30"/>
        <v>#DIV/0!</v>
      </c>
      <c r="L86" s="11" t="e">
        <f t="shared" si="30"/>
        <v>#DIV/0!</v>
      </c>
      <c r="M86" s="11" t="e">
        <f t="shared" si="30"/>
        <v>#DIV/0!</v>
      </c>
      <c r="N86" s="11" t="e">
        <f t="shared" si="30"/>
        <v>#DIV/0!</v>
      </c>
      <c r="O86" s="11" t="e">
        <f t="shared" si="30"/>
        <v>#DIV/0!</v>
      </c>
      <c r="P86" s="11" t="e">
        <f t="shared" si="30"/>
        <v>#DIV/0!</v>
      </c>
    </row>
    <row r="87" spans="1:16"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>
      <c r="A88" s="7" t="s">
        <v>116</v>
      </c>
    </row>
    <row r="89" spans="1:16">
      <c r="A89" s="13" t="s">
        <v>117</v>
      </c>
      <c r="F89" s="26" t="e">
        <f>F28/AVERAGE(E6:F6)</f>
        <v>#DIV/0!</v>
      </c>
      <c r="G89" s="26" t="e">
        <f t="shared" ref="G89:P90" si="31">G28/AVERAGE(F6:G6)</f>
        <v>#DIV/0!</v>
      </c>
      <c r="H89" s="26" t="e">
        <f t="shared" si="31"/>
        <v>#DIV/0!</v>
      </c>
      <c r="I89" s="26" t="e">
        <f t="shared" si="31"/>
        <v>#DIV/0!</v>
      </c>
      <c r="J89" s="26" t="e">
        <f t="shared" si="31"/>
        <v>#DIV/0!</v>
      </c>
      <c r="K89" s="26" t="e">
        <f t="shared" si="31"/>
        <v>#DIV/0!</v>
      </c>
      <c r="L89" s="26" t="e">
        <f t="shared" si="31"/>
        <v>#DIV/0!</v>
      </c>
      <c r="M89" s="26" t="e">
        <f t="shared" si="31"/>
        <v>#DIV/0!</v>
      </c>
      <c r="N89" s="26" t="e">
        <f t="shared" si="31"/>
        <v>#DIV/0!</v>
      </c>
      <c r="O89" s="26" t="e">
        <f t="shared" si="31"/>
        <v>#DIV/0!</v>
      </c>
      <c r="P89" s="26" t="e">
        <f t="shared" si="31"/>
        <v>#DIV/0!</v>
      </c>
    </row>
    <row r="90" spans="1:16">
      <c r="A90" s="13" t="s">
        <v>6</v>
      </c>
      <c r="F90" s="26" t="e">
        <f>F29/AVERAGE(E7:F7)</f>
        <v>#DIV/0!</v>
      </c>
      <c r="G90" s="26" t="e">
        <f t="shared" si="31"/>
        <v>#DIV/0!</v>
      </c>
      <c r="H90" s="26" t="e">
        <f t="shared" si="31"/>
        <v>#DIV/0!</v>
      </c>
      <c r="I90" s="26" t="e">
        <f t="shared" si="31"/>
        <v>#DIV/0!</v>
      </c>
      <c r="J90" s="26" t="e">
        <f t="shared" si="31"/>
        <v>#DIV/0!</v>
      </c>
      <c r="K90" s="26" t="e">
        <f t="shared" si="31"/>
        <v>#DIV/0!</v>
      </c>
      <c r="L90" s="26" t="e">
        <f t="shared" si="31"/>
        <v>#DIV/0!</v>
      </c>
      <c r="M90" s="26" t="e">
        <f t="shared" si="31"/>
        <v>#DIV/0!</v>
      </c>
      <c r="N90" s="26" t="e">
        <f t="shared" si="31"/>
        <v>#DIV/0!</v>
      </c>
      <c r="O90" s="26" t="e">
        <f t="shared" si="31"/>
        <v>#DIV/0!</v>
      </c>
      <c r="P90" s="26" t="e">
        <f t="shared" si="31"/>
        <v>#DIV/0!</v>
      </c>
    </row>
    <row r="91" spans="1:16">
      <c r="A91" s="24" t="s">
        <v>118</v>
      </c>
      <c r="F91" s="71" t="e">
        <f t="shared" ref="F91:P91" si="32">F115/AVERAGE(E17:F17)</f>
        <v>#DIV/0!</v>
      </c>
      <c r="G91" s="71" t="e">
        <f t="shared" si="32"/>
        <v>#DIV/0!</v>
      </c>
      <c r="H91" s="71" t="e">
        <f t="shared" si="32"/>
        <v>#DIV/0!</v>
      </c>
      <c r="I91" s="71" t="e">
        <f t="shared" si="32"/>
        <v>#DIV/0!</v>
      </c>
      <c r="J91" s="71" t="e">
        <f t="shared" si="32"/>
        <v>#DIV/0!</v>
      </c>
      <c r="K91" s="71" t="e">
        <f t="shared" si="32"/>
        <v>#DIV/0!</v>
      </c>
      <c r="L91" s="71" t="e">
        <f t="shared" si="32"/>
        <v>#DIV/0!</v>
      </c>
      <c r="M91" s="71" t="e">
        <f t="shared" si="32"/>
        <v>#DIV/0!</v>
      </c>
      <c r="N91" s="71" t="e">
        <f t="shared" si="32"/>
        <v>#DIV/0!</v>
      </c>
      <c r="O91" s="71" t="e">
        <f t="shared" si="32"/>
        <v>#DIV/0!</v>
      </c>
      <c r="P91" s="71" t="e">
        <f t="shared" si="32"/>
        <v>#DIV/0!</v>
      </c>
    </row>
    <row r="92" spans="1:16">
      <c r="A92" s="24" t="s">
        <v>7</v>
      </c>
      <c r="F92" s="71" t="e">
        <f>F28/AVERAGE(E12:F12)</f>
        <v>#DIV/0!</v>
      </c>
      <c r="G92" s="71" t="e">
        <f t="shared" ref="G92:P92" si="33">G28/AVERAGE(F12:G12)</f>
        <v>#DIV/0!</v>
      </c>
      <c r="H92" s="71" t="e">
        <f t="shared" si="33"/>
        <v>#DIV/0!</v>
      </c>
      <c r="I92" s="71" t="e">
        <f t="shared" si="33"/>
        <v>#DIV/0!</v>
      </c>
      <c r="J92" s="71" t="e">
        <f t="shared" si="33"/>
        <v>#DIV/0!</v>
      </c>
      <c r="K92" s="71" t="e">
        <f t="shared" si="33"/>
        <v>#DIV/0!</v>
      </c>
      <c r="L92" s="71" t="e">
        <f t="shared" si="33"/>
        <v>#DIV/0!</v>
      </c>
      <c r="M92" s="71" t="e">
        <f t="shared" si="33"/>
        <v>#DIV/0!</v>
      </c>
      <c r="N92" s="71" t="e">
        <f t="shared" si="33"/>
        <v>#DIV/0!</v>
      </c>
      <c r="O92" s="71" t="e">
        <f t="shared" si="33"/>
        <v>#DIV/0!</v>
      </c>
      <c r="P92" s="71" t="e">
        <f t="shared" si="33"/>
        <v>#DIV/0!</v>
      </c>
    </row>
    <row r="93" spans="1:16"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>
      <c r="A94" s="7" t="s">
        <v>119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>
      <c r="A95" s="13" t="s">
        <v>120</v>
      </c>
      <c r="F95" s="71" t="e">
        <f t="shared" ref="F95:P97" si="34">365/F89</f>
        <v>#DIV/0!</v>
      </c>
      <c r="G95" s="71" t="e">
        <f t="shared" si="34"/>
        <v>#DIV/0!</v>
      </c>
      <c r="H95" s="71" t="e">
        <f t="shared" si="34"/>
        <v>#DIV/0!</v>
      </c>
      <c r="I95" s="71" t="e">
        <f t="shared" si="34"/>
        <v>#DIV/0!</v>
      </c>
      <c r="J95" s="71" t="e">
        <f t="shared" si="34"/>
        <v>#DIV/0!</v>
      </c>
      <c r="K95" s="71" t="e">
        <f t="shared" si="34"/>
        <v>#DIV/0!</v>
      </c>
      <c r="L95" s="71" t="e">
        <f t="shared" si="34"/>
        <v>#DIV/0!</v>
      </c>
      <c r="M95" s="71" t="e">
        <f t="shared" si="34"/>
        <v>#DIV/0!</v>
      </c>
      <c r="N95" s="71" t="e">
        <f t="shared" si="34"/>
        <v>#DIV/0!</v>
      </c>
      <c r="O95" s="71" t="e">
        <f t="shared" si="34"/>
        <v>#DIV/0!</v>
      </c>
      <c r="P95" s="71" t="e">
        <f t="shared" si="34"/>
        <v>#DIV/0!</v>
      </c>
    </row>
    <row r="96" spans="1:16">
      <c r="A96" s="13" t="s">
        <v>121</v>
      </c>
      <c r="F96" s="71" t="e">
        <f t="shared" si="34"/>
        <v>#DIV/0!</v>
      </c>
      <c r="G96" s="71" t="e">
        <f t="shared" si="34"/>
        <v>#DIV/0!</v>
      </c>
      <c r="H96" s="71" t="e">
        <f t="shared" si="34"/>
        <v>#DIV/0!</v>
      </c>
      <c r="I96" s="71" t="e">
        <f t="shared" si="34"/>
        <v>#DIV/0!</v>
      </c>
      <c r="J96" s="71" t="e">
        <f t="shared" si="34"/>
        <v>#DIV/0!</v>
      </c>
      <c r="K96" s="71" t="e">
        <f t="shared" si="34"/>
        <v>#DIV/0!</v>
      </c>
      <c r="L96" s="71" t="e">
        <f t="shared" si="34"/>
        <v>#DIV/0!</v>
      </c>
      <c r="M96" s="71" t="e">
        <f t="shared" si="34"/>
        <v>#DIV/0!</v>
      </c>
      <c r="N96" s="71" t="e">
        <f t="shared" si="34"/>
        <v>#DIV/0!</v>
      </c>
      <c r="O96" s="71" t="e">
        <f t="shared" si="34"/>
        <v>#DIV/0!</v>
      </c>
      <c r="P96" s="71" t="e">
        <f t="shared" si="34"/>
        <v>#DIV/0!</v>
      </c>
    </row>
    <row r="97" spans="1:16">
      <c r="A97" s="24" t="s">
        <v>122</v>
      </c>
      <c r="F97" s="71" t="e">
        <f t="shared" si="34"/>
        <v>#DIV/0!</v>
      </c>
      <c r="G97" s="71" t="e">
        <f t="shared" si="34"/>
        <v>#DIV/0!</v>
      </c>
      <c r="H97" s="71" t="e">
        <f t="shared" si="34"/>
        <v>#DIV/0!</v>
      </c>
      <c r="I97" s="71" t="e">
        <f t="shared" si="34"/>
        <v>#DIV/0!</v>
      </c>
      <c r="J97" s="71" t="e">
        <f t="shared" si="34"/>
        <v>#DIV/0!</v>
      </c>
      <c r="K97" s="71" t="e">
        <f t="shared" si="34"/>
        <v>#DIV/0!</v>
      </c>
      <c r="L97" s="71" t="e">
        <f t="shared" si="34"/>
        <v>#DIV/0!</v>
      </c>
      <c r="M97" s="71" t="e">
        <f t="shared" si="34"/>
        <v>#DIV/0!</v>
      </c>
      <c r="N97" s="71" t="e">
        <f t="shared" si="34"/>
        <v>#DIV/0!</v>
      </c>
      <c r="O97" s="71" t="e">
        <f t="shared" si="34"/>
        <v>#DIV/0!</v>
      </c>
      <c r="P97" s="71" t="e">
        <f t="shared" si="34"/>
        <v>#DIV/0!</v>
      </c>
    </row>
    <row r="98" spans="1:16">
      <c r="A98" s="24" t="s">
        <v>123</v>
      </c>
      <c r="F98" s="71" t="e">
        <f>F95+F96-F97</f>
        <v>#DIV/0!</v>
      </c>
      <c r="G98" s="71" t="e">
        <f t="shared" ref="G98:P98" si="35">G95+G96-G97</f>
        <v>#DIV/0!</v>
      </c>
      <c r="H98" s="71" t="e">
        <f t="shared" si="35"/>
        <v>#DIV/0!</v>
      </c>
      <c r="I98" s="71" t="e">
        <f t="shared" si="35"/>
        <v>#DIV/0!</v>
      </c>
      <c r="J98" s="71" t="e">
        <f t="shared" si="35"/>
        <v>#DIV/0!</v>
      </c>
      <c r="K98" s="71" t="e">
        <f t="shared" si="35"/>
        <v>#DIV/0!</v>
      </c>
      <c r="L98" s="71" t="e">
        <f t="shared" si="35"/>
        <v>#DIV/0!</v>
      </c>
      <c r="M98" s="71" t="e">
        <f t="shared" si="35"/>
        <v>#DIV/0!</v>
      </c>
      <c r="N98" s="71" t="e">
        <f t="shared" si="35"/>
        <v>#DIV/0!</v>
      </c>
      <c r="O98" s="71" t="e">
        <f t="shared" si="35"/>
        <v>#DIV/0!</v>
      </c>
      <c r="P98" s="71" t="e">
        <f t="shared" si="35"/>
        <v>#DIV/0!</v>
      </c>
    </row>
    <row r="99" spans="1:16">
      <c r="A99" s="24"/>
      <c r="F99" s="14"/>
    </row>
    <row r="100" spans="1:16">
      <c r="A100" s="27" t="s">
        <v>124</v>
      </c>
    </row>
    <row r="101" spans="1:16">
      <c r="A101" s="10" t="s">
        <v>3</v>
      </c>
      <c r="F101" s="23" t="e">
        <f>F9/F20</f>
        <v>#DIV/0!</v>
      </c>
      <c r="G101" s="23" t="e">
        <f t="shared" ref="G101:P101" si="36">G9/G20</f>
        <v>#DIV/0!</v>
      </c>
      <c r="H101" s="23" t="e">
        <f t="shared" si="36"/>
        <v>#DIV/0!</v>
      </c>
      <c r="I101" s="23" t="e">
        <f t="shared" si="36"/>
        <v>#DIV/0!</v>
      </c>
      <c r="J101" s="23" t="e">
        <f t="shared" si="36"/>
        <v>#DIV/0!</v>
      </c>
      <c r="K101" s="23" t="e">
        <f t="shared" si="36"/>
        <v>#DIV/0!</v>
      </c>
      <c r="L101" s="23" t="e">
        <f t="shared" si="36"/>
        <v>#DIV/0!</v>
      </c>
      <c r="M101" s="23" t="e">
        <f t="shared" si="36"/>
        <v>#DIV/0!</v>
      </c>
      <c r="N101" s="23" t="e">
        <f t="shared" si="36"/>
        <v>#DIV/0!</v>
      </c>
      <c r="O101" s="23" t="e">
        <f t="shared" si="36"/>
        <v>#DIV/0!</v>
      </c>
      <c r="P101" s="23" t="e">
        <f t="shared" si="36"/>
        <v>#DIV/0!</v>
      </c>
    </row>
    <row r="102" spans="1:16">
      <c r="A102" s="10" t="s">
        <v>4</v>
      </c>
      <c r="F102" s="23" t="e">
        <f>(F5+F6)/F20</f>
        <v>#DIV/0!</v>
      </c>
      <c r="G102" s="23" t="e">
        <f t="shared" ref="G102:P102" si="37">(G5+G6)/G20</f>
        <v>#DIV/0!</v>
      </c>
      <c r="H102" s="23" t="e">
        <f t="shared" si="37"/>
        <v>#DIV/0!</v>
      </c>
      <c r="I102" s="23" t="e">
        <f t="shared" si="37"/>
        <v>#DIV/0!</v>
      </c>
      <c r="J102" s="23" t="e">
        <f t="shared" si="37"/>
        <v>#DIV/0!</v>
      </c>
      <c r="K102" s="23" t="e">
        <f t="shared" si="37"/>
        <v>#DIV/0!</v>
      </c>
      <c r="L102" s="23" t="e">
        <f t="shared" si="37"/>
        <v>#DIV/0!</v>
      </c>
      <c r="M102" s="23" t="e">
        <f t="shared" si="37"/>
        <v>#DIV/0!</v>
      </c>
      <c r="N102" s="23" t="e">
        <f t="shared" si="37"/>
        <v>#DIV/0!</v>
      </c>
      <c r="O102" s="23" t="e">
        <f t="shared" si="37"/>
        <v>#DIV/0!</v>
      </c>
      <c r="P102" s="23" t="e">
        <f t="shared" si="37"/>
        <v>#DIV/0!</v>
      </c>
    </row>
    <row r="103" spans="1:16">
      <c r="A103" s="10" t="s">
        <v>125</v>
      </c>
      <c r="F103" s="23" t="e">
        <f>F54/AVERAGE(E20:F20)</f>
        <v>#DIV/0!</v>
      </c>
      <c r="G103" s="23" t="e">
        <f t="shared" ref="G103:P103" si="38">G54/AVERAGE(F20:G20)</f>
        <v>#DIV/0!</v>
      </c>
      <c r="H103" s="23" t="e">
        <f t="shared" si="38"/>
        <v>#DIV/0!</v>
      </c>
      <c r="I103" s="23" t="e">
        <f t="shared" si="38"/>
        <v>#DIV/0!</v>
      </c>
      <c r="J103" s="23" t="e">
        <f t="shared" si="38"/>
        <v>#DIV/0!</v>
      </c>
      <c r="K103" s="23" t="e">
        <f t="shared" si="38"/>
        <v>#DIV/0!</v>
      </c>
      <c r="L103" s="23" t="e">
        <f t="shared" si="38"/>
        <v>#DIV/0!</v>
      </c>
      <c r="M103" s="23" t="e">
        <f t="shared" si="38"/>
        <v>#DIV/0!</v>
      </c>
      <c r="N103" s="23" t="e">
        <f t="shared" si="38"/>
        <v>#DIV/0!</v>
      </c>
      <c r="O103" s="23" t="e">
        <f t="shared" si="38"/>
        <v>#DIV/0!</v>
      </c>
      <c r="P103" s="23" t="e">
        <f t="shared" si="38"/>
        <v>#DIV/0!</v>
      </c>
    </row>
    <row r="104" spans="1:16"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>
      <c r="A105" s="10" t="s">
        <v>128</v>
      </c>
      <c r="F105" s="23" t="e">
        <f>F23/F24</f>
        <v>#DIV/0!</v>
      </c>
      <c r="G105" s="23" t="e">
        <f t="shared" ref="G105:P105" si="39">G23/G24</f>
        <v>#DIV/0!</v>
      </c>
      <c r="H105" s="23" t="e">
        <f t="shared" si="39"/>
        <v>#DIV/0!</v>
      </c>
      <c r="I105" s="23" t="e">
        <f t="shared" si="39"/>
        <v>#DIV/0!</v>
      </c>
      <c r="J105" s="23" t="e">
        <f t="shared" si="39"/>
        <v>#DIV/0!</v>
      </c>
      <c r="K105" s="23" t="e">
        <f t="shared" si="39"/>
        <v>#DIV/0!</v>
      </c>
      <c r="L105" s="23" t="e">
        <f t="shared" si="39"/>
        <v>#DIV/0!</v>
      </c>
      <c r="M105" s="23" t="e">
        <f t="shared" si="39"/>
        <v>#DIV/0!</v>
      </c>
      <c r="N105" s="23" t="e">
        <f t="shared" si="39"/>
        <v>#DIV/0!</v>
      </c>
      <c r="O105" s="23" t="e">
        <f t="shared" si="39"/>
        <v>#DIV/0!</v>
      </c>
      <c r="P105" s="23" t="e">
        <f t="shared" si="39"/>
        <v>#DIV/0!</v>
      </c>
    </row>
    <row r="106" spans="1:16">
      <c r="A106" s="10" t="s">
        <v>129</v>
      </c>
      <c r="F106" s="23" t="e">
        <f>F21/F24</f>
        <v>#DIV/0!</v>
      </c>
      <c r="G106" s="23" t="e">
        <f t="shared" ref="G106:P106" si="40">G21/G24</f>
        <v>#DIV/0!</v>
      </c>
      <c r="H106" s="23" t="e">
        <f t="shared" si="40"/>
        <v>#DIV/0!</v>
      </c>
      <c r="I106" s="23" t="e">
        <f t="shared" si="40"/>
        <v>#DIV/0!</v>
      </c>
      <c r="J106" s="23" t="e">
        <f t="shared" si="40"/>
        <v>#DIV/0!</v>
      </c>
      <c r="K106" s="23" t="e">
        <f t="shared" si="40"/>
        <v>#DIV/0!</v>
      </c>
      <c r="L106" s="23" t="e">
        <f t="shared" si="40"/>
        <v>#DIV/0!</v>
      </c>
      <c r="M106" s="23" t="e">
        <f t="shared" si="40"/>
        <v>#DIV/0!</v>
      </c>
      <c r="N106" s="23" t="e">
        <f t="shared" si="40"/>
        <v>#DIV/0!</v>
      </c>
      <c r="O106" s="23" t="e">
        <f t="shared" si="40"/>
        <v>#DIV/0!</v>
      </c>
      <c r="P106" s="23" t="e">
        <f t="shared" si="40"/>
        <v>#DIV/0!</v>
      </c>
    </row>
    <row r="107" spans="1:16">
      <c r="A107" s="10" t="s">
        <v>130</v>
      </c>
      <c r="F107" s="23" t="e">
        <f>F21/(F14-F13)</f>
        <v>#DIV/0!</v>
      </c>
      <c r="G107" s="23" t="e">
        <f t="shared" ref="G107:P107" si="41">G21/(G14-G13)</f>
        <v>#DIV/0!</v>
      </c>
      <c r="H107" s="23" t="e">
        <f t="shared" si="41"/>
        <v>#DIV/0!</v>
      </c>
      <c r="I107" s="23" t="e">
        <f t="shared" si="41"/>
        <v>#DIV/0!</v>
      </c>
      <c r="J107" s="23" t="e">
        <f t="shared" si="41"/>
        <v>#DIV/0!</v>
      </c>
      <c r="K107" s="23" t="e">
        <f t="shared" si="41"/>
        <v>#DIV/0!</v>
      </c>
      <c r="L107" s="23" t="e">
        <f t="shared" si="41"/>
        <v>#DIV/0!</v>
      </c>
      <c r="M107" s="23" t="e">
        <f t="shared" si="41"/>
        <v>#DIV/0!</v>
      </c>
      <c r="N107" s="23" t="e">
        <f t="shared" si="41"/>
        <v>#DIV/0!</v>
      </c>
      <c r="O107" s="23" t="e">
        <f t="shared" si="41"/>
        <v>#DIV/0!</v>
      </c>
      <c r="P107" s="23" t="e">
        <f t="shared" si="41"/>
        <v>#DIV/0!</v>
      </c>
    </row>
    <row r="108" spans="1:16">
      <c r="F108" s="23"/>
    </row>
    <row r="109" spans="1:16">
      <c r="A109" s="10" t="s">
        <v>126</v>
      </c>
      <c r="F109" s="23" t="e">
        <f>F32/F35</f>
        <v>#DIV/0!</v>
      </c>
      <c r="G109" s="23" t="e">
        <f t="shared" ref="G109:P109" si="42">G32/G35</f>
        <v>#DIV/0!</v>
      </c>
      <c r="H109" s="23" t="e">
        <f t="shared" si="42"/>
        <v>#DIV/0!</v>
      </c>
      <c r="I109" s="23" t="e">
        <f t="shared" si="42"/>
        <v>#DIV/0!</v>
      </c>
      <c r="J109" s="23" t="e">
        <f t="shared" si="42"/>
        <v>#DIV/0!</v>
      </c>
      <c r="K109" s="23" t="e">
        <f t="shared" si="42"/>
        <v>#DIV/0!</v>
      </c>
      <c r="L109" s="23" t="e">
        <f t="shared" si="42"/>
        <v>#DIV/0!</v>
      </c>
      <c r="M109" s="23" t="e">
        <f t="shared" si="42"/>
        <v>#DIV/0!</v>
      </c>
      <c r="N109" s="23" t="e">
        <f t="shared" si="42"/>
        <v>#DIV/0!</v>
      </c>
      <c r="O109" s="23" t="e">
        <f t="shared" si="42"/>
        <v>#DIV/0!</v>
      </c>
      <c r="P109" s="23" t="e">
        <f t="shared" si="42"/>
        <v>#DIV/0!</v>
      </c>
    </row>
    <row r="110" spans="1:16">
      <c r="A110" s="13"/>
      <c r="F110" s="31"/>
    </row>
    <row r="111" spans="1:16">
      <c r="A111" s="7" t="s">
        <v>131</v>
      </c>
    </row>
    <row r="112" spans="1:16">
      <c r="A112" s="13" t="s">
        <v>132</v>
      </c>
      <c r="F112" s="11" t="e">
        <f>(F28-E28)/E28</f>
        <v>#DIV/0!</v>
      </c>
      <c r="G112" s="11" t="e">
        <f t="shared" ref="G112:P112" si="43">(G28-F28)/F28</f>
        <v>#DIV/0!</v>
      </c>
      <c r="H112" s="11" t="e">
        <f t="shared" si="43"/>
        <v>#DIV/0!</v>
      </c>
      <c r="I112" s="11" t="e">
        <f t="shared" si="43"/>
        <v>#DIV/0!</v>
      </c>
      <c r="J112" s="11" t="e">
        <f t="shared" si="43"/>
        <v>#DIV/0!</v>
      </c>
      <c r="K112" s="11" t="e">
        <f t="shared" si="43"/>
        <v>#DIV/0!</v>
      </c>
      <c r="L112" s="11" t="e">
        <f t="shared" si="43"/>
        <v>#DIV/0!</v>
      </c>
      <c r="M112" s="11" t="e">
        <f t="shared" si="43"/>
        <v>#DIV/0!</v>
      </c>
      <c r="N112" s="11" t="e">
        <f t="shared" si="43"/>
        <v>#DIV/0!</v>
      </c>
      <c r="O112" s="11" t="e">
        <f t="shared" si="43"/>
        <v>#DIV/0!</v>
      </c>
      <c r="P112" s="11" t="e">
        <f t="shared" si="43"/>
        <v>#DIV/0!</v>
      </c>
    </row>
    <row r="113" spans="1:16">
      <c r="A113" s="24" t="s">
        <v>133</v>
      </c>
      <c r="F113" s="72">
        <v>0.33</v>
      </c>
      <c r="G113" s="72">
        <v>0.33</v>
      </c>
      <c r="H113" s="72">
        <v>0.33</v>
      </c>
      <c r="I113" s="72">
        <v>0.33</v>
      </c>
      <c r="J113" s="72">
        <v>0.33</v>
      </c>
      <c r="K113" s="72">
        <v>0.33</v>
      </c>
      <c r="L113" s="72">
        <v>0.33</v>
      </c>
      <c r="M113" s="72">
        <v>0.33</v>
      </c>
      <c r="N113" s="72">
        <v>0.33</v>
      </c>
      <c r="O113" s="72">
        <v>0.33</v>
      </c>
      <c r="P113" s="72">
        <v>0.33</v>
      </c>
    </row>
    <row r="114" spans="1:16">
      <c r="A114" s="24" t="s">
        <v>134</v>
      </c>
      <c r="F114" s="56">
        <f t="shared" ref="F114:P114" si="44">F39+(F35*(1-F113))</f>
        <v>0</v>
      </c>
      <c r="G114" s="56" t="e">
        <f t="shared" si="44"/>
        <v>#DIV/0!</v>
      </c>
      <c r="H114" s="56" t="e">
        <f t="shared" si="44"/>
        <v>#DIV/0!</v>
      </c>
      <c r="I114" s="56" t="e">
        <f t="shared" si="44"/>
        <v>#DIV/0!</v>
      </c>
      <c r="J114" s="56" t="e">
        <f t="shared" si="44"/>
        <v>#DIV/0!</v>
      </c>
      <c r="K114" s="56" t="e">
        <f t="shared" si="44"/>
        <v>#DIV/0!</v>
      </c>
      <c r="L114" s="56" t="e">
        <f t="shared" si="44"/>
        <v>#DIV/0!</v>
      </c>
      <c r="M114" s="56" t="e">
        <f t="shared" si="44"/>
        <v>#DIV/0!</v>
      </c>
      <c r="N114" s="56" t="e">
        <f t="shared" si="44"/>
        <v>#DIV/0!</v>
      </c>
      <c r="O114" s="56" t="e">
        <f t="shared" si="44"/>
        <v>#DIV/0!</v>
      </c>
      <c r="P114" s="56" t="e">
        <f t="shared" si="44"/>
        <v>#DIV/0!</v>
      </c>
    </row>
    <row r="115" spans="1:16">
      <c r="A115" s="24" t="s">
        <v>135</v>
      </c>
      <c r="F115" s="56">
        <f>F7+F29-E7</f>
        <v>0</v>
      </c>
      <c r="G115" s="56" t="e">
        <f t="shared" ref="G115:P115" si="45">G7+G29-F7</f>
        <v>#DIV/0!</v>
      </c>
      <c r="H115" s="56" t="e">
        <f t="shared" si="45"/>
        <v>#DIV/0!</v>
      </c>
      <c r="I115" s="56" t="e">
        <f t="shared" si="45"/>
        <v>#DIV/0!</v>
      </c>
      <c r="J115" s="56" t="e">
        <f t="shared" si="45"/>
        <v>#DIV/0!</v>
      </c>
      <c r="K115" s="56" t="e">
        <f t="shared" si="45"/>
        <v>#DIV/0!</v>
      </c>
      <c r="L115" s="56" t="e">
        <f t="shared" si="45"/>
        <v>#DIV/0!</v>
      </c>
      <c r="M115" s="56" t="e">
        <f t="shared" si="45"/>
        <v>#DIV/0!</v>
      </c>
      <c r="N115" s="56" t="e">
        <f t="shared" si="45"/>
        <v>#DIV/0!</v>
      </c>
      <c r="O115" s="56" t="e">
        <f t="shared" si="45"/>
        <v>#DIV/0!</v>
      </c>
      <c r="P115" s="56" t="e">
        <f t="shared" si="45"/>
        <v>#DIV/0!</v>
      </c>
    </row>
    <row r="116" spans="1:16" ht="15">
      <c r="A116" s="4" t="s">
        <v>136</v>
      </c>
      <c r="F116" s="73" t="e">
        <f>F33/(AVERAGE(E10:F10)+AVERAGE(E13:F13))</f>
        <v>#DIV/0!</v>
      </c>
      <c r="G116" s="73" t="e">
        <f t="shared" ref="G116:P116" si="46">G33/(AVERAGE(F10:G10)+AVERAGE(F13:G13))</f>
        <v>#DIV/0!</v>
      </c>
      <c r="H116" s="73" t="e">
        <f t="shared" si="46"/>
        <v>#DIV/0!</v>
      </c>
      <c r="I116" s="73" t="e">
        <f t="shared" si="46"/>
        <v>#DIV/0!</v>
      </c>
      <c r="J116" s="73" t="e">
        <f t="shared" si="46"/>
        <v>#DIV/0!</v>
      </c>
      <c r="K116" s="73" t="e">
        <f t="shared" si="46"/>
        <v>#DIV/0!</v>
      </c>
      <c r="L116" s="73" t="e">
        <f t="shared" si="46"/>
        <v>#DIV/0!</v>
      </c>
      <c r="M116" s="73" t="e">
        <f t="shared" si="46"/>
        <v>#DIV/0!</v>
      </c>
      <c r="N116" s="73" t="e">
        <f t="shared" si="46"/>
        <v>#DIV/0!</v>
      </c>
      <c r="O116" s="73" t="e">
        <f t="shared" si="46"/>
        <v>#DIV/0!</v>
      </c>
      <c r="P116" s="73" t="e">
        <f t="shared" si="46"/>
        <v>#DIV/0!</v>
      </c>
    </row>
    <row r="117" spans="1:16" ht="15">
      <c r="A117" s="4" t="s">
        <v>137</v>
      </c>
      <c r="F117" s="73">
        <f>IFERROR(F35/AVERAGE(E21:F21),0)</f>
        <v>0</v>
      </c>
      <c r="G117" s="73">
        <f t="shared" ref="G117:P117" si="47">IFERROR(G35/AVERAGE(F21:G21),0)</f>
        <v>0</v>
      </c>
      <c r="H117" s="73">
        <f t="shared" si="47"/>
        <v>0</v>
      </c>
      <c r="I117" s="73">
        <f t="shared" si="47"/>
        <v>0</v>
      </c>
      <c r="J117" s="73">
        <f t="shared" si="47"/>
        <v>0</v>
      </c>
      <c r="K117" s="73">
        <f t="shared" si="47"/>
        <v>0</v>
      </c>
      <c r="L117" s="73">
        <f t="shared" si="47"/>
        <v>0</v>
      </c>
      <c r="M117" s="73">
        <f t="shared" si="47"/>
        <v>0</v>
      </c>
      <c r="N117" s="73">
        <f t="shared" si="47"/>
        <v>0</v>
      </c>
      <c r="O117" s="73">
        <f t="shared" si="47"/>
        <v>0</v>
      </c>
      <c r="P117" s="73">
        <f t="shared" si="47"/>
        <v>0</v>
      </c>
    </row>
  </sheetData>
  <pageMargins left="0.5" right="0.5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workbookViewId="0">
      <selection activeCell="G19" sqref="G19"/>
    </sheetView>
  </sheetViews>
  <sheetFormatPr defaultRowHeight="12.75"/>
  <cols>
    <col min="1" max="1" width="31.140625" style="4" bestFit="1" customWidth="1"/>
    <col min="2" max="2" width="9.140625" style="4"/>
    <col min="3" max="3" width="11.42578125" style="4" customWidth="1"/>
    <col min="4" max="16384" width="9.140625" style="4"/>
  </cols>
  <sheetData>
    <row r="1" spans="1:11" ht="15.75">
      <c r="A1" s="38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>
      <c r="A2" s="49" t="s">
        <v>186</v>
      </c>
      <c r="B2" s="50">
        <v>2017</v>
      </c>
      <c r="C2" s="50">
        <v>2018</v>
      </c>
      <c r="D2" s="50">
        <v>2019</v>
      </c>
      <c r="E2" s="50">
        <v>2020</v>
      </c>
      <c r="F2" s="50">
        <v>2021</v>
      </c>
      <c r="G2" s="50">
        <v>2022</v>
      </c>
      <c r="H2" s="50">
        <v>2023</v>
      </c>
      <c r="I2" s="50">
        <v>2024</v>
      </c>
      <c r="J2" s="50">
        <v>2025</v>
      </c>
      <c r="K2" s="50">
        <v>2026</v>
      </c>
    </row>
    <row r="4" spans="1:11">
      <c r="A4" s="4" t="s">
        <v>187</v>
      </c>
      <c r="B4" s="75">
        <v>0.12</v>
      </c>
    </row>
    <row r="6" spans="1:11">
      <c r="A6" s="53" t="s">
        <v>188</v>
      </c>
    </row>
    <row r="8" spans="1:11">
      <c r="A8" s="4" t="s">
        <v>189</v>
      </c>
      <c r="B8" s="56" t="e">
        <f>ProFormas!G$39</f>
        <v>#DIV/0!</v>
      </c>
      <c r="C8" s="56" t="e">
        <f>ProFormas!H$39</f>
        <v>#DIV/0!</v>
      </c>
      <c r="D8" s="56" t="e">
        <f>ProFormas!I$39</f>
        <v>#DIV/0!</v>
      </c>
      <c r="E8" s="56" t="e">
        <f>ProFormas!J$39</f>
        <v>#DIV/0!</v>
      </c>
      <c r="F8" s="56" t="e">
        <f>ProFormas!K$39</f>
        <v>#DIV/0!</v>
      </c>
      <c r="G8" s="56" t="e">
        <f>ProFormas!L$39</f>
        <v>#DIV/0!</v>
      </c>
      <c r="H8" s="56" t="e">
        <f>ProFormas!M$39</f>
        <v>#DIV/0!</v>
      </c>
      <c r="I8" s="56" t="e">
        <f>ProFormas!N$39</f>
        <v>#DIV/0!</v>
      </c>
      <c r="J8" s="56" t="e">
        <f>ProFormas!O$39</f>
        <v>#DIV/0!</v>
      </c>
      <c r="K8" s="56" t="e">
        <f>ProFormas!P$39</f>
        <v>#DIV/0!</v>
      </c>
    </row>
    <row r="9" spans="1:11">
      <c r="A9" s="4" t="s">
        <v>190</v>
      </c>
      <c r="B9" s="68">
        <f>ProFormas!F$24*$B$4</f>
        <v>0</v>
      </c>
      <c r="C9" s="68" t="e">
        <f>ProFormas!G$24*$B$4</f>
        <v>#DIV/0!</v>
      </c>
      <c r="D9" s="68" t="e">
        <f>ProFormas!H$24*$B$4</f>
        <v>#DIV/0!</v>
      </c>
      <c r="E9" s="68" t="e">
        <f>ProFormas!I$24*$B$4</f>
        <v>#DIV/0!</v>
      </c>
      <c r="F9" s="68" t="e">
        <f>ProFormas!J$24*$B$4</f>
        <v>#DIV/0!</v>
      </c>
      <c r="G9" s="68" t="e">
        <f>ProFormas!K$24*$B$4</f>
        <v>#DIV/0!</v>
      </c>
      <c r="H9" s="68" t="e">
        <f>ProFormas!L$24*$B$4</f>
        <v>#DIV/0!</v>
      </c>
      <c r="I9" s="68" t="e">
        <f>ProFormas!M$24*$B$4</f>
        <v>#DIV/0!</v>
      </c>
      <c r="J9" s="68" t="e">
        <f>ProFormas!N$24*$B$4</f>
        <v>#DIV/0!</v>
      </c>
      <c r="K9" s="68" t="e">
        <f>ProFormas!O$24*$B$4</f>
        <v>#DIV/0!</v>
      </c>
    </row>
    <row r="10" spans="1:11">
      <c r="A10" s="4" t="s">
        <v>191</v>
      </c>
      <c r="B10" s="56" t="e">
        <f t="shared" ref="B10:K10" si="0">B8-B9</f>
        <v>#DIV/0!</v>
      </c>
      <c r="C10" s="56" t="e">
        <f t="shared" si="0"/>
        <v>#DIV/0!</v>
      </c>
      <c r="D10" s="56" t="e">
        <f t="shared" si="0"/>
        <v>#DIV/0!</v>
      </c>
      <c r="E10" s="56" t="e">
        <f t="shared" si="0"/>
        <v>#DIV/0!</v>
      </c>
      <c r="F10" s="56" t="e">
        <f t="shared" si="0"/>
        <v>#DIV/0!</v>
      </c>
      <c r="G10" s="56" t="e">
        <f t="shared" si="0"/>
        <v>#DIV/0!</v>
      </c>
      <c r="H10" s="56" t="e">
        <f t="shared" si="0"/>
        <v>#DIV/0!</v>
      </c>
      <c r="I10" s="56" t="e">
        <f t="shared" si="0"/>
        <v>#DIV/0!</v>
      </c>
      <c r="J10" s="56" t="e">
        <f t="shared" si="0"/>
        <v>#DIV/0!</v>
      </c>
      <c r="K10" s="56" t="e">
        <f t="shared" si="0"/>
        <v>#DIV/0!</v>
      </c>
    </row>
    <row r="11" spans="1:11">
      <c r="A11" s="4" t="s">
        <v>192</v>
      </c>
      <c r="B11" s="60" t="e">
        <f>B10/(1+$B$4)^B1</f>
        <v>#DIV/0!</v>
      </c>
      <c r="C11" s="60" t="e">
        <f>C10/(1+$B$4)^C1</f>
        <v>#DIV/0!</v>
      </c>
      <c r="D11" s="60" t="e">
        <f>D10/(1+$B$4)^D1</f>
        <v>#DIV/0!</v>
      </c>
      <c r="E11" s="60" t="e">
        <f t="shared" ref="E11:K11" si="1">E10/(1+$B$4)^E1</f>
        <v>#DIV/0!</v>
      </c>
      <c r="F11" s="60" t="e">
        <f t="shared" si="1"/>
        <v>#DIV/0!</v>
      </c>
      <c r="G11" s="60" t="e">
        <f t="shared" si="1"/>
        <v>#DIV/0!</v>
      </c>
      <c r="H11" s="60" t="e">
        <f t="shared" si="1"/>
        <v>#DIV/0!</v>
      </c>
      <c r="I11" s="60" t="e">
        <f t="shared" si="1"/>
        <v>#DIV/0!</v>
      </c>
      <c r="J11" s="60" t="e">
        <f t="shared" si="1"/>
        <v>#DIV/0!</v>
      </c>
      <c r="K11" s="60" t="e">
        <f t="shared" si="1"/>
        <v>#DIV/0!</v>
      </c>
    </row>
    <row r="13" spans="1:11">
      <c r="A13" s="4" t="s">
        <v>231</v>
      </c>
      <c r="B13" s="67"/>
      <c r="C13" s="56">
        <f>ProFormas!$F$24</f>
        <v>0</v>
      </c>
    </row>
    <row r="14" spans="1:11">
      <c r="A14" s="4" t="s">
        <v>193</v>
      </c>
      <c r="B14" s="60"/>
      <c r="C14" s="56" t="e">
        <f>SUM($B$11:$K$11)</f>
        <v>#DIV/0!</v>
      </c>
    </row>
    <row r="15" spans="1:11">
      <c r="A15" s="4" t="s">
        <v>194</v>
      </c>
    </row>
    <row r="16" spans="1:11">
      <c r="A16" s="4" t="s">
        <v>195</v>
      </c>
      <c r="B16" s="56" t="e">
        <f>$K$10</f>
        <v>#DIV/0!</v>
      </c>
    </row>
    <row r="17" spans="1:11" ht="15">
      <c r="A17" s="4" t="s">
        <v>196</v>
      </c>
      <c r="B17" s="74" t="e">
        <f>$K$10/$J$10-1</f>
        <v>#DIV/0!</v>
      </c>
      <c r="D17" s="56"/>
    </row>
    <row r="18" spans="1:11">
      <c r="A18" s="4" t="s">
        <v>197</v>
      </c>
      <c r="B18" s="56" t="e">
        <f>(B16*(1+$B$17))/($B$4-$B$17)</f>
        <v>#DIV/0!</v>
      </c>
    </row>
    <row r="19" spans="1:11">
      <c r="A19" s="4" t="s">
        <v>198</v>
      </c>
      <c r="B19" s="60"/>
      <c r="C19" s="68" t="e">
        <f>B18/(1+$B$4)^K1</f>
        <v>#DIV/0!</v>
      </c>
    </row>
    <row r="20" spans="1:11">
      <c r="A20" s="4" t="s">
        <v>199</v>
      </c>
      <c r="B20" s="67"/>
      <c r="C20" s="56" t="e">
        <f>C13+C14+C19</f>
        <v>#DIV/0!</v>
      </c>
    </row>
    <row r="21" spans="1:11">
      <c r="A21" s="4" t="s">
        <v>200</v>
      </c>
      <c r="C21" s="76">
        <f>InputData!C72/10000000</f>
        <v>0</v>
      </c>
    </row>
    <row r="22" spans="1:11">
      <c r="A22" s="4" t="s">
        <v>201</v>
      </c>
      <c r="B22" s="67"/>
      <c r="C22" s="90" t="e">
        <f>C20/C21</f>
        <v>#DIV/0!</v>
      </c>
    </row>
    <row r="24" spans="1:11">
      <c r="A24" s="53" t="s">
        <v>202</v>
      </c>
    </row>
    <row r="26" spans="1:11">
      <c r="A26" s="4" t="s">
        <v>93</v>
      </c>
      <c r="B26" s="56" t="e">
        <f>-ProFormas!G63</f>
        <v>#DIV/0!</v>
      </c>
      <c r="C26" s="56" t="e">
        <f>-ProFormas!H63</f>
        <v>#DIV/0!</v>
      </c>
      <c r="D26" s="56" t="e">
        <f>-ProFormas!I63</f>
        <v>#DIV/0!</v>
      </c>
      <c r="E26" s="56" t="e">
        <f>-ProFormas!J63</f>
        <v>#DIV/0!</v>
      </c>
      <c r="F26" s="56" t="e">
        <f>-ProFormas!K63</f>
        <v>#DIV/0!</v>
      </c>
      <c r="G26" s="56" t="e">
        <f>-ProFormas!L63</f>
        <v>#DIV/0!</v>
      </c>
      <c r="H26" s="56" t="e">
        <f>-ProFormas!M63</f>
        <v>#DIV/0!</v>
      </c>
      <c r="I26" s="56" t="e">
        <f>-ProFormas!N63</f>
        <v>#DIV/0!</v>
      </c>
      <c r="J26" s="56" t="e">
        <f>-ProFormas!O63</f>
        <v>#DIV/0!</v>
      </c>
      <c r="K26" s="56" t="e">
        <f>-ProFormas!P63</f>
        <v>#DIV/0!</v>
      </c>
    </row>
    <row r="27" spans="1:11">
      <c r="A27" s="4" t="s">
        <v>203</v>
      </c>
      <c r="B27" s="68" t="e">
        <f>B26/(1+$B$4)^B1</f>
        <v>#DIV/0!</v>
      </c>
      <c r="C27" s="68" t="e">
        <f>C26/(1+$B$4)^C1</f>
        <v>#DIV/0!</v>
      </c>
      <c r="D27" s="68" t="e">
        <f t="shared" ref="D27:K27" si="2">D26/(1+$B$4)^D1</f>
        <v>#DIV/0!</v>
      </c>
      <c r="E27" s="68" t="e">
        <f t="shared" si="2"/>
        <v>#DIV/0!</v>
      </c>
      <c r="F27" s="68" t="e">
        <f t="shared" si="2"/>
        <v>#DIV/0!</v>
      </c>
      <c r="G27" s="68" t="e">
        <f t="shared" si="2"/>
        <v>#DIV/0!</v>
      </c>
      <c r="H27" s="68" t="e">
        <f t="shared" si="2"/>
        <v>#DIV/0!</v>
      </c>
      <c r="I27" s="68" t="e">
        <f t="shared" si="2"/>
        <v>#DIV/0!</v>
      </c>
      <c r="J27" s="68" t="e">
        <f t="shared" si="2"/>
        <v>#DIV/0!</v>
      </c>
      <c r="K27" s="68" t="e">
        <f t="shared" si="2"/>
        <v>#DIV/0!</v>
      </c>
    </row>
    <row r="29" spans="1:11">
      <c r="A29" s="4" t="s">
        <v>204</v>
      </c>
      <c r="B29" s="60"/>
      <c r="C29" s="56" t="e">
        <f>SUM($B$27:$K$27)</f>
        <v>#DIV/0!</v>
      </c>
    </row>
    <row r="30" spans="1:11">
      <c r="A30" s="4" t="s">
        <v>194</v>
      </c>
    </row>
    <row r="31" spans="1:11">
      <c r="A31" s="4" t="s">
        <v>205</v>
      </c>
      <c r="B31" s="56" t="e">
        <f>$K$26</f>
        <v>#DIV/0!</v>
      </c>
    </row>
    <row r="32" spans="1:11" ht="15">
      <c r="A32" s="4" t="s">
        <v>206</v>
      </c>
      <c r="B32" s="74" t="e">
        <f>$K$26/$J$26-1</f>
        <v>#DIV/0!</v>
      </c>
    </row>
    <row r="33" spans="1:12">
      <c r="A33" s="4" t="s">
        <v>207</v>
      </c>
      <c r="B33" s="56" t="e">
        <f>(B31*(1+$B$32)/($B$4-$B$32))</f>
        <v>#DIV/0!</v>
      </c>
    </row>
    <row r="34" spans="1:12">
      <c r="A34" s="4" t="s">
        <v>208</v>
      </c>
      <c r="B34" s="60"/>
      <c r="C34" s="68" t="e">
        <f>B33/(1+$B$4)^K1</f>
        <v>#DIV/0!</v>
      </c>
    </row>
    <row r="35" spans="1:12">
      <c r="A35" s="4" t="s">
        <v>209</v>
      </c>
      <c r="B35" s="67"/>
      <c r="C35" s="56" t="e">
        <f>C29+C34</f>
        <v>#DIV/0!</v>
      </c>
    </row>
    <row r="36" spans="1:12">
      <c r="A36" s="4" t="s">
        <v>200</v>
      </c>
      <c r="C36" s="76">
        <f>InputData!C72/10000000</f>
        <v>0</v>
      </c>
    </row>
    <row r="37" spans="1:12">
      <c r="A37" s="4" t="s">
        <v>201</v>
      </c>
      <c r="B37" s="67"/>
      <c r="C37" s="90" t="e">
        <f>C35/C36</f>
        <v>#DIV/0!</v>
      </c>
    </row>
    <row r="40" spans="1:12">
      <c r="A40" s="4" t="s">
        <v>210</v>
      </c>
    </row>
    <row r="41" spans="1:12">
      <c r="B41" s="4">
        <v>1992</v>
      </c>
      <c r="C41" s="4">
        <f>B41+1</f>
        <v>1993</v>
      </c>
      <c r="D41" s="4">
        <f t="shared" ref="D41:K41" si="3">C41+1</f>
        <v>1994</v>
      </c>
      <c r="E41" s="4">
        <f t="shared" si="3"/>
        <v>1995</v>
      </c>
      <c r="F41" s="4">
        <f t="shared" si="3"/>
        <v>1996</v>
      </c>
      <c r="G41" s="4">
        <f t="shared" si="3"/>
        <v>1997</v>
      </c>
      <c r="H41" s="4">
        <f t="shared" si="3"/>
        <v>1998</v>
      </c>
      <c r="I41" s="4">
        <f t="shared" si="3"/>
        <v>1999</v>
      </c>
      <c r="J41" s="4">
        <f t="shared" si="3"/>
        <v>2000</v>
      </c>
      <c r="K41" s="4">
        <f t="shared" si="3"/>
        <v>2001</v>
      </c>
    </row>
    <row r="42" spans="1:12">
      <c r="A42" s="4" t="s">
        <v>211</v>
      </c>
      <c r="B42" s="56" t="e">
        <f>ProFormas!G54</f>
        <v>#DIV/0!</v>
      </c>
      <c r="C42" s="56" t="e">
        <f>ProFormas!H54</f>
        <v>#DIV/0!</v>
      </c>
      <c r="D42" s="56" t="e">
        <f>ProFormas!I54</f>
        <v>#DIV/0!</v>
      </c>
      <c r="E42" s="56" t="e">
        <f>ProFormas!J54</f>
        <v>#DIV/0!</v>
      </c>
      <c r="F42" s="56" t="e">
        <f>ProFormas!K54</f>
        <v>#DIV/0!</v>
      </c>
      <c r="G42" s="56" t="e">
        <f>ProFormas!L54</f>
        <v>#DIV/0!</v>
      </c>
      <c r="H42" s="56" t="e">
        <f>ProFormas!M54</f>
        <v>#DIV/0!</v>
      </c>
      <c r="I42" s="56" t="e">
        <f>ProFormas!N54</f>
        <v>#DIV/0!</v>
      </c>
      <c r="J42" s="56" t="e">
        <f>ProFormas!O54</f>
        <v>#DIV/0!</v>
      </c>
      <c r="K42" s="56" t="e">
        <f>ProFormas!P54</f>
        <v>#DIV/0!</v>
      </c>
    </row>
    <row r="43" spans="1:12">
      <c r="A43" s="4" t="s">
        <v>212</v>
      </c>
      <c r="B43" s="56">
        <f>ProFormas!F59</f>
        <v>0</v>
      </c>
      <c r="C43" s="56" t="e">
        <f>ProFormas!G59</f>
        <v>#DIV/0!</v>
      </c>
      <c r="D43" s="56" t="e">
        <f>ProFormas!H59</f>
        <v>#DIV/0!</v>
      </c>
      <c r="E43" s="56" t="e">
        <f>ProFormas!I59</f>
        <v>#DIV/0!</v>
      </c>
      <c r="F43" s="56" t="e">
        <f>ProFormas!J59</f>
        <v>#DIV/0!</v>
      </c>
      <c r="G43" s="56" t="e">
        <f>ProFormas!K59</f>
        <v>#DIV/0!</v>
      </c>
      <c r="H43" s="56" t="e">
        <f>ProFormas!L59</f>
        <v>#DIV/0!</v>
      </c>
      <c r="I43" s="56" t="e">
        <f>ProFormas!M59</f>
        <v>#DIV/0!</v>
      </c>
      <c r="J43" s="56" t="e">
        <f>ProFormas!N59</f>
        <v>#DIV/0!</v>
      </c>
      <c r="K43" s="56" t="e">
        <f>ProFormas!O59</f>
        <v>#DIV/0!</v>
      </c>
    </row>
    <row r="45" spans="1:12">
      <c r="A45" s="4" t="s">
        <v>213</v>
      </c>
      <c r="B45" s="56" t="e">
        <f>B42+B43</f>
        <v>#DIV/0!</v>
      </c>
      <c r="C45" s="56" t="e">
        <f t="shared" ref="C45:K45" si="4">C42+C43</f>
        <v>#DIV/0!</v>
      </c>
      <c r="D45" s="56" t="e">
        <f t="shared" si="4"/>
        <v>#DIV/0!</v>
      </c>
      <c r="E45" s="56" t="e">
        <f t="shared" si="4"/>
        <v>#DIV/0!</v>
      </c>
      <c r="F45" s="56" t="e">
        <f t="shared" si="4"/>
        <v>#DIV/0!</v>
      </c>
      <c r="G45" s="56" t="e">
        <f t="shared" si="4"/>
        <v>#DIV/0!</v>
      </c>
      <c r="H45" s="56" t="e">
        <f t="shared" si="4"/>
        <v>#DIV/0!</v>
      </c>
      <c r="I45" s="56" t="e">
        <f t="shared" si="4"/>
        <v>#DIV/0!</v>
      </c>
      <c r="J45" s="56" t="e">
        <f t="shared" si="4"/>
        <v>#DIV/0!</v>
      </c>
      <c r="K45" s="56" t="e">
        <f t="shared" si="4"/>
        <v>#DIV/0!</v>
      </c>
    </row>
    <row r="46" spans="1:12">
      <c r="A46" s="4" t="s">
        <v>214</v>
      </c>
      <c r="B46" s="56" t="e">
        <f>B45/(1+$B$4)^B1</f>
        <v>#DIV/0!</v>
      </c>
      <c r="C46" s="56" t="e">
        <f t="shared" ref="C46:K46" si="5">C45/(1+$B$4)^C1</f>
        <v>#DIV/0!</v>
      </c>
      <c r="D46" s="56" t="e">
        <f t="shared" si="5"/>
        <v>#DIV/0!</v>
      </c>
      <c r="E46" s="56" t="e">
        <f t="shared" si="5"/>
        <v>#DIV/0!</v>
      </c>
      <c r="F46" s="56" t="e">
        <f t="shared" si="5"/>
        <v>#DIV/0!</v>
      </c>
      <c r="G46" s="56" t="e">
        <f t="shared" si="5"/>
        <v>#DIV/0!</v>
      </c>
      <c r="H46" s="56" t="e">
        <f t="shared" si="5"/>
        <v>#DIV/0!</v>
      </c>
      <c r="I46" s="56" t="e">
        <f t="shared" si="5"/>
        <v>#DIV/0!</v>
      </c>
      <c r="J46" s="56" t="e">
        <f t="shared" si="5"/>
        <v>#DIV/0!</v>
      </c>
      <c r="K46" s="56" t="e">
        <f t="shared" si="5"/>
        <v>#DIV/0!</v>
      </c>
    </row>
    <row r="48" spans="1:12">
      <c r="A48" s="4" t="s">
        <v>215</v>
      </c>
      <c r="C48" s="56" t="e">
        <f>SUM($B$46:$K$46)</f>
        <v>#DIV/0!</v>
      </c>
      <c r="D48" s="56"/>
      <c r="E48" s="56"/>
      <c r="F48" s="56"/>
      <c r="G48" s="56"/>
      <c r="H48" s="56"/>
      <c r="I48" s="56"/>
      <c r="J48" s="56"/>
      <c r="K48" s="56"/>
      <c r="L48" s="56"/>
    </row>
    <row r="49" spans="1:12">
      <c r="A49" s="4" t="s">
        <v>194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</row>
    <row r="50" spans="1:12">
      <c r="A50" s="4" t="s">
        <v>216</v>
      </c>
      <c r="B50" s="56" t="e">
        <f>$K$45</f>
        <v>#DIV/0!</v>
      </c>
    </row>
    <row r="51" spans="1:12" ht="15">
      <c r="A51" s="4" t="s">
        <v>206</v>
      </c>
      <c r="B51" s="74" t="e">
        <f>$K$45/$J$45-1</f>
        <v>#DIV/0!</v>
      </c>
    </row>
    <row r="52" spans="1:12">
      <c r="A52" s="4" t="s">
        <v>217</v>
      </c>
      <c r="B52" s="56" t="e">
        <f>(B50*(1+$B$51)/($B$4-$B$51))</f>
        <v>#DIV/0!</v>
      </c>
    </row>
    <row r="53" spans="1:12">
      <c r="A53" s="4" t="s">
        <v>218</v>
      </c>
      <c r="C53" s="68" t="e">
        <f>B52/(1+$B$4)^K1</f>
        <v>#DIV/0!</v>
      </c>
    </row>
    <row r="54" spans="1:12">
      <c r="A54" s="4" t="s">
        <v>219</v>
      </c>
      <c r="C54" s="56" t="e">
        <f>+C48+C53</f>
        <v>#DIV/0!</v>
      </c>
    </row>
    <row r="55" spans="1:12">
      <c r="A55" s="4" t="s">
        <v>220</v>
      </c>
      <c r="C55" s="68">
        <f>ProFormas!F5</f>
        <v>0</v>
      </c>
    </row>
    <row r="56" spans="1:12">
      <c r="A56" s="4" t="s">
        <v>221</v>
      </c>
      <c r="C56" s="56" t="e">
        <f>SUM(C54:C55)</f>
        <v>#DIV/0!</v>
      </c>
    </row>
    <row r="57" spans="1:12">
      <c r="A57" s="4" t="s">
        <v>200</v>
      </c>
      <c r="C57" s="76">
        <f>InputData!C72/10000000</f>
        <v>0</v>
      </c>
    </row>
    <row r="58" spans="1:12">
      <c r="A58" s="4" t="s">
        <v>201</v>
      </c>
      <c r="B58" s="67"/>
      <c r="C58" s="90" t="e">
        <f>C56/C57</f>
        <v>#DIV/0!</v>
      </c>
    </row>
    <row r="61" spans="1:12">
      <c r="D61" s="35"/>
    </row>
    <row r="62" spans="1:12">
      <c r="D62" s="35"/>
    </row>
    <row r="63" spans="1:12">
      <c r="D63" s="35"/>
    </row>
    <row r="64" spans="1:12">
      <c r="D64" s="35"/>
    </row>
    <row r="65" spans="2:4">
      <c r="D65" s="35"/>
    </row>
    <row r="66" spans="2:4">
      <c r="D66" s="35"/>
    </row>
    <row r="67" spans="2:4">
      <c r="D67" s="35"/>
    </row>
    <row r="68" spans="2:4">
      <c r="D68" s="35"/>
    </row>
    <row r="70" spans="2:4">
      <c r="B70" s="36"/>
    </row>
  </sheetData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showGridLines="0" zoomScale="85" zoomScaleNormal="85" workbookViewId="0">
      <selection activeCell="E27" sqref="E27"/>
    </sheetView>
  </sheetViews>
  <sheetFormatPr defaultRowHeight="15"/>
  <cols>
    <col min="1" max="1" width="62.5703125" customWidth="1"/>
    <col min="2" max="2" width="14.140625" customWidth="1"/>
    <col min="3" max="3" width="11" customWidth="1"/>
    <col min="4" max="4" width="10.28515625" customWidth="1"/>
    <col min="5" max="5" width="10.42578125" customWidth="1"/>
  </cols>
  <sheetData>
    <row r="2" spans="1:9">
      <c r="A2" s="92"/>
      <c r="B2" s="92" t="s">
        <v>255</v>
      </c>
      <c r="C2" s="92" t="s">
        <v>256</v>
      </c>
      <c r="D2" s="92" t="s">
        <v>255</v>
      </c>
      <c r="E2" s="92" t="s">
        <v>256</v>
      </c>
      <c r="F2" s="2"/>
      <c r="G2" s="2"/>
      <c r="H2" s="2"/>
      <c r="I2" s="2"/>
    </row>
    <row r="3" spans="1:9">
      <c r="A3" s="93" t="s">
        <v>233</v>
      </c>
      <c r="B3" s="93"/>
      <c r="C3" s="93">
        <v>3</v>
      </c>
      <c r="D3" s="93"/>
      <c r="E3" s="93"/>
    </row>
    <row r="4" spans="1:9">
      <c r="A4" s="93" t="s">
        <v>234</v>
      </c>
      <c r="B4" s="93"/>
      <c r="C4" s="93">
        <v>7</v>
      </c>
      <c r="D4" s="93"/>
      <c r="E4" s="93"/>
    </row>
    <row r="5" spans="1:9">
      <c r="A5" s="93" t="s">
        <v>235</v>
      </c>
      <c r="B5" s="95" t="e">
        <f>Ratios!B6</f>
        <v>#DIV/0!</v>
      </c>
      <c r="C5" s="95">
        <v>0.25</v>
      </c>
      <c r="D5" s="94" t="e">
        <f>Ratios!B62</f>
        <v>#DIV/0!</v>
      </c>
      <c r="E5" s="94">
        <v>20</v>
      </c>
    </row>
    <row r="6" spans="1:9">
      <c r="A6" s="93" t="s">
        <v>236</v>
      </c>
      <c r="B6" s="93"/>
      <c r="C6" s="94" t="e">
        <f>10*Ratios!B63</f>
        <v>#DIV/0!</v>
      </c>
      <c r="D6" s="93"/>
      <c r="E6" s="93"/>
    </row>
    <row r="7" spans="1:9" ht="42.75" customHeight="1">
      <c r="A7" s="100" t="s">
        <v>237</v>
      </c>
      <c r="B7" s="94">
        <f>InputData!C77</f>
        <v>0</v>
      </c>
      <c r="C7" s="93">
        <f>InputData!C4+1/2*InputData!C11+3/4*InputData!C5+1/2*InputData!C6-InputData!C22</f>
        <v>0</v>
      </c>
      <c r="D7" s="93"/>
      <c r="E7" s="93"/>
    </row>
    <row r="8" spans="1:9">
      <c r="A8" s="93" t="s">
        <v>238</v>
      </c>
      <c r="B8" s="94">
        <f>InputData!C77</f>
        <v>0</v>
      </c>
      <c r="C8" s="97">
        <f>2/3*(InputData!C8-InputData!C22)</f>
        <v>0</v>
      </c>
      <c r="D8" s="93"/>
      <c r="E8" s="93"/>
    </row>
    <row r="9" spans="1:9">
      <c r="A9" s="93" t="s">
        <v>239</v>
      </c>
      <c r="B9" s="94" t="e">
        <f>Ratios!B39</f>
        <v>#DIV/0!</v>
      </c>
      <c r="C9" s="93">
        <v>2</v>
      </c>
      <c r="D9" s="93"/>
      <c r="E9" s="93"/>
    </row>
    <row r="10" spans="1:9">
      <c r="A10" s="93" t="s">
        <v>240</v>
      </c>
      <c r="B10" s="94" t="e">
        <f>Ratios!B40</f>
        <v>#DIV/0!</v>
      </c>
      <c r="C10" s="93">
        <v>1</v>
      </c>
      <c r="D10" s="93"/>
      <c r="E10" s="93"/>
    </row>
    <row r="11" spans="1:9">
      <c r="A11" s="93" t="s">
        <v>241</v>
      </c>
      <c r="B11" s="97" t="e">
        <f>InputData!C4/InputData!C22</f>
        <v>#DIV/0!</v>
      </c>
      <c r="C11" s="93">
        <v>0.5</v>
      </c>
      <c r="D11" s="93"/>
      <c r="E11" s="93"/>
    </row>
    <row r="12" spans="1:9">
      <c r="A12" s="93" t="s">
        <v>242</v>
      </c>
      <c r="B12" s="95" t="e">
        <f>Ratios!B20</f>
        <v>#DIV/0!</v>
      </c>
      <c r="C12" s="98">
        <v>0.4</v>
      </c>
      <c r="D12" s="93"/>
      <c r="E12" s="93"/>
    </row>
    <row r="13" spans="1:9">
      <c r="A13" s="93" t="s">
        <v>243</v>
      </c>
      <c r="B13" s="95" t="e">
        <f>Ratios!B22</f>
        <v>#DIV/0!</v>
      </c>
      <c r="C13" s="98">
        <v>0.2</v>
      </c>
      <c r="D13" s="93"/>
      <c r="E13" s="93"/>
    </row>
    <row r="14" spans="1:9">
      <c r="A14" s="93" t="s">
        <v>244</v>
      </c>
      <c r="B14" s="95" t="e">
        <f>InputData!C31/InputData!C30</f>
        <v>#DIV/0!</v>
      </c>
      <c r="C14" s="98">
        <v>0.3</v>
      </c>
      <c r="D14" s="93"/>
      <c r="E14" s="93"/>
    </row>
    <row r="15" spans="1:9">
      <c r="A15" s="93" t="s">
        <v>245</v>
      </c>
      <c r="B15" s="95" t="e">
        <f>InputData!C35/InputData!C34</f>
        <v>#DIV/0!</v>
      </c>
      <c r="C15" s="98">
        <v>0.15</v>
      </c>
      <c r="D15" s="93"/>
      <c r="E15" s="93"/>
    </row>
    <row r="16" spans="1:9">
      <c r="A16" s="93" t="s">
        <v>246</v>
      </c>
      <c r="B16" s="93" t="e">
        <f>InputData!C20/InputData!C39</f>
        <v>#DIV/0!</v>
      </c>
      <c r="C16" s="99" t="s">
        <v>257</v>
      </c>
      <c r="D16" s="93"/>
      <c r="E16" s="93"/>
    </row>
    <row r="17" spans="1:5">
      <c r="A17" s="93" t="s">
        <v>247</v>
      </c>
      <c r="B17" s="95" t="e">
        <f>-SUM(InputData!C57:L57)/SUM(InputData!C39:L39)</f>
        <v>#DIV/0!</v>
      </c>
      <c r="C17" s="98">
        <v>0.5</v>
      </c>
      <c r="D17" s="93"/>
      <c r="E17" s="93"/>
    </row>
    <row r="18" spans="1:5">
      <c r="A18" s="93" t="s">
        <v>248</v>
      </c>
      <c r="B18" s="93" t="e">
        <f>InputData!C20/(InputData!C72/10000000)</f>
        <v>#DIV/0!</v>
      </c>
      <c r="C18" s="93">
        <f>InputData!C76</f>
        <v>0</v>
      </c>
      <c r="D18" s="93"/>
      <c r="E18" s="93"/>
    </row>
    <row r="19" spans="1:5">
      <c r="A19" s="93" t="s">
        <v>249</v>
      </c>
      <c r="B19" s="93">
        <f>InputData!C20</f>
        <v>0</v>
      </c>
      <c r="C19" s="93">
        <f>2*(InputData!C19-InputData!C8)</f>
        <v>0</v>
      </c>
      <c r="D19" s="93"/>
      <c r="E19" s="93"/>
    </row>
    <row r="20" spans="1:5">
      <c r="A20" s="93" t="s">
        <v>250</v>
      </c>
      <c r="B20" s="93" t="e">
        <f>InputData!C20/InputData!C32</f>
        <v>#DIV/0!</v>
      </c>
      <c r="C20" s="93">
        <v>5</v>
      </c>
      <c r="D20" s="93"/>
      <c r="E20" s="93"/>
    </row>
    <row r="21" spans="1:5">
      <c r="A21" s="93" t="s">
        <v>251</v>
      </c>
      <c r="B21" s="95" t="e">
        <f>Ratios!B58/Ratios!B59</f>
        <v>#DIV/0!</v>
      </c>
      <c r="C21" s="98">
        <v>0.15</v>
      </c>
      <c r="D21" s="93"/>
      <c r="E21" s="93"/>
    </row>
    <row r="22" spans="1:5">
      <c r="A22" s="96"/>
      <c r="B22" s="96"/>
      <c r="C22" s="96"/>
      <c r="D22" s="96"/>
      <c r="E22" s="9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InputData</vt:lpstr>
      <vt:lpstr>Ratios</vt:lpstr>
      <vt:lpstr>CommonSize</vt:lpstr>
      <vt:lpstr>Asssumptions</vt:lpstr>
      <vt:lpstr>ProFormas</vt:lpstr>
      <vt:lpstr>Valuation</vt:lpstr>
      <vt:lpstr>Value Filters</vt:lpstr>
      <vt:lpstr>ProFormas!Print_Area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2017-10-07T13:39:04Z</dcterms:modified>
</cp:coreProperties>
</file>