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"/>
    </mc:Choice>
  </mc:AlternateContent>
  <xr:revisionPtr revIDLastSave="0" documentId="13_ncr:1_{DBD76192-CCEC-4201-80E9-CB44DD5D1850}" xr6:coauthVersionLast="47" xr6:coauthVersionMax="47" xr10:uidLastSave="{00000000-0000-0000-0000-000000000000}"/>
  <bookViews>
    <workbookView xWindow="-108" yWindow="-108" windowWidth="23256" windowHeight="12456" activeTab="1" xr2:uid="{C4A39F37-E44F-4282-827D-7912231F85E8}"/>
  </bookViews>
  <sheets>
    <sheet name="Задание" sheetId="3" r:id="rId1"/>
    <sheet name="Данные" sheetId="1" r:id="rId2"/>
    <sheet name="Вспомогательные данные" sheetId="2" r:id="rId3"/>
  </sheets>
  <definedNames>
    <definedName name="_xlnm._FilterDatabase" localSheetId="1" hidden="1">Данные!$A$33:$C$57</definedName>
    <definedName name="Задание_4">Данные!$A$33</definedName>
    <definedName name="Задание_5">Данные!$A$73</definedName>
    <definedName name="_xlnm.Extract" localSheetId="1">Данные!#REF!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L30" i="1"/>
  <c r="C30" i="1"/>
  <c r="L22" i="1"/>
  <c r="C22" i="1"/>
  <c r="L25" i="1"/>
  <c r="C25" i="1"/>
  <c r="L23" i="1"/>
  <c r="C23" i="1"/>
  <c r="L24" i="1"/>
  <c r="C24" i="1"/>
  <c r="L26" i="1"/>
  <c r="C26" i="1"/>
  <c r="L28" i="1"/>
  <c r="C28" i="1"/>
  <c r="L27" i="1"/>
  <c r="C27" i="1"/>
  <c r="L31" i="1"/>
  <c r="C31" i="1"/>
  <c r="L29" i="1"/>
  <c r="C29" i="1"/>
  <c r="L20" i="1"/>
  <c r="C20" i="1"/>
  <c r="L12" i="1"/>
  <c r="C12" i="1"/>
  <c r="L16" i="1"/>
  <c r="C16" i="1"/>
  <c r="L13" i="1"/>
  <c r="C13" i="1"/>
  <c r="L14" i="1"/>
  <c r="C14" i="1"/>
  <c r="L15" i="1"/>
  <c r="C15" i="1"/>
  <c r="L17" i="1"/>
  <c r="C17" i="1"/>
  <c r="L18" i="1"/>
  <c r="C18" i="1"/>
  <c r="L21" i="1"/>
  <c r="C21" i="1"/>
  <c r="L19" i="1"/>
  <c r="C19" i="1"/>
  <c r="L11" i="1"/>
  <c r="C11" i="1"/>
  <c r="L2" i="1"/>
  <c r="C2" i="1"/>
  <c r="L6" i="1"/>
  <c r="C6" i="1"/>
  <c r="L3" i="1"/>
  <c r="C3" i="1"/>
  <c r="L4" i="1"/>
  <c r="C4" i="1"/>
  <c r="L5" i="1"/>
  <c r="C5" i="1"/>
  <c r="L8" i="1"/>
  <c r="C8" i="1"/>
  <c r="L7" i="1"/>
  <c r="C7" i="1"/>
  <c r="L10" i="1"/>
  <c r="C10" i="1"/>
  <c r="L9" i="1"/>
  <c r="C9" i="1"/>
</calcChain>
</file>

<file path=xl/sharedStrings.xml><?xml version="1.0" encoding="utf-8"?>
<sst xmlns="http://schemas.openxmlformats.org/spreadsheetml/2006/main" count="211" uniqueCount="75">
  <si>
    <t>Территория</t>
  </si>
  <si>
    <t>Организации</t>
  </si>
  <si>
    <t>Генеральный директор</t>
  </si>
  <si>
    <t>Адрес</t>
  </si>
  <si>
    <t>Организация 1</t>
  </si>
  <si>
    <t>Организация 2</t>
  </si>
  <si>
    <t>Организация 3</t>
  </si>
  <si>
    <t>Организация 4</t>
  </si>
  <si>
    <t>Организация 5</t>
  </si>
  <si>
    <t>Организация 6</t>
  </si>
  <si>
    <t>Организация 7</t>
  </si>
  <si>
    <t>Организация 8</t>
  </si>
  <si>
    <t>Организация 9</t>
  </si>
  <si>
    <t>Организация 10</t>
  </si>
  <si>
    <t>Выручка на одного сотрудника (производительность труда)</t>
  </si>
  <si>
    <t>Петров И.П.</t>
  </si>
  <si>
    <t>Иванов П.Е.</t>
  </si>
  <si>
    <t>Ильин В.С.</t>
  </si>
  <si>
    <t>Кузнецов В.Л.</t>
  </si>
  <si>
    <t>Васильев Л.Р.</t>
  </si>
  <si>
    <t>Волков С.Н.</t>
  </si>
  <si>
    <t>Белкин Н.Н.</t>
  </si>
  <si>
    <t>Афанасьев В.К.</t>
  </si>
  <si>
    <t>Голубев Р.П.</t>
  </si>
  <si>
    <t>Осипов К.В.</t>
  </si>
  <si>
    <t>Москва</t>
  </si>
  <si>
    <t>Санкт-Петербург</t>
  </si>
  <si>
    <t>Ярославль</t>
  </si>
  <si>
    <t>Уфа</t>
  </si>
  <si>
    <t>Казань</t>
  </si>
  <si>
    <t>Нижний Новгород</t>
  </si>
  <si>
    <t>Отчетная дата</t>
  </si>
  <si>
    <t>Наименование</t>
  </si>
  <si>
    <t>Ключ</t>
  </si>
  <si>
    <t>Адрес 1</t>
  </si>
  <si>
    <t>Адрес 3</t>
  </si>
  <si>
    <t>Адрес 9</t>
  </si>
  <si>
    <t>Адрес 2</t>
  </si>
  <si>
    <t>Адрес 4</t>
  </si>
  <si>
    <t>Адрес 5</t>
  </si>
  <si>
    <t>Адрес 6</t>
  </si>
  <si>
    <t>Адрес 7</t>
  </si>
  <si>
    <t>Адрес 8</t>
  </si>
  <si>
    <t>Адрес 10</t>
  </si>
  <si>
    <t>Ключ территории</t>
  </si>
  <si>
    <t>Ключ организации</t>
  </si>
  <si>
    <t>измерение</t>
  </si>
  <si>
    <t>атрибут</t>
  </si>
  <si>
    <t>данные</t>
  </si>
  <si>
    <t>Задание:</t>
  </si>
  <si>
    <t>4. Построить 2 разных типа графиков на основании представленных данных</t>
  </si>
  <si>
    <t>Дата создания организации</t>
  </si>
  <si>
    <t>2. Произвести расчет показателя "Выручка на одного сотрудника"</t>
  </si>
  <si>
    <t>Количество сотрудников, чел.</t>
  </si>
  <si>
    <t>"Данные"</t>
  </si>
  <si>
    <t>Объем выручки, тыс. руб.</t>
  </si>
  <si>
    <t>3. Сопоставить наименования элементов столбцов "Территории", "Организации" с соответствующими ключами, указанными на листе "Вспомогательные данные", используя функции excel</t>
  </si>
  <si>
    <t>* Все задания необходимо выполнять на листе</t>
  </si>
  <si>
    <t>1. Необходимо определить, какие поля являются измерениями (разрезами/справочниками), атрибутами измерений (признаками), данными. Выделить столбцы в соответствии с легендой</t>
  </si>
  <si>
    <t>5. В отдельной таблице рассчитать общий "Объем выручки, тыс. руб." в разрезе всех территорий и отчетных дат, используя функции excel</t>
  </si>
  <si>
    <t>Общий итог</t>
  </si>
  <si>
    <t>янв</t>
  </si>
  <si>
    <t>фев</t>
  </si>
  <si>
    <t>мар</t>
  </si>
  <si>
    <t>Объем выручки</t>
  </si>
  <si>
    <t>Задание 5</t>
  </si>
  <si>
    <t>Задание 4</t>
  </si>
  <si>
    <t>Названия строк</t>
  </si>
  <si>
    <t>Названия столбцов</t>
  </si>
  <si>
    <t>Объем выручки, тыс. руб</t>
  </si>
  <si>
    <t>Диаграмма 1</t>
  </si>
  <si>
    <t>Диаграмма 2</t>
  </si>
  <si>
    <t>Навигация</t>
  </si>
  <si>
    <t>Код ГД</t>
  </si>
  <si>
    <t>Средняя выручка на одного сотрудника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</si>
</sst>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43" fontId="0" fillId="0" borderId="0" xfId="0" applyNumberFormat="1"/>
    <xf numFmtId="0" fontId="0" fillId="4" borderId="2" xfId="0" applyFill="1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5" fillId="0" borderId="0" xfId="0" applyFont="1"/>
    <xf numFmtId="0" fontId="7" fillId="0" borderId="0" xfId="0" applyFont="1"/>
    <xf numFmtId="0" fontId="8" fillId="0" borderId="0" xfId="2" applyFont="1"/>
    <xf numFmtId="0" fontId="6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2"/>
    <xf numFmtId="0" fontId="4" fillId="0" borderId="0" xfId="2" applyFill="1"/>
    <xf numFmtId="14" fontId="0" fillId="4" borderId="0" xfId="0" applyNumberFormat="1" applyFill="1"/>
    <xf numFmtId="0" fontId="2" fillId="7" borderId="0" xfId="0" applyFont="1" applyFill="1" applyAlignment="1">
      <alignment horizontal="center" vertical="center" wrapText="1"/>
    </xf>
    <xf numFmtId="0" fontId="0" fillId="8" borderId="0" xfId="0" applyFill="1"/>
    <xf numFmtId="0" fontId="2" fillId="3" borderId="0" xfId="0" applyFont="1" applyFill="1" applyAlignment="1">
      <alignment horizontal="center" vertical="center" wrapText="1"/>
    </xf>
    <xf numFmtId="14" fontId="0" fillId="3" borderId="0" xfId="0" applyNumberFormat="1" applyFill="1" applyAlignment="1">
      <alignment horizontal="left"/>
    </xf>
    <xf numFmtId="0" fontId="0" fillId="7" borderId="0" xfId="0" applyFill="1"/>
    <xf numFmtId="0" fontId="0" fillId="9" borderId="0" xfId="0" applyFill="1"/>
    <xf numFmtId="43" fontId="0" fillId="9" borderId="0" xfId="1" applyFont="1" applyFill="1"/>
    <xf numFmtId="43" fontId="0" fillId="9" borderId="0" xfId="0" applyNumberFormat="1" applyFill="1"/>
    <xf numFmtId="0" fontId="0" fillId="10" borderId="0" xfId="0" applyFill="1"/>
    <xf numFmtId="14" fontId="0" fillId="10" borderId="0" xfId="0" applyNumberFormat="1" applyFill="1" applyAlignment="1">
      <alignment horizontal="left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32">
    <dxf>
      <fill>
        <patternFill>
          <bgColor theme="5" tint="0.39997558519241921"/>
        </patternFill>
      </fill>
    </dxf>
    <dxf>
      <fill>
        <patternFill>
          <bgColor rgb="FF92D050"/>
        </patternFill>
      </fill>
    </dxf>
    <dxf>
      <fill>
        <patternFill>
          <bgColor theme="2" tint="-9.9978637043366805E-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5" tint="0.79998168889431442"/>
        </patternFill>
      </fill>
    </dxf>
    <dxf>
      <numFmt numFmtId="35" formatCode="_-* #,##0.00_-;\-* #,##0.00_-;_-* &quot;-&quot;??_-;_-@_-"/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numFmt numFmtId="0" formatCode="General"/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numFmt numFmtId="0" formatCode="General"/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numFmt numFmtId="0" formatCode="General"/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- стажер аналитик (Восстановленный).xlsx]Данные!Сводная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о</a:t>
            </a:r>
            <a:r>
              <a:rPr lang="ru-RU"/>
              <a:t>бъема</a:t>
            </a:r>
            <a:r>
              <a:rPr lang="ru-RU" baseline="0"/>
              <a:t> выручки по территории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Данные!$B$34:$B$35</c:f>
              <c:strCache>
                <c:ptCount val="1"/>
                <c:pt idx="0">
                  <c:v>Казань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Данные!$A$36:$A$39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Данные!$B$36:$B$39</c:f>
              <c:numCache>
                <c:formatCode>General</c:formatCode>
                <c:ptCount val="3"/>
                <c:pt idx="0">
                  <c:v>106500</c:v>
                </c:pt>
                <c:pt idx="1">
                  <c:v>340000</c:v>
                </c:pt>
                <c:pt idx="2">
                  <c:v>225700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6-4885-99C2-011BAF2EC48A}"/>
            </c:ext>
          </c:extLst>
        </c:ser>
        <c:ser>
          <c:idx val="1"/>
          <c:order val="1"/>
          <c:tx>
            <c:strRef>
              <c:f>Данные!$C$34:$C$35</c:f>
              <c:strCache>
                <c:ptCount val="1"/>
                <c:pt idx="0">
                  <c:v>Москва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Данные!$A$36:$A$39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Данные!$C$36:$C$39</c:f>
              <c:numCache>
                <c:formatCode>General</c:formatCode>
                <c:ptCount val="3"/>
                <c:pt idx="0">
                  <c:v>514500</c:v>
                </c:pt>
                <c:pt idx="1">
                  <c:v>471000</c:v>
                </c:pt>
                <c:pt idx="2">
                  <c:v>531400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6-4885-99C2-011BAF2EC48A}"/>
            </c:ext>
          </c:extLst>
        </c:ser>
        <c:ser>
          <c:idx val="2"/>
          <c:order val="2"/>
          <c:tx>
            <c:strRef>
              <c:f>Данные!$D$34:$D$35</c:f>
              <c:strCache>
                <c:ptCount val="1"/>
                <c:pt idx="0">
                  <c:v>Нижний Новгород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Данные!$A$36:$A$39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Данные!$D$36:$D$39</c:f>
              <c:numCache>
                <c:formatCode>General</c:formatCode>
                <c:ptCount val="3"/>
                <c:pt idx="0">
                  <c:v>384500</c:v>
                </c:pt>
                <c:pt idx="1">
                  <c:v>520000</c:v>
                </c:pt>
                <c:pt idx="2">
                  <c:v>479400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6-4885-99C2-011BAF2EC48A}"/>
            </c:ext>
          </c:extLst>
        </c:ser>
        <c:ser>
          <c:idx val="3"/>
          <c:order val="3"/>
          <c:tx>
            <c:strRef>
              <c:f>Данные!$E$34:$E$35</c:f>
              <c:strCache>
                <c:ptCount val="1"/>
                <c:pt idx="0">
                  <c:v>Санкт-Петербург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Данные!$A$36:$A$39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Данные!$E$36:$E$39</c:f>
              <c:numCache>
                <c:formatCode>General</c:formatCode>
                <c:ptCount val="3"/>
                <c:pt idx="0">
                  <c:v>485000</c:v>
                </c:pt>
                <c:pt idx="1">
                  <c:v>772100</c:v>
                </c:pt>
                <c:pt idx="2">
                  <c:v>953900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6-4885-99C2-011BAF2EC48A}"/>
            </c:ext>
          </c:extLst>
        </c:ser>
        <c:ser>
          <c:idx val="4"/>
          <c:order val="4"/>
          <c:tx>
            <c:strRef>
              <c:f>Данные!$F$34:$F$35</c:f>
              <c:strCache>
                <c:ptCount val="1"/>
                <c:pt idx="0">
                  <c:v>Уфа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Данные!$A$36:$A$39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Данные!$F$36:$F$39</c:f>
              <c:numCache>
                <c:formatCode>General</c:formatCode>
                <c:ptCount val="3"/>
                <c:pt idx="0">
                  <c:v>117000</c:v>
                </c:pt>
                <c:pt idx="1">
                  <c:v>250000</c:v>
                </c:pt>
                <c:pt idx="2">
                  <c:v>320100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A6-4885-99C2-011BAF2EC48A}"/>
            </c:ext>
          </c:extLst>
        </c:ser>
        <c:ser>
          <c:idx val="5"/>
          <c:order val="5"/>
          <c:tx>
            <c:strRef>
              <c:f>Данные!$G$34:$G$35</c:f>
              <c:strCache>
                <c:ptCount val="1"/>
                <c:pt idx="0">
                  <c:v>Ярославль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Данные!$A$36:$A$39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Данные!$G$36:$G$39</c:f>
              <c:numCache>
                <c:formatCode>General</c:formatCode>
                <c:ptCount val="3"/>
                <c:pt idx="0">
                  <c:v>329000</c:v>
                </c:pt>
                <c:pt idx="1">
                  <c:v>210000</c:v>
                </c:pt>
                <c:pt idx="2">
                  <c:v>314500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A6-4885-99C2-011BAF2E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65056"/>
        <c:axId val="688463616"/>
      </c:lineChart>
      <c:catAx>
        <c:axId val="6884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63616"/>
        <c:crosses val="autoZero"/>
        <c:auto val="1"/>
        <c:lblAlgn val="ctr"/>
        <c:lblOffset val="100"/>
        <c:noMultiLvlLbl val="0"/>
      </c:catAx>
      <c:valAx>
        <c:axId val="6884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- стажер аналитик (Восстановленный).xlsx]Данные!Сводная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выручка на сотрудника за 1к2023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Данные!$K$34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Данные!$J$35:$J$44</c:f>
              <c:strCache>
                <c:ptCount val="10"/>
                <c:pt idx="0">
                  <c:v>Организация 1</c:v>
                </c:pt>
                <c:pt idx="1">
                  <c:v>Организация 10</c:v>
                </c:pt>
                <c:pt idx="2">
                  <c:v>Организация 2</c:v>
                </c:pt>
                <c:pt idx="3">
                  <c:v>Организация 3</c:v>
                </c:pt>
                <c:pt idx="4">
                  <c:v>Организация 4</c:v>
                </c:pt>
                <c:pt idx="5">
                  <c:v>Организация 5</c:v>
                </c:pt>
                <c:pt idx="6">
                  <c:v>Организация 6</c:v>
                </c:pt>
                <c:pt idx="7">
                  <c:v>Организация 7</c:v>
                </c:pt>
                <c:pt idx="8">
                  <c:v>Организация 8</c:v>
                </c:pt>
                <c:pt idx="9">
                  <c:v>Организация 9</c:v>
                </c:pt>
              </c:strCache>
            </c:strRef>
          </c:cat>
          <c:val>
            <c:numRef>
              <c:f>Данные!$K$35:$K$44</c:f>
              <c:numCache>
                <c:formatCode>General</c:formatCode>
                <c:ptCount val="10"/>
                <c:pt idx="0">
                  <c:v>700.38797814207646</c:v>
                </c:pt>
                <c:pt idx="1">
                  <c:v>900.83333333333337</c:v>
                </c:pt>
                <c:pt idx="2">
                  <c:v>633.16148437105483</c:v>
                </c:pt>
                <c:pt idx="3">
                  <c:v>1008.285961443401</c:v>
                </c:pt>
                <c:pt idx="4">
                  <c:v>817.97619047619048</c:v>
                </c:pt>
                <c:pt idx="5">
                  <c:v>831.95596093606048</c:v>
                </c:pt>
                <c:pt idx="6">
                  <c:v>935.86122528870635</c:v>
                </c:pt>
                <c:pt idx="7">
                  <c:v>829.32073490813639</c:v>
                </c:pt>
                <c:pt idx="8">
                  <c:v>941.98933782267113</c:v>
                </c:pt>
                <c:pt idx="9">
                  <c:v>1291.6253919823714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0-4C1A-BB11-D594C5EA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067200"/>
        <c:axId val="815065280"/>
      </c:barChart>
      <c:catAx>
        <c:axId val="8150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065280"/>
        <c:crosses val="autoZero"/>
        <c:auto val="1"/>
        <c:lblAlgn val="ctr"/>
        <c:lblOffset val="100"/>
        <c:noMultiLvlLbl val="0"/>
      </c:catAx>
      <c:valAx>
        <c:axId val="8150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06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0</xdr:rowOff>
    </xdr:from>
    <xdr:to>
      <xdr:col>6</xdr:col>
      <xdr:colOff>21770</xdr:colOff>
      <xdr:row>70</xdr:row>
      <xdr:rowOff>32657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1414CE-6B25-A7FF-962C-4CE2141F3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3263</xdr:colOff>
      <xdr:row>47</xdr:row>
      <xdr:rowOff>10886</xdr:rowOff>
    </xdr:from>
    <xdr:to>
      <xdr:col>10</xdr:col>
      <xdr:colOff>4996542</xdr:colOff>
      <xdr:row>70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CC26F9-F246-11B6-0FB7-FAEA8CD9A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вгений Копылов" refreshedDate="45409.590607407408" createdVersion="8" refreshedVersion="8" minRefreshableVersion="3" recordCount="30" xr:uid="{780CAE49-DE91-48D4-9D59-58D7B8F8185D}">
  <cacheSource type="worksheet">
    <worksheetSource name="Таблица1"/>
  </cacheSource>
  <cacheFields count="13">
    <cacheField name="Отчетная дата" numFmtId="14">
      <sharedItems containsSemiMixedTypes="0" containsNonDate="0" containsDate="1" containsString="0" minDate="2023-01-01T00:00:00" maxDate="2023-03-02T00:00:00" count="3">
        <d v="2023-01-01T00:00:00"/>
        <d v="2023-02-01T00:00:00"/>
        <d v="2023-03-01T00:00:00"/>
      </sharedItems>
      <fieldGroup par="12"/>
    </cacheField>
    <cacheField name="Территория" numFmtId="0">
      <sharedItems count="6">
        <s v="Москва"/>
        <s v="Санкт-Петербург"/>
        <s v="Ярославль"/>
        <s v="Уфа"/>
        <s v="Казань"/>
        <s v="Нижний Новгород"/>
      </sharedItems>
    </cacheField>
    <cacheField name="Ключ территории" numFmtId="0">
      <sharedItems containsSemiMixedTypes="0" containsString="0" containsNumber="1" containsInteger="1" minValue="1" maxValue="6"/>
    </cacheField>
    <cacheField name="Организации" numFmtId="0">
      <sharedItems count="10">
        <s v="Организация 1"/>
        <s v="Организация 2"/>
        <s v="Организация 3"/>
        <s v="Организация 4"/>
        <s v="Организация 5"/>
        <s v="Организация 6"/>
        <s v="Организация 7"/>
        <s v="Организация 8"/>
        <s v="Организация 9"/>
        <s v="Организация 10"/>
      </sharedItems>
    </cacheField>
    <cacheField name="Ключ организации" numFmtId="0">
      <sharedItems containsSemiMixedTypes="0" containsString="0" containsNumber="1" containsInteger="1" minValue="1" maxValue="10"/>
    </cacheField>
    <cacheField name="Дата создания организации" numFmtId="0">
      <sharedItems containsSemiMixedTypes="0" containsString="0" containsNumber="1" containsInteger="1" minValue="2002" maxValue="2016"/>
    </cacheField>
    <cacheField name="Генеральный директор" numFmtId="0">
      <sharedItems/>
    </cacheField>
    <cacheField name="Адрес" numFmtId="0">
      <sharedItems/>
    </cacheField>
    <cacheField name="Объем выручки, тыс. руб." numFmtId="43">
      <sharedItems containsSemiMixedTypes="0" containsString="0" containsNumber="1" containsInteger="1" minValue="96000" maxValue="364500"/>
    </cacheField>
    <cacheField name="Количество сотрудников, чел." numFmtId="0">
      <sharedItems containsSemiMixedTypes="0" containsString="0" containsNumber="1" containsInteger="1" minValue="225" maxValue="328"/>
    </cacheField>
    <cacheField name="Выручка на одного сотрудника (производительность труда)" numFmtId="43">
      <sharedItems containsSemiMixedTypes="0" containsString="0" containsNumber="1" minValue="369.23076923076923" maxValue="1584.7826086956522" count="30">
        <n v="500"/>
        <n v="421.875"/>
        <n v="1175"/>
        <n v="417.85714285714283"/>
        <n v="394.44444444444446"/>
        <n v="369.23076923076923"/>
        <n v="438"/>
        <n v="1018.5185185185185"/>
        <n v="1584.7826086956522"/>
        <n v="793.75"/>
        <n v="590.1639344262295"/>
        <n v="518.29268292682923"/>
        <n v="726.64359861591697"/>
        <n v="892.85714285714289"/>
        <n v="1259.2592592592594"/>
        <n v="1164.1221374045801"/>
        <n v="1102.3622047244094"/>
        <n v="888.88888888888891"/>
        <n v="1276.3157894736842"/>
        <n v="928.4375"/>
        <n v="1011"/>
        <n v="959.31677018633536"/>
        <n v="1123.2142857142858"/>
        <n v="1143.2142857142858"/>
        <n v="842.16417910447763"/>
        <n v="1274.2307692307693"/>
        <n v="947.6"/>
        <n v="918.56060606060601"/>
        <n v="1013.7777777777778"/>
        <n v="980.3125"/>
      </sharedItems>
    </cacheField>
    <cacheField name="Дни (Отчетная дата)" numFmtId="0" databaseField="0">
      <fieldGroup base="0">
        <rangePr groupBy="days" startDate="2023-01-01T00:00:00" endDate="2023-03-02T00:00:00"/>
        <groupItems count="368">
          <s v="&lt;01.01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3.2023"/>
        </groupItems>
      </fieldGroup>
    </cacheField>
    <cacheField name="Месяцы (Отчетная дата)" numFmtId="0" databaseField="0">
      <fieldGroup base="0">
        <rangePr groupBy="months" startDate="2023-01-01T00:00:00" endDate="2023-03-02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3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"/>
    <x v="0"/>
    <n v="1"/>
    <n v="2010"/>
    <s v="Петров И.П."/>
    <s v="Адрес 1"/>
    <n v="150000"/>
    <n v="300"/>
    <x v="0"/>
  </r>
  <r>
    <x v="0"/>
    <x v="1"/>
    <n v="2"/>
    <x v="1"/>
    <n v="2"/>
    <n v="2015"/>
    <s v="Иванов П.Е."/>
    <s v="Адрес 2"/>
    <n v="135000"/>
    <n v="320"/>
    <x v="1"/>
  </r>
  <r>
    <x v="0"/>
    <x v="2"/>
    <n v="3"/>
    <x v="2"/>
    <n v="3"/>
    <n v="2016"/>
    <s v="Ильин В.С."/>
    <s v="Адрес 3"/>
    <n v="329000"/>
    <n v="280"/>
    <x v="2"/>
  </r>
  <r>
    <x v="0"/>
    <x v="3"/>
    <n v="4"/>
    <x v="3"/>
    <n v="4"/>
    <n v="2010"/>
    <s v="Кузнецов В.Л."/>
    <s v="Адрес 4"/>
    <n v="117000"/>
    <n v="280"/>
    <x v="3"/>
  </r>
  <r>
    <x v="0"/>
    <x v="4"/>
    <n v="5"/>
    <x v="4"/>
    <n v="5"/>
    <n v="2008"/>
    <s v="Васильев Л.Р."/>
    <s v="Адрес 5"/>
    <n v="106500"/>
    <n v="270"/>
    <x v="4"/>
  </r>
  <r>
    <x v="0"/>
    <x v="1"/>
    <n v="2"/>
    <x v="5"/>
    <n v="6"/>
    <n v="2002"/>
    <s v="Волков С.Н."/>
    <s v="Адрес 6"/>
    <n v="96000"/>
    <n v="260"/>
    <x v="5"/>
  </r>
  <r>
    <x v="0"/>
    <x v="5"/>
    <n v="6"/>
    <x v="6"/>
    <n v="7"/>
    <n v="2006"/>
    <s v="Афанасьев В.К."/>
    <s v="Адрес 7"/>
    <n v="109500"/>
    <n v="250"/>
    <x v="6"/>
  </r>
  <r>
    <x v="0"/>
    <x v="5"/>
    <n v="6"/>
    <x v="7"/>
    <n v="8"/>
    <n v="2008"/>
    <s v="Белкин Н.Н."/>
    <s v="Адрес 8"/>
    <n v="275000"/>
    <n v="270"/>
    <x v="7"/>
  </r>
  <r>
    <x v="0"/>
    <x v="0"/>
    <n v="1"/>
    <x v="8"/>
    <n v="9"/>
    <n v="2011"/>
    <s v="Осипов К.В."/>
    <s v="Адрес 9"/>
    <n v="364500"/>
    <n v="230"/>
    <x v="8"/>
  </r>
  <r>
    <x v="0"/>
    <x v="1"/>
    <n v="2"/>
    <x v="9"/>
    <n v="10"/>
    <n v="2016"/>
    <s v="Голубев Р.П."/>
    <s v="Адрес 10"/>
    <n v="254000"/>
    <n v="320"/>
    <x v="9"/>
  </r>
  <r>
    <x v="1"/>
    <x v="0"/>
    <n v="1"/>
    <x v="0"/>
    <n v="1"/>
    <n v="2010"/>
    <s v="Петров И.П."/>
    <s v="Адрес 1"/>
    <n v="180000"/>
    <n v="305"/>
    <x v="10"/>
  </r>
  <r>
    <x v="1"/>
    <x v="1"/>
    <n v="2"/>
    <x v="1"/>
    <n v="2"/>
    <n v="2015"/>
    <s v="Иванов П.Е."/>
    <s v="Адрес 2"/>
    <n v="170000"/>
    <n v="328"/>
    <x v="11"/>
  </r>
  <r>
    <x v="1"/>
    <x v="2"/>
    <n v="3"/>
    <x v="2"/>
    <n v="3"/>
    <n v="2016"/>
    <s v="Ильин В.С."/>
    <s v="Адрес 3"/>
    <n v="210000"/>
    <n v="289"/>
    <x v="12"/>
  </r>
  <r>
    <x v="1"/>
    <x v="3"/>
    <n v="4"/>
    <x v="3"/>
    <n v="4"/>
    <n v="2010"/>
    <s v="Кузнецов В.Л."/>
    <s v="Адрес 4"/>
    <n v="250000"/>
    <n v="280"/>
    <x v="13"/>
  </r>
  <r>
    <x v="1"/>
    <x v="4"/>
    <n v="5"/>
    <x v="4"/>
    <n v="5"/>
    <n v="2008"/>
    <s v="Васильев Л.Р."/>
    <s v="Адрес 5"/>
    <n v="340000"/>
    <n v="270"/>
    <x v="14"/>
  </r>
  <r>
    <x v="1"/>
    <x v="1"/>
    <n v="2"/>
    <x v="5"/>
    <n v="6"/>
    <n v="2002"/>
    <s v="Волков С.Н."/>
    <s v="Адрес 6"/>
    <n v="305000"/>
    <n v="262"/>
    <x v="15"/>
  </r>
  <r>
    <x v="1"/>
    <x v="5"/>
    <n v="6"/>
    <x v="6"/>
    <n v="7"/>
    <n v="2006"/>
    <s v="Афанасьев В.К."/>
    <s v="Адрес 7"/>
    <n v="280000"/>
    <n v="254"/>
    <x v="16"/>
  </r>
  <r>
    <x v="1"/>
    <x v="5"/>
    <n v="6"/>
    <x v="7"/>
    <n v="8"/>
    <n v="2008"/>
    <s v="Белкин Н.Н."/>
    <s v="Адрес 8"/>
    <n v="240000"/>
    <n v="270"/>
    <x v="17"/>
  </r>
  <r>
    <x v="1"/>
    <x v="0"/>
    <n v="1"/>
    <x v="8"/>
    <n v="9"/>
    <n v="2011"/>
    <s v="Осипов К.В."/>
    <s v="Адрес 9"/>
    <n v="291000"/>
    <n v="228"/>
    <x v="18"/>
  </r>
  <r>
    <x v="1"/>
    <x v="1"/>
    <n v="2"/>
    <x v="9"/>
    <n v="10"/>
    <n v="2016"/>
    <s v="Голубев Р.П."/>
    <s v="Адрес 10"/>
    <n v="297100"/>
    <n v="320"/>
    <x v="19"/>
  </r>
  <r>
    <x v="2"/>
    <x v="0"/>
    <n v="1"/>
    <x v="0"/>
    <n v="1"/>
    <n v="2010"/>
    <s v="Петров И.П."/>
    <s v="Адрес 1"/>
    <n v="303300"/>
    <n v="300"/>
    <x v="20"/>
  </r>
  <r>
    <x v="2"/>
    <x v="1"/>
    <n v="2"/>
    <x v="1"/>
    <n v="2"/>
    <n v="2015"/>
    <s v="Иванов П.Е."/>
    <s v="Адрес 2"/>
    <n v="308900"/>
    <n v="322"/>
    <x v="21"/>
  </r>
  <r>
    <x v="2"/>
    <x v="2"/>
    <n v="3"/>
    <x v="2"/>
    <n v="3"/>
    <n v="2016"/>
    <s v="Ильин В.С."/>
    <s v="Адрес 3"/>
    <n v="314500"/>
    <n v="280"/>
    <x v="22"/>
  </r>
  <r>
    <x v="2"/>
    <x v="3"/>
    <n v="4"/>
    <x v="3"/>
    <n v="4"/>
    <n v="2010"/>
    <s v="Кузнецов В.Л."/>
    <s v="Адрес 4"/>
    <n v="320100"/>
    <n v="280"/>
    <x v="23"/>
  </r>
  <r>
    <x v="2"/>
    <x v="4"/>
    <n v="5"/>
    <x v="4"/>
    <n v="5"/>
    <n v="2008"/>
    <s v="Васильев Л.Р."/>
    <s v="Адрес 5"/>
    <n v="225700"/>
    <n v="268"/>
    <x v="24"/>
  </r>
  <r>
    <x v="2"/>
    <x v="1"/>
    <n v="2"/>
    <x v="5"/>
    <n v="6"/>
    <n v="2002"/>
    <s v="Волков С.Н."/>
    <s v="Адрес 6"/>
    <n v="331300"/>
    <n v="260"/>
    <x v="25"/>
  </r>
  <r>
    <x v="2"/>
    <x v="5"/>
    <n v="6"/>
    <x v="6"/>
    <n v="7"/>
    <n v="2006"/>
    <s v="Афанасьев В.К."/>
    <s v="Адрес 7"/>
    <n v="236900"/>
    <n v="250"/>
    <x v="26"/>
  </r>
  <r>
    <x v="2"/>
    <x v="5"/>
    <n v="6"/>
    <x v="7"/>
    <n v="8"/>
    <n v="2008"/>
    <s v="Белкин Н.Н."/>
    <s v="Адрес 8"/>
    <n v="242500"/>
    <n v="264"/>
    <x v="27"/>
  </r>
  <r>
    <x v="2"/>
    <x v="0"/>
    <n v="1"/>
    <x v="8"/>
    <n v="9"/>
    <n v="2011"/>
    <s v="Осипов К.В."/>
    <s v="Адрес 9"/>
    <n v="228100"/>
    <n v="225"/>
    <x v="28"/>
  </r>
  <r>
    <x v="2"/>
    <x v="1"/>
    <n v="2"/>
    <x v="9"/>
    <n v="10"/>
    <n v="2016"/>
    <s v="Голубев Р.П."/>
    <s v="Адрес 10"/>
    <n v="313700"/>
    <n v="32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C1719-C9ED-4471-8FF9-341E5DC6AA14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4">
  <location ref="J34:K44" firstHeaderRow="1" firstDataRow="1" firstDataCol="1"/>
  <pivotFields count="13">
    <pivotField numFmtId="14" showAll="0">
      <items count="4">
        <item x="0"/>
        <item x="1"/>
        <item x="2"/>
        <item t="default"/>
      </items>
    </pivotField>
    <pivotField showAll="0"/>
    <pivotField showAll="0"/>
    <pivotField axis="axisRow" showAll="0" sortType="ascending">
      <items count="11">
        <item sd="0" x="0"/>
        <item sd="0" x="9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/>
    <pivotField showAll="0"/>
    <pivotField showAll="0"/>
    <pivotField showAll="0"/>
    <pivotField numFmtId="43" showAll="0"/>
    <pivotField showAll="0"/>
    <pivotField dataField="1" numFmtId="43" showAll="0">
      <items count="31">
        <item x="5"/>
        <item x="4"/>
        <item x="3"/>
        <item x="1"/>
        <item x="6"/>
        <item x="0"/>
        <item x="11"/>
        <item x="10"/>
        <item x="12"/>
        <item x="9"/>
        <item x="24"/>
        <item x="17"/>
        <item x="13"/>
        <item x="27"/>
        <item x="19"/>
        <item x="26"/>
        <item x="21"/>
        <item x="29"/>
        <item x="20"/>
        <item x="28"/>
        <item x="7"/>
        <item x="16"/>
        <item x="22"/>
        <item x="23"/>
        <item x="15"/>
        <item x="2"/>
        <item x="14"/>
        <item x="25"/>
        <item x="18"/>
        <item x="8"/>
        <item t="default"/>
      </items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Средняя выручка на одного сотрудника" fld="10" subtotal="average" baseField="3" baseItem="9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595A1-C5C2-4085-87A8-2282BB0EF89E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4:H39" firstHeaderRow="1" firstDataRow="2" firstDataCol="1"/>
  <pivotFields count="13">
    <pivotField axis="axisRow" numFmtId="14" showAll="0">
      <items count="4">
        <item x="0"/>
        <item x="1"/>
        <item x="2"/>
        <item t="default"/>
      </items>
    </pivotField>
    <pivotField axis="axisCol" showAll="0">
      <items count="7">
        <item x="4"/>
        <item x="0"/>
        <item x="5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2"/>
    <field x="11"/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Объем выручки, тыс. руб" fld="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3205A-B7B1-4337-BC0F-42F04AF90EB1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Отчетная дата">
  <location ref="A74:B78" firstHeaderRow="1" firstDataRow="1" firstDataCol="1"/>
  <pivotFields count="13">
    <pivotField axis="axisRow" numFmtId="14" showAll="0">
      <items count="4">
        <item sd="0" x="0"/>
        <item sd="0" x="1"/>
        <item sd="0" x="2"/>
        <item t="default"/>
      </items>
    </pivotField>
    <pivotField axis="axisRow" showAll="0">
      <items count="7">
        <item sd="0" x="4"/>
        <item sd="0" x="0"/>
        <item sd="0" x="5"/>
        <item sd="0" x="1"/>
        <item sd="0" x="3"/>
        <item sd="0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Объем выручки" fld="8" baseField="0" baseItem="0"/>
  </dataFields>
  <formats count="12">
    <format dxfId="31">
      <pivotArea dataOnly="0" labelOnly="1" outline="0" axis="axisValues" fieldPosition="0"/>
    </format>
    <format dxfId="30">
      <pivotArea collapsedLevelsAreSubtotals="1" fieldPosition="0">
        <references count="1">
          <reference field="0" count="1">
            <x v="0"/>
          </reference>
        </references>
      </pivotArea>
    </format>
    <format dxfId="29">
      <pivotArea collapsedLevelsAreSubtotals="1" fieldPosition="0">
        <references count="1">
          <reference field="0" count="1">
            <x v="1"/>
          </reference>
        </references>
      </pivotArea>
    </format>
    <format dxfId="28">
      <pivotArea collapsedLevelsAreSubtotals="1" fieldPosition="0">
        <references count="1">
          <reference field="0" count="1">
            <x v="2"/>
          </reference>
        </references>
      </pivotArea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0">
      <pivotArea type="all" dataOnly="0" outline="0" fieldPosition="0"/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F33DA-F43B-4AA9-A36A-E99225D0DAE8}" name="Таблица1" displayName="Таблица1" ref="A1:L31" totalsRowShown="0" headerRowDxfId="22" dataDxfId="21">
  <autoFilter ref="A1:L31" xr:uid="{AEFF33DA-F43B-4AA9-A36A-E99225D0DAE8}"/>
  <sortState xmlns:xlrd2="http://schemas.microsoft.com/office/spreadsheetml/2017/richdata2" ref="A2:L31">
    <sortCondition ref="A1:A31"/>
  </sortState>
  <tableColumns count="12">
    <tableColumn id="1" xr3:uid="{CDC7423E-9475-458A-9A08-71FD9C62B93C}" name="Отчетная дата" dataDxfId="17"/>
    <tableColumn id="2" xr3:uid="{1BECE6F9-4844-438F-A710-F492D337D216}" name="Территория" dataDxfId="16"/>
    <tableColumn id="3" xr3:uid="{E7082DD5-975E-4DB9-8EBA-D4D4D5E66B77}" name="Ключ территории" dataDxfId="15">
      <calculatedColumnFormula>VLOOKUP(Данные!B:B,Таблица3[],2,FALSE)</calculatedColumnFormula>
    </tableColumn>
    <tableColumn id="4" xr3:uid="{41853C31-4154-44FA-B93C-DBE4644193F7}" name="Организации" dataDxfId="14"/>
    <tableColumn id="5" xr3:uid="{932C19D8-A371-43E9-A8E0-9C78E6D4EA06}" name="Ключ организации" dataDxfId="13">
      <calculatedColumnFormula>VLOOKUP(D:D,Таблица2[],2,FALSE)</calculatedColumnFormula>
    </tableColumn>
    <tableColumn id="6" xr3:uid="{51C29E5A-4105-49A3-A0D0-525B9B027A0A}" name="Дата создания организации" dataDxfId="12"/>
    <tableColumn id="7" xr3:uid="{C48C08E0-673F-47EB-8ACA-EB491150BAF2}" name="Генеральный директор" dataDxfId="11"/>
    <tableColumn id="8" xr3:uid="{86014CCF-DF57-48FC-A800-5EC73CA9FF1B}" name="Код ГД" dataDxfId="10">
      <calculatedColumnFormula>VLOOKUP(Таблица1[[#This Row],[Генеральный директор]],Таблица4[#All],2,FALSE)</calculatedColumnFormula>
    </tableColumn>
    <tableColumn id="9" xr3:uid="{63A2685E-8968-4CF3-AB7A-612A27EE69B9}" name="Адрес" dataDxfId="9"/>
    <tableColumn id="10" xr3:uid="{23F66193-1BE9-42B9-92C2-CC3129F83EA2}" name="Объем выручки, тыс. руб." dataDxfId="8" dataCellStyle="Финансовый"/>
    <tableColumn id="11" xr3:uid="{85470DAE-41DA-4D6A-9A11-F99489E6A7E9}" name="Количество сотрудников, чел." dataDxfId="7"/>
    <tableColumn id="12" xr3:uid="{EF25D4F3-6C45-483C-BDC3-BB1CAEB62270}" name="Выручка на одного сотрудника (производительность труда)" dataDxfId="6">
      <calculatedColumnFormula>Таблица1[[#This Row],[Объем выручки, тыс. руб.]]/Таблица1[[#This Row],[Количество сотрудников, чел.]]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5A1B1B-20D9-45B7-89C2-88CDBA70E7C5}" name="Таблица2" displayName="Таблица2" ref="A1:B11" totalsRowShown="0">
  <autoFilter ref="A1:B11" xr:uid="{235A1B1B-20D9-45B7-89C2-88CDBA70E7C5}"/>
  <tableColumns count="2">
    <tableColumn id="1" xr3:uid="{D1C2ECAE-256A-4713-9D5D-7A50CADCABB8}" name="Наименование" dataDxfId="25"/>
    <tableColumn id="2" xr3:uid="{5F7CFF25-DD77-4817-8BD3-F63144B17FAB}" name="Ключ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98689E-9224-412D-8F5B-1AAB2F4E991B}" name="Таблица3" displayName="Таблица3" ref="D1:E7" totalsRowShown="0">
  <autoFilter ref="D1:E7" xr:uid="{4098689E-9224-412D-8F5B-1AAB2F4E991B}"/>
  <tableColumns count="2">
    <tableColumn id="1" xr3:uid="{DD087DC0-E5A4-4B57-B002-44AAF2700A30}" name="Наименование" dataDxfId="24"/>
    <tableColumn id="2" xr3:uid="{6D30914B-2BCE-4B5F-8FF1-487901D24DF3}" name="Ключ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FB293A-453C-4F79-B08A-7CBD132E0181}" name="Таблица4" displayName="Таблица4" ref="G1:H11" totalsRowShown="0">
  <autoFilter ref="G1:H11" xr:uid="{26FB293A-453C-4F79-B08A-7CBD132E0181}"/>
  <tableColumns count="2">
    <tableColumn id="1" xr3:uid="{3CE10CE7-C504-4BE0-B952-84B2F0E32FF5}" name="Наименование" dataDxfId="23"/>
    <tableColumn id="2" xr3:uid="{9E254E3F-627B-4167-A347-DBB64F696E1C}" name="Клю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258A-35FF-4633-9AAB-4830680A6487}">
  <dimension ref="A5:F15"/>
  <sheetViews>
    <sheetView workbookViewId="0">
      <selection activeCell="F19" sqref="F19"/>
    </sheetView>
  </sheetViews>
  <sheetFormatPr defaultRowHeight="14.4" x14ac:dyDescent="0.3"/>
  <cols>
    <col min="1" max="1" width="9.6640625" customWidth="1"/>
    <col min="4" max="4" width="12.44140625" customWidth="1"/>
  </cols>
  <sheetData>
    <row r="5" spans="1:6" ht="23.4" x14ac:dyDescent="0.45">
      <c r="A5" s="10" t="s">
        <v>49</v>
      </c>
    </row>
    <row r="7" spans="1:6" ht="15" customHeight="1" x14ac:dyDescent="0.3"/>
    <row r="8" spans="1:6" ht="24" customHeight="1" x14ac:dyDescent="0.3">
      <c r="A8" s="12" t="s">
        <v>58</v>
      </c>
    </row>
    <row r="9" spans="1:6" ht="24" customHeight="1" x14ac:dyDescent="0.3">
      <c r="A9" s="12" t="s">
        <v>52</v>
      </c>
    </row>
    <row r="10" spans="1:6" ht="24" customHeight="1" x14ac:dyDescent="0.3">
      <c r="A10" s="12" t="s">
        <v>56</v>
      </c>
    </row>
    <row r="11" spans="1:6" ht="24" customHeight="1" x14ac:dyDescent="0.3">
      <c r="A11" s="12" t="s">
        <v>50</v>
      </c>
    </row>
    <row r="12" spans="1:6" ht="24" customHeight="1" x14ac:dyDescent="0.3">
      <c r="A12" s="12" t="s">
        <v>59</v>
      </c>
    </row>
    <row r="15" spans="1:6" ht="15.6" x14ac:dyDescent="0.3">
      <c r="A15" s="9" t="s">
        <v>57</v>
      </c>
      <c r="F15" s="11" t="s">
        <v>54</v>
      </c>
    </row>
  </sheetData>
  <hyperlinks>
    <hyperlink ref="F15" location="Данные!A1" display="&quot;Данные&quot;" xr:uid="{56C62A50-3970-4BDB-BD98-FD84D38D85F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4D41-6CCA-4A48-9C64-E3832C9C28CC}">
  <dimension ref="A1:O78"/>
  <sheetViews>
    <sheetView tabSelected="1" zoomScale="70" zoomScaleNormal="70" workbookViewId="0">
      <pane ySplit="1" topLeftCell="A44" activePane="bottomLeft" state="frozen"/>
      <selection pane="bottomLeft" activeCell="B75" sqref="B75:B78"/>
    </sheetView>
  </sheetViews>
  <sheetFormatPr defaultRowHeight="14.4" x14ac:dyDescent="0.3"/>
  <cols>
    <col min="1" max="1" width="16.77734375" bestFit="1" customWidth="1"/>
    <col min="2" max="2" width="15.33203125" bestFit="1" customWidth="1"/>
    <col min="3" max="3" width="12.33203125" customWidth="1"/>
    <col min="4" max="4" width="17.77734375" bestFit="1" customWidth="1"/>
    <col min="5" max="5" width="16.109375" bestFit="1" customWidth="1"/>
    <col min="6" max="6" width="16" customWidth="1"/>
    <col min="7" max="7" width="19.21875" customWidth="1"/>
    <col min="8" max="8" width="15" customWidth="1"/>
    <col min="9" max="10" width="17.88671875" bestFit="1" customWidth="1"/>
    <col min="11" max="11" width="24.109375" customWidth="1"/>
    <col min="12" max="12" width="17.88671875" customWidth="1"/>
    <col min="13" max="13" width="11.33203125" customWidth="1"/>
    <col min="14" max="28" width="8.33203125" bestFit="1" customWidth="1"/>
    <col min="29" max="40" width="10" bestFit="1" customWidth="1"/>
    <col min="41" max="41" width="13" bestFit="1" customWidth="1"/>
  </cols>
  <sheetData>
    <row r="1" spans="1:15" ht="63" customHeight="1" x14ac:dyDescent="0.3">
      <c r="A1" s="21" t="s">
        <v>31</v>
      </c>
      <c r="B1" s="19" t="s">
        <v>0</v>
      </c>
      <c r="C1" s="19" t="s">
        <v>44</v>
      </c>
      <c r="D1" s="19" t="s">
        <v>1</v>
      </c>
      <c r="E1" s="19" t="s">
        <v>45</v>
      </c>
      <c r="F1" s="19" t="s">
        <v>51</v>
      </c>
      <c r="G1" s="19" t="s">
        <v>2</v>
      </c>
      <c r="H1" s="19" t="s">
        <v>73</v>
      </c>
      <c r="I1" s="19" t="s">
        <v>3</v>
      </c>
      <c r="J1" s="19" t="s">
        <v>55</v>
      </c>
      <c r="K1" s="19" t="s">
        <v>53</v>
      </c>
      <c r="L1" s="19" t="s">
        <v>14</v>
      </c>
      <c r="M1" s="1"/>
    </row>
    <row r="2" spans="1:15" x14ac:dyDescent="0.3">
      <c r="A2" s="18">
        <v>44927</v>
      </c>
      <c r="B2" s="24" t="s">
        <v>25</v>
      </c>
      <c r="C2" s="24">
        <f>VLOOKUP(Данные!B:B,Таблица3[],2,FALSE)</f>
        <v>1</v>
      </c>
      <c r="D2" s="24" t="s">
        <v>12</v>
      </c>
      <c r="E2" s="24">
        <f>VLOOKUP(D:D,Таблица2[],2,FALSE)</f>
        <v>9</v>
      </c>
      <c r="F2" s="24">
        <v>2011</v>
      </c>
      <c r="G2" s="24" t="s">
        <v>24</v>
      </c>
      <c r="H2" s="24">
        <f>VLOOKUP(Таблица1[[#This Row],[Генеральный директор]],Таблица4[#All],2,FALSE)</f>
        <v>9</v>
      </c>
      <c r="I2" s="24" t="s">
        <v>36</v>
      </c>
      <c r="J2" s="25">
        <v>364500</v>
      </c>
      <c r="K2" s="24">
        <v>230</v>
      </c>
      <c r="L2" s="26">
        <f>Таблица1[[#This Row],[Объем выручки, тыс. руб.]]/Таблица1[[#This Row],[Количество сотрудников, чел.]]</f>
        <v>1584.7826086956522</v>
      </c>
      <c r="M2" s="4"/>
      <c r="N2" s="5"/>
      <c r="O2" s="6" t="s">
        <v>46</v>
      </c>
    </row>
    <row r="3" spans="1:15" x14ac:dyDescent="0.3">
      <c r="A3" s="18">
        <v>44927</v>
      </c>
      <c r="B3" s="24" t="s">
        <v>30</v>
      </c>
      <c r="C3" s="24">
        <f>VLOOKUP(Данные!B:B,Таблица3[],2,FALSE)</f>
        <v>6</v>
      </c>
      <c r="D3" s="24" t="s">
        <v>10</v>
      </c>
      <c r="E3" s="24">
        <f>VLOOKUP(D:D,Таблица2[],2,FALSE)</f>
        <v>7</v>
      </c>
      <c r="F3" s="24">
        <v>2006</v>
      </c>
      <c r="G3" s="24" t="s">
        <v>22</v>
      </c>
      <c r="H3" s="24">
        <f>VLOOKUP(Таблица1[[#This Row],[Генеральный директор]],Таблица4[#All],2,FALSE)</f>
        <v>7</v>
      </c>
      <c r="I3" s="24" t="s">
        <v>41</v>
      </c>
      <c r="J3" s="25">
        <v>109500</v>
      </c>
      <c r="K3" s="24">
        <v>250</v>
      </c>
      <c r="L3" s="26">
        <f>Таблица1[[#This Row],[Объем выручки, тыс. руб.]]/Таблица1[[#This Row],[Количество сотрудников, чел.]]</f>
        <v>438</v>
      </c>
      <c r="M3" s="4"/>
      <c r="N3" s="7"/>
      <c r="O3" s="6" t="s">
        <v>47</v>
      </c>
    </row>
    <row r="4" spans="1:15" x14ac:dyDescent="0.3">
      <c r="A4" s="18">
        <v>44927</v>
      </c>
      <c r="B4" s="24" t="s">
        <v>26</v>
      </c>
      <c r="C4" s="24">
        <f>VLOOKUP(Данные!B:B,Таблица3[],2,FALSE)</f>
        <v>2</v>
      </c>
      <c r="D4" s="24" t="s">
        <v>9</v>
      </c>
      <c r="E4" s="24">
        <f>VLOOKUP(D:D,Таблица2[],2,FALSE)</f>
        <v>6</v>
      </c>
      <c r="F4" s="24">
        <v>2002</v>
      </c>
      <c r="G4" s="24" t="s">
        <v>20</v>
      </c>
      <c r="H4" s="24">
        <f>VLOOKUP(Таблица1[[#This Row],[Генеральный директор]],Таблица4[#All],2,FALSE)</f>
        <v>6</v>
      </c>
      <c r="I4" s="24" t="s">
        <v>40</v>
      </c>
      <c r="J4" s="25">
        <v>96000</v>
      </c>
      <c r="K4" s="24">
        <v>260</v>
      </c>
      <c r="L4" s="26">
        <f>Таблица1[[#This Row],[Объем выручки, тыс. руб.]]/Таблица1[[#This Row],[Количество сотрудников, чел.]]</f>
        <v>369.23076923076923</v>
      </c>
      <c r="M4" s="4"/>
      <c r="N4" s="8"/>
      <c r="O4" s="6" t="s">
        <v>48</v>
      </c>
    </row>
    <row r="5" spans="1:15" x14ac:dyDescent="0.3">
      <c r="A5" s="18">
        <v>44927</v>
      </c>
      <c r="B5" s="24" t="s">
        <v>29</v>
      </c>
      <c r="C5" s="24">
        <f>VLOOKUP(Данные!B:B,Таблица3[],2,FALSE)</f>
        <v>5</v>
      </c>
      <c r="D5" s="24" t="s">
        <v>8</v>
      </c>
      <c r="E5" s="24">
        <f>VLOOKUP(D:D,Таблица2[],2,FALSE)</f>
        <v>5</v>
      </c>
      <c r="F5" s="24">
        <v>2008</v>
      </c>
      <c r="G5" s="24" t="s">
        <v>19</v>
      </c>
      <c r="H5" s="24">
        <f>VLOOKUP(Таблица1[[#This Row],[Генеральный директор]],Таблица4[#All],2,FALSE)</f>
        <v>5</v>
      </c>
      <c r="I5" s="24" t="s">
        <v>39</v>
      </c>
      <c r="J5" s="25">
        <v>106500</v>
      </c>
      <c r="K5" s="24">
        <v>270</v>
      </c>
      <c r="L5" s="26">
        <f>Таблица1[[#This Row],[Объем выручки, тыс. руб.]]/Таблица1[[#This Row],[Количество сотрудников, чел.]]</f>
        <v>394.44444444444446</v>
      </c>
      <c r="M5" s="4"/>
    </row>
    <row r="6" spans="1:15" x14ac:dyDescent="0.3">
      <c r="A6" s="18">
        <v>44927</v>
      </c>
      <c r="B6" s="24" t="s">
        <v>30</v>
      </c>
      <c r="C6" s="24">
        <f>VLOOKUP(Данные!B:B,Таблица3[],2,FALSE)</f>
        <v>6</v>
      </c>
      <c r="D6" s="24" t="s">
        <v>11</v>
      </c>
      <c r="E6" s="24">
        <f>VLOOKUP(D:D,Таблица2[],2,FALSE)</f>
        <v>8</v>
      </c>
      <c r="F6" s="24">
        <v>2008</v>
      </c>
      <c r="G6" s="24" t="s">
        <v>21</v>
      </c>
      <c r="H6" s="24">
        <f>VLOOKUP(Таблица1[[#This Row],[Генеральный директор]],Таблица4[#All],2,FALSE)</f>
        <v>8</v>
      </c>
      <c r="I6" s="24" t="s">
        <v>42</v>
      </c>
      <c r="J6" s="25">
        <v>275000</v>
      </c>
      <c r="K6" s="24">
        <v>270</v>
      </c>
      <c r="L6" s="26">
        <f>Таблица1[[#This Row],[Объем выручки, тыс. руб.]]/Таблица1[[#This Row],[Количество сотрудников, чел.]]</f>
        <v>1018.5185185185185</v>
      </c>
      <c r="M6" s="4"/>
    </row>
    <row r="7" spans="1:15" x14ac:dyDescent="0.3">
      <c r="A7" s="18">
        <v>44927</v>
      </c>
      <c r="B7" s="24" t="s">
        <v>27</v>
      </c>
      <c r="C7" s="24">
        <f>VLOOKUP(Данные!B:B,Таблица3[],2,FALSE)</f>
        <v>3</v>
      </c>
      <c r="D7" s="24" t="s">
        <v>6</v>
      </c>
      <c r="E7" s="24">
        <f>VLOOKUP(D:D,Таблица2[],2,FALSE)</f>
        <v>3</v>
      </c>
      <c r="F7" s="24">
        <v>2016</v>
      </c>
      <c r="G7" s="24" t="s">
        <v>17</v>
      </c>
      <c r="H7" s="24">
        <f>VLOOKUP(Таблица1[[#This Row],[Генеральный директор]],Таблица4[#All],2,FALSE)</f>
        <v>3</v>
      </c>
      <c r="I7" s="24" t="s">
        <v>35</v>
      </c>
      <c r="J7" s="25">
        <v>329000</v>
      </c>
      <c r="K7" s="24">
        <v>280</v>
      </c>
      <c r="L7" s="26">
        <f>Таблица1[[#This Row],[Объем выручки, тыс. руб.]]/Таблица1[[#This Row],[Количество сотрудников, чел.]]</f>
        <v>1175</v>
      </c>
      <c r="M7" s="4"/>
      <c r="N7" s="15" t="s">
        <v>72</v>
      </c>
    </row>
    <row r="8" spans="1:15" x14ac:dyDescent="0.3">
      <c r="A8" s="18">
        <v>44927</v>
      </c>
      <c r="B8" s="24" t="s">
        <v>28</v>
      </c>
      <c r="C8" s="24">
        <f>VLOOKUP(Данные!B:B,Таблица3[],2,FALSE)</f>
        <v>4</v>
      </c>
      <c r="D8" s="24" t="s">
        <v>7</v>
      </c>
      <c r="E8" s="24">
        <f>VLOOKUP(D:D,Таблица2[],2,FALSE)</f>
        <v>4</v>
      </c>
      <c r="F8" s="24">
        <v>2010</v>
      </c>
      <c r="G8" s="24" t="s">
        <v>18</v>
      </c>
      <c r="H8" s="24">
        <f>VLOOKUP(Таблица1[[#This Row],[Генеральный директор]],Таблица4[#All],2,FALSE)</f>
        <v>4</v>
      </c>
      <c r="I8" s="24" t="s">
        <v>38</v>
      </c>
      <c r="J8" s="25">
        <v>117000</v>
      </c>
      <c r="K8" s="24">
        <v>280</v>
      </c>
      <c r="L8" s="26">
        <f>Таблица1[[#This Row],[Объем выручки, тыс. руб.]]/Таблица1[[#This Row],[Количество сотрудников, чел.]]</f>
        <v>417.85714285714283</v>
      </c>
      <c r="M8" s="4"/>
      <c r="N8" s="17" t="s">
        <v>66</v>
      </c>
    </row>
    <row r="9" spans="1:15" x14ac:dyDescent="0.3">
      <c r="A9" s="18">
        <v>44927</v>
      </c>
      <c r="B9" s="24" t="s">
        <v>25</v>
      </c>
      <c r="C9" s="24">
        <f>VLOOKUP(Данные!B:B,Таблица3[],2,FALSE)</f>
        <v>1</v>
      </c>
      <c r="D9" s="24" t="s">
        <v>4</v>
      </c>
      <c r="E9" s="24">
        <f>VLOOKUP(D:D,Таблица2[],2,FALSE)</f>
        <v>1</v>
      </c>
      <c r="F9" s="24">
        <v>2010</v>
      </c>
      <c r="G9" s="24" t="s">
        <v>15</v>
      </c>
      <c r="H9" s="24">
        <f>VLOOKUP(Таблица1[[#This Row],[Генеральный директор]],Таблица4[#All],2,FALSE)</f>
        <v>1</v>
      </c>
      <c r="I9" s="24" t="s">
        <v>34</v>
      </c>
      <c r="J9" s="25">
        <v>150000</v>
      </c>
      <c r="K9" s="24">
        <v>300</v>
      </c>
      <c r="L9" s="26">
        <f>Таблица1[[#This Row],[Объем выручки, тыс. руб.]]/Таблица1[[#This Row],[Количество сотрудников, чел.]]</f>
        <v>500</v>
      </c>
      <c r="M9" s="4"/>
      <c r="N9" s="16" t="s">
        <v>65</v>
      </c>
    </row>
    <row r="10" spans="1:15" x14ac:dyDescent="0.3">
      <c r="A10" s="18">
        <v>44927</v>
      </c>
      <c r="B10" s="24" t="s">
        <v>26</v>
      </c>
      <c r="C10" s="24">
        <f>VLOOKUP(Данные!B:B,Таблица3[],2,FALSE)</f>
        <v>2</v>
      </c>
      <c r="D10" s="24" t="s">
        <v>5</v>
      </c>
      <c r="E10" s="24">
        <f>VLOOKUP(D:D,Таблица2[],2,FALSE)</f>
        <v>2</v>
      </c>
      <c r="F10" s="24">
        <v>2015</v>
      </c>
      <c r="G10" s="24" t="s">
        <v>16</v>
      </c>
      <c r="H10" s="24">
        <f>VLOOKUP(Таблица1[[#This Row],[Генеральный директор]],Таблица4[#All],2,FALSE)</f>
        <v>2</v>
      </c>
      <c r="I10" s="24" t="s">
        <v>37</v>
      </c>
      <c r="J10" s="25">
        <v>135000</v>
      </c>
      <c r="K10" s="24">
        <v>320</v>
      </c>
      <c r="L10" s="26">
        <f>Таблица1[[#This Row],[Объем выручки, тыс. руб.]]/Таблица1[[#This Row],[Количество сотрудников, чел.]]</f>
        <v>421.875</v>
      </c>
      <c r="M10" s="4"/>
    </row>
    <row r="11" spans="1:15" x14ac:dyDescent="0.3">
      <c r="A11" s="18">
        <v>44927</v>
      </c>
      <c r="B11" s="24" t="s">
        <v>26</v>
      </c>
      <c r="C11" s="24">
        <f>VLOOKUP(Данные!B:B,Таблица3[],2,FALSE)</f>
        <v>2</v>
      </c>
      <c r="D11" s="24" t="s">
        <v>13</v>
      </c>
      <c r="E11" s="24">
        <f>VLOOKUP(D:D,Таблица2[],2,FALSE)</f>
        <v>10</v>
      </c>
      <c r="F11" s="24">
        <v>2016</v>
      </c>
      <c r="G11" s="24" t="s">
        <v>23</v>
      </c>
      <c r="H11" s="24">
        <f>VLOOKUP(Таблица1[[#This Row],[Генеральный директор]],Таблица4[#All],2,FALSE)</f>
        <v>10</v>
      </c>
      <c r="I11" s="24" t="s">
        <v>43</v>
      </c>
      <c r="J11" s="25">
        <v>254000</v>
      </c>
      <c r="K11" s="24">
        <v>320</v>
      </c>
      <c r="L11" s="26">
        <f>Таблица1[[#This Row],[Объем выручки, тыс. руб.]]/Таблица1[[#This Row],[Количество сотрудников, чел.]]</f>
        <v>793.75</v>
      </c>
      <c r="M11" s="4"/>
    </row>
    <row r="12" spans="1:15" x14ac:dyDescent="0.3">
      <c r="A12" s="18">
        <v>44958</v>
      </c>
      <c r="B12" s="24" t="s">
        <v>25</v>
      </c>
      <c r="C12" s="24">
        <f>VLOOKUP(Данные!B:B,Таблица3[],2,FALSE)</f>
        <v>1</v>
      </c>
      <c r="D12" s="24" t="s">
        <v>12</v>
      </c>
      <c r="E12" s="24">
        <f>VLOOKUP(D:D,Таблица2[],2,FALSE)</f>
        <v>9</v>
      </c>
      <c r="F12" s="24">
        <v>2011</v>
      </c>
      <c r="G12" s="24" t="s">
        <v>24</v>
      </c>
      <c r="H12" s="24">
        <f>VLOOKUP(Таблица1[[#This Row],[Генеральный директор]],Таблица4[#All],2,FALSE)</f>
        <v>9</v>
      </c>
      <c r="I12" s="24" t="s">
        <v>36</v>
      </c>
      <c r="J12" s="25">
        <v>291000</v>
      </c>
      <c r="K12" s="24">
        <v>228</v>
      </c>
      <c r="L12" s="26">
        <f>Таблица1[[#This Row],[Объем выручки, тыс. руб.]]/Таблица1[[#This Row],[Количество сотрудников, чел.]]</f>
        <v>1276.3157894736842</v>
      </c>
      <c r="M12" s="4"/>
    </row>
    <row r="13" spans="1:15" x14ac:dyDescent="0.3">
      <c r="A13" s="18">
        <v>44958</v>
      </c>
      <c r="B13" s="24" t="s">
        <v>30</v>
      </c>
      <c r="C13" s="24">
        <f>VLOOKUP(Данные!B:B,Таблица3[],2,FALSE)</f>
        <v>6</v>
      </c>
      <c r="D13" s="24" t="s">
        <v>10</v>
      </c>
      <c r="E13" s="24">
        <f>VLOOKUP(D:D,Таблица2[],2,FALSE)</f>
        <v>7</v>
      </c>
      <c r="F13" s="24">
        <v>2006</v>
      </c>
      <c r="G13" s="24" t="s">
        <v>22</v>
      </c>
      <c r="H13" s="24">
        <f>VLOOKUP(Таблица1[[#This Row],[Генеральный директор]],Таблица4[#All],2,FALSE)</f>
        <v>7</v>
      </c>
      <c r="I13" s="24" t="s">
        <v>41</v>
      </c>
      <c r="J13" s="25">
        <v>280000</v>
      </c>
      <c r="K13" s="24">
        <v>254</v>
      </c>
      <c r="L13" s="26">
        <f>Таблица1[[#This Row],[Объем выручки, тыс. руб.]]/Таблица1[[#This Row],[Количество сотрудников, чел.]]</f>
        <v>1102.3622047244094</v>
      </c>
      <c r="M13" s="4"/>
    </row>
    <row r="14" spans="1:15" x14ac:dyDescent="0.3">
      <c r="A14" s="18">
        <v>44958</v>
      </c>
      <c r="B14" s="24" t="s">
        <v>26</v>
      </c>
      <c r="C14" s="24">
        <f>VLOOKUP(Данные!B:B,Таблица3[],2,FALSE)</f>
        <v>2</v>
      </c>
      <c r="D14" s="24" t="s">
        <v>9</v>
      </c>
      <c r="E14" s="24">
        <f>VLOOKUP(D:D,Таблица2[],2,FALSE)</f>
        <v>6</v>
      </c>
      <c r="F14" s="24">
        <v>2002</v>
      </c>
      <c r="G14" s="24" t="s">
        <v>20</v>
      </c>
      <c r="H14" s="24">
        <f>VLOOKUP(Таблица1[[#This Row],[Генеральный директор]],Таблица4[#All],2,FALSE)</f>
        <v>6</v>
      </c>
      <c r="I14" s="24" t="s">
        <v>40</v>
      </c>
      <c r="J14" s="25">
        <v>305000</v>
      </c>
      <c r="K14" s="24">
        <v>262</v>
      </c>
      <c r="L14" s="26">
        <f>Таблица1[[#This Row],[Объем выручки, тыс. руб.]]/Таблица1[[#This Row],[Количество сотрудников, чел.]]</f>
        <v>1164.1221374045801</v>
      </c>
      <c r="M14" s="4"/>
    </row>
    <row r="15" spans="1:15" x14ac:dyDescent="0.3">
      <c r="A15" s="18">
        <v>44958</v>
      </c>
      <c r="B15" s="24" t="s">
        <v>29</v>
      </c>
      <c r="C15" s="24">
        <f>VLOOKUP(Данные!B:B,Таблица3[],2,FALSE)</f>
        <v>5</v>
      </c>
      <c r="D15" s="24" t="s">
        <v>8</v>
      </c>
      <c r="E15" s="24">
        <f>VLOOKUP(D:D,Таблица2[],2,FALSE)</f>
        <v>5</v>
      </c>
      <c r="F15" s="24">
        <v>2008</v>
      </c>
      <c r="G15" s="24" t="s">
        <v>19</v>
      </c>
      <c r="H15" s="24">
        <f>VLOOKUP(Таблица1[[#This Row],[Генеральный директор]],Таблица4[#All],2,FALSE)</f>
        <v>5</v>
      </c>
      <c r="I15" s="24" t="s">
        <v>39</v>
      </c>
      <c r="J15" s="25">
        <v>340000</v>
      </c>
      <c r="K15" s="24">
        <v>270</v>
      </c>
      <c r="L15" s="26">
        <f>Таблица1[[#This Row],[Объем выручки, тыс. руб.]]/Таблица1[[#This Row],[Количество сотрудников, чел.]]</f>
        <v>1259.2592592592594</v>
      </c>
      <c r="M15" s="4"/>
    </row>
    <row r="16" spans="1:15" x14ac:dyDescent="0.3">
      <c r="A16" s="18">
        <v>44958</v>
      </c>
      <c r="B16" s="24" t="s">
        <v>30</v>
      </c>
      <c r="C16" s="24">
        <f>VLOOKUP(Данные!B:B,Таблица3[],2,FALSE)</f>
        <v>6</v>
      </c>
      <c r="D16" s="24" t="s">
        <v>11</v>
      </c>
      <c r="E16" s="24">
        <f>VLOOKUP(D:D,Таблица2[],2,FALSE)</f>
        <v>8</v>
      </c>
      <c r="F16" s="24">
        <v>2008</v>
      </c>
      <c r="G16" s="24" t="s">
        <v>21</v>
      </c>
      <c r="H16" s="24">
        <f>VLOOKUP(Таблица1[[#This Row],[Генеральный директор]],Таблица4[#All],2,FALSE)</f>
        <v>8</v>
      </c>
      <c r="I16" s="24" t="s">
        <v>42</v>
      </c>
      <c r="J16" s="25">
        <v>240000</v>
      </c>
      <c r="K16" s="24">
        <v>270</v>
      </c>
      <c r="L16" s="26">
        <f>Таблица1[[#This Row],[Объем выручки, тыс. руб.]]/Таблица1[[#This Row],[Количество сотрудников, чел.]]</f>
        <v>888.88888888888891</v>
      </c>
      <c r="M16" s="4"/>
    </row>
    <row r="17" spans="1:13" x14ac:dyDescent="0.3">
      <c r="A17" s="18">
        <v>44958</v>
      </c>
      <c r="B17" s="24" t="s">
        <v>28</v>
      </c>
      <c r="C17" s="24">
        <f>VLOOKUP(Данные!B:B,Таблица3[],2,FALSE)</f>
        <v>4</v>
      </c>
      <c r="D17" s="24" t="s">
        <v>7</v>
      </c>
      <c r="E17" s="24">
        <f>VLOOKUP(D:D,Таблица2[],2,FALSE)</f>
        <v>4</v>
      </c>
      <c r="F17" s="24">
        <v>2010</v>
      </c>
      <c r="G17" s="24" t="s">
        <v>18</v>
      </c>
      <c r="H17" s="24">
        <f>VLOOKUP(Таблица1[[#This Row],[Генеральный директор]],Таблица4[#All],2,FALSE)</f>
        <v>4</v>
      </c>
      <c r="I17" s="24" t="s">
        <v>38</v>
      </c>
      <c r="J17" s="25">
        <v>250000</v>
      </c>
      <c r="K17" s="24">
        <v>280</v>
      </c>
      <c r="L17" s="26">
        <f>Таблица1[[#This Row],[Объем выручки, тыс. руб.]]/Таблица1[[#This Row],[Количество сотрудников, чел.]]</f>
        <v>892.85714285714289</v>
      </c>
      <c r="M17" s="4"/>
    </row>
    <row r="18" spans="1:13" x14ac:dyDescent="0.3">
      <c r="A18" s="18">
        <v>44958</v>
      </c>
      <c r="B18" s="24" t="s">
        <v>27</v>
      </c>
      <c r="C18" s="24">
        <f>VLOOKUP(Данные!B:B,Таблица3[],2,FALSE)</f>
        <v>3</v>
      </c>
      <c r="D18" s="24" t="s">
        <v>6</v>
      </c>
      <c r="E18" s="24">
        <f>VLOOKUP(D:D,Таблица2[],2,FALSE)</f>
        <v>3</v>
      </c>
      <c r="F18" s="24">
        <v>2016</v>
      </c>
      <c r="G18" s="24" t="s">
        <v>17</v>
      </c>
      <c r="H18" s="24">
        <f>VLOOKUP(Таблица1[[#This Row],[Генеральный директор]],Таблица4[#All],2,FALSE)</f>
        <v>3</v>
      </c>
      <c r="I18" s="24" t="s">
        <v>35</v>
      </c>
      <c r="J18" s="25">
        <v>210000</v>
      </c>
      <c r="K18" s="24">
        <v>289</v>
      </c>
      <c r="L18" s="26">
        <f>Таблица1[[#This Row],[Объем выручки, тыс. руб.]]/Таблица1[[#This Row],[Количество сотрудников, чел.]]</f>
        <v>726.64359861591697</v>
      </c>
      <c r="M18" s="4"/>
    </row>
    <row r="19" spans="1:13" x14ac:dyDescent="0.3">
      <c r="A19" s="18">
        <v>44958</v>
      </c>
      <c r="B19" s="24" t="s">
        <v>25</v>
      </c>
      <c r="C19" s="24">
        <f>VLOOKUP(Данные!B:B,Таблица3[],2,FALSE)</f>
        <v>1</v>
      </c>
      <c r="D19" s="24" t="s">
        <v>4</v>
      </c>
      <c r="E19" s="24">
        <f>VLOOKUP(D:D,Таблица2[],2,FALSE)</f>
        <v>1</v>
      </c>
      <c r="F19" s="24">
        <v>2010</v>
      </c>
      <c r="G19" s="24" t="s">
        <v>15</v>
      </c>
      <c r="H19" s="24">
        <f>VLOOKUP(Таблица1[[#This Row],[Генеральный директор]],Таблица4[#All],2,FALSE)</f>
        <v>1</v>
      </c>
      <c r="I19" s="24" t="s">
        <v>34</v>
      </c>
      <c r="J19" s="25">
        <v>180000</v>
      </c>
      <c r="K19" s="24">
        <v>305</v>
      </c>
      <c r="L19" s="26">
        <f>Таблица1[[#This Row],[Объем выручки, тыс. руб.]]/Таблица1[[#This Row],[Количество сотрудников, чел.]]</f>
        <v>590.1639344262295</v>
      </c>
      <c r="M19" s="4"/>
    </row>
    <row r="20" spans="1:13" x14ac:dyDescent="0.3">
      <c r="A20" s="18">
        <v>44958</v>
      </c>
      <c r="B20" s="24" t="s">
        <v>26</v>
      </c>
      <c r="C20" s="24">
        <f>VLOOKUP(Данные!B:B,Таблица3[],2,FALSE)</f>
        <v>2</v>
      </c>
      <c r="D20" s="24" t="s">
        <v>13</v>
      </c>
      <c r="E20" s="24">
        <f>VLOOKUP(D:D,Таблица2[],2,FALSE)</f>
        <v>10</v>
      </c>
      <c r="F20" s="24">
        <v>2016</v>
      </c>
      <c r="G20" s="24" t="s">
        <v>23</v>
      </c>
      <c r="H20" s="24">
        <f>VLOOKUP(Таблица1[[#This Row],[Генеральный директор]],Таблица4[#All],2,FALSE)</f>
        <v>10</v>
      </c>
      <c r="I20" s="24" t="s">
        <v>43</v>
      </c>
      <c r="J20" s="25">
        <v>297100</v>
      </c>
      <c r="K20" s="24">
        <v>320</v>
      </c>
      <c r="L20" s="26">
        <f>Таблица1[[#This Row],[Объем выручки, тыс. руб.]]/Таблица1[[#This Row],[Количество сотрудников, чел.]]</f>
        <v>928.4375</v>
      </c>
      <c r="M20" s="4"/>
    </row>
    <row r="21" spans="1:13" x14ac:dyDescent="0.3">
      <c r="A21" s="18">
        <v>44958</v>
      </c>
      <c r="B21" s="24" t="s">
        <v>26</v>
      </c>
      <c r="C21" s="24">
        <f>VLOOKUP(Данные!B:B,Таблица3[],2,FALSE)</f>
        <v>2</v>
      </c>
      <c r="D21" s="24" t="s">
        <v>5</v>
      </c>
      <c r="E21" s="24">
        <f>VLOOKUP(D:D,Таблица2[],2,FALSE)</f>
        <v>2</v>
      </c>
      <c r="F21" s="24">
        <v>2015</v>
      </c>
      <c r="G21" s="24" t="s">
        <v>16</v>
      </c>
      <c r="H21" s="24">
        <f>VLOOKUP(Таблица1[[#This Row],[Генеральный директор]],Таблица4[#All],2,FALSE)</f>
        <v>2</v>
      </c>
      <c r="I21" s="24" t="s">
        <v>37</v>
      </c>
      <c r="J21" s="25">
        <v>170000</v>
      </c>
      <c r="K21" s="24">
        <v>328</v>
      </c>
      <c r="L21" s="26">
        <f>Таблица1[[#This Row],[Объем выручки, тыс. руб.]]/Таблица1[[#This Row],[Количество сотрудников, чел.]]</f>
        <v>518.29268292682923</v>
      </c>
      <c r="M21" s="4"/>
    </row>
    <row r="22" spans="1:13" x14ac:dyDescent="0.3">
      <c r="A22" s="18">
        <v>44986</v>
      </c>
      <c r="B22" s="24" t="s">
        <v>25</v>
      </c>
      <c r="C22" s="24">
        <f>VLOOKUP(Данные!B:B,Таблица3[],2,FALSE)</f>
        <v>1</v>
      </c>
      <c r="D22" s="24" t="s">
        <v>12</v>
      </c>
      <c r="E22" s="24">
        <f>VLOOKUP(D:D,Таблица2[],2,FALSE)</f>
        <v>9</v>
      </c>
      <c r="F22" s="24">
        <v>2011</v>
      </c>
      <c r="G22" s="24" t="s">
        <v>24</v>
      </c>
      <c r="H22" s="24">
        <f>VLOOKUP(Таблица1[[#This Row],[Генеральный директор]],Таблица4[#All],2,FALSE)</f>
        <v>9</v>
      </c>
      <c r="I22" s="24" t="s">
        <v>36</v>
      </c>
      <c r="J22" s="25">
        <v>228100</v>
      </c>
      <c r="K22" s="24">
        <v>225</v>
      </c>
      <c r="L22" s="26">
        <f>Таблица1[[#This Row],[Объем выручки, тыс. руб.]]/Таблица1[[#This Row],[Количество сотрудников, чел.]]</f>
        <v>1013.7777777777778</v>
      </c>
      <c r="M22" s="4"/>
    </row>
    <row r="23" spans="1:13" x14ac:dyDescent="0.3">
      <c r="A23" s="18">
        <v>44986</v>
      </c>
      <c r="B23" s="24" t="s">
        <v>30</v>
      </c>
      <c r="C23" s="24">
        <f>VLOOKUP(Данные!B:B,Таблица3[],2,FALSE)</f>
        <v>6</v>
      </c>
      <c r="D23" s="24" t="s">
        <v>10</v>
      </c>
      <c r="E23" s="24">
        <f>VLOOKUP(D:D,Таблица2[],2,FALSE)</f>
        <v>7</v>
      </c>
      <c r="F23" s="24">
        <v>2006</v>
      </c>
      <c r="G23" s="24" t="s">
        <v>22</v>
      </c>
      <c r="H23" s="24">
        <f>VLOOKUP(Таблица1[[#This Row],[Генеральный директор]],Таблица4[#All],2,FALSE)</f>
        <v>7</v>
      </c>
      <c r="I23" s="24" t="s">
        <v>41</v>
      </c>
      <c r="J23" s="25">
        <v>236900</v>
      </c>
      <c r="K23" s="24">
        <v>250</v>
      </c>
      <c r="L23" s="26">
        <f>Таблица1[[#This Row],[Объем выручки, тыс. руб.]]/Таблица1[[#This Row],[Количество сотрудников, чел.]]</f>
        <v>947.6</v>
      </c>
      <c r="M23" s="4"/>
    </row>
    <row r="24" spans="1:13" x14ac:dyDescent="0.3">
      <c r="A24" s="18">
        <v>44986</v>
      </c>
      <c r="B24" s="24" t="s">
        <v>26</v>
      </c>
      <c r="C24" s="24">
        <f>VLOOKUP(Данные!B:B,Таблица3[],2,FALSE)</f>
        <v>2</v>
      </c>
      <c r="D24" s="24" t="s">
        <v>9</v>
      </c>
      <c r="E24" s="24">
        <f>VLOOKUP(D:D,Таблица2[],2,FALSE)</f>
        <v>6</v>
      </c>
      <c r="F24" s="24">
        <v>2002</v>
      </c>
      <c r="G24" s="24" t="s">
        <v>20</v>
      </c>
      <c r="H24" s="24">
        <f>VLOOKUP(Таблица1[[#This Row],[Генеральный директор]],Таблица4[#All],2,FALSE)</f>
        <v>6</v>
      </c>
      <c r="I24" s="24" t="s">
        <v>40</v>
      </c>
      <c r="J24" s="25">
        <v>331300</v>
      </c>
      <c r="K24" s="24">
        <v>260</v>
      </c>
      <c r="L24" s="26">
        <f>Таблица1[[#This Row],[Объем выручки, тыс. руб.]]/Таблица1[[#This Row],[Количество сотрудников, чел.]]</f>
        <v>1274.2307692307693</v>
      </c>
      <c r="M24" s="4"/>
    </row>
    <row r="25" spans="1:13" x14ac:dyDescent="0.3">
      <c r="A25" s="18">
        <v>44986</v>
      </c>
      <c r="B25" s="24" t="s">
        <v>30</v>
      </c>
      <c r="C25" s="24">
        <f>VLOOKUP(Данные!B:B,Таблица3[],2,FALSE)</f>
        <v>6</v>
      </c>
      <c r="D25" s="24" t="s">
        <v>11</v>
      </c>
      <c r="E25" s="24">
        <f>VLOOKUP(D:D,Таблица2[],2,FALSE)</f>
        <v>8</v>
      </c>
      <c r="F25" s="24">
        <v>2008</v>
      </c>
      <c r="G25" s="24" t="s">
        <v>21</v>
      </c>
      <c r="H25" s="24">
        <f>VLOOKUP(Таблица1[[#This Row],[Генеральный директор]],Таблица4[#All],2,FALSE)</f>
        <v>8</v>
      </c>
      <c r="I25" s="24" t="s">
        <v>42</v>
      </c>
      <c r="J25" s="25">
        <v>242500</v>
      </c>
      <c r="K25" s="24">
        <v>264</v>
      </c>
      <c r="L25" s="26">
        <f>Таблица1[[#This Row],[Объем выручки, тыс. руб.]]/Таблица1[[#This Row],[Количество сотрудников, чел.]]</f>
        <v>918.56060606060601</v>
      </c>
      <c r="M25" s="4"/>
    </row>
    <row r="26" spans="1:13" x14ac:dyDescent="0.3">
      <c r="A26" s="18">
        <v>44986</v>
      </c>
      <c r="B26" s="24" t="s">
        <v>29</v>
      </c>
      <c r="C26" s="24">
        <f>VLOOKUP(Данные!B:B,Таблица3[],2,FALSE)</f>
        <v>5</v>
      </c>
      <c r="D26" s="24" t="s">
        <v>8</v>
      </c>
      <c r="E26" s="24">
        <f>VLOOKUP(D:D,Таблица2[],2,FALSE)</f>
        <v>5</v>
      </c>
      <c r="F26" s="24">
        <v>2008</v>
      </c>
      <c r="G26" s="24" t="s">
        <v>19</v>
      </c>
      <c r="H26" s="24">
        <f>VLOOKUP(Таблица1[[#This Row],[Генеральный директор]],Таблица4[#All],2,FALSE)</f>
        <v>5</v>
      </c>
      <c r="I26" s="24" t="s">
        <v>39</v>
      </c>
      <c r="J26" s="25">
        <v>225700</v>
      </c>
      <c r="K26" s="24">
        <v>268</v>
      </c>
      <c r="L26" s="26">
        <f>Таблица1[[#This Row],[Объем выручки, тыс. руб.]]/Таблица1[[#This Row],[Количество сотрудников, чел.]]</f>
        <v>842.16417910447763</v>
      </c>
      <c r="M26" s="4"/>
    </row>
    <row r="27" spans="1:13" x14ac:dyDescent="0.3">
      <c r="A27" s="18">
        <v>44986</v>
      </c>
      <c r="B27" s="24" t="s">
        <v>27</v>
      </c>
      <c r="C27" s="24">
        <f>VLOOKUP(Данные!B:B,Таблица3[],2,FALSE)</f>
        <v>3</v>
      </c>
      <c r="D27" s="24" t="s">
        <v>6</v>
      </c>
      <c r="E27" s="24">
        <f>VLOOKUP(D:D,Таблица2[],2,FALSE)</f>
        <v>3</v>
      </c>
      <c r="F27" s="24">
        <v>2016</v>
      </c>
      <c r="G27" s="24" t="s">
        <v>17</v>
      </c>
      <c r="H27" s="24">
        <f>VLOOKUP(Таблица1[[#This Row],[Генеральный директор]],Таблица4[#All],2,FALSE)</f>
        <v>3</v>
      </c>
      <c r="I27" s="24" t="s">
        <v>35</v>
      </c>
      <c r="J27" s="25">
        <v>314500</v>
      </c>
      <c r="K27" s="24">
        <v>280</v>
      </c>
      <c r="L27" s="26">
        <f>Таблица1[[#This Row],[Объем выручки, тыс. руб.]]/Таблица1[[#This Row],[Количество сотрудников, чел.]]</f>
        <v>1123.2142857142858</v>
      </c>
      <c r="M27" s="4"/>
    </row>
    <row r="28" spans="1:13" x14ac:dyDescent="0.3">
      <c r="A28" s="18">
        <v>44986</v>
      </c>
      <c r="B28" s="24" t="s">
        <v>28</v>
      </c>
      <c r="C28" s="24">
        <f>VLOOKUP(Данные!B:B,Таблица3[],2,FALSE)</f>
        <v>4</v>
      </c>
      <c r="D28" s="24" t="s">
        <v>7</v>
      </c>
      <c r="E28" s="24">
        <f>VLOOKUP(D:D,Таблица2[],2,FALSE)</f>
        <v>4</v>
      </c>
      <c r="F28" s="24">
        <v>2010</v>
      </c>
      <c r="G28" s="24" t="s">
        <v>18</v>
      </c>
      <c r="H28" s="24">
        <f>VLOOKUP(Таблица1[[#This Row],[Генеральный директор]],Таблица4[#All],2,FALSE)</f>
        <v>4</v>
      </c>
      <c r="I28" s="24" t="s">
        <v>38</v>
      </c>
      <c r="J28" s="25">
        <v>320100</v>
      </c>
      <c r="K28" s="24">
        <v>280</v>
      </c>
      <c r="L28" s="26">
        <f>Таблица1[[#This Row],[Объем выручки, тыс. руб.]]/Таблица1[[#This Row],[Количество сотрудников, чел.]]</f>
        <v>1143.2142857142858</v>
      </c>
      <c r="M28" s="4"/>
    </row>
    <row r="29" spans="1:13" x14ac:dyDescent="0.3">
      <c r="A29" s="18">
        <v>44986</v>
      </c>
      <c r="B29" s="24" t="s">
        <v>25</v>
      </c>
      <c r="C29" s="24">
        <f>VLOOKUP(Данные!B:B,Таблица3[],2,FALSE)</f>
        <v>1</v>
      </c>
      <c r="D29" s="24" t="s">
        <v>4</v>
      </c>
      <c r="E29" s="24">
        <f>VLOOKUP(D:D,Таблица2[],2,FALSE)</f>
        <v>1</v>
      </c>
      <c r="F29" s="24">
        <v>2010</v>
      </c>
      <c r="G29" s="24" t="s">
        <v>15</v>
      </c>
      <c r="H29" s="24">
        <f>VLOOKUP(Таблица1[[#This Row],[Генеральный директор]],Таблица4[#All],2,FALSE)</f>
        <v>1</v>
      </c>
      <c r="I29" s="24" t="s">
        <v>34</v>
      </c>
      <c r="J29" s="25">
        <v>303300</v>
      </c>
      <c r="K29" s="24">
        <v>300</v>
      </c>
      <c r="L29" s="26">
        <f>Таблица1[[#This Row],[Объем выручки, тыс. руб.]]/Таблица1[[#This Row],[Количество сотрудников, чел.]]</f>
        <v>1011</v>
      </c>
      <c r="M29" s="4"/>
    </row>
    <row r="30" spans="1:13" x14ac:dyDescent="0.3">
      <c r="A30" s="18">
        <v>44986</v>
      </c>
      <c r="B30" s="24" t="s">
        <v>26</v>
      </c>
      <c r="C30" s="24">
        <f>VLOOKUP(Данные!B:B,Таблица3[],2,FALSE)</f>
        <v>2</v>
      </c>
      <c r="D30" s="24" t="s">
        <v>13</v>
      </c>
      <c r="E30" s="24">
        <f>VLOOKUP(D:D,Таблица2[],2,FALSE)</f>
        <v>10</v>
      </c>
      <c r="F30" s="24">
        <v>2016</v>
      </c>
      <c r="G30" s="24" t="s">
        <v>23</v>
      </c>
      <c r="H30" s="24">
        <f>VLOOKUP(Таблица1[[#This Row],[Генеральный директор]],Таблица4[#All],2,FALSE)</f>
        <v>10</v>
      </c>
      <c r="I30" s="24" t="s">
        <v>43</v>
      </c>
      <c r="J30" s="25">
        <v>313700</v>
      </c>
      <c r="K30" s="24">
        <v>320</v>
      </c>
      <c r="L30" s="26">
        <f>Таблица1[[#This Row],[Объем выручки, тыс. руб.]]/Таблица1[[#This Row],[Количество сотрудников, чел.]]</f>
        <v>980.3125</v>
      </c>
      <c r="M30" s="4"/>
    </row>
    <row r="31" spans="1:13" x14ac:dyDescent="0.3">
      <c r="A31" s="18">
        <v>44986</v>
      </c>
      <c r="B31" s="24" t="s">
        <v>26</v>
      </c>
      <c r="C31" s="24">
        <f>VLOOKUP(Данные!B:B,Таблица3[],2,FALSE)</f>
        <v>2</v>
      </c>
      <c r="D31" s="24" t="s">
        <v>5</v>
      </c>
      <c r="E31" s="24">
        <f>VLOOKUP(D:D,Таблица2[],2,FALSE)</f>
        <v>2</v>
      </c>
      <c r="F31" s="24">
        <v>2015</v>
      </c>
      <c r="G31" s="24" t="s">
        <v>16</v>
      </c>
      <c r="H31" s="24">
        <f>VLOOKUP(Таблица1[[#This Row],[Генеральный директор]],Таблица4[#All],2,FALSE)</f>
        <v>2</v>
      </c>
      <c r="I31" s="24" t="s">
        <v>37</v>
      </c>
      <c r="J31" s="25">
        <v>308900</v>
      </c>
      <c r="K31" s="24">
        <v>322</v>
      </c>
      <c r="L31" s="26">
        <f>Таблица1[[#This Row],[Объем выручки, тыс. руб.]]/Таблица1[[#This Row],[Количество сотрудников, чел.]]</f>
        <v>959.31677018633536</v>
      </c>
      <c r="M31" s="4"/>
    </row>
    <row r="33" spans="1:11" x14ac:dyDescent="0.3">
      <c r="A33" t="s">
        <v>66</v>
      </c>
    </row>
    <row r="34" spans="1:11" x14ac:dyDescent="0.3">
      <c r="A34" s="13" t="s">
        <v>69</v>
      </c>
      <c r="B34" s="13" t="s">
        <v>68</v>
      </c>
      <c r="J34" s="13" t="s">
        <v>67</v>
      </c>
      <c r="K34" t="s">
        <v>74</v>
      </c>
    </row>
    <row r="35" spans="1:11" x14ac:dyDescent="0.3">
      <c r="A35" s="13" t="s">
        <v>67</v>
      </c>
      <c r="B35" t="s">
        <v>29</v>
      </c>
      <c r="C35" t="s">
        <v>25</v>
      </c>
      <c r="D35" t="s">
        <v>30</v>
      </c>
      <c r="E35" t="s">
        <v>26</v>
      </c>
      <c r="F35" t="s">
        <v>28</v>
      </c>
      <c r="G35" t="s">
        <v>27</v>
      </c>
      <c r="H35" t="s">
        <v>60</v>
      </c>
      <c r="J35" s="14" t="s">
        <v>4</v>
      </c>
      <c r="K35">
        <v>700.38797814207646</v>
      </c>
    </row>
    <row r="36" spans="1:11" x14ac:dyDescent="0.3">
      <c r="A36" s="14" t="s">
        <v>61</v>
      </c>
      <c r="B36">
        <v>106500</v>
      </c>
      <c r="C36">
        <v>514500</v>
      </c>
      <c r="D36">
        <v>384500</v>
      </c>
      <c r="E36">
        <v>485000</v>
      </c>
      <c r="F36">
        <v>117000</v>
      </c>
      <c r="G36">
        <v>329000</v>
      </c>
      <c r="H36">
        <v>1936500</v>
      </c>
      <c r="J36" s="14" t="s">
        <v>13</v>
      </c>
      <c r="K36">
        <v>900.83333333333337</v>
      </c>
    </row>
    <row r="37" spans="1:11" x14ac:dyDescent="0.3">
      <c r="A37" s="14" t="s">
        <v>62</v>
      </c>
      <c r="B37">
        <v>340000</v>
      </c>
      <c r="C37">
        <v>471000</v>
      </c>
      <c r="D37">
        <v>520000</v>
      </c>
      <c r="E37">
        <v>772100</v>
      </c>
      <c r="F37">
        <v>250000</v>
      </c>
      <c r="G37">
        <v>210000</v>
      </c>
      <c r="H37">
        <v>2563100</v>
      </c>
      <c r="J37" s="14" t="s">
        <v>5</v>
      </c>
      <c r="K37">
        <v>633.16148437105483</v>
      </c>
    </row>
    <row r="38" spans="1:11" x14ac:dyDescent="0.3">
      <c r="A38" s="14" t="s">
        <v>63</v>
      </c>
      <c r="B38">
        <v>225700</v>
      </c>
      <c r="C38">
        <v>531400</v>
      </c>
      <c r="D38">
        <v>479400</v>
      </c>
      <c r="E38">
        <v>953900</v>
      </c>
      <c r="F38">
        <v>320100</v>
      </c>
      <c r="G38">
        <v>314500</v>
      </c>
      <c r="H38">
        <v>2825000</v>
      </c>
      <c r="J38" s="14" t="s">
        <v>6</v>
      </c>
      <c r="K38">
        <v>1008.285961443401</v>
      </c>
    </row>
    <row r="39" spans="1:11" x14ac:dyDescent="0.3">
      <c r="A39" s="14" t="s">
        <v>60</v>
      </c>
      <c r="B39">
        <v>672200</v>
      </c>
      <c r="C39">
        <v>1516900</v>
      </c>
      <c r="D39">
        <v>1383900</v>
      </c>
      <c r="E39">
        <v>2211000</v>
      </c>
      <c r="F39">
        <v>687100</v>
      </c>
      <c r="G39">
        <v>853500</v>
      </c>
      <c r="H39">
        <v>7324600</v>
      </c>
      <c r="J39" s="14" t="s">
        <v>7</v>
      </c>
      <c r="K39">
        <v>817.97619047619048</v>
      </c>
    </row>
    <row r="40" spans="1:11" x14ac:dyDescent="0.3">
      <c r="J40" s="14" t="s">
        <v>8</v>
      </c>
      <c r="K40">
        <v>831.95596093606048</v>
      </c>
    </row>
    <row r="41" spans="1:11" x14ac:dyDescent="0.3">
      <c r="J41" s="14" t="s">
        <v>9</v>
      </c>
      <c r="K41">
        <v>935.86122528870635</v>
      </c>
    </row>
    <row r="42" spans="1:11" x14ac:dyDescent="0.3">
      <c r="J42" s="14" t="s">
        <v>10</v>
      </c>
      <c r="K42">
        <v>829.32073490813639</v>
      </c>
    </row>
    <row r="43" spans="1:11" x14ac:dyDescent="0.3">
      <c r="J43" s="14" t="s">
        <v>11</v>
      </c>
      <c r="K43">
        <v>941.98933782267113</v>
      </c>
    </row>
    <row r="44" spans="1:11" x14ac:dyDescent="0.3">
      <c r="J44" s="14" t="s">
        <v>12</v>
      </c>
      <c r="K44">
        <v>1291.6253919823714</v>
      </c>
    </row>
    <row r="47" spans="1:11" x14ac:dyDescent="0.3">
      <c r="A47" s="14" t="s">
        <v>70</v>
      </c>
      <c r="I47" t="s">
        <v>71</v>
      </c>
    </row>
    <row r="73" spans="1:2" x14ac:dyDescent="0.3">
      <c r="A73" t="s">
        <v>65</v>
      </c>
    </row>
    <row r="74" spans="1:2" x14ac:dyDescent="0.3">
      <c r="A74" s="27" t="s">
        <v>31</v>
      </c>
      <c r="B74" s="23" t="s">
        <v>64</v>
      </c>
    </row>
    <row r="75" spans="1:2" x14ac:dyDescent="0.3">
      <c r="A75" s="28">
        <v>44927</v>
      </c>
      <c r="B75" s="20">
        <v>1936500</v>
      </c>
    </row>
    <row r="76" spans="1:2" x14ac:dyDescent="0.3">
      <c r="A76" s="28">
        <v>44958</v>
      </c>
      <c r="B76" s="20">
        <v>2563100</v>
      </c>
    </row>
    <row r="77" spans="1:2" x14ac:dyDescent="0.3">
      <c r="A77" s="28">
        <v>44986</v>
      </c>
      <c r="B77" s="20">
        <v>2825000</v>
      </c>
    </row>
    <row r="78" spans="1:2" x14ac:dyDescent="0.3">
      <c r="A78" s="22" t="s">
        <v>60</v>
      </c>
      <c r="B78" s="20">
        <v>7324600</v>
      </c>
    </row>
  </sheetData>
  <phoneticPr fontId="3" type="noConversion"/>
  <hyperlinks>
    <hyperlink ref="N8" location="Задание_4" display="Задание 4" xr:uid="{614BABB1-4C34-414D-9C9B-2749480C58DD}"/>
    <hyperlink ref="N9" location="Задание_5" display="Задание 5" xr:uid="{DAB49ADF-5629-47B8-911F-1E4516544CC0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0629-55B2-4BAA-A9C5-556568BEB6C9}">
  <dimension ref="A1:H11"/>
  <sheetViews>
    <sheetView workbookViewId="0">
      <selection activeCell="G1" sqref="G1"/>
    </sheetView>
  </sheetViews>
  <sheetFormatPr defaultRowHeight="14.4" x14ac:dyDescent="0.3"/>
  <cols>
    <col min="1" max="1" width="22.109375" customWidth="1"/>
    <col min="2" max="2" width="11.88671875" customWidth="1"/>
    <col min="4" max="4" width="18.6640625" customWidth="1"/>
    <col min="5" max="5" width="11.88671875" customWidth="1"/>
    <col min="7" max="7" width="21.33203125" customWidth="1"/>
    <col min="8" max="8" width="11.88671875" customWidth="1"/>
  </cols>
  <sheetData>
    <row r="1" spans="1:8" x14ac:dyDescent="0.3">
      <c r="A1" t="s">
        <v>32</v>
      </c>
      <c r="B1" t="s">
        <v>33</v>
      </c>
      <c r="D1" t="s">
        <v>32</v>
      </c>
      <c r="E1" t="s">
        <v>33</v>
      </c>
      <c r="G1" t="s">
        <v>32</v>
      </c>
      <c r="H1" t="s">
        <v>33</v>
      </c>
    </row>
    <row r="2" spans="1:8" x14ac:dyDescent="0.3">
      <c r="A2" s="2" t="s">
        <v>4</v>
      </c>
      <c r="B2">
        <v>1</v>
      </c>
      <c r="D2" s="2" t="s">
        <v>25</v>
      </c>
      <c r="E2">
        <v>1</v>
      </c>
      <c r="G2" s="2" t="s">
        <v>15</v>
      </c>
      <c r="H2">
        <v>1</v>
      </c>
    </row>
    <row r="3" spans="1:8" x14ac:dyDescent="0.3">
      <c r="A3" s="3" t="s">
        <v>5</v>
      </c>
      <c r="B3">
        <v>2</v>
      </c>
      <c r="D3" s="3" t="s">
        <v>26</v>
      </c>
      <c r="E3">
        <v>2</v>
      </c>
      <c r="G3" s="3" t="s">
        <v>16</v>
      </c>
      <c r="H3">
        <v>2</v>
      </c>
    </row>
    <row r="4" spans="1:8" x14ac:dyDescent="0.3">
      <c r="A4" s="2" t="s">
        <v>6</v>
      </c>
      <c r="B4">
        <v>3</v>
      </c>
      <c r="D4" s="2" t="s">
        <v>27</v>
      </c>
      <c r="E4">
        <v>3</v>
      </c>
      <c r="G4" s="2" t="s">
        <v>17</v>
      </c>
      <c r="H4">
        <v>3</v>
      </c>
    </row>
    <row r="5" spans="1:8" x14ac:dyDescent="0.3">
      <c r="A5" s="3" t="s">
        <v>7</v>
      </c>
      <c r="B5">
        <v>4</v>
      </c>
      <c r="D5" s="3" t="s">
        <v>28</v>
      </c>
      <c r="E5">
        <v>4</v>
      </c>
      <c r="G5" s="3" t="s">
        <v>18</v>
      </c>
      <c r="H5">
        <v>4</v>
      </c>
    </row>
    <row r="6" spans="1:8" x14ac:dyDescent="0.3">
      <c r="A6" s="2" t="s">
        <v>8</v>
      </c>
      <c r="B6">
        <v>5</v>
      </c>
      <c r="D6" s="2" t="s">
        <v>29</v>
      </c>
      <c r="E6">
        <v>5</v>
      </c>
      <c r="G6" s="2" t="s">
        <v>19</v>
      </c>
      <c r="H6">
        <v>5</v>
      </c>
    </row>
    <row r="7" spans="1:8" x14ac:dyDescent="0.3">
      <c r="A7" s="3" t="s">
        <v>9</v>
      </c>
      <c r="B7">
        <v>6</v>
      </c>
      <c r="D7" s="3" t="s">
        <v>30</v>
      </c>
      <c r="E7">
        <v>6</v>
      </c>
      <c r="G7" s="3" t="s">
        <v>20</v>
      </c>
      <c r="H7">
        <v>6</v>
      </c>
    </row>
    <row r="8" spans="1:8" x14ac:dyDescent="0.3">
      <c r="A8" s="2" t="s">
        <v>10</v>
      </c>
      <c r="B8">
        <v>7</v>
      </c>
      <c r="G8" s="2" t="s">
        <v>22</v>
      </c>
      <c r="H8">
        <v>7</v>
      </c>
    </row>
    <row r="9" spans="1:8" x14ac:dyDescent="0.3">
      <c r="A9" s="3" t="s">
        <v>11</v>
      </c>
      <c r="B9">
        <v>8</v>
      </c>
      <c r="G9" s="3" t="s">
        <v>21</v>
      </c>
      <c r="H9">
        <v>8</v>
      </c>
    </row>
    <row r="10" spans="1:8" x14ac:dyDescent="0.3">
      <c r="A10" s="2" t="s">
        <v>12</v>
      </c>
      <c r="B10">
        <v>9</v>
      </c>
      <c r="G10" s="2" t="s">
        <v>24</v>
      </c>
      <c r="H10">
        <v>9</v>
      </c>
    </row>
    <row r="11" spans="1:8" x14ac:dyDescent="0.3">
      <c r="A11" s="3" t="s">
        <v>13</v>
      </c>
      <c r="B11">
        <v>10</v>
      </c>
      <c r="G11" s="3" t="s">
        <v>23</v>
      </c>
      <c r="H11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6B79174D78A9E4799B789B169DAC4AD" ma:contentTypeVersion="4" ma:contentTypeDescription="Create a new document." ma:contentTypeScope="" ma:versionID="c74695dc20f4c8c284499aa89ecfc51a">
  <xsd:schema xmlns:xsd="http://www.w3.org/2001/XMLSchema" xmlns:xs="http://www.w3.org/2001/XMLSchema" xmlns:p="http://schemas.microsoft.com/office/2006/metadata/properties" xmlns:ns2="d444d85a-849c-4064-b5f6-82aff2439ea4" targetNamespace="http://schemas.microsoft.com/office/2006/metadata/properties" ma:root="true" ma:fieldsID="99ee7ca3d1603551b47d58ca22f51c13" ns2:_="">
    <xsd:import namespace="d444d85a-849c-4064-b5f6-82aff2439e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4d85a-849c-4064-b5f6-82aff2439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7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BC956D-CE61-474D-8D41-B26BDE57A0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E111B1-785A-4E83-B52F-CFEBD4EDE9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44d85a-849c-4064-b5f6-82aff2439e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Задание</vt:lpstr>
      <vt:lpstr>Данные</vt:lpstr>
      <vt:lpstr>Вспомогательные данные</vt:lpstr>
      <vt:lpstr>Задание_4</vt:lpstr>
      <vt:lpstr>Задание_5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Готфрид</dc:creator>
  <cp:lastModifiedBy>Евгений Копылов</cp:lastModifiedBy>
  <dcterms:created xsi:type="dcterms:W3CDTF">2023-02-16T07:50:27Z</dcterms:created>
  <dcterms:modified xsi:type="dcterms:W3CDTF">2024-04-27T13:39:18Z</dcterms:modified>
</cp:coreProperties>
</file>