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Evgeniy\Гистографт\Расчеты.Статистика\Gel_skin\Report\"/>
    </mc:Choice>
  </mc:AlternateContent>
  <xr:revisionPtr revIDLastSave="0" documentId="13_ncr:1_{85EA8A43-1804-42D3-B529-45238D46E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2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D56" i="2"/>
  <c r="D51" i="2"/>
  <c r="D50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5" i="2"/>
  <c r="D24" i="2"/>
  <c r="D23" i="2"/>
  <c r="D22" i="2"/>
  <c r="D21" i="2"/>
  <c r="D20" i="2"/>
  <c r="D19" i="2"/>
  <c r="D18" i="2"/>
  <c r="D17" i="2"/>
  <c r="D13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<sst xmlns="http://schemas.openxmlformats.org/spreadsheetml/2006/main" count="118" uniqueCount="16">
  <si>
    <t>ГКЦ</t>
  </si>
  <si>
    <t>А</t>
  </si>
  <si>
    <t>Б</t>
  </si>
  <si>
    <t>В</t>
  </si>
  <si>
    <t>Г</t>
  </si>
  <si>
    <t>Д</t>
  </si>
  <si>
    <t>Е</t>
  </si>
  <si>
    <t>ГОЦ</t>
  </si>
  <si>
    <t>СДК+</t>
  </si>
  <si>
    <t>СДК-</t>
  </si>
  <si>
    <t>Group</t>
  </si>
  <si>
    <t>Time</t>
  </si>
  <si>
    <t>Animal</t>
  </si>
  <si>
    <t>Full_defect</t>
  </si>
  <si>
    <t>Forward_defect</t>
  </si>
  <si>
    <t>Основной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</si>
</sst>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2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9" borderId="1" xfId="0" applyNumberFormat="1" applyFill="1" applyBorder="1"/>
    <xf numFmtId="2" fontId="0" fillId="8" borderId="1" xfId="0" applyNumberFormat="1" applyFill="1" applyBorder="1"/>
    <xf numFmtId="2" fontId="0" fillId="10" borderId="1" xfId="0" applyNumberFormat="1" applyFill="1" applyBorder="1"/>
    <xf numFmtId="2" fontId="0" fillId="13" borderId="1" xfId="0" applyNumberFormat="1" applyFill="1" applyBorder="1"/>
    <xf numFmtId="2" fontId="0" fillId="12" borderId="1" xfId="0" applyNumberFormat="1" applyFill="1" applyBorder="1"/>
    <xf numFmtId="2" fontId="0" fillId="11" borderId="1" xfId="0" applyNumberFormat="1" applyFill="1" applyBorder="1"/>
    <xf numFmtId="0" fontId="1" fillId="14" borderId="1" xfId="0" applyFont="1" applyFill="1" applyBorder="1" applyAlignment="1">
      <alignment vertical="center" wrapText="1"/>
    </xf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C461-858E-4C00-BE71-1EB7BF5F4C97}">
  <dimension ref="A1:H57"/>
  <sheetViews>
    <sheetView tabSelected="1" workbookViewId="0">
      <selection activeCell="I10" sqref="I10"/>
    </sheetView>
  </sheetViews>
  <sheetFormatPr defaultRowHeight="14.4" x14ac:dyDescent="0.3"/>
  <cols>
    <col min="1" max="1" width="16.88671875" customWidth="1"/>
    <col min="2" max="2" width="20.88671875" customWidth="1"/>
    <col min="3" max="3" width="22.44140625" customWidth="1"/>
    <col min="4" max="4" width="35.44140625" customWidth="1"/>
    <col min="5" max="5" width="40.109375" customWidth="1"/>
    <col min="8" max="8" width="20.6640625" customWidth="1"/>
  </cols>
  <sheetData>
    <row r="1" spans="1:8" x14ac:dyDescent="0.3">
      <c r="A1" s="2" t="s">
        <v>10</v>
      </c>
      <c r="B1" s="3" t="s">
        <v>11</v>
      </c>
      <c r="C1" s="2" t="s">
        <v>12</v>
      </c>
      <c r="D1" s="28" t="s">
        <v>13</v>
      </c>
      <c r="E1" s="2" t="s">
        <v>14</v>
      </c>
    </row>
    <row r="2" spans="1:8" x14ac:dyDescent="0.3">
      <c r="A2" s="1" t="s">
        <v>0</v>
      </c>
      <c r="B2" s="1">
        <v>7</v>
      </c>
      <c r="C2" s="1" t="s">
        <v>1</v>
      </c>
      <c r="D2" s="15">
        <f>16104.24/1000</f>
        <v>16.104240000000001</v>
      </c>
      <c r="E2" s="1">
        <v>14.6</v>
      </c>
    </row>
    <row r="3" spans="1:8" x14ac:dyDescent="0.3">
      <c r="A3" s="1" t="s">
        <v>0</v>
      </c>
      <c r="B3" s="1">
        <v>7</v>
      </c>
      <c r="C3" s="1" t="s">
        <v>2</v>
      </c>
      <c r="D3" s="15">
        <f>9008.65/1000</f>
        <v>9.0086499999999994</v>
      </c>
      <c r="E3" s="1">
        <v>7.83</v>
      </c>
      <c r="G3" s="29"/>
      <c r="H3" t="s">
        <v>15</v>
      </c>
    </row>
    <row r="4" spans="1:8" x14ac:dyDescent="0.3">
      <c r="A4" s="1" t="s">
        <v>0</v>
      </c>
      <c r="B4" s="1">
        <v>7</v>
      </c>
      <c r="C4" s="1" t="s">
        <v>3</v>
      </c>
      <c r="D4" s="15">
        <f>9813.66/1000</f>
        <v>9.8136600000000005</v>
      </c>
      <c r="E4" s="1">
        <v>9.4600000000000009</v>
      </c>
    </row>
    <row r="5" spans="1:8" x14ac:dyDescent="0.3">
      <c r="A5" s="1" t="s">
        <v>0</v>
      </c>
      <c r="B5" s="1">
        <v>7</v>
      </c>
      <c r="C5" s="1" t="s">
        <v>4</v>
      </c>
      <c r="D5" s="15">
        <f>9011.95/1000</f>
        <v>9.0119500000000006</v>
      </c>
      <c r="E5" s="1">
        <v>8.5299999999999994</v>
      </c>
    </row>
    <row r="6" spans="1:8" x14ac:dyDescent="0.3">
      <c r="A6" s="1" t="s">
        <v>0</v>
      </c>
      <c r="B6" s="1">
        <v>7</v>
      </c>
      <c r="C6" s="1" t="s">
        <v>5</v>
      </c>
      <c r="D6" s="15">
        <f>11026.15/1000</f>
        <v>11.026149999999999</v>
      </c>
      <c r="E6" s="1">
        <v>9.7200000000000006</v>
      </c>
    </row>
    <row r="7" spans="1:8" x14ac:dyDescent="0.3">
      <c r="A7" s="1" t="s">
        <v>0</v>
      </c>
      <c r="B7" s="1">
        <v>7</v>
      </c>
      <c r="C7" s="1" t="s">
        <v>6</v>
      </c>
      <c r="D7" s="15">
        <f>8154.13/1000</f>
        <v>8.1541300000000003</v>
      </c>
      <c r="E7" s="1">
        <v>7.7</v>
      </c>
    </row>
    <row r="8" spans="1:8" x14ac:dyDescent="0.3">
      <c r="A8" s="4" t="s">
        <v>0</v>
      </c>
      <c r="B8" s="4">
        <v>14</v>
      </c>
      <c r="C8" s="4" t="s">
        <v>1</v>
      </c>
      <c r="D8" s="16">
        <f>4003.06/1000</f>
        <v>4.0030599999999996</v>
      </c>
      <c r="E8" s="4">
        <v>3.8</v>
      </c>
    </row>
    <row r="9" spans="1:8" x14ac:dyDescent="0.3">
      <c r="A9" s="4" t="s">
        <v>0</v>
      </c>
      <c r="B9" s="4">
        <v>14</v>
      </c>
      <c r="C9" s="4" t="s">
        <v>2</v>
      </c>
      <c r="D9" s="16">
        <f>12919.32/1000</f>
        <v>12.919319999999999</v>
      </c>
      <c r="E9" s="4">
        <v>11.95</v>
      </c>
    </row>
    <row r="10" spans="1:8" x14ac:dyDescent="0.3">
      <c r="A10" s="4" t="s">
        <v>0</v>
      </c>
      <c r="B10" s="4">
        <v>14</v>
      </c>
      <c r="C10" s="4" t="s">
        <v>3</v>
      </c>
      <c r="D10" s="17">
        <f>17645.92/1000</f>
        <v>17.645919999999997</v>
      </c>
      <c r="E10" s="4">
        <v>16.600000000000001</v>
      </c>
    </row>
    <row r="11" spans="1:8" x14ac:dyDescent="0.3">
      <c r="A11" s="4" t="s">
        <v>0</v>
      </c>
      <c r="B11" s="4">
        <v>14</v>
      </c>
      <c r="C11" s="4" t="s">
        <v>4</v>
      </c>
      <c r="D11" s="16">
        <f>6968.01/1000</f>
        <v>6.9680100000000005</v>
      </c>
      <c r="E11" s="4">
        <v>6.65</v>
      </c>
    </row>
    <row r="12" spans="1:8" x14ac:dyDescent="0.3">
      <c r="A12" s="5" t="s">
        <v>0</v>
      </c>
      <c r="B12" s="5">
        <v>21</v>
      </c>
      <c r="C12" s="5" t="s">
        <v>1</v>
      </c>
      <c r="D12" s="18">
        <v>0</v>
      </c>
      <c r="E12" s="5">
        <v>0</v>
      </c>
    </row>
    <row r="13" spans="1:8" x14ac:dyDescent="0.3">
      <c r="A13" s="5" t="s">
        <v>0</v>
      </c>
      <c r="B13" s="5">
        <v>21</v>
      </c>
      <c r="C13" s="5" t="s">
        <v>2</v>
      </c>
      <c r="D13" s="18">
        <f>3467.5/10005</f>
        <v>0.34657671164417791</v>
      </c>
      <c r="E13" s="5">
        <v>3.3</v>
      </c>
    </row>
    <row r="14" spans="1:8" x14ac:dyDescent="0.3">
      <c r="A14" s="5" t="s">
        <v>0</v>
      </c>
      <c r="B14" s="5">
        <v>21</v>
      </c>
      <c r="C14" s="5" t="s">
        <v>3</v>
      </c>
      <c r="D14" s="18">
        <v>0</v>
      </c>
      <c r="E14" s="5">
        <v>0</v>
      </c>
    </row>
    <row r="15" spans="1:8" x14ac:dyDescent="0.3">
      <c r="A15" s="5" t="s">
        <v>0</v>
      </c>
      <c r="B15" s="5">
        <v>21</v>
      </c>
      <c r="C15" s="5" t="s">
        <v>5</v>
      </c>
      <c r="D15" s="18">
        <v>0</v>
      </c>
      <c r="E15" s="5">
        <v>0</v>
      </c>
    </row>
    <row r="16" spans="1:8" x14ac:dyDescent="0.3">
      <c r="A16" s="5" t="s">
        <v>0</v>
      </c>
      <c r="B16" s="5">
        <v>21</v>
      </c>
      <c r="C16" s="5" t="s">
        <v>6</v>
      </c>
      <c r="D16" s="18">
        <v>0</v>
      </c>
      <c r="E16" s="5">
        <v>0</v>
      </c>
    </row>
    <row r="17" spans="1:5" x14ac:dyDescent="0.3">
      <c r="A17" s="6" t="s">
        <v>7</v>
      </c>
      <c r="B17" s="6">
        <v>7</v>
      </c>
      <c r="C17" s="6" t="s">
        <v>1</v>
      </c>
      <c r="D17" s="19">
        <f>11902.76/1000</f>
        <v>11.902760000000001</v>
      </c>
      <c r="E17" s="6">
        <v>10.42</v>
      </c>
    </row>
    <row r="18" spans="1:5" x14ac:dyDescent="0.3">
      <c r="A18" s="6" t="s">
        <v>7</v>
      </c>
      <c r="B18" s="6">
        <v>7</v>
      </c>
      <c r="C18" s="6" t="s">
        <v>2</v>
      </c>
      <c r="D18" s="19">
        <f>9405.29/1000</f>
        <v>9.4052900000000008</v>
      </c>
      <c r="E18" s="6">
        <v>7.42</v>
      </c>
    </row>
    <row r="19" spans="1:5" x14ac:dyDescent="0.3">
      <c r="A19" s="6" t="s">
        <v>7</v>
      </c>
      <c r="B19" s="6">
        <v>7</v>
      </c>
      <c r="C19" s="6" t="s">
        <v>4</v>
      </c>
      <c r="D19" s="19">
        <f>12167.17/1000</f>
        <v>12.16717</v>
      </c>
      <c r="E19" s="6">
        <v>10.15</v>
      </c>
    </row>
    <row r="20" spans="1:5" x14ac:dyDescent="0.3">
      <c r="A20" s="6" t="s">
        <v>7</v>
      </c>
      <c r="B20" s="6">
        <v>7</v>
      </c>
      <c r="C20" s="6" t="s">
        <v>6</v>
      </c>
      <c r="D20" s="19">
        <f>12448.54/1000</f>
        <v>12.448540000000001</v>
      </c>
      <c r="E20" s="6">
        <v>10.98</v>
      </c>
    </row>
    <row r="21" spans="1:5" x14ac:dyDescent="0.3">
      <c r="A21" s="7" t="s">
        <v>7</v>
      </c>
      <c r="B21" s="7">
        <v>14</v>
      </c>
      <c r="C21" s="7" t="s">
        <v>1</v>
      </c>
      <c r="D21" s="20">
        <f>3495.6/1000</f>
        <v>3.4956</v>
      </c>
      <c r="E21" s="7">
        <v>3.1</v>
      </c>
    </row>
    <row r="22" spans="1:5" x14ac:dyDescent="0.3">
      <c r="A22" s="7" t="s">
        <v>7</v>
      </c>
      <c r="B22" s="7">
        <v>14</v>
      </c>
      <c r="C22" s="7" t="s">
        <v>3</v>
      </c>
      <c r="D22" s="20">
        <f>569.2/1000</f>
        <v>0.56920000000000004</v>
      </c>
      <c r="E22" s="7">
        <v>0.5</v>
      </c>
    </row>
    <row r="23" spans="1:5" x14ac:dyDescent="0.3">
      <c r="A23" s="7" t="s">
        <v>7</v>
      </c>
      <c r="B23" s="7">
        <v>14</v>
      </c>
      <c r="C23" s="7" t="s">
        <v>4</v>
      </c>
      <c r="D23" s="20">
        <f>8628/1000</f>
        <v>8.6280000000000001</v>
      </c>
      <c r="E23" s="7">
        <v>7.7</v>
      </c>
    </row>
    <row r="24" spans="1:5" x14ac:dyDescent="0.3">
      <c r="A24" s="7" t="s">
        <v>7</v>
      </c>
      <c r="B24" s="7">
        <v>14</v>
      </c>
      <c r="C24" s="7" t="s">
        <v>5</v>
      </c>
      <c r="D24" s="20">
        <f>9793.43/1000</f>
        <v>9.7934300000000007</v>
      </c>
      <c r="E24" s="7">
        <v>8.8000000000000007</v>
      </c>
    </row>
    <row r="25" spans="1:5" x14ac:dyDescent="0.3">
      <c r="A25" s="8" t="s">
        <v>7</v>
      </c>
      <c r="B25" s="8">
        <v>21</v>
      </c>
      <c r="C25" s="8" t="s">
        <v>1</v>
      </c>
      <c r="D25" s="21">
        <f>1422.9/1000</f>
        <v>1.4229000000000001</v>
      </c>
      <c r="E25" s="8">
        <v>1.4</v>
      </c>
    </row>
    <row r="26" spans="1:5" x14ac:dyDescent="0.3">
      <c r="A26" s="8" t="s">
        <v>7</v>
      </c>
      <c r="B26" s="8">
        <v>21</v>
      </c>
      <c r="C26" s="8" t="s">
        <v>3</v>
      </c>
      <c r="D26" s="21">
        <v>0</v>
      </c>
      <c r="E26" s="8">
        <v>0</v>
      </c>
    </row>
    <row r="27" spans="1:5" x14ac:dyDescent="0.3">
      <c r="A27" s="8" t="s">
        <v>7</v>
      </c>
      <c r="B27" s="8">
        <v>21</v>
      </c>
      <c r="C27" s="8" t="s">
        <v>4</v>
      </c>
      <c r="D27" s="21">
        <v>0</v>
      </c>
      <c r="E27" s="8">
        <v>0</v>
      </c>
    </row>
    <row r="28" spans="1:5" x14ac:dyDescent="0.3">
      <c r="A28" s="8" t="s">
        <v>7</v>
      </c>
      <c r="B28" s="8">
        <v>21</v>
      </c>
      <c r="C28" s="8" t="s">
        <v>5</v>
      </c>
      <c r="D28" s="21">
        <v>0</v>
      </c>
      <c r="E28" s="8">
        <v>0</v>
      </c>
    </row>
    <row r="29" spans="1:5" x14ac:dyDescent="0.3">
      <c r="A29" s="10" t="s">
        <v>8</v>
      </c>
      <c r="B29" s="10">
        <v>7</v>
      </c>
      <c r="C29" s="10" t="s">
        <v>1</v>
      </c>
      <c r="D29" s="22">
        <f>8717.04/1000</f>
        <v>8.7170400000000008</v>
      </c>
      <c r="E29" s="10">
        <v>8.4</v>
      </c>
    </row>
    <row r="30" spans="1:5" x14ac:dyDescent="0.3">
      <c r="A30" s="10" t="s">
        <v>8</v>
      </c>
      <c r="B30" s="10">
        <v>7</v>
      </c>
      <c r="C30" s="10" t="s">
        <v>2</v>
      </c>
      <c r="D30" s="22">
        <f>22125.58/1000</f>
        <v>22.125580000000003</v>
      </c>
      <c r="E30" s="10">
        <v>15.53</v>
      </c>
    </row>
    <row r="31" spans="1:5" x14ac:dyDescent="0.3">
      <c r="A31" s="10" t="s">
        <v>8</v>
      </c>
      <c r="B31" s="10">
        <v>7</v>
      </c>
      <c r="C31" s="10" t="s">
        <v>3</v>
      </c>
      <c r="D31" s="22">
        <f>14149.68/1000</f>
        <v>14.14968</v>
      </c>
      <c r="E31" s="10">
        <v>12.29</v>
      </c>
    </row>
    <row r="32" spans="1:5" x14ac:dyDescent="0.3">
      <c r="A32" s="10" t="s">
        <v>8</v>
      </c>
      <c r="B32" s="10">
        <v>7</v>
      </c>
      <c r="C32" s="10" t="s">
        <v>4</v>
      </c>
      <c r="D32" s="22">
        <f>12676.3/1000</f>
        <v>12.676299999999999</v>
      </c>
      <c r="E32" s="10">
        <v>9.9</v>
      </c>
    </row>
    <row r="33" spans="1:5" x14ac:dyDescent="0.3">
      <c r="A33" s="10" t="s">
        <v>8</v>
      </c>
      <c r="B33" s="10">
        <v>7</v>
      </c>
      <c r="C33" s="10" t="s">
        <v>5</v>
      </c>
      <c r="D33" s="22">
        <f>10854.49/1000</f>
        <v>10.85449</v>
      </c>
      <c r="E33" s="10">
        <v>10.46</v>
      </c>
    </row>
    <row r="34" spans="1:5" x14ac:dyDescent="0.3">
      <c r="A34" s="9" t="s">
        <v>8</v>
      </c>
      <c r="B34" s="9">
        <v>14</v>
      </c>
      <c r="C34" s="9" t="s">
        <v>1</v>
      </c>
      <c r="D34" s="23">
        <f>17006.5/1000</f>
        <v>17.006499999999999</v>
      </c>
      <c r="E34" s="9">
        <v>14.86</v>
      </c>
    </row>
    <row r="35" spans="1:5" x14ac:dyDescent="0.3">
      <c r="A35" s="9" t="s">
        <v>8</v>
      </c>
      <c r="B35" s="9">
        <v>14</v>
      </c>
      <c r="C35" s="9" t="s">
        <v>2</v>
      </c>
      <c r="D35" s="23">
        <f>12699.35/1000</f>
        <v>12.699350000000001</v>
      </c>
      <c r="E35" s="9">
        <v>11.87</v>
      </c>
    </row>
    <row r="36" spans="1:5" x14ac:dyDescent="0.3">
      <c r="A36" s="9" t="s">
        <v>8</v>
      </c>
      <c r="B36" s="9">
        <v>14</v>
      </c>
      <c r="C36" s="9" t="s">
        <v>3</v>
      </c>
      <c r="D36" s="23">
        <f>10983.67/1000</f>
        <v>10.98367</v>
      </c>
      <c r="E36" s="9">
        <v>9.9</v>
      </c>
    </row>
    <row r="37" spans="1:5" x14ac:dyDescent="0.3">
      <c r="A37" s="9" t="s">
        <v>8</v>
      </c>
      <c r="B37" s="9">
        <v>14</v>
      </c>
      <c r="C37" s="9" t="s">
        <v>4</v>
      </c>
      <c r="D37" s="23">
        <f>16535.95/1000</f>
        <v>16.53595</v>
      </c>
      <c r="E37" s="9">
        <v>12.66</v>
      </c>
    </row>
    <row r="38" spans="1:5" x14ac:dyDescent="0.3">
      <c r="A38" s="9" t="s">
        <v>8</v>
      </c>
      <c r="B38" s="9">
        <v>14</v>
      </c>
      <c r="C38" s="9" t="s">
        <v>6</v>
      </c>
      <c r="D38" s="23">
        <f>6746.89/1000</f>
        <v>6.7468900000000005</v>
      </c>
      <c r="E38" s="9">
        <v>6.4</v>
      </c>
    </row>
    <row r="39" spans="1:5" x14ac:dyDescent="0.3">
      <c r="A39" s="11" t="s">
        <v>8</v>
      </c>
      <c r="B39" s="11">
        <v>21</v>
      </c>
      <c r="C39" s="11" t="s">
        <v>1</v>
      </c>
      <c r="D39" s="24">
        <f>3169.21/1000</f>
        <v>3.1692100000000001</v>
      </c>
      <c r="E39" s="11">
        <v>3.1</v>
      </c>
    </row>
    <row r="40" spans="1:5" x14ac:dyDescent="0.3">
      <c r="A40" s="11" t="s">
        <v>8</v>
      </c>
      <c r="B40" s="11">
        <v>21</v>
      </c>
      <c r="C40" s="11" t="s">
        <v>2</v>
      </c>
      <c r="D40" s="24">
        <f>1746.59/1000</f>
        <v>1.7465899999999999</v>
      </c>
      <c r="E40" s="11">
        <v>1.7</v>
      </c>
    </row>
    <row r="41" spans="1:5" x14ac:dyDescent="0.3">
      <c r="A41" s="11" t="s">
        <v>8</v>
      </c>
      <c r="B41" s="11">
        <v>21</v>
      </c>
      <c r="C41" s="11" t="s">
        <v>3</v>
      </c>
      <c r="D41" s="24">
        <f>1374.71/1000</f>
        <v>1.3747100000000001</v>
      </c>
      <c r="E41" s="11">
        <v>1.3</v>
      </c>
    </row>
    <row r="42" spans="1:5" x14ac:dyDescent="0.3">
      <c r="A42" s="11" t="s">
        <v>8</v>
      </c>
      <c r="B42" s="11">
        <v>21</v>
      </c>
      <c r="C42" s="11" t="s">
        <v>6</v>
      </c>
      <c r="D42" s="24">
        <f>2630.5/1000</f>
        <v>2.6305000000000001</v>
      </c>
      <c r="E42" s="11">
        <v>2.2999999999999998</v>
      </c>
    </row>
    <row r="43" spans="1:5" x14ac:dyDescent="0.3">
      <c r="A43" s="14" t="s">
        <v>9</v>
      </c>
      <c r="B43" s="14">
        <v>7</v>
      </c>
      <c r="C43" s="14" t="s">
        <v>2</v>
      </c>
      <c r="D43" s="25">
        <f>12338.44/1000</f>
        <v>12.33844</v>
      </c>
      <c r="E43" s="14">
        <v>11.79</v>
      </c>
    </row>
    <row r="44" spans="1:5" x14ac:dyDescent="0.3">
      <c r="A44" s="14" t="s">
        <v>9</v>
      </c>
      <c r="B44" s="14">
        <v>7</v>
      </c>
      <c r="C44" s="14" t="s">
        <v>3</v>
      </c>
      <c r="D44" s="25">
        <f>9967.47/1000</f>
        <v>9.9674699999999987</v>
      </c>
      <c r="E44" s="14">
        <v>9.16</v>
      </c>
    </row>
    <row r="45" spans="1:5" x14ac:dyDescent="0.3">
      <c r="A45" s="14" t="s">
        <v>9</v>
      </c>
      <c r="B45" s="14">
        <v>7</v>
      </c>
      <c r="C45" s="14" t="s">
        <v>4</v>
      </c>
      <c r="D45" s="25">
        <f>7134.06/1000</f>
        <v>7.1340600000000007</v>
      </c>
      <c r="E45" s="14">
        <v>6.5</v>
      </c>
    </row>
    <row r="46" spans="1:5" x14ac:dyDescent="0.3">
      <c r="A46" s="14" t="s">
        <v>9</v>
      </c>
      <c r="B46" s="14">
        <v>7</v>
      </c>
      <c r="C46" s="14" t="s">
        <v>5</v>
      </c>
      <c r="D46" s="25">
        <f>7038.25/1000</f>
        <v>7.0382499999999997</v>
      </c>
      <c r="E46" s="14">
        <v>6.6</v>
      </c>
    </row>
    <row r="47" spans="1:5" x14ac:dyDescent="0.3">
      <c r="A47" s="13" t="s">
        <v>9</v>
      </c>
      <c r="B47" s="13">
        <v>14</v>
      </c>
      <c r="C47" s="13" t="s">
        <v>1</v>
      </c>
      <c r="D47" s="26">
        <f>1309.18/1000</f>
        <v>1.30918</v>
      </c>
      <c r="E47" s="13">
        <v>1.3</v>
      </c>
    </row>
    <row r="48" spans="1:5" x14ac:dyDescent="0.3">
      <c r="A48" s="13" t="s">
        <v>9</v>
      </c>
      <c r="B48" s="13">
        <v>14</v>
      </c>
      <c r="C48" s="13" t="s">
        <v>2</v>
      </c>
      <c r="D48" s="26">
        <f>2809.54/1000</f>
        <v>2.8095400000000001</v>
      </c>
      <c r="E48" s="13">
        <v>2.7</v>
      </c>
    </row>
    <row r="49" spans="1:5" x14ac:dyDescent="0.3">
      <c r="A49" s="13" t="s">
        <v>9</v>
      </c>
      <c r="B49" s="13">
        <v>14</v>
      </c>
      <c r="C49" s="13" t="s">
        <v>3</v>
      </c>
      <c r="D49" s="26">
        <v>0</v>
      </c>
      <c r="E49" s="13">
        <v>0</v>
      </c>
    </row>
    <row r="50" spans="1:5" x14ac:dyDescent="0.3">
      <c r="A50" s="13" t="s">
        <v>9</v>
      </c>
      <c r="B50" s="13">
        <v>14</v>
      </c>
      <c r="C50" s="13" t="s">
        <v>4</v>
      </c>
      <c r="D50" s="26">
        <f>3697.53/1000</f>
        <v>3.69753</v>
      </c>
      <c r="E50" s="13">
        <v>3.3</v>
      </c>
    </row>
    <row r="51" spans="1:5" x14ac:dyDescent="0.3">
      <c r="A51" s="13" t="s">
        <v>9</v>
      </c>
      <c r="B51" s="13">
        <v>14</v>
      </c>
      <c r="C51" s="13" t="s">
        <v>5</v>
      </c>
      <c r="D51" s="26">
        <f>4567.25/1000</f>
        <v>4.5672499999999996</v>
      </c>
      <c r="E51" s="13">
        <v>4.5999999999999996</v>
      </c>
    </row>
    <row r="52" spans="1:5" x14ac:dyDescent="0.3">
      <c r="A52" s="12" t="s">
        <v>9</v>
      </c>
      <c r="B52" s="12">
        <v>21</v>
      </c>
      <c r="C52" s="12" t="s">
        <v>1</v>
      </c>
      <c r="D52" s="27">
        <v>0</v>
      </c>
      <c r="E52" s="12">
        <v>0</v>
      </c>
    </row>
    <row r="53" spans="1:5" x14ac:dyDescent="0.3">
      <c r="A53" s="12" t="s">
        <v>9</v>
      </c>
      <c r="B53" s="12">
        <v>21</v>
      </c>
      <c r="C53" s="12" t="s">
        <v>2</v>
      </c>
      <c r="D53" s="27">
        <v>0</v>
      </c>
      <c r="E53" s="12">
        <v>0</v>
      </c>
    </row>
    <row r="54" spans="1:5" x14ac:dyDescent="0.3">
      <c r="A54" s="12" t="s">
        <v>9</v>
      </c>
      <c r="B54" s="12">
        <v>21</v>
      </c>
      <c r="C54" s="12" t="s">
        <v>3</v>
      </c>
      <c r="D54" s="27">
        <v>0</v>
      </c>
      <c r="E54" s="12">
        <v>0</v>
      </c>
    </row>
    <row r="55" spans="1:5" x14ac:dyDescent="0.3">
      <c r="A55" s="12" t="s">
        <v>9</v>
      </c>
      <c r="B55" s="12">
        <v>21</v>
      </c>
      <c r="C55" s="12" t="s">
        <v>4</v>
      </c>
      <c r="D55" s="27">
        <v>0</v>
      </c>
      <c r="E55" s="12">
        <v>0</v>
      </c>
    </row>
    <row r="56" spans="1:5" x14ac:dyDescent="0.3">
      <c r="A56" s="12" t="s">
        <v>9</v>
      </c>
      <c r="B56" s="12">
        <v>21</v>
      </c>
      <c r="C56" s="12" t="s">
        <v>5</v>
      </c>
      <c r="D56" s="27">
        <f>1739.38/1000</f>
        <v>1.7393800000000001</v>
      </c>
      <c r="E56" s="12">
        <v>1.5</v>
      </c>
    </row>
    <row r="57" spans="1:5" x14ac:dyDescent="0.3">
      <c r="A57" s="12" t="s">
        <v>9</v>
      </c>
      <c r="B57" s="12">
        <v>21</v>
      </c>
      <c r="C57" s="12" t="s">
        <v>6</v>
      </c>
      <c r="D57" s="27">
        <f>1454.17/1000</f>
        <v>1.45417</v>
      </c>
      <c r="E57" s="12">
        <v>1.4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 Копылов</cp:lastModifiedBy>
  <dcterms:created xsi:type="dcterms:W3CDTF">2015-06-05T18:19:34Z</dcterms:created>
  <dcterms:modified xsi:type="dcterms:W3CDTF">2024-04-03T12:50:59Z</dcterms:modified>
</cp:coreProperties>
</file>