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4F8BC6D-45A9-4293-97ED-60B6CF876C8B}" xr6:coauthVersionLast="47" xr6:coauthVersionMax="47" xr10:uidLastSave="{00000000-0000-0000-0000-000000000000}"/>
  <bookViews>
    <workbookView xWindow="-25320" yWindow="300" windowWidth="25440" windowHeight="15990" xr2:uid="{94C74BEA-3EBD-467B-A552-04BA77BD78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I8" i="1"/>
  <c r="I4" i="1" l="1"/>
  <c r="K5" i="1" s="1"/>
  <c r="I5" i="1"/>
  <c r="I6" i="1"/>
  <c r="K6" i="1" s="1"/>
  <c r="I7" i="1"/>
  <c r="H5" i="1"/>
  <c r="H6" i="1"/>
  <c r="H7" i="1"/>
  <c r="H4" i="1"/>
  <c r="J7" i="1" s="1"/>
  <c r="K7" i="1" l="1"/>
  <c r="K4" i="1"/>
  <c r="J5" i="1"/>
  <c r="O5" i="1" s="1"/>
  <c r="Q5" i="1" s="1"/>
  <c r="J4" i="1"/>
  <c r="O4" i="1" s="1"/>
  <c r="Q4" i="1" s="1"/>
  <c r="J6" i="1"/>
  <c r="O6" i="1" s="1"/>
  <c r="Q6" i="1" s="1"/>
  <c r="O7" i="1" l="1"/>
  <c r="Q7" i="1" s="1"/>
  <c r="L6" i="1"/>
  <c r="N7" i="1" s="1"/>
  <c r="L5" i="1"/>
  <c r="N6" i="1" s="1"/>
  <c r="L4" i="1"/>
  <c r="N5" i="1" s="1"/>
  <c r="L7" i="1"/>
  <c r="M7" i="1" s="1"/>
  <c r="P7" i="1" s="1"/>
  <c r="R7" i="1" s="1"/>
  <c r="M5" i="1"/>
  <c r="P5" i="1"/>
  <c r="R5" i="1" s="1"/>
  <c r="M6" i="1" l="1"/>
  <c r="P6" i="1" s="1"/>
  <c r="R6" i="1" s="1"/>
  <c r="M4" i="1"/>
  <c r="P4" i="1" s="1"/>
  <c r="R4" i="1" s="1"/>
</calcChain>
</file>

<file path=xl/sharedStrings.xml><?xml version="1.0" encoding="utf-8"?>
<sst xmlns="http://schemas.openxmlformats.org/spreadsheetml/2006/main" count="31" uniqueCount="27">
  <si>
    <t>Периоды</t>
  </si>
  <si>
    <t>T</t>
  </si>
  <si>
    <t>План</t>
  </si>
  <si>
    <t>BCWS</t>
  </si>
  <si>
    <t>Факт</t>
  </si>
  <si>
    <t>ACWS</t>
  </si>
  <si>
    <t>Входные данные</t>
  </si>
  <si>
    <r>
      <t>Факт</t>
    </r>
    <r>
      <rPr>
        <sz val="11"/>
        <color theme="1"/>
        <rFont val="Calibri"/>
        <family val="2"/>
        <charset val="204"/>
        <scheme val="minor"/>
      </rPr>
      <t xml:space="preserve"> на период</t>
    </r>
  </si>
  <si>
    <r>
      <t>План</t>
    </r>
    <r>
      <rPr>
        <sz val="11"/>
        <color theme="1"/>
        <rFont val="Calibri"/>
        <family val="2"/>
        <charset val="204"/>
        <scheme val="minor"/>
      </rPr>
      <t xml:space="preserve"> на период</t>
    </r>
  </si>
  <si>
    <t>План нарастающим</t>
  </si>
  <si>
    <t>BCWSнар</t>
  </si>
  <si>
    <t>Факт нарастающим</t>
  </si>
  <si>
    <t>ACWSнар</t>
  </si>
  <si>
    <t>Текущий прогноз затрат</t>
  </si>
  <si>
    <t>EAC</t>
  </si>
  <si>
    <t>По последнему прогнозу</t>
  </si>
  <si>
    <t>BCWP1</t>
  </si>
  <si>
    <t>BCWP2</t>
  </si>
  <si>
    <t>По предыдущему прогнозу</t>
  </si>
  <si>
    <t>CV</t>
  </si>
  <si>
    <t>SV</t>
  </si>
  <si>
    <t>Отклонение показателей по стоимости</t>
  </si>
  <si>
    <t>Отклонение показателей по срокам</t>
  </si>
  <si>
    <t>Сумма</t>
  </si>
  <si>
    <t>Копия входных данных</t>
  </si>
  <si>
    <t>Оценка CV</t>
  </si>
  <si>
    <t>Оценка 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</si>
</sst>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ACWP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Лист1!$I$4:$I$7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5-4BC2-964B-549796561746}"/>
            </c:ext>
          </c:extLst>
        </c:ser>
        <c:ser>
          <c:idx val="1"/>
          <c:order val="1"/>
          <c:tx>
            <c:v>BCWS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Лист1!$H$4:$H$7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5-4BC2-964B-549796561746}"/>
            </c:ext>
          </c:extLst>
        </c:ser>
        <c:ser>
          <c:idx val="2"/>
          <c:order val="2"/>
          <c:tx>
            <c:v>CV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Лист1!$O$4:$O$7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C5-4BC2-964B-549796561746}"/>
            </c:ext>
          </c:extLst>
        </c:ser>
        <c:ser>
          <c:idx val="3"/>
          <c:order val="3"/>
          <c:tx>
            <c:v>SV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Лист1!$P$4:$P$7</c:f>
              <c:numCache>
                <c:formatCode>0.0</c:formatCode>
                <c:ptCount val="4"/>
                <c:pt idx="0">
                  <c:v>1.2</c:v>
                </c:pt>
                <c:pt idx="1">
                  <c:v>0.8</c:v>
                </c:pt>
                <c:pt idx="2">
                  <c:v>0.20000000000000018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C5-4BC2-964B-549796561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570159"/>
        <c:axId val="395570575"/>
      </c:lineChart>
      <c:catAx>
        <c:axId val="39557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570575"/>
        <c:crosses val="autoZero"/>
        <c:auto val="1"/>
        <c:lblAlgn val="ctr"/>
        <c:lblOffset val="100"/>
        <c:noMultiLvlLbl val="0"/>
      </c:catAx>
      <c:valAx>
        <c:axId val="3955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57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469342</xdr:colOff>
      <xdr:row>8</xdr:row>
      <xdr:rowOff>83736</xdr:rowOff>
    </xdr:from>
    <xdr:to>
      <xdr:col>13</xdr:col>
      <xdr:colOff>1048650</xdr:colOff>
      <xdr:row>19</xdr:row>
      <xdr:rowOff>125960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F57483-7765-4D63-8B6A-6B28CFA8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225523</xdr:colOff>
      <xdr:row>0</xdr:row>
      <xdr:rowOff>115620</xdr:rowOff>
    </xdr:from>
    <xdr:to>
      <xdr:col>21</xdr:col>
      <xdr:colOff>362536</xdr:colOff>
      <xdr:row>1</xdr:row>
      <xdr:rowOff>56418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EC52D00-CB35-4D48-B9AB-604C41F45161}"/>
            </a:ext>
          </a:extLst>
        </xdr:cNvPr>
        <xdr:cNvSpPr txBox="1"/>
      </xdr:nvSpPr>
      <xdr:spPr>
        <a:xfrm>
          <a:off x="16806350" y="115620"/>
          <a:ext cx="1961417" cy="51229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Эта</a:t>
          </a:r>
          <a:r>
            <a:rPr lang="ru-RU" sz="1100" baseline="0"/>
            <a:t> ячейка у дадеркина посчитана уникально</a:t>
          </a:r>
          <a:endParaRPr lang="ru-RU" sz="1100"/>
        </a:p>
      </xdr:txBody>
    </xdr:sp>
    <xdr:clientData/>
  </xdr:twoCellAnchor>
  <xdr:twoCellAnchor>
    <xdr:from>
      <xdr:col>15</xdr:col>
      <xdr:colOff>864577</xdr:colOff>
      <xdr:row>0</xdr:row>
      <xdr:rowOff>373674</xdr:rowOff>
    </xdr:from>
    <xdr:to>
      <xdr:col>18</xdr:col>
      <xdr:colOff>225523</xdr:colOff>
      <xdr:row>3</xdr:row>
      <xdr:rowOff>95250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0BB7E21E-1971-42A5-9B5E-B911BBA2E8CF}"/>
            </a:ext>
          </a:extLst>
        </xdr:cNvPr>
        <xdr:cNvCxnSpPr>
          <a:stCxn id="3" idx="1"/>
        </xdr:cNvCxnSpPr>
      </xdr:nvCxnSpPr>
      <xdr:spPr>
        <a:xfrm rot="10800000" flipV="1">
          <a:off x="14016404" y="373674"/>
          <a:ext cx="2789946" cy="1099038"/>
        </a:xfrm>
        <a:prstGeom prst="bentConnector3">
          <a:avLst>
            <a:gd name="adj1" fmla="val 995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1E019-0560-4609-BFFF-B18C6113B833}">
  <dimension ref="C1:R13"/>
  <sheetViews>
    <sheetView tabSelected="1" topLeftCell="C1" zoomScaleNormal="100" workbookViewId="0">
      <selection activeCell="P17" sqref="P17"/>
    </sheetView>
  </sheetViews>
  <sheetFormatPr defaultRowHeight="14.4" x14ac:dyDescent="0.3"/>
  <cols>
    <col min="1" max="2" width="8.88671875" style="3"/>
    <col min="3" max="3" width="12" style="3" customWidth="1"/>
    <col min="4" max="4" width="10.88671875" style="3" customWidth="1"/>
    <col min="5" max="7" width="11.5546875" style="3" customWidth="1"/>
    <col min="8" max="8" width="14.33203125" style="3" customWidth="1"/>
    <col min="9" max="9" width="12.5546875" style="3" customWidth="1"/>
    <col min="10" max="10" width="14.77734375" style="3" customWidth="1"/>
    <col min="11" max="11" width="13.88671875" style="3" customWidth="1"/>
    <col min="12" max="12" width="14" style="3" customWidth="1"/>
    <col min="13" max="13" width="16.109375" style="3" customWidth="1"/>
    <col min="14" max="14" width="15.44140625" style="3" customWidth="1"/>
    <col min="15" max="15" width="15.6640625" style="3" customWidth="1"/>
    <col min="16" max="16" width="14.21875" style="3" customWidth="1"/>
    <col min="17" max="17" width="16.77734375" style="3" customWidth="1"/>
    <col min="18" max="18" width="19" style="3" customWidth="1"/>
    <col min="19" max="16384" width="8.88671875" style="3"/>
  </cols>
  <sheetData>
    <row r="1" spans="3:18" ht="45" customHeight="1" thickBot="1" x14ac:dyDescent="0.35">
      <c r="C1" s="4" t="s">
        <v>6</v>
      </c>
      <c r="D1" s="4"/>
      <c r="E1" s="4"/>
      <c r="F1" s="11"/>
      <c r="G1" s="19" t="s">
        <v>24</v>
      </c>
      <c r="H1" s="19"/>
      <c r="I1" s="19"/>
    </row>
    <row r="2" spans="3:18" ht="43.2" customHeight="1" x14ac:dyDescent="0.3">
      <c r="C2" s="6" t="s">
        <v>0</v>
      </c>
      <c r="D2" s="7" t="s">
        <v>2</v>
      </c>
      <c r="E2" s="17" t="s">
        <v>4</v>
      </c>
      <c r="F2" s="16"/>
      <c r="G2" s="1" t="s">
        <v>0</v>
      </c>
      <c r="H2" s="18" t="s">
        <v>8</v>
      </c>
      <c r="I2" s="18" t="s">
        <v>7</v>
      </c>
      <c r="J2" s="1" t="s">
        <v>9</v>
      </c>
      <c r="K2" s="1" t="s">
        <v>11</v>
      </c>
      <c r="L2" s="1" t="s">
        <v>13</v>
      </c>
      <c r="M2" s="1" t="s">
        <v>15</v>
      </c>
      <c r="N2" s="1" t="s">
        <v>18</v>
      </c>
      <c r="O2" s="1" t="s">
        <v>21</v>
      </c>
      <c r="P2" s="1" t="s">
        <v>22</v>
      </c>
      <c r="Q2" s="1"/>
      <c r="R2" s="1"/>
    </row>
    <row r="3" spans="3:18" ht="20.399999999999999" customHeight="1" thickBot="1" x14ac:dyDescent="0.35">
      <c r="C3" s="8" t="s">
        <v>1</v>
      </c>
      <c r="D3" s="10" t="s">
        <v>3</v>
      </c>
      <c r="E3" s="9" t="s">
        <v>5</v>
      </c>
      <c r="F3" s="2"/>
      <c r="G3" s="1" t="s">
        <v>1</v>
      </c>
      <c r="H3" s="1" t="s">
        <v>3</v>
      </c>
      <c r="I3" s="1" t="s">
        <v>5</v>
      </c>
      <c r="J3" s="1" t="s">
        <v>10</v>
      </c>
      <c r="K3" s="1" t="s">
        <v>12</v>
      </c>
      <c r="L3" s="1" t="s">
        <v>14</v>
      </c>
      <c r="M3" s="1" t="s">
        <v>16</v>
      </c>
      <c r="N3" s="1" t="s">
        <v>17</v>
      </c>
      <c r="O3" s="1" t="s">
        <v>19</v>
      </c>
      <c r="P3" s="1" t="s">
        <v>20</v>
      </c>
      <c r="Q3" s="18" t="s">
        <v>25</v>
      </c>
      <c r="R3" s="18" t="s">
        <v>26</v>
      </c>
    </row>
    <row r="4" spans="3:18" ht="37.200000000000003" customHeight="1" x14ac:dyDescent="0.3">
      <c r="C4" s="5">
        <v>1</v>
      </c>
      <c r="D4" s="5">
        <v>1</v>
      </c>
      <c r="E4" s="7">
        <v>1</v>
      </c>
      <c r="F4" s="2"/>
      <c r="G4" s="1">
        <v>1</v>
      </c>
      <c r="H4" s="1">
        <f>D4</f>
        <v>1</v>
      </c>
      <c r="I4" s="1">
        <f>E4</f>
        <v>1</v>
      </c>
      <c r="J4" s="20">
        <f>SUM($H$4:H4)</f>
        <v>1</v>
      </c>
      <c r="K4" s="20">
        <f>SUM($I$4:I4)</f>
        <v>1</v>
      </c>
      <c r="L4" s="20">
        <f>($H$8-SUM($H$4:H4)+SUM($I$4:I4))*SUM($H$4:H4)/SUM($I$4:I4)</f>
        <v>5</v>
      </c>
      <c r="M4" s="20">
        <f>K4/$L$7*J4</f>
        <v>0.2</v>
      </c>
      <c r="N4" s="20">
        <v>0</v>
      </c>
      <c r="O4" s="20">
        <f>J4-K4</f>
        <v>0</v>
      </c>
      <c r="P4" s="24">
        <f>M4-J4+2</f>
        <v>1.2</v>
      </c>
      <c r="Q4" s="1" t="str">
        <f>IF(O4&lt;0, "Превышение затрат",IF(O4&gt;0,"Экономия средств","Затраты по плану"))</f>
        <v>Затраты по плану</v>
      </c>
      <c r="R4" s="1" t="str">
        <f>IF(P4&lt;0,"Отставание от плана",IF(ABS(P4)&lt;0.5,"Выполнение в срок","Опережение плана"))</f>
        <v>Опережение плана</v>
      </c>
    </row>
    <row r="5" spans="3:18" ht="34.799999999999997" customHeight="1" x14ac:dyDescent="0.3">
      <c r="C5" s="1">
        <v>1</v>
      </c>
      <c r="D5" s="1">
        <v>1</v>
      </c>
      <c r="E5" s="1">
        <v>1</v>
      </c>
      <c r="F5" s="2"/>
      <c r="G5" s="1">
        <v>2</v>
      </c>
      <c r="H5" s="1">
        <f t="shared" ref="H5:I7" si="0">D5</f>
        <v>1</v>
      </c>
      <c r="I5" s="1">
        <f t="shared" si="0"/>
        <v>1</v>
      </c>
      <c r="J5" s="20">
        <f>SUM($H$4:H5)</f>
        <v>2</v>
      </c>
      <c r="K5" s="20">
        <f>SUM($I$4:I5)</f>
        <v>2</v>
      </c>
      <c r="L5" s="20">
        <f>($H$8-SUM($H$4:H5)+SUM($I$4:I5))*SUM($H$4:H5)/SUM($I$4:I5)</f>
        <v>5</v>
      </c>
      <c r="M5" s="20">
        <f t="shared" ref="M5:M7" si="1">K5/$L$7*J5</f>
        <v>0.8</v>
      </c>
      <c r="N5" s="20">
        <f>K5/L4*J5</f>
        <v>0.8</v>
      </c>
      <c r="O5" s="20">
        <f t="shared" ref="O5:O7" si="2">J5-K5</f>
        <v>0</v>
      </c>
      <c r="P5" s="22">
        <f t="shared" ref="P5:P7" si="3">M5-J5+2</f>
        <v>0.8</v>
      </c>
      <c r="Q5" s="1" t="str">
        <f t="shared" ref="Q5:Q7" si="4">IF(O5&lt;0, "Превышение затрат",IF(O5&gt;0,"Экономия средств","Затраты по плану"))</f>
        <v>Затраты по плану</v>
      </c>
      <c r="R5" s="1" t="str">
        <f t="shared" ref="R5:R7" si="5">IF(P5&lt;0,"Отставание от плана",IF(ABS(P5)&lt;0.5,"Выполнение в срок","Опережение плана"))</f>
        <v>Опережение плана</v>
      </c>
    </row>
    <row r="6" spans="3:18" ht="31.8" customHeight="1" x14ac:dyDescent="0.3">
      <c r="C6" s="1">
        <v>1</v>
      </c>
      <c r="D6" s="1">
        <v>1</v>
      </c>
      <c r="E6" s="1">
        <v>0</v>
      </c>
      <c r="F6" s="2"/>
      <c r="G6" s="1">
        <v>3</v>
      </c>
      <c r="H6" s="1">
        <f t="shared" si="0"/>
        <v>1</v>
      </c>
      <c r="I6" s="1">
        <f t="shared" si="0"/>
        <v>0</v>
      </c>
      <c r="J6" s="20">
        <f>SUM($H$4:H6)</f>
        <v>3</v>
      </c>
      <c r="K6" s="20">
        <f>SUM($I$4:I6)</f>
        <v>2</v>
      </c>
      <c r="L6" s="20">
        <f>($H$8-SUM($H$4:H6)+SUM($I$4:I6))*SUM($H$4:H6)/SUM($I$4:I6)</f>
        <v>6</v>
      </c>
      <c r="M6" s="20">
        <f t="shared" si="1"/>
        <v>1.2000000000000002</v>
      </c>
      <c r="N6" s="20">
        <f t="shared" ref="N6:N7" si="6">K6/L5*J6</f>
        <v>1.2000000000000002</v>
      </c>
      <c r="O6" s="20">
        <f t="shared" si="2"/>
        <v>1</v>
      </c>
      <c r="P6" s="22">
        <f t="shared" si="3"/>
        <v>0.20000000000000018</v>
      </c>
      <c r="Q6" s="1" t="str">
        <f t="shared" si="4"/>
        <v>Экономия средств</v>
      </c>
      <c r="R6" s="1" t="str">
        <f t="shared" si="5"/>
        <v>Выполнение в срок</v>
      </c>
    </row>
    <row r="7" spans="3:18" ht="36.6" customHeight="1" thickBot="1" x14ac:dyDescent="0.35">
      <c r="C7" s="1">
        <v>1</v>
      </c>
      <c r="D7" s="1">
        <v>2</v>
      </c>
      <c r="E7" s="1">
        <v>2</v>
      </c>
      <c r="F7" s="2"/>
      <c r="G7" s="12">
        <v>4</v>
      </c>
      <c r="H7" s="12">
        <f t="shared" si="0"/>
        <v>2</v>
      </c>
      <c r="I7" s="12">
        <f t="shared" si="0"/>
        <v>2</v>
      </c>
      <c r="J7" s="21">
        <f>SUM($H$4:H7)</f>
        <v>5</v>
      </c>
      <c r="K7" s="21">
        <f>SUM($I$4:I7)</f>
        <v>4</v>
      </c>
      <c r="L7" s="21">
        <f>($H$8-SUM($H$4:H7)+SUM($I$4:I7))*SUM($H$4:H7)/SUM($I$4:I7)</f>
        <v>5</v>
      </c>
      <c r="M7" s="20">
        <f t="shared" si="1"/>
        <v>4</v>
      </c>
      <c r="N7" s="21">
        <f t="shared" si="6"/>
        <v>3.333333333333333</v>
      </c>
      <c r="O7" s="21">
        <f t="shared" si="2"/>
        <v>1</v>
      </c>
      <c r="P7" s="23">
        <f t="shared" si="3"/>
        <v>1</v>
      </c>
      <c r="Q7" s="1" t="str">
        <f t="shared" si="4"/>
        <v>Экономия средств</v>
      </c>
      <c r="R7" s="1" t="str">
        <f t="shared" si="5"/>
        <v>Опережение плана</v>
      </c>
    </row>
    <row r="8" spans="3:18" ht="28.8" customHeight="1" thickBot="1" x14ac:dyDescent="0.35">
      <c r="G8" s="13" t="s">
        <v>23</v>
      </c>
      <c r="H8" s="14">
        <f>SUM(H4:H7)</f>
        <v>5</v>
      </c>
      <c r="I8" s="15">
        <f>SUM(I4:I7)</f>
        <v>4</v>
      </c>
      <c r="J8" s="27"/>
      <c r="K8" s="20"/>
      <c r="L8" s="20"/>
      <c r="M8" s="20"/>
      <c r="N8" s="20"/>
      <c r="O8" s="20"/>
      <c r="P8" s="22"/>
      <c r="Q8" s="1"/>
      <c r="R8" s="1"/>
    </row>
    <row r="9" spans="3:18" ht="29.4" customHeight="1" x14ac:dyDescent="0.3">
      <c r="G9" s="2"/>
      <c r="H9" s="2"/>
      <c r="I9" s="2"/>
      <c r="J9" s="25"/>
      <c r="K9" s="25"/>
      <c r="L9" s="25"/>
      <c r="M9" s="25"/>
      <c r="N9" s="25"/>
      <c r="O9" s="25"/>
      <c r="P9" s="26"/>
      <c r="Q9" s="2"/>
      <c r="R9" s="2"/>
    </row>
    <row r="10" spans="3:18" ht="25.8" customHeight="1" x14ac:dyDescent="0.3">
      <c r="G10" s="2"/>
      <c r="H10" s="2"/>
      <c r="I10" s="2"/>
      <c r="J10" s="25"/>
      <c r="K10" s="25"/>
      <c r="L10" s="25"/>
      <c r="M10" s="25"/>
      <c r="N10" s="25"/>
      <c r="O10" s="25"/>
      <c r="P10" s="26"/>
      <c r="Q10" s="2"/>
      <c r="R10" s="2"/>
    </row>
    <row r="11" spans="3:18" ht="30.6" customHeight="1" x14ac:dyDescent="0.3">
      <c r="G11" s="2"/>
      <c r="H11" s="2"/>
      <c r="I11" s="2"/>
      <c r="J11" s="25"/>
      <c r="K11" s="25"/>
      <c r="L11" s="25"/>
      <c r="M11" s="25"/>
      <c r="N11" s="25"/>
      <c r="O11" s="25"/>
      <c r="P11" s="26"/>
      <c r="Q11" s="2"/>
      <c r="R11" s="2"/>
    </row>
    <row r="12" spans="3:18" x14ac:dyDescent="0.3">
      <c r="G12" s="2"/>
      <c r="H12" s="2"/>
      <c r="I12" s="2"/>
      <c r="J12" s="25"/>
      <c r="K12" s="25"/>
      <c r="L12" s="25"/>
      <c r="M12" s="25"/>
      <c r="N12" s="25"/>
      <c r="O12" s="25"/>
      <c r="P12" s="2"/>
      <c r="Q12" s="2"/>
      <c r="R12" s="2"/>
    </row>
    <row r="13" spans="3:18" ht="28.8" customHeight="1" x14ac:dyDescent="0.3"/>
  </sheetData>
  <mergeCells count="2">
    <mergeCell ref="C1:E1"/>
    <mergeCell ref="G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2024-10-31T15:03:39Z</dcterms:created>
  <dcterms:modified xsi:type="dcterms:W3CDTF">2024-10-31T16:48:54Z</dcterms:modified>
</cp:coreProperties>
</file>