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bib.adam/dev/theswishcheese/"/>
    </mc:Choice>
  </mc:AlternateContent>
  <bookViews>
    <workbookView xWindow="38400" yWindow="460" windowWidth="38380" windowHeight="16140" tabRatio="500"/>
  </bookViews>
  <sheets>
    <sheet name="200_12_10_350_50_player_val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7" i="4" l="1"/>
  <c r="V18" i="4" a="1"/>
  <c r="V18" i="4"/>
  <c r="V16" i="4" a="1"/>
  <c r="V16" i="4"/>
  <c r="V15" i="4" a="1"/>
  <c r="V15" i="4"/>
  <c r="V6" i="4" a="1"/>
  <c r="V6" i="4"/>
  <c r="V9" i="4"/>
  <c r="V7" i="4" a="1"/>
  <c r="V7" i="4"/>
  <c r="R145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V19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V4" i="4"/>
  <c r="V5" i="4"/>
  <c r="V8" i="4"/>
  <c r="V10" i="4"/>
  <c r="P121" i="4"/>
  <c r="S2" i="4"/>
  <c r="P2" i="4"/>
  <c r="S3" i="4"/>
  <c r="P3" i="4"/>
  <c r="S4" i="4"/>
  <c r="P4" i="4"/>
  <c r="S5" i="4"/>
  <c r="P5" i="4"/>
  <c r="S6" i="4"/>
  <c r="P6" i="4"/>
  <c r="S7" i="4"/>
  <c r="P7" i="4"/>
  <c r="S8" i="4"/>
  <c r="P8" i="4"/>
  <c r="S9" i="4"/>
  <c r="P9" i="4"/>
  <c r="S10" i="4"/>
  <c r="P10" i="4"/>
  <c r="S11" i="4"/>
  <c r="P11" i="4"/>
  <c r="S12" i="4"/>
  <c r="P12" i="4"/>
  <c r="S13" i="4"/>
  <c r="P13" i="4"/>
  <c r="S14" i="4"/>
  <c r="P14" i="4"/>
  <c r="S15" i="4"/>
  <c r="P15" i="4"/>
  <c r="S16" i="4"/>
  <c r="P16" i="4"/>
  <c r="S17" i="4"/>
  <c r="P17" i="4"/>
  <c r="S18" i="4"/>
  <c r="P18" i="4"/>
  <c r="S19" i="4"/>
  <c r="P19" i="4"/>
  <c r="S20" i="4"/>
  <c r="P20" i="4"/>
  <c r="S21" i="4"/>
  <c r="P21" i="4"/>
  <c r="S22" i="4"/>
  <c r="P22" i="4"/>
  <c r="S23" i="4"/>
  <c r="P23" i="4"/>
  <c r="S24" i="4"/>
  <c r="P24" i="4"/>
  <c r="S25" i="4"/>
  <c r="P25" i="4"/>
  <c r="S26" i="4"/>
  <c r="P26" i="4"/>
  <c r="S27" i="4"/>
  <c r="P27" i="4"/>
  <c r="S28" i="4"/>
  <c r="P28" i="4"/>
  <c r="S29" i="4"/>
  <c r="P29" i="4"/>
  <c r="S30" i="4"/>
  <c r="P30" i="4"/>
  <c r="S31" i="4"/>
  <c r="P31" i="4"/>
  <c r="S32" i="4"/>
  <c r="P32" i="4"/>
  <c r="S33" i="4"/>
  <c r="P33" i="4"/>
  <c r="S34" i="4"/>
  <c r="P34" i="4"/>
  <c r="S35" i="4"/>
  <c r="P35" i="4"/>
  <c r="S36" i="4"/>
  <c r="P36" i="4"/>
  <c r="S37" i="4"/>
  <c r="P37" i="4"/>
  <c r="S38" i="4"/>
  <c r="P38" i="4"/>
  <c r="S39" i="4"/>
  <c r="P39" i="4"/>
  <c r="S40" i="4"/>
  <c r="P40" i="4"/>
  <c r="S41" i="4"/>
  <c r="P41" i="4"/>
  <c r="S42" i="4"/>
  <c r="P42" i="4"/>
  <c r="S43" i="4"/>
  <c r="P43" i="4"/>
  <c r="S44" i="4"/>
  <c r="P44" i="4"/>
  <c r="S45" i="4"/>
  <c r="P45" i="4"/>
  <c r="S46" i="4"/>
  <c r="P46" i="4"/>
  <c r="S47" i="4"/>
  <c r="P47" i="4"/>
  <c r="S48" i="4"/>
  <c r="P48" i="4"/>
  <c r="S49" i="4"/>
  <c r="P49" i="4"/>
  <c r="S50" i="4"/>
  <c r="P50" i="4"/>
  <c r="S51" i="4"/>
  <c r="P51" i="4"/>
  <c r="S52" i="4"/>
  <c r="P52" i="4"/>
  <c r="S53" i="4"/>
  <c r="P53" i="4"/>
  <c r="S54" i="4"/>
  <c r="P54" i="4"/>
  <c r="S55" i="4"/>
  <c r="P55" i="4"/>
  <c r="S56" i="4"/>
  <c r="P56" i="4"/>
  <c r="S57" i="4"/>
  <c r="P57" i="4"/>
  <c r="S58" i="4"/>
  <c r="P58" i="4"/>
  <c r="S59" i="4"/>
  <c r="P59" i="4"/>
  <c r="S60" i="4"/>
  <c r="P60" i="4"/>
  <c r="S61" i="4"/>
  <c r="P61" i="4"/>
  <c r="S62" i="4"/>
  <c r="P62" i="4"/>
  <c r="S63" i="4"/>
  <c r="P63" i="4"/>
  <c r="S64" i="4"/>
  <c r="P64" i="4"/>
  <c r="S65" i="4"/>
  <c r="P65" i="4"/>
  <c r="S66" i="4"/>
  <c r="P66" i="4"/>
  <c r="S67" i="4"/>
  <c r="P67" i="4"/>
  <c r="S68" i="4"/>
  <c r="P68" i="4"/>
  <c r="S69" i="4"/>
  <c r="P69" i="4"/>
  <c r="S70" i="4"/>
  <c r="P70" i="4"/>
  <c r="S71" i="4"/>
  <c r="P71" i="4"/>
  <c r="S72" i="4"/>
  <c r="P72" i="4"/>
  <c r="S73" i="4"/>
  <c r="P73" i="4"/>
  <c r="S74" i="4"/>
  <c r="P74" i="4"/>
  <c r="S75" i="4"/>
  <c r="P75" i="4"/>
  <c r="S76" i="4"/>
  <c r="P76" i="4"/>
  <c r="S77" i="4"/>
  <c r="P77" i="4"/>
  <c r="S78" i="4"/>
  <c r="P78" i="4"/>
  <c r="S79" i="4"/>
  <c r="P79" i="4"/>
  <c r="S80" i="4"/>
  <c r="P80" i="4"/>
  <c r="S81" i="4"/>
  <c r="P81" i="4"/>
  <c r="S82" i="4"/>
  <c r="P82" i="4"/>
  <c r="S83" i="4"/>
  <c r="P83" i="4"/>
  <c r="S84" i="4"/>
  <c r="P84" i="4"/>
  <c r="S85" i="4"/>
  <c r="P85" i="4"/>
  <c r="S86" i="4"/>
  <c r="P86" i="4"/>
  <c r="S87" i="4"/>
  <c r="P87" i="4"/>
  <c r="S88" i="4"/>
  <c r="P88" i="4"/>
  <c r="S89" i="4"/>
  <c r="P89" i="4"/>
  <c r="S90" i="4"/>
  <c r="P90" i="4"/>
  <c r="S91" i="4"/>
  <c r="P91" i="4"/>
  <c r="S92" i="4"/>
  <c r="P92" i="4"/>
  <c r="S93" i="4"/>
  <c r="P93" i="4"/>
  <c r="S94" i="4"/>
  <c r="P94" i="4"/>
  <c r="S95" i="4"/>
  <c r="P95" i="4"/>
  <c r="S96" i="4"/>
  <c r="P96" i="4"/>
  <c r="S97" i="4"/>
  <c r="P97" i="4"/>
  <c r="S98" i="4"/>
  <c r="P98" i="4"/>
  <c r="S99" i="4"/>
  <c r="P99" i="4"/>
  <c r="S100" i="4"/>
  <c r="P100" i="4"/>
  <c r="S101" i="4"/>
  <c r="P101" i="4"/>
  <c r="S102" i="4"/>
  <c r="P102" i="4"/>
  <c r="S103" i="4"/>
  <c r="P103" i="4"/>
  <c r="S104" i="4"/>
  <c r="P104" i="4"/>
  <c r="S105" i="4"/>
  <c r="P105" i="4"/>
  <c r="S106" i="4"/>
  <c r="P106" i="4"/>
  <c r="S107" i="4"/>
  <c r="P107" i="4"/>
  <c r="S108" i="4"/>
  <c r="P108" i="4"/>
  <c r="S109" i="4"/>
  <c r="P109" i="4"/>
  <c r="S110" i="4"/>
  <c r="P110" i="4"/>
  <c r="S111" i="4"/>
  <c r="P111" i="4"/>
  <c r="S112" i="4"/>
  <c r="P112" i="4"/>
  <c r="S113" i="4"/>
  <c r="P113" i="4"/>
  <c r="S114" i="4"/>
  <c r="P114" i="4"/>
  <c r="S115" i="4"/>
  <c r="P115" i="4"/>
  <c r="S116" i="4"/>
  <c r="P116" i="4"/>
  <c r="S117" i="4"/>
  <c r="P117" i="4"/>
  <c r="S118" i="4"/>
  <c r="P118" i="4"/>
  <c r="S119" i="4"/>
  <c r="P119" i="4"/>
  <c r="S120" i="4"/>
  <c r="P120" i="4"/>
  <c r="Q119" i="4"/>
  <c r="Q118" i="4"/>
  <c r="Q106" i="4"/>
  <c r="Q95" i="4"/>
  <c r="Q87" i="4"/>
  <c r="Q84" i="4"/>
  <c r="Q81" i="4"/>
  <c r="Q80" i="4"/>
  <c r="Q76" i="4"/>
  <c r="Q75" i="4"/>
  <c r="Q68" i="4"/>
  <c r="Q66" i="4"/>
  <c r="Q65" i="4"/>
  <c r="Q64" i="4"/>
  <c r="Q62" i="4"/>
  <c r="Q61" i="4"/>
  <c r="Q60" i="4"/>
  <c r="Q59" i="4"/>
  <c r="Q58" i="4"/>
  <c r="Q57" i="4"/>
  <c r="Q55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W9" i="4"/>
  <c r="Q9" i="4"/>
  <c r="Q8" i="4"/>
  <c r="Q7" i="4"/>
  <c r="Q6" i="4"/>
  <c r="Q5" i="4"/>
  <c r="Q4" i="4"/>
  <c r="Q3" i="4"/>
  <c r="V20" i="4" a="1"/>
  <c r="V20" i="4"/>
  <c r="V21" i="4"/>
  <c r="Q2" i="4"/>
  <c r="W21" i="4"/>
  <c r="Q54" i="4"/>
  <c r="Q56" i="4"/>
  <c r="Q63" i="4"/>
  <c r="Q67" i="4"/>
  <c r="Q69" i="4"/>
  <c r="Q70" i="4"/>
  <c r="Q71" i="4"/>
  <c r="Q72" i="4"/>
  <c r="Q73" i="4"/>
  <c r="Q74" i="4"/>
  <c r="Q77" i="4"/>
  <c r="Q78" i="4"/>
  <c r="Q79" i="4"/>
  <c r="Q82" i="4"/>
  <c r="Q83" i="4"/>
  <c r="Q85" i="4"/>
  <c r="Q86" i="4"/>
  <c r="Q88" i="4"/>
  <c r="Q89" i="4"/>
  <c r="Q90" i="4"/>
  <c r="Q91" i="4"/>
  <c r="Q92" i="4"/>
  <c r="Q93" i="4"/>
  <c r="Q94" i="4"/>
  <c r="Q96" i="4"/>
  <c r="Q97" i="4"/>
  <c r="Q98" i="4"/>
  <c r="Q99" i="4"/>
  <c r="Q100" i="4"/>
  <c r="Q101" i="4"/>
  <c r="Q102" i="4"/>
  <c r="Q103" i="4"/>
  <c r="Q104" i="4"/>
  <c r="Q105" i="4"/>
  <c r="Q107" i="4"/>
  <c r="Q108" i="4"/>
  <c r="Q109" i="4"/>
  <c r="Q110" i="4"/>
  <c r="Q111" i="4"/>
  <c r="Q112" i="4"/>
  <c r="Q113" i="4"/>
  <c r="Q114" i="4"/>
  <c r="Q115" i="4"/>
  <c r="Q116" i="4"/>
  <c r="Q117" i="4"/>
  <c r="Q120" i="4"/>
  <c r="Q121" i="4"/>
</calcChain>
</file>

<file path=xl/sharedStrings.xml><?xml version="1.0" encoding="utf-8"?>
<sst xmlns="http://schemas.openxmlformats.org/spreadsheetml/2006/main" count="160" uniqueCount="158">
  <si>
    <t>player</t>
  </si>
  <si>
    <t>final_value</t>
  </si>
  <si>
    <t>GP</t>
  </si>
  <si>
    <t>AST</t>
  </si>
  <si>
    <t>REB</t>
  </si>
  <si>
    <t>STL</t>
  </si>
  <si>
    <t>BLK</t>
  </si>
  <si>
    <t>TPM</t>
  </si>
  <si>
    <t>PTS</t>
  </si>
  <si>
    <t>FGM</t>
  </si>
  <si>
    <t>FGA</t>
  </si>
  <si>
    <t>FTM</t>
  </si>
  <si>
    <t>FTA</t>
  </si>
  <si>
    <t>James Harden</t>
  </si>
  <si>
    <t>Russell Westbrook</t>
  </si>
  <si>
    <t>Stephen Curry</t>
  </si>
  <si>
    <t>Kevin Durant</t>
  </si>
  <si>
    <t>Giannis Antetokounmpo</t>
  </si>
  <si>
    <t>Anthony Davis</t>
  </si>
  <si>
    <t>Kawhi Leonard</t>
  </si>
  <si>
    <t>John Wall</t>
  </si>
  <si>
    <t>Paul George</t>
  </si>
  <si>
    <t>Karl-Anthony Towns</t>
  </si>
  <si>
    <t>DeMarcus Cousins</t>
  </si>
  <si>
    <t>LeBron James</t>
  </si>
  <si>
    <t>Nikola Jokic</t>
  </si>
  <si>
    <t>Damian Lillard</t>
  </si>
  <si>
    <t>Jimmy Butler</t>
  </si>
  <si>
    <t>Chris Paul</t>
  </si>
  <si>
    <t>Kyrie Irving</t>
  </si>
  <si>
    <t>Kyle Lowry</t>
  </si>
  <si>
    <t>Isaiah Thomas</t>
  </si>
  <si>
    <t>Kemba Walker</t>
  </si>
  <si>
    <t>Draymond Green</t>
  </si>
  <si>
    <t>Mike Conley</t>
  </si>
  <si>
    <t>Kristaps Porzingis</t>
  </si>
  <si>
    <t>Bradley Beal</t>
  </si>
  <si>
    <t>Joel Embiid</t>
  </si>
  <si>
    <t>Klay Thompson</t>
  </si>
  <si>
    <t>DeMar DeRozan</t>
  </si>
  <si>
    <t>Eric Bledsoe</t>
  </si>
  <si>
    <t>Myles Turner</t>
  </si>
  <si>
    <t>Blake Griffin</t>
  </si>
  <si>
    <t>Gordon Hayward</t>
  </si>
  <si>
    <t>Goran Dragic</t>
  </si>
  <si>
    <t>Hassan Whiteside</t>
  </si>
  <si>
    <t>Jeff Teague</t>
  </si>
  <si>
    <t>Jrue Holiday</t>
  </si>
  <si>
    <t>Paul Millsap</t>
  </si>
  <si>
    <t>Dennis Schroder</t>
  </si>
  <si>
    <t>Kevin Love</t>
  </si>
  <si>
    <t>Rudy Gobert</t>
  </si>
  <si>
    <t>Ricky Rubio</t>
  </si>
  <si>
    <t>Khris Middleton</t>
  </si>
  <si>
    <t>Marc Gasol</t>
  </si>
  <si>
    <t>Devin Booker</t>
  </si>
  <si>
    <t>Al Horford</t>
  </si>
  <si>
    <t>Carmelo Anthony</t>
  </si>
  <si>
    <t>Victor Oladipo</t>
  </si>
  <si>
    <t>D'Angelo Russell</t>
  </si>
  <si>
    <t>Nicolas Batum</t>
  </si>
  <si>
    <t>Robert Covington</t>
  </si>
  <si>
    <t>Lonzo Ball</t>
  </si>
  <si>
    <t>Andre Drummond</t>
  </si>
  <si>
    <t>Nikola Vucevic</t>
  </si>
  <si>
    <t>Serge Ibaka</t>
  </si>
  <si>
    <t>Evan Fournier</t>
  </si>
  <si>
    <t>Jusuf Nurkic</t>
  </si>
  <si>
    <t>Harrison Barnes</t>
  </si>
  <si>
    <t>Elfrid Payton</t>
  </si>
  <si>
    <t>LaMarcus Aldridge</t>
  </si>
  <si>
    <t>Malcolm Brogdon</t>
  </si>
  <si>
    <t>Danilo Gallinari</t>
  </si>
  <si>
    <t>Gary Harris</t>
  </si>
  <si>
    <t>Reggie Jackson</t>
  </si>
  <si>
    <t>Buddy Hield</t>
  </si>
  <si>
    <t>Kent Bazemore</t>
  </si>
  <si>
    <t>Tobias Harris</t>
  </si>
  <si>
    <t>Andrew Wiggins</t>
  </si>
  <si>
    <t>DeAndre Jordan</t>
  </si>
  <si>
    <t>Clint Capela</t>
  </si>
  <si>
    <t>Ben Simmons</t>
  </si>
  <si>
    <t>Patrick Beverley</t>
  </si>
  <si>
    <t>Markelle Fultz</t>
  </si>
  <si>
    <t>James Johnson</t>
  </si>
  <si>
    <t>Lou Williams</t>
  </si>
  <si>
    <t>Tyreke Evans</t>
  </si>
  <si>
    <t>Dario Saric</t>
  </si>
  <si>
    <t>Darren Collison</t>
  </si>
  <si>
    <t>Dwight Howard</t>
  </si>
  <si>
    <t>Thaddeus Young</t>
  </si>
  <si>
    <t>Jamal Murray</t>
  </si>
  <si>
    <t>Jonas Valanciunas</t>
  </si>
  <si>
    <t>Will Barton</t>
  </si>
  <si>
    <t>Nikola Mirotic</t>
  </si>
  <si>
    <t>Julius Randle</t>
  </si>
  <si>
    <t>T.J. Warren</t>
  </si>
  <si>
    <t>Enes Kanter</t>
  </si>
  <si>
    <t>Steven Adams</t>
  </si>
  <si>
    <t>Zach LaVine</t>
  </si>
  <si>
    <t>Kris Dunn</t>
  </si>
  <si>
    <t>Josh Richardson</t>
  </si>
  <si>
    <t>Marcus Smart</t>
  </si>
  <si>
    <t>Taurean Prince</t>
  </si>
  <si>
    <t>Aaron Gordon</t>
  </si>
  <si>
    <t>Eric Gordon</t>
  </si>
  <si>
    <t>Brandon Ingram</t>
  </si>
  <si>
    <t>Jabari Parker</t>
  </si>
  <si>
    <t>Rodney Hood</t>
  </si>
  <si>
    <t>Allen Crabbe</t>
  </si>
  <si>
    <t>Bojan Bogdanovic</t>
  </si>
  <si>
    <t>total budget</t>
  </si>
  <si>
    <t>n_teams</t>
  </si>
  <si>
    <t>budget</t>
  </si>
  <si>
    <t>total spent</t>
  </si>
  <si>
    <t>remaining budget</t>
  </si>
  <si>
    <t>value acquired</t>
  </si>
  <si>
    <t>value multiplier</t>
  </si>
  <si>
    <t>acquired</t>
  </si>
  <si>
    <t>remaining value</t>
  </si>
  <si>
    <t>n_core_players</t>
  </si>
  <si>
    <t>bench_players</t>
  </si>
  <si>
    <t>my_team_flag</t>
  </si>
  <si>
    <t>my_team</t>
  </si>
  <si>
    <t>league_overview</t>
  </si>
  <si>
    <t>bench_budget</t>
  </si>
  <si>
    <t>acquired_players</t>
  </si>
  <si>
    <t>remaining_core_players</t>
  </si>
  <si>
    <t>max_remaining_value</t>
  </si>
  <si>
    <t>rank</t>
  </si>
  <si>
    <t>in_remaining_flag</t>
  </si>
  <si>
    <t>my_value_multiplier</t>
  </si>
  <si>
    <t>updated_mkt_value</t>
  </si>
  <si>
    <t>my_value</t>
  </si>
  <si>
    <t>JaMychal Green</t>
  </si>
  <si>
    <t>Kelly Olynyk</t>
  </si>
  <si>
    <t>players acquired</t>
  </si>
  <si>
    <t>rondo</t>
  </si>
  <si>
    <t>Rondae Hollis-Jefferson</t>
  </si>
  <si>
    <t>Donovan Mitchell</t>
  </si>
  <si>
    <t>CJ McCollum</t>
  </si>
  <si>
    <t>Otto Porter Jr.</t>
  </si>
  <si>
    <t>Tim Hardaway Jr.</t>
  </si>
  <si>
    <t>John Collins</t>
  </si>
  <si>
    <t>Jayson Tatum</t>
  </si>
  <si>
    <t>Dennis Smith Jr.</t>
  </si>
  <si>
    <t>Joe Ingles</t>
  </si>
  <si>
    <t>Deandre Ayton</t>
  </si>
  <si>
    <t>Trae Young</t>
  </si>
  <si>
    <t>JJ Redick</t>
  </si>
  <si>
    <t>Luka Doncic</t>
  </si>
  <si>
    <t>Lauri Markkanen</t>
  </si>
  <si>
    <t>Kyle Anderson</t>
  </si>
  <si>
    <t>Jeremy Lamb</t>
  </si>
  <si>
    <t>Caris LeVert</t>
  </si>
  <si>
    <t>Spencer Dinwiddie</t>
  </si>
  <si>
    <t>DeMarre Carroll</t>
  </si>
  <si>
    <t>Denzel Valentine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</si>
</sst>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44" fontId="2" fillId="0" borderId="0" xfId="13" applyFont="1"/>
    <xf numFmtId="44" fontId="0" fillId="0" borderId="0" xfId="0" applyNumberFormat="1"/>
    <xf numFmtId="0" fontId="0" fillId="3" borderId="0" xfId="0" applyFill="1"/>
    <xf numFmtId="1" fontId="0" fillId="3" borderId="0" xfId="0" applyNumberFormat="1" applyFill="1"/>
    <xf numFmtId="44" fontId="2" fillId="3" borderId="0" xfId="13" applyFont="1" applyFill="1"/>
  </cellXfs>
  <cellStyles count="14">
    <cellStyle name="Currency" xfId="1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vs.</a:t>
            </a:r>
            <a:r>
              <a:rPr lang="en-US" baseline="0"/>
              <a:t> value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'200_12_10_350_50_player_val'!$N$1</c:f>
              <c:strCache>
                <c:ptCount val="1"/>
                <c:pt idx="0">
                  <c:v>acquired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'200_12_10_350_50_player_val'!$B$2:$B$145</c:f>
              <c:numCache>
                <c:formatCode>_("$"* #,##0.00_);_("$"* \(#,##0.00\);_("$"* "-"??_);_(@_)</c:formatCode>
                <c:ptCount val="144"/>
                <c:pt idx="0">
                  <c:v>81.9594013838808</c:v>
                </c:pt>
                <c:pt idx="1">
                  <c:v>76.0915596228431</c:v>
                </c:pt>
                <c:pt idx="2">
                  <c:v>69.7635767511734</c:v>
                </c:pt>
                <c:pt idx="3">
                  <c:v>68.2162044422301</c:v>
                </c:pt>
                <c:pt idx="4">
                  <c:v>61.7463263411189</c:v>
                </c:pt>
                <c:pt idx="5">
                  <c:v>61.6294627572191</c:v>
                </c:pt>
                <c:pt idx="6">
                  <c:v>60.4736922771627</c:v>
                </c:pt>
                <c:pt idx="7">
                  <c:v>58.9664332129868</c:v>
                </c:pt>
                <c:pt idx="8">
                  <c:v>58.2444904711021</c:v>
                </c:pt>
                <c:pt idx="9">
                  <c:v>58.1537962994398</c:v>
                </c:pt>
                <c:pt idx="10">
                  <c:v>50.7067105951928</c:v>
                </c:pt>
                <c:pt idx="11">
                  <c:v>49.0245800203009</c:v>
                </c:pt>
                <c:pt idx="12">
                  <c:v>47.0246128638177</c:v>
                </c:pt>
                <c:pt idx="13">
                  <c:v>46.0220401885006</c:v>
                </c:pt>
                <c:pt idx="14">
                  <c:v>44.5062292062081</c:v>
                </c:pt>
                <c:pt idx="15">
                  <c:v>44.2720574011636</c:v>
                </c:pt>
                <c:pt idx="16">
                  <c:v>42.416632117561</c:v>
                </c:pt>
                <c:pt idx="17">
                  <c:v>42.2928413098295</c:v>
                </c:pt>
                <c:pt idx="18">
                  <c:v>38.9851170376894</c:v>
                </c:pt>
                <c:pt idx="19">
                  <c:v>38.3966251062988</c:v>
                </c:pt>
                <c:pt idx="20">
                  <c:v>38.3849951323823</c:v>
                </c:pt>
                <c:pt idx="21">
                  <c:v>34.845881342623</c:v>
                </c:pt>
                <c:pt idx="22">
                  <c:v>34.2163253862035</c:v>
                </c:pt>
                <c:pt idx="23">
                  <c:v>33.7296652954832</c:v>
                </c:pt>
                <c:pt idx="24">
                  <c:v>32.8996397839046</c:v>
                </c:pt>
                <c:pt idx="25">
                  <c:v>31.8603231343526</c:v>
                </c:pt>
                <c:pt idx="26">
                  <c:v>31.4642524072714</c:v>
                </c:pt>
                <c:pt idx="27">
                  <c:v>31.0254165118307</c:v>
                </c:pt>
                <c:pt idx="28">
                  <c:v>29.7714462389706</c:v>
                </c:pt>
                <c:pt idx="29">
                  <c:v>28.9115521133141</c:v>
                </c:pt>
                <c:pt idx="30">
                  <c:v>27.775675026565</c:v>
                </c:pt>
                <c:pt idx="31">
                  <c:v>27.2403163930694</c:v>
                </c:pt>
                <c:pt idx="32">
                  <c:v>26.6696095872715</c:v>
                </c:pt>
                <c:pt idx="33">
                  <c:v>26.5170643881666</c:v>
                </c:pt>
                <c:pt idx="34">
                  <c:v>26.4022489839188</c:v>
                </c:pt>
                <c:pt idx="35">
                  <c:v>26.3427132816906</c:v>
                </c:pt>
                <c:pt idx="36">
                  <c:v>25.8758234070713</c:v>
                </c:pt>
                <c:pt idx="37">
                  <c:v>24.6107567681341</c:v>
                </c:pt>
                <c:pt idx="38">
                  <c:v>23.8394432199061</c:v>
                </c:pt>
                <c:pt idx="39">
                  <c:v>22.6906997102578</c:v>
                </c:pt>
                <c:pt idx="40">
                  <c:v>21.6583135336676</c:v>
                </c:pt>
                <c:pt idx="41">
                  <c:v>20.6369576357827</c:v>
                </c:pt>
                <c:pt idx="42">
                  <c:v>19.6193043425698</c:v>
                </c:pt>
                <c:pt idx="43">
                  <c:v>18.4306660317803</c:v>
                </c:pt>
                <c:pt idx="44">
                  <c:v>18.2981706912713</c:v>
                </c:pt>
                <c:pt idx="45">
                  <c:v>18.0838144897748</c:v>
                </c:pt>
                <c:pt idx="46">
                  <c:v>17.530646340849</c:v>
                </c:pt>
                <c:pt idx="47">
                  <c:v>17.427586358733</c:v>
                </c:pt>
                <c:pt idx="48">
                  <c:v>17.0442645620939</c:v>
                </c:pt>
                <c:pt idx="49">
                  <c:v>16.2929594032678</c:v>
                </c:pt>
                <c:pt idx="50">
                  <c:v>16.214855266535</c:v>
                </c:pt>
                <c:pt idx="51">
                  <c:v>15.9131284176184</c:v>
                </c:pt>
                <c:pt idx="52">
                  <c:v>15.7341333912914</c:v>
                </c:pt>
                <c:pt idx="53">
                  <c:v>15.5237781466208</c:v>
                </c:pt>
                <c:pt idx="54">
                  <c:v>15.4866742525966</c:v>
                </c:pt>
                <c:pt idx="55">
                  <c:v>14.6770068661622</c:v>
                </c:pt>
                <c:pt idx="56">
                  <c:v>14.5265101743066</c:v>
                </c:pt>
                <c:pt idx="57">
                  <c:v>14.2718082161562</c:v>
                </c:pt>
                <c:pt idx="58">
                  <c:v>13.2900208603491</c:v>
                </c:pt>
                <c:pt idx="59">
                  <c:v>12.8282508914719</c:v>
                </c:pt>
                <c:pt idx="60">
                  <c:v>12.8169924620453</c:v>
                </c:pt>
                <c:pt idx="61">
                  <c:v>12.7380721937779</c:v>
                </c:pt>
                <c:pt idx="62">
                  <c:v>12.6306085164747</c:v>
                </c:pt>
                <c:pt idx="63">
                  <c:v>12.215396750839</c:v>
                </c:pt>
                <c:pt idx="64">
                  <c:v>12.1973060330394</c:v>
                </c:pt>
                <c:pt idx="65">
                  <c:v>11.7876606651326</c:v>
                </c:pt>
                <c:pt idx="66">
                  <c:v>11.6445377835601</c:v>
                </c:pt>
                <c:pt idx="67">
                  <c:v>11.6171689649135</c:v>
                </c:pt>
                <c:pt idx="68">
                  <c:v>11.3432557789671</c:v>
                </c:pt>
                <c:pt idx="69">
                  <c:v>11.228049035913</c:v>
                </c:pt>
                <c:pt idx="70">
                  <c:v>11.0021743671073</c:v>
                </c:pt>
                <c:pt idx="71">
                  <c:v>10.8901190108252</c:v>
                </c:pt>
                <c:pt idx="72">
                  <c:v>10.8900888741039</c:v>
                </c:pt>
                <c:pt idx="73">
                  <c:v>10.801312221011</c:v>
                </c:pt>
                <c:pt idx="74">
                  <c:v>10.5035834353542</c:v>
                </c:pt>
                <c:pt idx="75">
                  <c:v>10.5025023579203</c:v>
                </c:pt>
                <c:pt idx="76">
                  <c:v>9.94917043090612</c:v>
                </c:pt>
                <c:pt idx="77">
                  <c:v>9.90818822957927</c:v>
                </c:pt>
                <c:pt idx="78">
                  <c:v>9.892217460037079</c:v>
                </c:pt>
                <c:pt idx="79">
                  <c:v>9.738744093074921</c:v>
                </c:pt>
                <c:pt idx="80">
                  <c:v>8.78576174449393</c:v>
                </c:pt>
                <c:pt idx="81">
                  <c:v>8.74161328722526</c:v>
                </c:pt>
                <c:pt idx="82">
                  <c:v>8.58115253003588</c:v>
                </c:pt>
                <c:pt idx="83">
                  <c:v>8.26588754250208</c:v>
                </c:pt>
                <c:pt idx="84">
                  <c:v>8.241400567190761</c:v>
                </c:pt>
                <c:pt idx="85">
                  <c:v>7.44486619387914</c:v>
                </c:pt>
                <c:pt idx="86">
                  <c:v>7.35981105635814</c:v>
                </c:pt>
                <c:pt idx="87">
                  <c:v>6.99190000218784</c:v>
                </c:pt>
                <c:pt idx="88">
                  <c:v>6.36172802962391</c:v>
                </c:pt>
                <c:pt idx="89">
                  <c:v>6.34588524110106</c:v>
                </c:pt>
                <c:pt idx="90">
                  <c:v>6.27689528630103</c:v>
                </c:pt>
                <c:pt idx="91">
                  <c:v>6.19294785652229</c:v>
                </c:pt>
                <c:pt idx="92">
                  <c:v>5.94553842193509</c:v>
                </c:pt>
                <c:pt idx="93">
                  <c:v>5.77874144022744</c:v>
                </c:pt>
                <c:pt idx="94">
                  <c:v>5.74024357528012</c:v>
                </c:pt>
                <c:pt idx="95">
                  <c:v>5.38373554835387</c:v>
                </c:pt>
                <c:pt idx="96">
                  <c:v>4.9439971618515</c:v>
                </c:pt>
                <c:pt idx="97">
                  <c:v>4.94340880168609</c:v>
                </c:pt>
                <c:pt idx="98">
                  <c:v>4.74283396953006</c:v>
                </c:pt>
                <c:pt idx="99">
                  <c:v>4.69438806636831</c:v>
                </c:pt>
                <c:pt idx="100">
                  <c:v>4.46665050471998</c:v>
                </c:pt>
                <c:pt idx="101">
                  <c:v>3.76100077124753</c:v>
                </c:pt>
                <c:pt idx="102">
                  <c:v>2.95717063668379</c:v>
                </c:pt>
                <c:pt idx="103">
                  <c:v>2.70017266248527</c:v>
                </c:pt>
                <c:pt idx="104">
                  <c:v>2.48153756432944</c:v>
                </c:pt>
                <c:pt idx="105">
                  <c:v>2.25359532642679</c:v>
                </c:pt>
                <c:pt idx="106">
                  <c:v>1.93556279078965</c:v>
                </c:pt>
                <c:pt idx="107">
                  <c:v>1.75940724817273</c:v>
                </c:pt>
                <c:pt idx="108">
                  <c:v>1.57692355577323</c:v>
                </c:pt>
                <c:pt idx="109">
                  <c:v>1.13898315877677</c:v>
                </c:pt>
                <c:pt idx="110">
                  <c:v>0.747973065713327</c:v>
                </c:pt>
                <c:pt idx="111">
                  <c:v>0.166891570076517</c:v>
                </c:pt>
                <c:pt idx="112">
                  <c:v>0.162612974468122</c:v>
                </c:pt>
                <c:pt idx="113">
                  <c:v>0.159528706690789</c:v>
                </c:pt>
                <c:pt idx="114">
                  <c:v>0.108615191824297</c:v>
                </c:pt>
                <c:pt idx="115">
                  <c:v>0.108401893581642</c:v>
                </c:pt>
                <c:pt idx="116">
                  <c:v>0.0</c:v>
                </c:pt>
                <c:pt idx="117">
                  <c:v>0.0</c:v>
                </c:pt>
                <c:pt idx="118">
                  <c:v>0.0</c:v>
                </c:pt>
                <c:pt idx="119">
                  <c:v>0.0</c:v>
                </c:pt>
              </c:numCache>
            </c:numRef>
          </c:xVal>
          <c:yVal>
            <c:numRef>
              <c:f>'200_12_10_350_50_player_val'!$N$2:$N$145</c:f>
              <c:numCache>
                <c:formatCode>General</c:formatCode>
                <c:ptCount val="144"/>
                <c:pt idx="0">
                  <c:v>69.0</c:v>
                </c:pt>
                <c:pt idx="1">
                  <c:v>74.0</c:v>
                </c:pt>
                <c:pt idx="2">
                  <c:v>71.0</c:v>
                </c:pt>
                <c:pt idx="3">
                  <c:v>66.0</c:v>
                </c:pt>
                <c:pt idx="4">
                  <c:v>78.0</c:v>
                </c:pt>
                <c:pt idx="5">
                  <c:v>88.0</c:v>
                </c:pt>
                <c:pt idx="6">
                  <c:v>69.0</c:v>
                </c:pt>
                <c:pt idx="7">
                  <c:v>90.0</c:v>
                </c:pt>
                <c:pt idx="8">
                  <c:v>56.0</c:v>
                </c:pt>
                <c:pt idx="9">
                  <c:v>46.0</c:v>
                </c:pt>
                <c:pt idx="10">
                  <c:v>44.0</c:v>
                </c:pt>
                <c:pt idx="11">
                  <c:v>63.0</c:v>
                </c:pt>
                <c:pt idx="12">
                  <c:v>47.0</c:v>
                </c:pt>
                <c:pt idx="13">
                  <c:v>53.0</c:v>
                </c:pt>
                <c:pt idx="14">
                  <c:v>37.0</c:v>
                </c:pt>
                <c:pt idx="15">
                  <c:v>54.0</c:v>
                </c:pt>
                <c:pt idx="16">
                  <c:v>44.0</c:v>
                </c:pt>
                <c:pt idx="17">
                  <c:v>37.0</c:v>
                </c:pt>
                <c:pt idx="18">
                  <c:v>41.0</c:v>
                </c:pt>
                <c:pt idx="19">
                  <c:v>66.0</c:v>
                </c:pt>
                <c:pt idx="20">
                  <c:v>36.0</c:v>
                </c:pt>
                <c:pt idx="21">
                  <c:v>30.0</c:v>
                </c:pt>
                <c:pt idx="22">
                  <c:v>33.0</c:v>
                </c:pt>
                <c:pt idx="23">
                  <c:v>41.0</c:v>
                </c:pt>
                <c:pt idx="24">
                  <c:v>9.0</c:v>
                </c:pt>
                <c:pt idx="25">
                  <c:v>27.0</c:v>
                </c:pt>
                <c:pt idx="26">
                  <c:v>23.0</c:v>
                </c:pt>
                <c:pt idx="27">
                  <c:v>34.0</c:v>
                </c:pt>
                <c:pt idx="28">
                  <c:v>39.0</c:v>
                </c:pt>
                <c:pt idx="29">
                  <c:v>50.0</c:v>
                </c:pt>
                <c:pt idx="30">
                  <c:v>30.0</c:v>
                </c:pt>
                <c:pt idx="31">
                  <c:v>14.0</c:v>
                </c:pt>
                <c:pt idx="32">
                  <c:v>30.0</c:v>
                </c:pt>
                <c:pt idx="33">
                  <c:v>25.0</c:v>
                </c:pt>
                <c:pt idx="34">
                  <c:v>30.0</c:v>
                </c:pt>
                <c:pt idx="35">
                  <c:v>27.0</c:v>
                </c:pt>
                <c:pt idx="36">
                  <c:v>21.0</c:v>
                </c:pt>
                <c:pt idx="37">
                  <c:v>56.0</c:v>
                </c:pt>
                <c:pt idx="38">
                  <c:v>23.0</c:v>
                </c:pt>
                <c:pt idx="39">
                  <c:v>23.0</c:v>
                </c:pt>
                <c:pt idx="40">
                  <c:v>18.0</c:v>
                </c:pt>
                <c:pt idx="41">
                  <c:v>17.0</c:v>
                </c:pt>
                <c:pt idx="42">
                  <c:v>12.0</c:v>
                </c:pt>
                <c:pt idx="43">
                  <c:v>11.0</c:v>
                </c:pt>
                <c:pt idx="44">
                  <c:v>15.0</c:v>
                </c:pt>
                <c:pt idx="45">
                  <c:v>12.0</c:v>
                </c:pt>
                <c:pt idx="46">
                  <c:v>7.0</c:v>
                </c:pt>
                <c:pt idx="47">
                  <c:v>13.0</c:v>
                </c:pt>
                <c:pt idx="48">
                  <c:v>14.0</c:v>
                </c:pt>
                <c:pt idx="49">
                  <c:v>18.0</c:v>
                </c:pt>
                <c:pt idx="50">
                  <c:v>1.0</c:v>
                </c:pt>
                <c:pt idx="51">
                  <c:v>17.0</c:v>
                </c:pt>
                <c:pt idx="53">
                  <c:v>20.0</c:v>
                </c:pt>
                <c:pt idx="55">
                  <c:v>5.0</c:v>
                </c:pt>
                <c:pt idx="56">
                  <c:v>16.0</c:v>
                </c:pt>
                <c:pt idx="57">
                  <c:v>21.0</c:v>
                </c:pt>
                <c:pt idx="58">
                  <c:v>7.0</c:v>
                </c:pt>
                <c:pt idx="59">
                  <c:v>7.0</c:v>
                </c:pt>
                <c:pt idx="60">
                  <c:v>2.0</c:v>
                </c:pt>
                <c:pt idx="62">
                  <c:v>25.0</c:v>
                </c:pt>
                <c:pt idx="63">
                  <c:v>12.0</c:v>
                </c:pt>
                <c:pt idx="64">
                  <c:v>11.0</c:v>
                </c:pt>
                <c:pt idx="66">
                  <c:v>11.0</c:v>
                </c:pt>
                <c:pt idx="73">
                  <c:v>8.0</c:v>
                </c:pt>
                <c:pt idx="74">
                  <c:v>17.0</c:v>
                </c:pt>
                <c:pt idx="78">
                  <c:v>2.0</c:v>
                </c:pt>
                <c:pt idx="79">
                  <c:v>12.0</c:v>
                </c:pt>
                <c:pt idx="82">
                  <c:v>1.0</c:v>
                </c:pt>
                <c:pt idx="85">
                  <c:v>2.0</c:v>
                </c:pt>
                <c:pt idx="93">
                  <c:v>6.0</c:v>
                </c:pt>
                <c:pt idx="104">
                  <c:v>13.0</c:v>
                </c:pt>
                <c:pt idx="116">
                  <c:v>11.0</c:v>
                </c:pt>
                <c:pt idx="117">
                  <c:v>7.0</c:v>
                </c:pt>
                <c:pt idx="121">
                  <c:v>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828960"/>
        <c:axId val="-194857024"/>
      </c:scatterChart>
      <c:valAx>
        <c:axId val="-194828960"/>
        <c:scaling>
          <c:orientation val="minMax"/>
          <c:max val="105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acquisition_price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857024"/>
        <c:crosses val="autoZero"/>
        <c:crossBetween val="midCat"/>
      </c:valAx>
      <c:valAx>
        <c:axId val="-194857024"/>
        <c:scaling>
          <c:orientation val="minMax"/>
          <c:max val="10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player_value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82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177800</xdr:colOff>
      <xdr:row>8</xdr:row>
      <xdr:rowOff>177800</xdr:rowOff>
    </xdr:from>
    <xdr:to>
      <xdr:col>25</xdr:col>
      <xdr:colOff>127000</xdr:colOff>
      <xdr:row>20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abSelected="1" workbookViewId="0">
      <pane xSplit="22" ySplit="21" topLeftCell="W130" activePane="bottomRight" state="frozen"/>
      <selection pane="topRight" activeCell="W1" sqref="W1"/>
      <selection pane="bottomLeft" activeCell="A22" sqref="A22"/>
      <selection pane="bottomRight" activeCell="W141" sqref="W141"/>
    </sheetView>
  </sheetViews>
  <sheetFormatPr baseColWidth="10" defaultRowHeight="16" x14ac:dyDescent="0.2"/>
  <cols>
    <col min="1" max="1" width="22.1640625" bestFit="1" customWidth="1"/>
    <col min="3" max="5" width="5.1640625" bestFit="1" customWidth="1"/>
    <col min="6" max="7" width="4.1640625" bestFit="1" customWidth="1"/>
    <col min="8" max="8" width="4.83203125" bestFit="1" customWidth="1"/>
    <col min="9" max="9" width="5.1640625" bestFit="1" customWidth="1"/>
    <col min="10" max="10" width="5" bestFit="1" customWidth="1"/>
    <col min="11" max="11" width="5.1640625" bestFit="1" customWidth="1"/>
    <col min="12" max="12" width="4.6640625" bestFit="1" customWidth="1"/>
    <col min="13" max="13" width="4.1640625" bestFit="1" customWidth="1"/>
    <col min="14" max="14" width="8.1640625" bestFit="1" customWidth="1"/>
    <col min="15" max="15" width="12.83203125" bestFit="1" customWidth="1"/>
    <col min="16" max="16" width="19.1640625" style="3" bestFit="1" customWidth="1"/>
    <col min="17" max="17" width="10.33203125" style="3" bestFit="1" customWidth="1"/>
    <col min="18" max="19" width="12.83203125" customWidth="1"/>
    <col min="21" max="21" width="20.6640625" bestFit="1" customWidth="1"/>
    <col min="22" max="22" width="10.1640625" customWidth="1"/>
    <col min="23" max="23" width="12" customWidth="1"/>
  </cols>
  <sheetData>
    <row r="1" spans="1:23" x14ac:dyDescent="0.2">
      <c r="A1" t="s">
        <v>0</v>
      </c>
      <c r="B1" s="3" t="s">
        <v>1</v>
      </c>
      <c r="C1" t="s">
        <v>2</v>
      </c>
      <c r="D1" t="s">
        <v>7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118</v>
      </c>
      <c r="O1" t="s">
        <v>122</v>
      </c>
      <c r="P1" s="3" t="s">
        <v>132</v>
      </c>
      <c r="Q1" s="3" t="s">
        <v>133</v>
      </c>
      <c r="R1" t="s">
        <v>129</v>
      </c>
      <c r="S1" t="s">
        <v>130</v>
      </c>
      <c r="U1" s="2" t="s">
        <v>124</v>
      </c>
      <c r="V1" s="2"/>
    </row>
    <row r="2" spans="1:23" x14ac:dyDescent="0.2">
      <c r="A2" t="s">
        <v>13</v>
      </c>
      <c r="B2" s="3">
        <v>81.959401383880802</v>
      </c>
      <c r="C2">
        <v>78</v>
      </c>
      <c r="D2">
        <v>3.41</v>
      </c>
      <c r="E2">
        <v>8.44</v>
      </c>
      <c r="F2">
        <v>1.74</v>
      </c>
      <c r="G2">
        <v>5.2</v>
      </c>
      <c r="H2">
        <v>0.56999999999999995</v>
      </c>
      <c r="I2">
        <v>28.06</v>
      </c>
      <c r="J2">
        <v>8.2399085999999997</v>
      </c>
      <c r="K2">
        <v>18.62</v>
      </c>
      <c r="L2">
        <v>8.1699736999999999</v>
      </c>
      <c r="M2">
        <v>9.5299999999999994</v>
      </c>
      <c r="N2" s="1">
        <v>69</v>
      </c>
      <c r="O2" s="1"/>
      <c r="P2" s="3" t="str">
        <f>IF(N2&gt;0,"",B2*$V$10)</f>
        <v/>
      </c>
      <c r="Q2" s="3" t="str">
        <f>IF(N2="",P2*$V$21,"")</f>
        <v/>
      </c>
      <c r="R2" t="str">
        <f>IF(N2="",RANK(B2,$B$2:$B$145),"")</f>
        <v/>
      </c>
      <c r="S2" t="str">
        <f t="shared" ref="S2:S65" si="0">IF(R2="","",IF(RANK(R2,$R$2:$R$145,1)&lt;=$V$19,1,0))</f>
        <v/>
      </c>
      <c r="U2" t="s">
        <v>112</v>
      </c>
      <c r="V2">
        <v>12</v>
      </c>
    </row>
    <row r="3" spans="1:23" x14ac:dyDescent="0.2">
      <c r="A3" t="s">
        <v>18</v>
      </c>
      <c r="B3" s="3">
        <v>76.091559622843107</v>
      </c>
      <c r="C3">
        <v>69</v>
      </c>
      <c r="D3">
        <v>0.74</v>
      </c>
      <c r="E3">
        <v>2.16</v>
      </c>
      <c r="F3">
        <v>1.56</v>
      </c>
      <c r="G3">
        <v>11.07</v>
      </c>
      <c r="H3">
        <v>2.57</v>
      </c>
      <c r="I3">
        <v>28.88</v>
      </c>
      <c r="J3">
        <v>10.6900794</v>
      </c>
      <c r="K3">
        <v>19.89</v>
      </c>
      <c r="L3">
        <v>6.7600179999999996</v>
      </c>
      <c r="M3">
        <v>8.3000000000000007</v>
      </c>
      <c r="N3" s="1">
        <v>74</v>
      </c>
      <c r="O3" s="1"/>
      <c r="P3" s="3" t="str">
        <f>IF(N3&gt;0,"",B3/$V$10)</f>
        <v/>
      </c>
      <c r="Q3" s="3" t="str">
        <f>IF(N3="",P3*$V$21,"")</f>
        <v/>
      </c>
      <c r="R3" t="str">
        <f>IF(N3="",RANK(B3,$B$2:$B$145),"")</f>
        <v/>
      </c>
      <c r="S3" t="str">
        <f t="shared" si="0"/>
        <v/>
      </c>
      <c r="U3" t="s">
        <v>113</v>
      </c>
      <c r="V3">
        <v>200</v>
      </c>
    </row>
    <row r="4" spans="1:23" x14ac:dyDescent="0.2">
      <c r="A4" t="s">
        <v>22</v>
      </c>
      <c r="B4" s="3">
        <v>69.763576751173403</v>
      </c>
      <c r="C4">
        <v>80</v>
      </c>
      <c r="D4">
        <v>1.6</v>
      </c>
      <c r="E4">
        <v>2.5499999999999998</v>
      </c>
      <c r="F4">
        <v>0.78</v>
      </c>
      <c r="G4">
        <v>12.64</v>
      </c>
      <c r="H4">
        <v>1.38</v>
      </c>
      <c r="I4">
        <v>23.1</v>
      </c>
      <c r="J4">
        <v>8.3499850000000002</v>
      </c>
      <c r="K4">
        <v>15.25</v>
      </c>
      <c r="L4">
        <v>4.8099942000000002</v>
      </c>
      <c r="M4">
        <v>5.54</v>
      </c>
      <c r="N4" s="1">
        <v>71</v>
      </c>
      <c r="O4" s="1"/>
      <c r="P4" s="3" t="str">
        <f>IF(N4&gt;0,"",B4/$V$10)</f>
        <v/>
      </c>
      <c r="Q4" s="3" t="str">
        <f>IF(N4="",P4*$V$21,"")</f>
        <v/>
      </c>
      <c r="R4" t="str">
        <f>IF(N4="",RANK(B4,$B$2:$B$145),"")</f>
        <v/>
      </c>
      <c r="S4" t="str">
        <f t="shared" si="0"/>
        <v/>
      </c>
      <c r="U4" t="s">
        <v>111</v>
      </c>
      <c r="V4">
        <f>V2*V3</f>
        <v>2400</v>
      </c>
    </row>
    <row r="5" spans="1:23" x14ac:dyDescent="0.2">
      <c r="A5" t="s">
        <v>15</v>
      </c>
      <c r="B5" s="3">
        <v>68.216204442230094</v>
      </c>
      <c r="C5">
        <v>72</v>
      </c>
      <c r="D5">
        <v>4.3499999999999996</v>
      </c>
      <c r="E5">
        <v>5.99</v>
      </c>
      <c r="F5">
        <v>1.6</v>
      </c>
      <c r="G5">
        <v>4.5</v>
      </c>
      <c r="H5">
        <v>0.19</v>
      </c>
      <c r="I5">
        <v>25.16</v>
      </c>
      <c r="J5">
        <v>8.0999996999999997</v>
      </c>
      <c r="K5">
        <v>16.79</v>
      </c>
      <c r="L5">
        <v>4.5999857000000004</v>
      </c>
      <c r="M5">
        <v>5.09</v>
      </c>
      <c r="N5" s="1">
        <v>66</v>
      </c>
      <c r="O5" s="1"/>
      <c r="P5" s="3" t="str">
        <f>IF(N5&gt;0,"",B5/$V$10)</f>
        <v/>
      </c>
      <c r="Q5" s="3" t="str">
        <f>IF(N5="",P5*$V$21,"")</f>
        <v/>
      </c>
      <c r="R5" t="str">
        <f>IF(N5="",RANK(B5,$B$2:$B$145),"")</f>
        <v/>
      </c>
      <c r="S5" t="str">
        <f t="shared" si="0"/>
        <v/>
      </c>
      <c r="U5" t="s">
        <v>114</v>
      </c>
      <c r="V5">
        <f>SUM(N:N)</f>
        <v>2170</v>
      </c>
    </row>
    <row r="6" spans="1:23" x14ac:dyDescent="0.2">
      <c r="A6" t="s">
        <v>24</v>
      </c>
      <c r="B6" s="3">
        <v>61.746326341118902</v>
      </c>
      <c r="C6">
        <v>76</v>
      </c>
      <c r="D6">
        <v>1.53</v>
      </c>
      <c r="E6">
        <v>6.04</v>
      </c>
      <c r="F6">
        <v>1.33</v>
      </c>
      <c r="G6">
        <v>8.5500000000000007</v>
      </c>
      <c r="H6">
        <v>0.76</v>
      </c>
      <c r="I6">
        <v>25.28</v>
      </c>
      <c r="J6">
        <v>9.4599848000000009</v>
      </c>
      <c r="K6">
        <v>17.36</v>
      </c>
      <c r="L6">
        <v>4.8200111999999997</v>
      </c>
      <c r="M6">
        <v>6.69</v>
      </c>
      <c r="N6" s="1">
        <v>78</v>
      </c>
      <c r="O6" s="1"/>
      <c r="P6" s="3" t="str">
        <f>IF(N6&gt;0,"",B6/$V$10)</f>
        <v/>
      </c>
      <c r="Q6" s="3" t="str">
        <f>IF(N6="",P6*$V$21,"")</f>
        <v/>
      </c>
      <c r="R6" t="str">
        <f>IF(N6="",RANK(B6,$B$2:$B$145),"")</f>
        <v/>
      </c>
      <c r="S6" t="str">
        <f t="shared" si="0"/>
        <v/>
      </c>
      <c r="U6" t="s">
        <v>116</v>
      </c>
      <c r="V6">
        <f t="array" ref="V6">SUM(IF($N$2:$N$121&lt;&gt;"",$B$2:$B$121,0))</f>
        <v>2112.9612762310244</v>
      </c>
    </row>
    <row r="7" spans="1:23" x14ac:dyDescent="0.2">
      <c r="A7" t="s">
        <v>14</v>
      </c>
      <c r="B7" s="3">
        <v>61.629462757219102</v>
      </c>
      <c r="C7">
        <v>74</v>
      </c>
      <c r="D7">
        <v>1.34</v>
      </c>
      <c r="E7">
        <v>9.1199999999999992</v>
      </c>
      <c r="F7">
        <v>1.74</v>
      </c>
      <c r="G7">
        <v>9.16</v>
      </c>
      <c r="H7">
        <v>0.24</v>
      </c>
      <c r="I7">
        <v>25.01</v>
      </c>
      <c r="J7">
        <v>8.9099448999999993</v>
      </c>
      <c r="K7">
        <v>20.03</v>
      </c>
      <c r="L7">
        <v>5.8499923999999996</v>
      </c>
      <c r="M7">
        <v>7.24</v>
      </c>
      <c r="N7" s="1">
        <v>88</v>
      </c>
      <c r="O7" s="1"/>
      <c r="P7" s="3" t="str">
        <f>IF(N7&gt;0,"",B7/$V$10)</f>
        <v/>
      </c>
      <c r="Q7" s="3" t="str">
        <f>IF(N7="",P7*$V$21,"")</f>
        <v/>
      </c>
      <c r="R7" t="str">
        <f>IF(N7="",RANK(B7,$B$2:$B$145),"")</f>
        <v/>
      </c>
      <c r="S7" t="str">
        <f t="shared" si="0"/>
        <v/>
      </c>
      <c r="U7" t="s">
        <v>136</v>
      </c>
      <c r="V7">
        <f t="array" ref="V7">SUM(IF($N$2:$N$121&lt;&gt;"",1,0))</f>
        <v>73</v>
      </c>
    </row>
    <row r="8" spans="1:23" x14ac:dyDescent="0.2">
      <c r="A8" t="s">
        <v>26</v>
      </c>
      <c r="B8" s="3">
        <v>60.473692277162698</v>
      </c>
      <c r="C8">
        <v>76</v>
      </c>
      <c r="D8">
        <v>3.16</v>
      </c>
      <c r="E8">
        <v>6.5</v>
      </c>
      <c r="F8">
        <v>1.02</v>
      </c>
      <c r="G8">
        <v>4.34</v>
      </c>
      <c r="H8">
        <v>0.3</v>
      </c>
      <c r="I8">
        <v>26.23</v>
      </c>
      <c r="J8">
        <v>8.21997</v>
      </c>
      <c r="K8">
        <v>19</v>
      </c>
      <c r="L8">
        <v>6.6299849999999996</v>
      </c>
      <c r="M8">
        <v>7.33</v>
      </c>
      <c r="N8" s="1">
        <v>69</v>
      </c>
      <c r="O8" s="1"/>
      <c r="P8" s="3" t="str">
        <f>IF(N8&gt;0,"",B8/$V$10)</f>
        <v/>
      </c>
      <c r="Q8" s="3" t="str">
        <f>IF(N8="",P8*$V$21,"")</f>
        <v/>
      </c>
      <c r="R8" t="str">
        <f>IF(N8="",RANK(B8,$B$2:$B$145),"")</f>
        <v/>
      </c>
      <c r="S8" t="str">
        <f t="shared" si="0"/>
        <v/>
      </c>
      <c r="U8" t="s">
        <v>115</v>
      </c>
      <c r="V8">
        <f>V4-V5</f>
        <v>230</v>
      </c>
    </row>
    <row r="9" spans="1:23" x14ac:dyDescent="0.2">
      <c r="A9" t="s">
        <v>16</v>
      </c>
      <c r="B9" s="3">
        <v>58.9664332129868</v>
      </c>
      <c r="C9">
        <v>70</v>
      </c>
      <c r="D9">
        <v>2.25</v>
      </c>
      <c r="E9">
        <v>4.8600000000000003</v>
      </c>
      <c r="F9">
        <v>0.76</v>
      </c>
      <c r="G9">
        <v>6.51</v>
      </c>
      <c r="H9">
        <v>1.58</v>
      </c>
      <c r="I9">
        <v>24.09</v>
      </c>
      <c r="J9">
        <v>8.4800225999999999</v>
      </c>
      <c r="K9">
        <v>16.62</v>
      </c>
      <c r="L9">
        <v>4.8900148000000003</v>
      </c>
      <c r="M9">
        <v>5.51</v>
      </c>
      <c r="N9" s="1">
        <v>90</v>
      </c>
      <c r="O9" s="1"/>
      <c r="P9" s="3" t="str">
        <f>IF(N9&gt;0,"",B9/$V$10)</f>
        <v/>
      </c>
      <c r="Q9" s="3" t="str">
        <f>IF(N9="",P9*$V$21,"")</f>
        <v/>
      </c>
      <c r="R9" t="str">
        <f>IF(N9="",RANK(B9,$B$2:$B$145),"")</f>
        <v/>
      </c>
      <c r="S9" t="str">
        <f t="shared" si="0"/>
        <v/>
      </c>
      <c r="U9" t="s">
        <v>119</v>
      </c>
      <c r="V9" s="4">
        <f>SUM($B$2:$B$121)-V6</f>
        <v>287.03872376897607</v>
      </c>
      <c r="W9" t="str">
        <f>IF(V10&gt;1,"PLAYERS HAVE GONE BELOW MARKET VALUE, TIME TO OVERPAY!","PLAYERS HAVE GONE ABOVE MARKET VALUE, BE PATIENT...")</f>
        <v>PLAYERS HAVE GONE ABOVE MARKET VALUE, BE PATIENT...</v>
      </c>
    </row>
    <row r="10" spans="1:23" x14ac:dyDescent="0.2">
      <c r="A10" t="s">
        <v>17</v>
      </c>
      <c r="B10" s="3">
        <v>58.244490471102097</v>
      </c>
      <c r="C10">
        <v>77</v>
      </c>
      <c r="D10">
        <v>0.61</v>
      </c>
      <c r="E10">
        <v>4.47</v>
      </c>
      <c r="F10">
        <v>1.38</v>
      </c>
      <c r="G10">
        <v>9.84</v>
      </c>
      <c r="H10">
        <v>1.33</v>
      </c>
      <c r="I10">
        <v>24.18</v>
      </c>
      <c r="J10">
        <v>8.8500095999999999</v>
      </c>
      <c r="K10">
        <v>16.32</v>
      </c>
      <c r="L10">
        <v>5.8600313999999996</v>
      </c>
      <c r="M10">
        <v>7.74</v>
      </c>
      <c r="N10" s="1">
        <v>56</v>
      </c>
      <c r="O10" s="1"/>
      <c r="P10" s="3" t="str">
        <f>IF(N10&gt;0,"",B10/$V$10)</f>
        <v/>
      </c>
      <c r="Q10" s="3" t="str">
        <f>IF(N10="",P10*$V$21,"")</f>
        <v/>
      </c>
      <c r="R10" t="str">
        <f>IF(N10="",RANK(B10,$B$2:$B$145),"")</f>
        <v/>
      </c>
      <c r="S10" t="str">
        <f t="shared" si="0"/>
        <v/>
      </c>
      <c r="U10" t="s">
        <v>117</v>
      </c>
      <c r="V10">
        <f>V8/V9</f>
        <v>0.80128561394077324</v>
      </c>
    </row>
    <row r="11" spans="1:23" x14ac:dyDescent="0.2">
      <c r="A11" t="s">
        <v>21</v>
      </c>
      <c r="B11" s="3">
        <v>58.153796299439797</v>
      </c>
      <c r="C11">
        <v>78</v>
      </c>
      <c r="D11">
        <v>3.18</v>
      </c>
      <c r="E11">
        <v>3.15</v>
      </c>
      <c r="F11">
        <v>1.98</v>
      </c>
      <c r="G11">
        <v>5.84</v>
      </c>
      <c r="H11">
        <v>0.48</v>
      </c>
      <c r="I11">
        <v>23.41</v>
      </c>
      <c r="J11">
        <v>7.7400419999999999</v>
      </c>
      <c r="K11">
        <v>17.399999999999999</v>
      </c>
      <c r="L11">
        <v>4.7500152</v>
      </c>
      <c r="M11">
        <v>5.52</v>
      </c>
      <c r="N11" s="1">
        <v>46</v>
      </c>
      <c r="O11" s="1"/>
      <c r="P11" s="3" t="str">
        <f>IF(N11&gt;0,"",B11/$V$10)</f>
        <v/>
      </c>
      <c r="Q11" s="3" t="str">
        <f>IF(N11="",P11*$V$21,"")</f>
        <v/>
      </c>
      <c r="R11" t="str">
        <f>IF(N11="",RANK(B11,$B$2:$B$145),"")</f>
        <v/>
      </c>
      <c r="S11" t="str">
        <f t="shared" si="0"/>
        <v/>
      </c>
    </row>
    <row r="12" spans="1:23" x14ac:dyDescent="0.2">
      <c r="A12" t="s">
        <v>19</v>
      </c>
      <c r="B12" s="3">
        <v>50.706710595192803</v>
      </c>
      <c r="C12">
        <v>64</v>
      </c>
      <c r="D12">
        <v>2.2400000000000002</v>
      </c>
      <c r="E12">
        <v>3.49</v>
      </c>
      <c r="F12">
        <v>1.84</v>
      </c>
      <c r="G12">
        <v>6.13</v>
      </c>
      <c r="H12">
        <v>0.74</v>
      </c>
      <c r="I12">
        <v>24.02</v>
      </c>
      <c r="J12">
        <v>8.1500160000000008</v>
      </c>
      <c r="K12">
        <v>16.8</v>
      </c>
      <c r="L12">
        <v>5.4799844999999996</v>
      </c>
      <c r="M12">
        <v>6.45</v>
      </c>
      <c r="N12" s="1">
        <v>44</v>
      </c>
      <c r="O12" s="1">
        <v>1</v>
      </c>
      <c r="P12" s="3" t="str">
        <f>IF(N12&gt;0,"",B12/$V$10)</f>
        <v/>
      </c>
      <c r="Q12" s="3" t="str">
        <f>IF(N12="",P12*$V$21,"")</f>
        <v/>
      </c>
      <c r="R12" t="str">
        <f>IF(N12="",RANK(B12,$B$2:$B$145),"")</f>
        <v/>
      </c>
      <c r="S12" t="str">
        <f t="shared" si="0"/>
        <v/>
      </c>
      <c r="U12" s="2" t="s">
        <v>123</v>
      </c>
      <c r="V12" s="2"/>
    </row>
    <row r="13" spans="1:23" x14ac:dyDescent="0.2">
      <c r="A13" t="s">
        <v>25</v>
      </c>
      <c r="B13" s="3">
        <v>49.024580020300903</v>
      </c>
      <c r="C13">
        <v>76</v>
      </c>
      <c r="D13">
        <v>1.42</v>
      </c>
      <c r="E13">
        <v>5.96</v>
      </c>
      <c r="F13">
        <v>1.18</v>
      </c>
      <c r="G13">
        <v>10.68</v>
      </c>
      <c r="H13">
        <v>0.82</v>
      </c>
      <c r="I13">
        <v>18.16</v>
      </c>
      <c r="J13">
        <v>6.5899520999999996</v>
      </c>
      <c r="K13">
        <v>13.33</v>
      </c>
      <c r="L13">
        <v>3.5499852000000001</v>
      </c>
      <c r="M13">
        <v>4.2300000000000004</v>
      </c>
      <c r="N13" s="1">
        <v>63</v>
      </c>
      <c r="O13" s="1"/>
      <c r="P13" s="3" t="str">
        <f>IF(N13&gt;0,"",B13/$V$10)</f>
        <v/>
      </c>
      <c r="Q13" s="3" t="str">
        <f>IF(N13="",P13*$V$21,"")</f>
        <v/>
      </c>
      <c r="R13" t="str">
        <f>IF(N13="",RANK(B13,$B$2:$B$145),"")</f>
        <v/>
      </c>
      <c r="S13" t="str">
        <f t="shared" si="0"/>
        <v/>
      </c>
      <c r="U13" t="s">
        <v>120</v>
      </c>
      <c r="V13">
        <v>10</v>
      </c>
    </row>
    <row r="14" spans="1:23" x14ac:dyDescent="0.2">
      <c r="A14" t="s">
        <v>20</v>
      </c>
      <c r="B14" s="3">
        <v>47.024612863817701</v>
      </c>
      <c r="C14">
        <v>74</v>
      </c>
      <c r="D14">
        <v>1.4</v>
      </c>
      <c r="E14">
        <v>10.050000000000001</v>
      </c>
      <c r="F14">
        <v>1.72</v>
      </c>
      <c r="G14">
        <v>3.81</v>
      </c>
      <c r="H14">
        <v>0.69</v>
      </c>
      <c r="I14">
        <v>20.36</v>
      </c>
      <c r="J14">
        <v>7.2099416999999999</v>
      </c>
      <c r="K14">
        <v>16.670000000000002</v>
      </c>
      <c r="L14">
        <v>4.5400210000000003</v>
      </c>
      <c r="M14">
        <v>5.71</v>
      </c>
      <c r="N14" s="1">
        <v>47</v>
      </c>
      <c r="O14" s="1"/>
      <c r="P14" s="3" t="str">
        <f>IF(N14&gt;0,"",B14/$V$10)</f>
        <v/>
      </c>
      <c r="Q14" s="3" t="str">
        <f>IF(N14="",P14*$V$21,"")</f>
        <v/>
      </c>
      <c r="R14" t="str">
        <f>IF(N14="",RANK(B14,$B$2:$B$145),"")</f>
        <v/>
      </c>
      <c r="S14" t="str">
        <f t="shared" si="0"/>
        <v/>
      </c>
      <c r="U14" t="s">
        <v>121</v>
      </c>
      <c r="V14">
        <v>3</v>
      </c>
    </row>
    <row r="15" spans="1:23" x14ac:dyDescent="0.2">
      <c r="A15" t="s">
        <v>58</v>
      </c>
      <c r="B15" s="3">
        <v>46.022040188500597</v>
      </c>
      <c r="C15">
        <v>74</v>
      </c>
      <c r="D15">
        <v>2.0299999999999998</v>
      </c>
      <c r="E15">
        <v>4.16</v>
      </c>
      <c r="F15">
        <v>1.98</v>
      </c>
      <c r="G15">
        <v>5.28</v>
      </c>
      <c r="H15">
        <v>0.54</v>
      </c>
      <c r="I15">
        <v>21.57</v>
      </c>
      <c r="J15">
        <v>7.9700519999999999</v>
      </c>
      <c r="K15">
        <v>17.239999999999998</v>
      </c>
      <c r="L15">
        <v>3.5900099999999999</v>
      </c>
      <c r="M15">
        <v>4.5199999999999996</v>
      </c>
      <c r="N15" s="1">
        <v>53</v>
      </c>
      <c r="O15" s="1"/>
      <c r="P15" s="3" t="str">
        <f>IF(N15&gt;0,"",B15/$V$10)</f>
        <v/>
      </c>
      <c r="Q15" s="3" t="str">
        <f>IF(N15="",P15*$V$21,"")</f>
        <v/>
      </c>
      <c r="R15" t="str">
        <f>IF(N15="",RANK(B15,$B$2:$B$145),"")</f>
        <v/>
      </c>
      <c r="S15" t="str">
        <f t="shared" si="0"/>
        <v/>
      </c>
      <c r="U15" t="s">
        <v>126</v>
      </c>
      <c r="V15">
        <f t="array" ref="V15">SUM(IF(($N$2:$N$121&lt;&gt;"")*($O$2:$O$121&lt;&gt;""),1,0))</f>
        <v>9</v>
      </c>
    </row>
    <row r="16" spans="1:23" x14ac:dyDescent="0.2">
      <c r="A16" t="s">
        <v>32</v>
      </c>
      <c r="B16" s="3">
        <v>44.506229206208097</v>
      </c>
      <c r="C16">
        <v>78</v>
      </c>
      <c r="D16">
        <v>3.09</v>
      </c>
      <c r="E16">
        <v>5.31</v>
      </c>
      <c r="F16">
        <v>1.2</v>
      </c>
      <c r="G16">
        <v>3.78</v>
      </c>
      <c r="H16">
        <v>0.32</v>
      </c>
      <c r="I16">
        <v>22.07</v>
      </c>
      <c r="J16">
        <v>7.3399831999999998</v>
      </c>
      <c r="K16">
        <v>17.18</v>
      </c>
      <c r="L16">
        <v>4.2899750000000001</v>
      </c>
      <c r="M16">
        <v>5.05</v>
      </c>
      <c r="N16" s="1">
        <v>37</v>
      </c>
      <c r="O16" s="1">
        <v>1</v>
      </c>
      <c r="P16" s="3" t="str">
        <f>IF(N16&gt;0,"",B16/$V$10)</f>
        <v/>
      </c>
      <c r="Q16" s="3" t="str">
        <f>IF(N16="",P16*$V$21,"")</f>
        <v/>
      </c>
      <c r="R16" t="str">
        <f>IF(N16="",RANK(B16,$B$2:$B$145),"")</f>
        <v/>
      </c>
      <c r="S16" t="str">
        <f t="shared" si="0"/>
        <v/>
      </c>
      <c r="U16" t="s">
        <v>116</v>
      </c>
      <c r="V16">
        <f t="array" ref="V16">SUM(IF(($N$2:$N$121&lt;&gt;"")*($O$2:$O$121&lt;&gt;""),$B$2:$B$121,0))</f>
        <v>224.31226074223602</v>
      </c>
    </row>
    <row r="17" spans="1:23" x14ac:dyDescent="0.2">
      <c r="A17" t="s">
        <v>27</v>
      </c>
      <c r="B17" s="3">
        <v>44.2720574011636</v>
      </c>
      <c r="C17">
        <v>69</v>
      </c>
      <c r="D17">
        <v>1.29</v>
      </c>
      <c r="E17">
        <v>4.95</v>
      </c>
      <c r="F17">
        <v>1.94</v>
      </c>
      <c r="G17">
        <v>5.4</v>
      </c>
      <c r="H17">
        <v>0.43</v>
      </c>
      <c r="I17">
        <v>22.75</v>
      </c>
      <c r="J17">
        <v>7.4899395999999996</v>
      </c>
      <c r="K17">
        <v>16.28</v>
      </c>
      <c r="L17">
        <v>6.4799879999999996</v>
      </c>
      <c r="M17">
        <v>7.6</v>
      </c>
      <c r="N17" s="1">
        <v>54</v>
      </c>
      <c r="O17" s="1"/>
      <c r="P17" s="3" t="str">
        <f>IF(N17&gt;0,"",B17/$V$10)</f>
        <v/>
      </c>
      <c r="Q17" s="3" t="str">
        <f>IF(N17="",P17*$V$21,"")</f>
        <v/>
      </c>
      <c r="R17" t="str">
        <f>IF(N17="",RANK(B17,$B$2:$B$145),"")</f>
        <v/>
      </c>
      <c r="S17" t="str">
        <f t="shared" si="0"/>
        <v/>
      </c>
      <c r="U17" t="s">
        <v>125</v>
      </c>
      <c r="V17">
        <f>V14</f>
        <v>3</v>
      </c>
    </row>
    <row r="18" spans="1:23" x14ac:dyDescent="0.2">
      <c r="A18" t="s">
        <v>37</v>
      </c>
      <c r="B18" s="3">
        <v>42.416632117561001</v>
      </c>
      <c r="C18">
        <v>63</v>
      </c>
      <c r="D18">
        <v>1.33</v>
      </c>
      <c r="E18">
        <v>2.99</v>
      </c>
      <c r="F18">
        <v>0.75</v>
      </c>
      <c r="G18">
        <v>10.88</v>
      </c>
      <c r="H18">
        <v>1.88</v>
      </c>
      <c r="I18">
        <v>23.2</v>
      </c>
      <c r="J18">
        <v>7.9100150999999999</v>
      </c>
      <c r="K18">
        <v>16.23</v>
      </c>
      <c r="L18">
        <v>6.0499919999999996</v>
      </c>
      <c r="M18">
        <v>7.8</v>
      </c>
      <c r="N18" s="1">
        <v>44</v>
      </c>
      <c r="O18" s="1"/>
      <c r="P18" s="3" t="str">
        <f>IF(N18&gt;0,"",B18/$V$10)</f>
        <v/>
      </c>
      <c r="Q18" s="3" t="str">
        <f>IF(N18="",P18*$V$21,"")</f>
        <v/>
      </c>
      <c r="R18" t="str">
        <f>IF(N18="",RANK(B18,$B$2:$B$145),"")</f>
        <v/>
      </c>
      <c r="S18" t="str">
        <f t="shared" si="0"/>
        <v/>
      </c>
      <c r="U18" t="s">
        <v>115</v>
      </c>
      <c r="V18">
        <f t="array" ref="V18">V3-SUM(IF($O$2:$O$121&lt;&gt;"",$N$2:$N$121,0))-V17</f>
        <v>40</v>
      </c>
    </row>
    <row r="19" spans="1:23" x14ac:dyDescent="0.2">
      <c r="A19" t="s">
        <v>29</v>
      </c>
      <c r="B19" s="3">
        <v>42.292841309829498</v>
      </c>
      <c r="C19">
        <v>65</v>
      </c>
      <c r="D19">
        <v>2.83</v>
      </c>
      <c r="E19">
        <v>4.93</v>
      </c>
      <c r="F19">
        <v>1.07</v>
      </c>
      <c r="G19">
        <v>3.46</v>
      </c>
      <c r="H19">
        <v>0.28999999999999998</v>
      </c>
      <c r="I19">
        <v>23.18</v>
      </c>
      <c r="J19">
        <v>8.2799274</v>
      </c>
      <c r="K19">
        <v>17.329999999999998</v>
      </c>
      <c r="L19">
        <v>3.8000010999999998</v>
      </c>
      <c r="M19">
        <v>4.2699999999999996</v>
      </c>
      <c r="N19" s="1">
        <v>37</v>
      </c>
      <c r="O19" s="1"/>
      <c r="P19" s="3" t="str">
        <f>IF(N19&gt;0,"",B19/$V$10)</f>
        <v/>
      </c>
      <c r="Q19" s="3" t="str">
        <f>IF(N19="",P19*$V$21,"")</f>
        <v/>
      </c>
      <c r="R19" t="str">
        <f>IF(N19="",RANK(B19,$B$2:$B$145),"")</f>
        <v/>
      </c>
      <c r="S19" t="str">
        <f t="shared" si="0"/>
        <v/>
      </c>
      <c r="U19" t="s">
        <v>127</v>
      </c>
      <c r="V19">
        <f>V13-V15</f>
        <v>1</v>
      </c>
    </row>
    <row r="20" spans="1:23" x14ac:dyDescent="0.2">
      <c r="A20" t="s">
        <v>139</v>
      </c>
      <c r="B20" s="3">
        <v>38.985117037689399</v>
      </c>
      <c r="C20">
        <v>75</v>
      </c>
      <c r="D20">
        <v>2.79</v>
      </c>
      <c r="E20">
        <v>4.16</v>
      </c>
      <c r="F20">
        <v>1.66</v>
      </c>
      <c r="G20">
        <v>3.96</v>
      </c>
      <c r="H20">
        <v>0.32</v>
      </c>
      <c r="I20">
        <v>22.64</v>
      </c>
      <c r="J20">
        <v>8.2100363000000005</v>
      </c>
      <c r="K20">
        <v>19.09</v>
      </c>
      <c r="L20">
        <v>3.4400051999999999</v>
      </c>
      <c r="M20">
        <v>4.2300000000000004</v>
      </c>
      <c r="N20" s="1">
        <v>41</v>
      </c>
      <c r="O20" s="1"/>
      <c r="P20" s="3" t="str">
        <f>IF(N20&gt;0,"",B20/$V$10)</f>
        <v/>
      </c>
      <c r="Q20" s="3" t="str">
        <f>IF(N20="",P20*$V$21,"")</f>
        <v/>
      </c>
      <c r="R20" t="str">
        <f>IF(N20="",RANK(B20,$B$2:$B$145),"")</f>
        <v/>
      </c>
      <c r="S20" t="str">
        <f t="shared" si="0"/>
        <v/>
      </c>
      <c r="U20" t="s">
        <v>128</v>
      </c>
      <c r="V20">
        <f t="array" ref="V20">SUM(IF($S$2:$S$121=1,$P$2:$P$121,0))</f>
        <v>19.636111166291801</v>
      </c>
    </row>
    <row r="21" spans="1:23" x14ac:dyDescent="0.2">
      <c r="A21" t="s">
        <v>28</v>
      </c>
      <c r="B21" s="3">
        <v>38.396625106298799</v>
      </c>
      <c r="C21">
        <v>65</v>
      </c>
      <c r="D21">
        <v>2.4500000000000002</v>
      </c>
      <c r="E21">
        <v>7.42</v>
      </c>
      <c r="F21">
        <v>1.56</v>
      </c>
      <c r="G21">
        <v>4.9400000000000004</v>
      </c>
      <c r="H21">
        <v>0.15</v>
      </c>
      <c r="I21">
        <v>17.690000000000001</v>
      </c>
      <c r="J21">
        <v>5.9700578000000002</v>
      </c>
      <c r="K21">
        <v>13.19</v>
      </c>
      <c r="L21">
        <v>3.3000015</v>
      </c>
      <c r="M21">
        <v>3.65</v>
      </c>
      <c r="N21" s="1">
        <v>66</v>
      </c>
      <c r="O21" s="1"/>
      <c r="P21" s="3" t="str">
        <f>IF(N21&gt;0,"",B21/$V$10)</f>
        <v/>
      </c>
      <c r="Q21" s="3" t="str">
        <f>IF(N21="",P21*$V$21,"")</f>
        <v/>
      </c>
      <c r="R21" t="str">
        <f>IF(N21="",RANK(B21,$B$2:$B$145),"")</f>
        <v/>
      </c>
      <c r="S21" t="str">
        <f t="shared" si="0"/>
        <v/>
      </c>
      <c r="U21" t="s">
        <v>131</v>
      </c>
      <c r="V21">
        <f>V18/V20</f>
        <v>2.0370632281134022</v>
      </c>
      <c r="W21" t="str">
        <f>IF(V21&gt;1,"BUY EVERYONE, TIME TO OVERPAY!","BE PATIENT...")</f>
        <v>BUY EVERYONE, TIME TO OVERPAY!</v>
      </c>
    </row>
    <row r="22" spans="1:23" x14ac:dyDescent="0.2">
      <c r="A22" t="s">
        <v>50</v>
      </c>
      <c r="B22" s="3">
        <v>38.384995132382301</v>
      </c>
      <c r="C22">
        <v>64</v>
      </c>
      <c r="D22">
        <v>2.2400000000000002</v>
      </c>
      <c r="E22">
        <v>2.27</v>
      </c>
      <c r="F22">
        <v>0.84</v>
      </c>
      <c r="G22">
        <v>11.36</v>
      </c>
      <c r="H22">
        <v>0.45</v>
      </c>
      <c r="I22">
        <v>22.67</v>
      </c>
      <c r="J22">
        <v>7.1799980000000003</v>
      </c>
      <c r="K22">
        <v>16.600000000000001</v>
      </c>
      <c r="L22">
        <v>6.0700016000000003</v>
      </c>
      <c r="M22">
        <v>6.94</v>
      </c>
      <c r="N22" s="1">
        <v>36</v>
      </c>
      <c r="O22" s="1"/>
      <c r="P22" s="3" t="str">
        <f>IF(N22&gt;0,"",B22/$V$10)</f>
        <v/>
      </c>
      <c r="Q22" s="3" t="str">
        <f>IF(N22="",P22*$V$21,"")</f>
        <v/>
      </c>
      <c r="R22" t="str">
        <f>IF(N22="",RANK(B22,$B$2:$B$145),"")</f>
        <v/>
      </c>
      <c r="S22" t="str">
        <f t="shared" si="0"/>
        <v/>
      </c>
    </row>
    <row r="23" spans="1:23" x14ac:dyDescent="0.2">
      <c r="A23" t="s">
        <v>55</v>
      </c>
      <c r="B23" s="3">
        <v>34.845881342623002</v>
      </c>
      <c r="C23">
        <v>73</v>
      </c>
      <c r="D23">
        <v>2.68</v>
      </c>
      <c r="E23">
        <v>4.78</v>
      </c>
      <c r="F23">
        <v>0.84</v>
      </c>
      <c r="G23">
        <v>3.89</v>
      </c>
      <c r="H23">
        <v>0.26</v>
      </c>
      <c r="I23">
        <v>23.16</v>
      </c>
      <c r="J23">
        <v>7.7600559999999996</v>
      </c>
      <c r="K23">
        <v>18.05</v>
      </c>
      <c r="L23">
        <v>4.9699790000000004</v>
      </c>
      <c r="M23">
        <v>5.74</v>
      </c>
      <c r="N23" s="1">
        <v>30</v>
      </c>
      <c r="O23" s="1"/>
      <c r="P23" s="3" t="str">
        <f>IF(N23&gt;0,"",B23/$V$10)</f>
        <v/>
      </c>
      <c r="Q23" s="3" t="str">
        <f>IF(N23="",P23*$V$21,"")</f>
        <v/>
      </c>
      <c r="R23" t="str">
        <f>IF(N23="",RANK(B23,$B$2:$B$145),"")</f>
        <v/>
      </c>
      <c r="S23" t="str">
        <f t="shared" si="0"/>
        <v/>
      </c>
    </row>
    <row r="24" spans="1:23" x14ac:dyDescent="0.2">
      <c r="A24" t="s">
        <v>81</v>
      </c>
      <c r="B24" s="3">
        <v>34.216325386203501</v>
      </c>
      <c r="C24">
        <v>75</v>
      </c>
      <c r="D24">
        <v>0</v>
      </c>
      <c r="E24">
        <v>7.27</v>
      </c>
      <c r="F24">
        <v>1.78</v>
      </c>
      <c r="G24">
        <v>8.0500000000000007</v>
      </c>
      <c r="H24">
        <v>0.82</v>
      </c>
      <c r="I24">
        <v>15.62</v>
      </c>
      <c r="J24">
        <v>6.3399530000000004</v>
      </c>
      <c r="K24">
        <v>11.95</v>
      </c>
      <c r="L24">
        <v>2.9500063999999999</v>
      </c>
      <c r="M24">
        <v>4.7300000000000004</v>
      </c>
      <c r="N24" s="1">
        <v>33</v>
      </c>
      <c r="O24" s="1"/>
      <c r="P24" s="3" t="str">
        <f>IF(N24&gt;0,"",B24/$V$10)</f>
        <v/>
      </c>
      <c r="Q24" s="3" t="str">
        <f>IF(N24="",P24*$V$21,"")</f>
        <v/>
      </c>
      <c r="R24" t="str">
        <f>IF(N24="",RANK(B24,$B$2:$B$145),"")</f>
        <v/>
      </c>
      <c r="S24" t="str">
        <f t="shared" si="0"/>
        <v/>
      </c>
    </row>
    <row r="25" spans="1:23" x14ac:dyDescent="0.2">
      <c r="A25" t="s">
        <v>36</v>
      </c>
      <c r="B25" s="3">
        <v>33.729665295483201</v>
      </c>
      <c r="C25">
        <v>74</v>
      </c>
      <c r="D25">
        <v>2.65</v>
      </c>
      <c r="E25">
        <v>3.87</v>
      </c>
      <c r="F25">
        <v>1.1499999999999999</v>
      </c>
      <c r="G25">
        <v>3.77</v>
      </c>
      <c r="H25">
        <v>0.32</v>
      </c>
      <c r="I25">
        <v>21.26</v>
      </c>
      <c r="J25">
        <v>7.7799528000000002</v>
      </c>
      <c r="K25">
        <v>16.91</v>
      </c>
      <c r="L25">
        <v>3.0499822000000001</v>
      </c>
      <c r="M25">
        <v>3.83</v>
      </c>
      <c r="N25" s="1">
        <v>41</v>
      </c>
      <c r="O25" s="1"/>
      <c r="P25" s="3" t="str">
        <f>IF(N25&gt;0,"",B25/$V$10)</f>
        <v/>
      </c>
      <c r="Q25" s="3" t="str">
        <f>IF(N25="",P25*$V$21,"")</f>
        <v/>
      </c>
      <c r="R25" t="str">
        <f>IF(N25="",RANK(B25,$B$2:$B$145),"")</f>
        <v/>
      </c>
      <c r="S25" t="str">
        <f t="shared" si="0"/>
        <v/>
      </c>
    </row>
    <row r="26" spans="1:23" x14ac:dyDescent="0.2">
      <c r="A26" t="s">
        <v>140</v>
      </c>
      <c r="B26" s="3">
        <v>32.899639783904597</v>
      </c>
      <c r="C26">
        <v>78</v>
      </c>
      <c r="D26">
        <v>2.46</v>
      </c>
      <c r="E26">
        <v>3.2</v>
      </c>
      <c r="F26">
        <v>0.91</v>
      </c>
      <c r="G26">
        <v>3.79</v>
      </c>
      <c r="H26">
        <v>0.44</v>
      </c>
      <c r="I26">
        <v>21.23</v>
      </c>
      <c r="J26">
        <v>8.0499600000000004</v>
      </c>
      <c r="K26">
        <v>18</v>
      </c>
      <c r="L26">
        <v>2.659986</v>
      </c>
      <c r="M26">
        <v>3.1</v>
      </c>
      <c r="N26" s="1">
        <v>9</v>
      </c>
      <c r="O26" s="1">
        <v>1</v>
      </c>
      <c r="P26" s="3" t="str">
        <f>IF(N26&gt;0,"",B26/$V$10)</f>
        <v/>
      </c>
      <c r="Q26" s="3" t="str">
        <f>IF(N26="",P26*$V$21,"")</f>
        <v/>
      </c>
      <c r="R26" t="str">
        <f>IF(N26="",RANK(B26,$B$2:$B$145),"")</f>
        <v/>
      </c>
      <c r="S26" t="str">
        <f t="shared" si="0"/>
        <v/>
      </c>
    </row>
    <row r="27" spans="1:23" x14ac:dyDescent="0.2">
      <c r="A27" t="s">
        <v>39</v>
      </c>
      <c r="B27" s="3">
        <v>31.860323134352601</v>
      </c>
      <c r="C27">
        <v>75</v>
      </c>
      <c r="D27">
        <v>1.1599999999999999</v>
      </c>
      <c r="E27">
        <v>4.51</v>
      </c>
      <c r="F27">
        <v>0.98</v>
      </c>
      <c r="G27">
        <v>4.08</v>
      </c>
      <c r="H27">
        <v>0.21</v>
      </c>
      <c r="I27">
        <v>22.53</v>
      </c>
      <c r="J27">
        <v>7.7899836000000002</v>
      </c>
      <c r="K27">
        <v>17.22</v>
      </c>
      <c r="L27">
        <v>5.7999662000000001</v>
      </c>
      <c r="M27">
        <v>6.94</v>
      </c>
      <c r="N27" s="1">
        <v>27</v>
      </c>
      <c r="O27" s="1"/>
      <c r="P27" s="3" t="str">
        <f>IF(N27&gt;0,"",B27/$V$10)</f>
        <v/>
      </c>
      <c r="Q27" s="3" t="str">
        <f>IF(N27="",P27*$V$21,"")</f>
        <v/>
      </c>
      <c r="R27" t="str">
        <f>IF(N27="",RANK(B27,$B$2:$B$145),"")</f>
        <v/>
      </c>
      <c r="S27" t="str">
        <f t="shared" si="0"/>
        <v/>
      </c>
    </row>
    <row r="28" spans="1:23" x14ac:dyDescent="0.2">
      <c r="A28" t="s">
        <v>47</v>
      </c>
      <c r="B28" s="3">
        <v>31.464252407271399</v>
      </c>
      <c r="C28">
        <v>69</v>
      </c>
      <c r="D28">
        <v>1.5</v>
      </c>
      <c r="E28">
        <v>5.73</v>
      </c>
      <c r="F28">
        <v>1.54</v>
      </c>
      <c r="G28">
        <v>4.1500000000000004</v>
      </c>
      <c r="H28">
        <v>0.69</v>
      </c>
      <c r="I28">
        <v>18.07</v>
      </c>
      <c r="J28">
        <v>7.0600661999999996</v>
      </c>
      <c r="K28">
        <v>15.18</v>
      </c>
      <c r="L28">
        <v>2.4599921999999999</v>
      </c>
      <c r="M28">
        <v>3.13</v>
      </c>
      <c r="N28" s="1">
        <v>23</v>
      </c>
      <c r="O28" s="1"/>
      <c r="P28" s="3" t="str">
        <f>IF(N28&gt;0,"",B28/$V$10)</f>
        <v/>
      </c>
      <c r="Q28" s="3" t="str">
        <f>IF(N28="",P28*$V$21,"")</f>
        <v/>
      </c>
      <c r="R28" t="str">
        <f>IF(N28="",RANK(B28,$B$2:$B$145),"")</f>
        <v/>
      </c>
      <c r="S28" t="str">
        <f t="shared" si="0"/>
        <v/>
      </c>
    </row>
    <row r="29" spans="1:23" x14ac:dyDescent="0.2">
      <c r="A29" t="s">
        <v>63</v>
      </c>
      <c r="B29" s="3">
        <v>31.025416511830699</v>
      </c>
      <c r="C29">
        <v>78</v>
      </c>
      <c r="D29">
        <v>0.28000000000000003</v>
      </c>
      <c r="E29">
        <v>1.71</v>
      </c>
      <c r="F29">
        <v>1.43</v>
      </c>
      <c r="G29">
        <v>16.079999999999998</v>
      </c>
      <c r="H29">
        <v>1.71</v>
      </c>
      <c r="I29">
        <v>14.92</v>
      </c>
      <c r="J29">
        <v>5.9700334000000002</v>
      </c>
      <c r="K29">
        <v>11.42</v>
      </c>
      <c r="L29">
        <v>2.7100008</v>
      </c>
      <c r="M29">
        <v>4.68</v>
      </c>
      <c r="N29" s="1">
        <v>34</v>
      </c>
      <c r="O29" s="1"/>
      <c r="P29" s="3" t="str">
        <f>IF(N29&gt;0,"",B29/$V$10)</f>
        <v/>
      </c>
      <c r="Q29" s="3" t="str">
        <f>IF(N29="",P29*$V$21,"")</f>
        <v/>
      </c>
      <c r="R29" t="str">
        <f>IF(N29="",RANK(B29,$B$2:$B$145),"")</f>
        <v/>
      </c>
      <c r="S29" t="str">
        <f t="shared" si="0"/>
        <v/>
      </c>
    </row>
    <row r="30" spans="1:23" x14ac:dyDescent="0.2">
      <c r="A30" t="s">
        <v>54</v>
      </c>
      <c r="B30" s="3">
        <v>29.771446238970601</v>
      </c>
      <c r="C30">
        <v>71</v>
      </c>
      <c r="D30">
        <v>1.78</v>
      </c>
      <c r="E30">
        <v>3.93</v>
      </c>
      <c r="F30">
        <v>0.7</v>
      </c>
      <c r="G30">
        <v>6.9</v>
      </c>
      <c r="H30">
        <v>1.29</v>
      </c>
      <c r="I30">
        <v>18.16</v>
      </c>
      <c r="J30">
        <v>6.3999953999999999</v>
      </c>
      <c r="K30">
        <v>14.22</v>
      </c>
      <c r="L30">
        <v>3.5900145000000001</v>
      </c>
      <c r="M30">
        <v>4.3099999999999996</v>
      </c>
      <c r="N30" s="1">
        <v>39</v>
      </c>
      <c r="O30" s="1"/>
      <c r="P30" s="3" t="str">
        <f>IF(N30&gt;0,"",B30/$V$10)</f>
        <v/>
      </c>
      <c r="Q30" s="3" t="str">
        <f>IF(N30="",P30*$V$21,"")</f>
        <v/>
      </c>
      <c r="R30" t="str">
        <f>IF(N30="",RANK(B30,$B$2:$B$145),"")</f>
        <v/>
      </c>
      <c r="S30" t="str">
        <f t="shared" si="0"/>
        <v/>
      </c>
    </row>
    <row r="31" spans="1:23" x14ac:dyDescent="0.2">
      <c r="A31" t="s">
        <v>30</v>
      </c>
      <c r="B31" s="3">
        <v>28.911552113314102</v>
      </c>
      <c r="C31">
        <v>72</v>
      </c>
      <c r="D31">
        <v>2.74</v>
      </c>
      <c r="E31">
        <v>6.52</v>
      </c>
      <c r="F31">
        <v>1.1399999999999999</v>
      </c>
      <c r="G31">
        <v>4.2300000000000004</v>
      </c>
      <c r="H31">
        <v>0.22</v>
      </c>
      <c r="I31">
        <v>17.47</v>
      </c>
      <c r="J31">
        <v>5.5200231000000004</v>
      </c>
      <c r="K31">
        <v>12.69</v>
      </c>
      <c r="L31">
        <v>3.69</v>
      </c>
      <c r="M31">
        <v>4.5</v>
      </c>
      <c r="N31" s="1">
        <v>50</v>
      </c>
      <c r="O31" s="1"/>
      <c r="P31" s="3" t="str">
        <f>IF(N31&gt;0,"",B31/$V$10)</f>
        <v/>
      </c>
      <c r="Q31" s="3" t="str">
        <f>IF(N31="",P31*$V$21,"")</f>
        <v/>
      </c>
      <c r="R31" t="str">
        <f>IF(N31="",RANK(B31,$B$2:$B$145),"")</f>
        <v/>
      </c>
      <c r="S31" t="str">
        <f t="shared" si="0"/>
        <v/>
      </c>
    </row>
    <row r="32" spans="1:23" x14ac:dyDescent="0.2">
      <c r="A32" t="s">
        <v>34</v>
      </c>
      <c r="B32" s="3">
        <v>27.775675026565001</v>
      </c>
      <c r="C32">
        <v>67</v>
      </c>
      <c r="D32">
        <v>2.2000000000000002</v>
      </c>
      <c r="E32">
        <v>5.86</v>
      </c>
      <c r="F32">
        <v>1.18</v>
      </c>
      <c r="G32">
        <v>2.8</v>
      </c>
      <c r="H32">
        <v>0.23</v>
      </c>
      <c r="I32">
        <v>18.829999999999998</v>
      </c>
      <c r="J32">
        <v>6.09</v>
      </c>
      <c r="K32">
        <v>14</v>
      </c>
      <c r="L32">
        <v>4.4400028000000002</v>
      </c>
      <c r="M32">
        <v>5.29</v>
      </c>
      <c r="N32" s="1">
        <v>30</v>
      </c>
      <c r="O32" s="1"/>
      <c r="P32" s="3" t="str">
        <f>IF(N32&gt;0,"",B32/$V$10)</f>
        <v/>
      </c>
      <c r="Q32" s="3" t="str">
        <f>IF(N32="",P32*$V$21,"")</f>
        <v/>
      </c>
      <c r="R32" t="str">
        <f>IF(N32="",RANK(B32,$B$2:$B$145),"")</f>
        <v/>
      </c>
      <c r="S32" t="str">
        <f t="shared" si="0"/>
        <v/>
      </c>
    </row>
    <row r="33" spans="1:19" x14ac:dyDescent="0.2">
      <c r="A33" t="s">
        <v>33</v>
      </c>
      <c r="B33" s="3">
        <v>27.240316393069399</v>
      </c>
      <c r="C33">
        <v>76</v>
      </c>
      <c r="D33">
        <v>1.1499999999999999</v>
      </c>
      <c r="E33">
        <v>6.64</v>
      </c>
      <c r="F33">
        <v>1.46</v>
      </c>
      <c r="G33">
        <v>7.27</v>
      </c>
      <c r="H33">
        <v>1.25</v>
      </c>
      <c r="I33">
        <v>10.9</v>
      </c>
      <c r="J33">
        <v>3.8799698</v>
      </c>
      <c r="K33">
        <v>8.7799999999999994</v>
      </c>
      <c r="L33">
        <v>1.9799982</v>
      </c>
      <c r="M33">
        <v>2.61</v>
      </c>
      <c r="N33" s="1">
        <v>14</v>
      </c>
      <c r="O33" s="1"/>
      <c r="P33" s="3" t="str">
        <f>IF(N33&gt;0,"",B33/$V$10)</f>
        <v/>
      </c>
      <c r="Q33" s="3" t="str">
        <f>IF(N33="",P33*$V$21,"")</f>
        <v/>
      </c>
      <c r="R33" t="str">
        <f>IF(N33="",RANK(B33,$B$2:$B$145),"")</f>
        <v/>
      </c>
      <c r="S33" t="str">
        <f t="shared" si="0"/>
        <v/>
      </c>
    </row>
    <row r="34" spans="1:19" x14ac:dyDescent="0.2">
      <c r="A34" t="s">
        <v>42</v>
      </c>
      <c r="B34" s="3">
        <v>26.669609587271498</v>
      </c>
      <c r="C34">
        <v>62</v>
      </c>
      <c r="D34">
        <v>1.99</v>
      </c>
      <c r="E34">
        <v>6.03</v>
      </c>
      <c r="F34">
        <v>0.63</v>
      </c>
      <c r="G34">
        <v>7.23</v>
      </c>
      <c r="H34">
        <v>0.31</v>
      </c>
      <c r="I34">
        <v>21.34</v>
      </c>
      <c r="J34">
        <v>7.6700448000000003</v>
      </c>
      <c r="K34">
        <v>17.04</v>
      </c>
      <c r="L34">
        <v>4.0199870000000004</v>
      </c>
      <c r="M34">
        <v>5.15</v>
      </c>
      <c r="N34" s="1">
        <v>30</v>
      </c>
      <c r="O34" s="1"/>
      <c r="P34" s="3" t="str">
        <f>IF(N34&gt;0,"",B34/$V$10)</f>
        <v/>
      </c>
      <c r="Q34" s="3" t="str">
        <f>IF(N34="",P34*$V$21,"")</f>
        <v/>
      </c>
      <c r="R34" t="str">
        <f>IF(N34="",RANK(B34,$B$2:$B$145),"")</f>
        <v/>
      </c>
      <c r="S34" t="str">
        <f t="shared" si="0"/>
        <v/>
      </c>
    </row>
    <row r="35" spans="1:19" x14ac:dyDescent="0.2">
      <c r="A35" t="s">
        <v>43</v>
      </c>
      <c r="B35" s="3">
        <v>26.517064388166599</v>
      </c>
      <c r="C35">
        <v>74</v>
      </c>
      <c r="D35">
        <v>2.0499999999999998</v>
      </c>
      <c r="E35">
        <v>3.36</v>
      </c>
      <c r="F35">
        <v>1.08</v>
      </c>
      <c r="G35">
        <v>5.29</v>
      </c>
      <c r="H35">
        <v>0.36</v>
      </c>
      <c r="I35">
        <v>19.23</v>
      </c>
      <c r="J35">
        <v>6.4599812999999999</v>
      </c>
      <c r="K35">
        <v>14.11</v>
      </c>
      <c r="L35">
        <v>4.2699775999999998</v>
      </c>
      <c r="M35">
        <v>5.18</v>
      </c>
      <c r="N35" s="1">
        <v>25</v>
      </c>
      <c r="O35" s="1"/>
      <c r="P35" s="3" t="str">
        <f>IF(N35&gt;0,"",B35/$V$10)</f>
        <v/>
      </c>
      <c r="Q35" s="3" t="str">
        <f>IF(N35="",P35*$V$21,"")</f>
        <v/>
      </c>
      <c r="R35" t="str">
        <f>IF(N35="",RANK(B35,$B$2:$B$145),"")</f>
        <v/>
      </c>
      <c r="S35" t="str">
        <f t="shared" si="0"/>
        <v/>
      </c>
    </row>
    <row r="36" spans="1:19" x14ac:dyDescent="0.2">
      <c r="A36" t="s">
        <v>38</v>
      </c>
      <c r="B36" s="3">
        <v>26.402248983918799</v>
      </c>
      <c r="C36">
        <v>77</v>
      </c>
      <c r="D36">
        <v>3.24</v>
      </c>
      <c r="E36">
        <v>2.31</v>
      </c>
      <c r="F36">
        <v>0.8</v>
      </c>
      <c r="G36">
        <v>3.63</v>
      </c>
      <c r="H36">
        <v>0.47</v>
      </c>
      <c r="I36">
        <v>19.12</v>
      </c>
      <c r="J36">
        <v>7.3199513999999999</v>
      </c>
      <c r="K36">
        <v>15.58</v>
      </c>
      <c r="L36">
        <v>1.2300047999999999</v>
      </c>
      <c r="M36">
        <v>1.44</v>
      </c>
      <c r="N36" s="1">
        <v>30</v>
      </c>
      <c r="O36" s="1"/>
      <c r="P36" s="3" t="str">
        <f>IF(N36&gt;0,"",B36/$V$10)</f>
        <v/>
      </c>
      <c r="Q36" s="3" t="str">
        <f>IF(N36="",P36*$V$21,"")</f>
        <v/>
      </c>
      <c r="R36" t="str">
        <f>IF(N36="",RANK(B36,$B$2:$B$145),"")</f>
        <v/>
      </c>
      <c r="S36" t="str">
        <f t="shared" si="0"/>
        <v/>
      </c>
    </row>
    <row r="37" spans="1:19" x14ac:dyDescent="0.2">
      <c r="A37" t="s">
        <v>70</v>
      </c>
      <c r="B37" s="3">
        <v>26.3427132816906</v>
      </c>
      <c r="C37">
        <v>74</v>
      </c>
      <c r="D37">
        <v>0.43</v>
      </c>
      <c r="E37">
        <v>1.91</v>
      </c>
      <c r="F37">
        <v>0.55000000000000004</v>
      </c>
      <c r="G37">
        <v>7.59</v>
      </c>
      <c r="H37">
        <v>1.05</v>
      </c>
      <c r="I37">
        <v>19.899999999999999</v>
      </c>
      <c r="J37">
        <v>7.8900481999999998</v>
      </c>
      <c r="K37">
        <v>16.010000000000002</v>
      </c>
      <c r="L37">
        <v>3.6999803</v>
      </c>
      <c r="M37">
        <v>4.43</v>
      </c>
      <c r="N37" s="1">
        <v>27</v>
      </c>
      <c r="O37" s="1"/>
      <c r="P37" s="3" t="str">
        <f>IF(N37&gt;0,"",B37/$V$10)</f>
        <v/>
      </c>
      <c r="Q37" s="3" t="str">
        <f>IF(N37="",P37*$V$21,"")</f>
        <v/>
      </c>
      <c r="R37" t="str">
        <f>IF(N37="",RANK(B37,$B$2:$B$145),"")</f>
        <v/>
      </c>
      <c r="S37" t="str">
        <f t="shared" si="0"/>
        <v/>
      </c>
    </row>
    <row r="38" spans="1:19" x14ac:dyDescent="0.2">
      <c r="A38" t="s">
        <v>53</v>
      </c>
      <c r="B38" s="3">
        <v>25.875823407071302</v>
      </c>
      <c r="C38">
        <v>78</v>
      </c>
      <c r="D38">
        <v>1.81</v>
      </c>
      <c r="E38">
        <v>3.59</v>
      </c>
      <c r="F38">
        <v>1.36</v>
      </c>
      <c r="G38">
        <v>4.7699999999999996</v>
      </c>
      <c r="H38">
        <v>0.23</v>
      </c>
      <c r="I38">
        <v>17.690000000000001</v>
      </c>
      <c r="J38">
        <v>6.2200424999999999</v>
      </c>
      <c r="K38">
        <v>13.83</v>
      </c>
      <c r="L38">
        <v>3.4400048000000001</v>
      </c>
      <c r="M38">
        <v>3.89</v>
      </c>
      <c r="N38" s="1">
        <v>21</v>
      </c>
      <c r="O38" s="1"/>
      <c r="P38" s="3" t="str">
        <f>IF(N38&gt;0,"",B38/$V$10)</f>
        <v/>
      </c>
      <c r="Q38" s="3" t="str">
        <f>IF(N38="",P38*$V$21,"")</f>
        <v/>
      </c>
      <c r="R38" t="str">
        <f>IF(N38="",RANK(B38,$B$2:$B$145),"")</f>
        <v/>
      </c>
      <c r="S38" t="str">
        <f t="shared" si="0"/>
        <v/>
      </c>
    </row>
    <row r="39" spans="1:19" x14ac:dyDescent="0.2">
      <c r="A39" t="s">
        <v>141</v>
      </c>
      <c r="B39" s="3">
        <v>24.610756768134099</v>
      </c>
      <c r="C39">
        <v>76</v>
      </c>
      <c r="D39">
        <v>1.89</v>
      </c>
      <c r="E39">
        <v>1.66</v>
      </c>
      <c r="F39">
        <v>1.53</v>
      </c>
      <c r="G39">
        <v>5.94</v>
      </c>
      <c r="H39">
        <v>0.53</v>
      </c>
      <c r="I39">
        <v>13.93</v>
      </c>
      <c r="J39">
        <v>5.36</v>
      </c>
      <c r="K39">
        <v>10.72</v>
      </c>
      <c r="L39">
        <v>1.3200021</v>
      </c>
      <c r="M39">
        <v>1.59</v>
      </c>
      <c r="N39" s="1">
        <v>56</v>
      </c>
      <c r="O39" s="1"/>
      <c r="P39" s="3" t="str">
        <f>IF(N39&gt;0,"",B39/$V$10)</f>
        <v/>
      </c>
      <c r="Q39" s="3" t="str">
        <f>IF(N39="",P39*$V$21,"")</f>
        <v/>
      </c>
      <c r="R39" t="str">
        <f>IF(N39="",RANK(B39,$B$2:$B$145),"")</f>
        <v/>
      </c>
      <c r="S39" t="str">
        <f t="shared" si="0"/>
        <v/>
      </c>
    </row>
    <row r="40" spans="1:19" x14ac:dyDescent="0.2">
      <c r="A40" t="s">
        <v>51</v>
      </c>
      <c r="B40" s="3">
        <v>23.839443219906101</v>
      </c>
      <c r="C40">
        <v>69</v>
      </c>
      <c r="D40">
        <v>0</v>
      </c>
      <c r="E40">
        <v>1.46</v>
      </c>
      <c r="F40">
        <v>0.77</v>
      </c>
      <c r="G40">
        <v>11.13</v>
      </c>
      <c r="H40">
        <v>2.41</v>
      </c>
      <c r="I40">
        <v>14.01</v>
      </c>
      <c r="J40">
        <v>5.0900150000000002</v>
      </c>
      <c r="K40">
        <v>8.0500000000000007</v>
      </c>
      <c r="L40">
        <v>3.8299824999999998</v>
      </c>
      <c r="M40">
        <v>5.71</v>
      </c>
      <c r="N40" s="1">
        <v>23</v>
      </c>
      <c r="O40" s="1">
        <v>1</v>
      </c>
      <c r="P40" s="3" t="str">
        <f>IF(N40&gt;0,"",B40/$V$10)</f>
        <v/>
      </c>
      <c r="Q40" s="3" t="str">
        <f>IF(N40="",P40*$V$21,"")</f>
        <v/>
      </c>
      <c r="R40" t="str">
        <f>IF(N40="",RANK(B40,$B$2:$B$145),"")</f>
        <v/>
      </c>
      <c r="S40" t="str">
        <f t="shared" si="0"/>
        <v/>
      </c>
    </row>
    <row r="41" spans="1:19" x14ac:dyDescent="0.2">
      <c r="A41" t="s">
        <v>77</v>
      </c>
      <c r="B41" s="3">
        <v>22.6906997102578</v>
      </c>
      <c r="C41">
        <v>76</v>
      </c>
      <c r="D41">
        <v>1.96</v>
      </c>
      <c r="E41">
        <v>2.48</v>
      </c>
      <c r="F41">
        <v>0.92</v>
      </c>
      <c r="G41">
        <v>6.73</v>
      </c>
      <c r="H41">
        <v>0.5</v>
      </c>
      <c r="I41">
        <v>18.47</v>
      </c>
      <c r="J41">
        <v>7.0599255000000003</v>
      </c>
      <c r="K41">
        <v>15.35</v>
      </c>
      <c r="L41">
        <v>2.3800032</v>
      </c>
      <c r="M41">
        <v>2.88</v>
      </c>
      <c r="N41" s="1">
        <v>23</v>
      </c>
      <c r="O41" s="1"/>
      <c r="P41" s="3" t="str">
        <f>IF(N41&gt;0,"",B41/$V$10)</f>
        <v/>
      </c>
      <c r="Q41" s="3" t="str">
        <f>IF(N41="",P41*$V$21,"")</f>
        <v/>
      </c>
      <c r="R41" t="str">
        <f>IF(N41="",RANK(B41,$B$2:$B$145),"")</f>
        <v/>
      </c>
      <c r="S41" t="str">
        <f t="shared" si="0"/>
        <v/>
      </c>
    </row>
    <row r="42" spans="1:19" x14ac:dyDescent="0.2">
      <c r="A42" t="s">
        <v>73</v>
      </c>
      <c r="B42" s="3">
        <v>21.658313533667599</v>
      </c>
      <c r="C42">
        <v>67</v>
      </c>
      <c r="D42">
        <v>2.3199999999999998</v>
      </c>
      <c r="E42">
        <v>2.83</v>
      </c>
      <c r="F42">
        <v>1.65</v>
      </c>
      <c r="G42">
        <v>2.73</v>
      </c>
      <c r="H42">
        <v>0.21</v>
      </c>
      <c r="I42">
        <v>16.440000000000001</v>
      </c>
      <c r="J42">
        <v>6.0599756999999999</v>
      </c>
      <c r="K42">
        <v>12.89</v>
      </c>
      <c r="L42">
        <v>2.0100118999999999</v>
      </c>
      <c r="M42">
        <v>2.4700000000000002</v>
      </c>
      <c r="N42" s="1">
        <v>18</v>
      </c>
      <c r="O42" s="1"/>
      <c r="P42" s="3" t="str">
        <f>IF(N42&gt;0,"",B42/$V$10)</f>
        <v/>
      </c>
      <c r="Q42" s="3" t="str">
        <f>IF(N42="",P42*$V$21,"")</f>
        <v/>
      </c>
      <c r="R42" t="str">
        <f>IF(N42="",RANK(B42,$B$2:$B$145),"")</f>
        <v/>
      </c>
      <c r="S42" t="str">
        <f t="shared" si="0"/>
        <v/>
      </c>
    </row>
    <row r="43" spans="1:19" x14ac:dyDescent="0.2">
      <c r="A43" t="s">
        <v>40</v>
      </c>
      <c r="B43" s="3">
        <v>20.6369576357827</v>
      </c>
      <c r="C43">
        <v>65</v>
      </c>
      <c r="D43">
        <v>1.54</v>
      </c>
      <c r="E43">
        <v>4.79</v>
      </c>
      <c r="F43">
        <v>1.55</v>
      </c>
      <c r="G43">
        <v>4.07</v>
      </c>
      <c r="H43">
        <v>0.5</v>
      </c>
      <c r="I43">
        <v>15.88</v>
      </c>
      <c r="J43">
        <v>5.5799604</v>
      </c>
      <c r="K43">
        <v>12.39</v>
      </c>
      <c r="L43">
        <v>3.1800134</v>
      </c>
      <c r="M43">
        <v>3.94</v>
      </c>
      <c r="N43" s="1">
        <v>17</v>
      </c>
      <c r="O43" s="1"/>
      <c r="P43" s="3" t="str">
        <f>IF(N43&gt;0,"",B43/$V$10)</f>
        <v/>
      </c>
      <c r="Q43" s="3" t="str">
        <f>IF(N43="",P43*$V$21,"")</f>
        <v/>
      </c>
      <c r="R43" t="str">
        <f>IF(N43="",RANK(B43,$B$2:$B$145),"")</f>
        <v/>
      </c>
      <c r="S43" t="str">
        <f t="shared" si="0"/>
        <v/>
      </c>
    </row>
    <row r="44" spans="1:19" x14ac:dyDescent="0.2">
      <c r="A44" t="s">
        <v>99</v>
      </c>
      <c r="B44" s="3">
        <v>19.619304342569801</v>
      </c>
      <c r="C44">
        <v>70</v>
      </c>
      <c r="D44">
        <v>2.16</v>
      </c>
      <c r="E44">
        <v>3.47</v>
      </c>
      <c r="F44">
        <v>1.1299999999999999</v>
      </c>
      <c r="G44">
        <v>4.03</v>
      </c>
      <c r="H44">
        <v>0.22</v>
      </c>
      <c r="I44">
        <v>19.95</v>
      </c>
      <c r="J44">
        <v>7.0699332000000004</v>
      </c>
      <c r="K44">
        <v>16.059999999999999</v>
      </c>
      <c r="L44">
        <v>3.6600098000000001</v>
      </c>
      <c r="M44">
        <v>4.46</v>
      </c>
      <c r="N44" s="1">
        <v>12</v>
      </c>
      <c r="O44" s="1"/>
      <c r="P44" s="3" t="str">
        <f>IF(N44&gt;0,"",B44/$V$10)</f>
        <v/>
      </c>
      <c r="Q44" s="3" t="str">
        <f>IF(N44="",P44*$V$21,"")</f>
        <v/>
      </c>
      <c r="R44" t="str">
        <f>IF(N44="",RANK(B44,$B$2:$B$145),"")</f>
        <v/>
      </c>
      <c r="S44" t="str">
        <f t="shared" si="0"/>
        <v/>
      </c>
    </row>
    <row r="45" spans="1:19" x14ac:dyDescent="0.2">
      <c r="A45" t="s">
        <v>85</v>
      </c>
      <c r="B45" s="3">
        <v>18.430666031780301</v>
      </c>
      <c r="C45">
        <v>72</v>
      </c>
      <c r="D45">
        <v>1.69</v>
      </c>
      <c r="E45">
        <v>4.16</v>
      </c>
      <c r="F45">
        <v>0.97</v>
      </c>
      <c r="G45">
        <v>2.36</v>
      </c>
      <c r="H45">
        <v>0.2</v>
      </c>
      <c r="I45">
        <v>18.64</v>
      </c>
      <c r="J45">
        <v>6.1199599999999998</v>
      </c>
      <c r="K45">
        <v>14</v>
      </c>
      <c r="L45">
        <v>4.6899996000000002</v>
      </c>
      <c r="M45">
        <v>5.43</v>
      </c>
      <c r="N45" s="1">
        <v>11</v>
      </c>
      <c r="O45" s="1">
        <v>1</v>
      </c>
      <c r="P45" s="3" t="str">
        <f>IF(N45&gt;0,"",B45/$V$10)</f>
        <v/>
      </c>
      <c r="Q45" s="3" t="str">
        <f>IF(N45="",P45*$V$21,"")</f>
        <v/>
      </c>
      <c r="R45" t="str">
        <f>IF(N45="",RANK(B45,$B$2:$B$145),"")</f>
        <v/>
      </c>
      <c r="S45" t="str">
        <f t="shared" si="0"/>
        <v/>
      </c>
    </row>
    <row r="46" spans="1:19" x14ac:dyDescent="0.2">
      <c r="A46" t="s">
        <v>60</v>
      </c>
      <c r="B46" s="3">
        <v>18.298170691271299</v>
      </c>
      <c r="C46">
        <v>74</v>
      </c>
      <c r="D46">
        <v>1.78</v>
      </c>
      <c r="E46">
        <v>5.64</v>
      </c>
      <c r="F46">
        <v>1.1399999999999999</v>
      </c>
      <c r="G46">
        <v>5.63</v>
      </c>
      <c r="H46">
        <v>0.5</v>
      </c>
      <c r="I46">
        <v>14.22</v>
      </c>
      <c r="J46">
        <v>5.0100049999999996</v>
      </c>
      <c r="K46">
        <v>11.83</v>
      </c>
      <c r="L46">
        <v>2.4399980999999999</v>
      </c>
      <c r="M46">
        <v>2.89</v>
      </c>
      <c r="N46" s="1">
        <v>15</v>
      </c>
      <c r="O46" s="1"/>
      <c r="P46" s="3" t="str">
        <f>IF(N46&gt;0,"",B46/$V$10)</f>
        <v/>
      </c>
      <c r="Q46" s="3" t="str">
        <f>IF(N46="",P46*$V$21,"")</f>
        <v/>
      </c>
      <c r="R46" t="str">
        <f>IF(N46="",RANK(B46,$B$2:$B$145),"")</f>
        <v/>
      </c>
      <c r="S46" t="str">
        <f t="shared" si="0"/>
        <v/>
      </c>
    </row>
    <row r="47" spans="1:19" x14ac:dyDescent="0.2">
      <c r="A47" t="s">
        <v>46</v>
      </c>
      <c r="B47" s="3">
        <v>18.083814489774799</v>
      </c>
      <c r="C47">
        <v>75</v>
      </c>
      <c r="D47">
        <v>1.31</v>
      </c>
      <c r="E47">
        <v>6.89</v>
      </c>
      <c r="F47">
        <v>1.47</v>
      </c>
      <c r="G47">
        <v>2.83</v>
      </c>
      <c r="H47">
        <v>0.28999999999999998</v>
      </c>
      <c r="I47">
        <v>13.96</v>
      </c>
      <c r="J47">
        <v>4.8999984000000003</v>
      </c>
      <c r="K47">
        <v>11.33</v>
      </c>
      <c r="L47">
        <v>2.8500138000000002</v>
      </c>
      <c r="M47">
        <v>3.33</v>
      </c>
      <c r="N47" s="1">
        <v>12</v>
      </c>
      <c r="O47" s="1">
        <v>1</v>
      </c>
      <c r="P47" s="3" t="str">
        <f>IF(N47&gt;0,"",B47/$V$10)</f>
        <v/>
      </c>
      <c r="Q47" s="3" t="str">
        <f>IF(N47="",P47*$V$21,"")</f>
        <v/>
      </c>
      <c r="R47" t="str">
        <f>IF(N47="",RANK(B47,$B$2:$B$145),"")</f>
        <v/>
      </c>
      <c r="S47" t="str">
        <f t="shared" si="0"/>
        <v/>
      </c>
    </row>
    <row r="48" spans="1:19" x14ac:dyDescent="0.2">
      <c r="A48" t="s">
        <v>91</v>
      </c>
      <c r="B48" s="3">
        <v>17.530646340849</v>
      </c>
      <c r="C48">
        <v>75</v>
      </c>
      <c r="D48">
        <v>2.1</v>
      </c>
      <c r="E48">
        <v>3.36</v>
      </c>
      <c r="F48">
        <v>0.97</v>
      </c>
      <c r="G48">
        <v>3.65</v>
      </c>
      <c r="H48">
        <v>0.34</v>
      </c>
      <c r="I48">
        <v>16.47</v>
      </c>
      <c r="J48">
        <v>5.7799573000000004</v>
      </c>
      <c r="K48">
        <v>13.13</v>
      </c>
      <c r="L48">
        <v>2.8099859999999999</v>
      </c>
      <c r="M48">
        <v>3.14</v>
      </c>
      <c r="N48" s="1">
        <v>7</v>
      </c>
      <c r="O48" s="1"/>
      <c r="P48" s="3" t="str">
        <f>IF(N48&gt;0,"",B48/$V$10)</f>
        <v/>
      </c>
      <c r="Q48" s="3" t="str">
        <f>IF(N48="",P48*$V$21,"")</f>
        <v/>
      </c>
      <c r="R48" t="str">
        <f>IF(N48="",RANK(B48,$B$2:$B$145),"")</f>
        <v/>
      </c>
      <c r="S48" t="str">
        <f t="shared" si="0"/>
        <v/>
      </c>
    </row>
    <row r="49" spans="1:19" x14ac:dyDescent="0.2">
      <c r="A49" t="s">
        <v>80</v>
      </c>
      <c r="B49" s="3">
        <v>17.427586358732999</v>
      </c>
      <c r="C49">
        <v>74</v>
      </c>
      <c r="D49">
        <v>0</v>
      </c>
      <c r="E49">
        <v>1.07</v>
      </c>
      <c r="F49">
        <v>0.79</v>
      </c>
      <c r="G49">
        <v>11.07</v>
      </c>
      <c r="H49">
        <v>1.9</v>
      </c>
      <c r="I49">
        <v>13.7</v>
      </c>
      <c r="J49">
        <v>5.869955</v>
      </c>
      <c r="K49">
        <v>9.1</v>
      </c>
      <c r="L49">
        <v>1.9600010000000001</v>
      </c>
      <c r="M49">
        <v>3.7</v>
      </c>
      <c r="N49" s="1">
        <v>13</v>
      </c>
      <c r="O49" s="1"/>
      <c r="P49" s="3" t="str">
        <f>IF(N49&gt;0,"",B49/$V$10)</f>
        <v/>
      </c>
      <c r="Q49" s="3" t="str">
        <f>IF(N49="",P49*$V$21,"")</f>
        <v/>
      </c>
      <c r="R49" t="str">
        <f>IF(N49="",RANK(B49,$B$2:$B$145),"")</f>
        <v/>
      </c>
      <c r="S49" t="str">
        <f t="shared" si="0"/>
        <v/>
      </c>
    </row>
    <row r="50" spans="1:19" x14ac:dyDescent="0.2">
      <c r="A50" t="s">
        <v>142</v>
      </c>
      <c r="B50" s="3">
        <v>17.0442645620939</v>
      </c>
      <c r="C50">
        <v>70</v>
      </c>
      <c r="D50">
        <v>2.6</v>
      </c>
      <c r="E50">
        <v>2.59</v>
      </c>
      <c r="F50">
        <v>0.98</v>
      </c>
      <c r="G50">
        <v>3.58</v>
      </c>
      <c r="H50">
        <v>0.2</v>
      </c>
      <c r="I50">
        <v>18.920000000000002</v>
      </c>
      <c r="J50">
        <v>6.7900043999999999</v>
      </c>
      <c r="K50">
        <v>15.69</v>
      </c>
      <c r="L50">
        <v>2.7499880000000001</v>
      </c>
      <c r="M50">
        <v>3.4</v>
      </c>
      <c r="N50" s="1">
        <v>14</v>
      </c>
      <c r="O50" s="1"/>
      <c r="P50" s="3" t="str">
        <f>IF(N50&gt;0,"",B50/$V$10)</f>
        <v/>
      </c>
      <c r="Q50" s="3" t="str">
        <f>IF(N50="",P50*$V$21,"")</f>
        <v/>
      </c>
      <c r="R50" t="str">
        <f>IF(N50="",RANK(B50,$B$2:$B$145),"")</f>
        <v/>
      </c>
      <c r="S50" t="str">
        <f t="shared" si="0"/>
        <v/>
      </c>
    </row>
    <row r="51" spans="1:19" x14ac:dyDescent="0.2">
      <c r="A51" t="s">
        <v>64</v>
      </c>
      <c r="B51" s="3">
        <v>16.292959403267801</v>
      </c>
      <c r="C51">
        <v>65</v>
      </c>
      <c r="D51">
        <v>1.04</v>
      </c>
      <c r="E51">
        <v>2.9</v>
      </c>
      <c r="F51">
        <v>0.85</v>
      </c>
      <c r="G51">
        <v>8.8699999999999992</v>
      </c>
      <c r="H51">
        <v>1.02</v>
      </c>
      <c r="I51">
        <v>15.33</v>
      </c>
      <c r="J51">
        <v>6.5000010000000001</v>
      </c>
      <c r="K51">
        <v>13.98</v>
      </c>
      <c r="L51">
        <v>1.2999932999999999</v>
      </c>
      <c r="M51">
        <v>1.71</v>
      </c>
      <c r="N51" s="1">
        <v>18</v>
      </c>
      <c r="O51" s="1"/>
      <c r="P51" s="3" t="str">
        <f>IF(N51&gt;0,"",B51/$V$10)</f>
        <v/>
      </c>
      <c r="Q51" s="3" t="str">
        <f>IF(N51="",P51*$V$21,"")</f>
        <v/>
      </c>
      <c r="R51" t="str">
        <f>IF(N51="",RANK(B51,$B$2:$B$145),"")</f>
        <v/>
      </c>
      <c r="S51" t="str">
        <f t="shared" si="0"/>
        <v/>
      </c>
    </row>
    <row r="52" spans="1:19" x14ac:dyDescent="0.2">
      <c r="A52" t="s">
        <v>104</v>
      </c>
      <c r="B52" s="3">
        <v>16.214855266535</v>
      </c>
      <c r="C52">
        <v>68</v>
      </c>
      <c r="D52">
        <v>2.02</v>
      </c>
      <c r="E52">
        <v>2.2400000000000002</v>
      </c>
      <c r="F52">
        <v>0.94</v>
      </c>
      <c r="G52">
        <v>7.6</v>
      </c>
      <c r="H52">
        <v>0.76</v>
      </c>
      <c r="I52">
        <v>18.690000000000001</v>
      </c>
      <c r="J52">
        <v>6.8499971000000004</v>
      </c>
      <c r="K52">
        <v>15.23</v>
      </c>
      <c r="L52">
        <v>2.9599924</v>
      </c>
      <c r="M52">
        <v>4.22</v>
      </c>
      <c r="N52" s="1">
        <v>1</v>
      </c>
      <c r="O52" s="1"/>
      <c r="P52" s="3" t="str">
        <f>IF(N52&gt;0,"",B52/$V$10)</f>
        <v/>
      </c>
      <c r="Q52" s="3" t="str">
        <f>IF(N52="",P52*$V$21,"")</f>
        <v/>
      </c>
      <c r="R52" t="str">
        <f>IF(N52="",RANK(B52,$B$2:$B$145),"")</f>
        <v/>
      </c>
      <c r="S52" t="str">
        <f t="shared" si="0"/>
        <v/>
      </c>
    </row>
    <row r="53" spans="1:19" x14ac:dyDescent="0.2">
      <c r="A53" t="s">
        <v>41</v>
      </c>
      <c r="B53" s="3">
        <v>15.913128417618401</v>
      </c>
      <c r="C53">
        <v>70</v>
      </c>
      <c r="D53">
        <v>1.03</v>
      </c>
      <c r="E53">
        <v>1.42</v>
      </c>
      <c r="F53">
        <v>0.61</v>
      </c>
      <c r="G53">
        <v>6.73</v>
      </c>
      <c r="H53">
        <v>1.91</v>
      </c>
      <c r="I53">
        <v>13.79</v>
      </c>
      <c r="J53">
        <v>5.049982</v>
      </c>
      <c r="K53">
        <v>10.36</v>
      </c>
      <c r="L53">
        <v>2.6599974</v>
      </c>
      <c r="M53">
        <v>3.39</v>
      </c>
      <c r="N53" s="1">
        <v>17</v>
      </c>
      <c r="O53" s="1"/>
      <c r="P53" s="3" t="str">
        <f>IF(N53&gt;0,"",B53/$V$10)</f>
        <v/>
      </c>
      <c r="Q53" s="3" t="str">
        <f>IF(N53="",P53*$V$21,"")</f>
        <v/>
      </c>
      <c r="R53" t="str">
        <f>IF(N53="",RANK(B53,$B$2:$B$145),"")</f>
        <v/>
      </c>
      <c r="S53" t="str">
        <f t="shared" si="0"/>
        <v/>
      </c>
    </row>
    <row r="54" spans="1:19" x14ac:dyDescent="0.2">
      <c r="A54" t="s">
        <v>93</v>
      </c>
      <c r="B54" s="3">
        <v>15.734133391291399</v>
      </c>
      <c r="C54">
        <v>72</v>
      </c>
      <c r="D54">
        <v>1.89</v>
      </c>
      <c r="E54">
        <v>3.89</v>
      </c>
      <c r="F54">
        <v>0.98</v>
      </c>
      <c r="G54">
        <v>5.24</v>
      </c>
      <c r="H54">
        <v>0.61</v>
      </c>
      <c r="I54">
        <v>15.54</v>
      </c>
      <c r="J54">
        <v>5.6000243999999997</v>
      </c>
      <c r="K54">
        <v>12.66</v>
      </c>
      <c r="L54">
        <v>2.4400067999999999</v>
      </c>
      <c r="M54">
        <v>3.08</v>
      </c>
      <c r="N54" s="1"/>
      <c r="O54" s="1"/>
      <c r="P54" s="3">
        <f>IF(N54&gt;0,"",B54/$V$10)</f>
        <v>19.636111166291801</v>
      </c>
      <c r="Q54" s="3">
        <f>IF(N54="",P54*$V$21,"")</f>
        <v>40</v>
      </c>
      <c r="R54">
        <f>IF(N54="",RANK(B54,$B$2:$B$145),"")</f>
        <v>53</v>
      </c>
      <c r="S54">
        <f t="shared" si="0"/>
        <v>1</v>
      </c>
    </row>
    <row r="55" spans="1:19" x14ac:dyDescent="0.2">
      <c r="A55" t="s">
        <v>143</v>
      </c>
      <c r="B55" s="3">
        <v>15.523778146620799</v>
      </c>
      <c r="C55">
        <v>75</v>
      </c>
      <c r="D55">
        <v>0.64</v>
      </c>
      <c r="E55">
        <v>1.57</v>
      </c>
      <c r="F55">
        <v>0.73</v>
      </c>
      <c r="G55">
        <v>8.25</v>
      </c>
      <c r="H55">
        <v>1.17</v>
      </c>
      <c r="I55">
        <v>13.68</v>
      </c>
      <c r="J55">
        <v>5.3800382999999998</v>
      </c>
      <c r="K55">
        <v>9.8699999999999992</v>
      </c>
      <c r="L55">
        <v>2.2800015</v>
      </c>
      <c r="M55">
        <v>3.15</v>
      </c>
      <c r="N55" s="1">
        <v>20</v>
      </c>
      <c r="O55" s="1"/>
      <c r="P55" s="3" t="str">
        <f>IF(N55&gt;0,"",B55/$V$10)</f>
        <v/>
      </c>
      <c r="Q55" s="3" t="str">
        <f>IF(N55="",P55*$V$21,"")</f>
        <v/>
      </c>
      <c r="R55" t="str">
        <f>IF(N55="",RANK(B55,$B$2:$B$145),"")</f>
        <v/>
      </c>
      <c r="S55" t="str">
        <f t="shared" si="0"/>
        <v/>
      </c>
    </row>
    <row r="56" spans="1:19" x14ac:dyDescent="0.2">
      <c r="A56" t="s">
        <v>97</v>
      </c>
      <c r="B56" s="3">
        <v>15.4866742525966</v>
      </c>
      <c r="C56">
        <v>75</v>
      </c>
      <c r="D56">
        <v>0.01</v>
      </c>
      <c r="E56">
        <v>1.58</v>
      </c>
      <c r="F56">
        <v>0.48</v>
      </c>
      <c r="G56">
        <v>11.5</v>
      </c>
      <c r="H56">
        <v>0.52</v>
      </c>
      <c r="I56">
        <v>14.59</v>
      </c>
      <c r="J56">
        <v>6.0600265000000002</v>
      </c>
      <c r="K56">
        <v>10.67</v>
      </c>
      <c r="L56">
        <v>2.4699954000000002</v>
      </c>
      <c r="M56">
        <v>3.03</v>
      </c>
      <c r="N56" s="1"/>
      <c r="O56" s="1"/>
      <c r="P56" s="3">
        <f>IF(N56&gt;0,"",B56/$V$10)</f>
        <v>19.327283534309519</v>
      </c>
      <c r="Q56" s="3">
        <f>IF(N56="",P56*$V$21,"")</f>
        <v>39.370898587063557</v>
      </c>
      <c r="R56">
        <f>IF(N56="",RANK(B56,$B$2:$B$145),"")</f>
        <v>55</v>
      </c>
      <c r="S56">
        <f t="shared" si="0"/>
        <v>0</v>
      </c>
    </row>
    <row r="57" spans="1:19" x14ac:dyDescent="0.2">
      <c r="A57" t="s">
        <v>56</v>
      </c>
      <c r="B57" s="3">
        <v>14.6770068661622</v>
      </c>
      <c r="C57">
        <v>73</v>
      </c>
      <c r="D57">
        <v>1.1599999999999999</v>
      </c>
      <c r="E57">
        <v>4.74</v>
      </c>
      <c r="F57">
        <v>0.52</v>
      </c>
      <c r="G57">
        <v>6.88</v>
      </c>
      <c r="H57">
        <v>1.25</v>
      </c>
      <c r="I57">
        <v>11.21</v>
      </c>
      <c r="J57">
        <v>4.4799728999999999</v>
      </c>
      <c r="K57">
        <v>9.4700000000000006</v>
      </c>
      <c r="L57">
        <v>1.0999939999999999</v>
      </c>
      <c r="M57">
        <v>1.4</v>
      </c>
      <c r="N57" s="1">
        <v>5</v>
      </c>
      <c r="O57" s="1"/>
      <c r="P57" s="3" t="str">
        <f>IF(N57&gt;0,"",B57/$V$10)</f>
        <v/>
      </c>
      <c r="Q57" s="3" t="str">
        <f>IF(N57="",P57*$V$21,"")</f>
        <v/>
      </c>
      <c r="R57" t="str">
        <f>IF(N57="",RANK(B57,$B$2:$B$145),"")</f>
        <v/>
      </c>
      <c r="S57" t="str">
        <f t="shared" si="0"/>
        <v/>
      </c>
    </row>
    <row r="58" spans="1:19" x14ac:dyDescent="0.2">
      <c r="A58" t="s">
        <v>103</v>
      </c>
      <c r="B58" s="3">
        <v>14.526510174306599</v>
      </c>
      <c r="C58">
        <v>75</v>
      </c>
      <c r="D58">
        <v>2.21</v>
      </c>
      <c r="E58">
        <v>2.48</v>
      </c>
      <c r="F58">
        <v>1.17</v>
      </c>
      <c r="G58">
        <v>4.6500000000000004</v>
      </c>
      <c r="H58">
        <v>0.56000000000000005</v>
      </c>
      <c r="I58">
        <v>14.01</v>
      </c>
      <c r="J58">
        <v>4.9899512000000001</v>
      </c>
      <c r="K58">
        <v>11.96</v>
      </c>
      <c r="L58">
        <v>1.8099924000000001</v>
      </c>
      <c r="M58">
        <v>2.12</v>
      </c>
      <c r="N58" s="1">
        <v>16</v>
      </c>
      <c r="O58" s="1"/>
      <c r="P58" s="3" t="str">
        <f>IF(N58&gt;0,"",B58/$V$10)</f>
        <v/>
      </c>
      <c r="Q58" s="3" t="str">
        <f>IF(N58="",P58*$V$21,"")</f>
        <v/>
      </c>
      <c r="R58" t="str">
        <f>IF(N58="",RANK(B58,$B$2:$B$145),"")</f>
        <v/>
      </c>
      <c r="S58" t="str">
        <f t="shared" si="0"/>
        <v/>
      </c>
    </row>
    <row r="59" spans="1:19" x14ac:dyDescent="0.2">
      <c r="A59" t="s">
        <v>144</v>
      </c>
      <c r="B59" s="3">
        <v>14.271808216156201</v>
      </c>
      <c r="C59">
        <v>75</v>
      </c>
      <c r="D59">
        <v>1.37</v>
      </c>
      <c r="E59">
        <v>1.52</v>
      </c>
      <c r="F59">
        <v>0.98</v>
      </c>
      <c r="G59">
        <v>5.4</v>
      </c>
      <c r="H59">
        <v>0.78</v>
      </c>
      <c r="I59">
        <v>14.36</v>
      </c>
      <c r="J59">
        <v>5.020035</v>
      </c>
      <c r="K59">
        <v>10.86</v>
      </c>
      <c r="L59">
        <v>2.9500063999999999</v>
      </c>
      <c r="M59">
        <v>3.52</v>
      </c>
      <c r="N59" s="1">
        <v>21</v>
      </c>
      <c r="O59" s="1"/>
      <c r="P59" s="3" t="str">
        <f>IF(N59&gt;0,"",B59/$V$10)</f>
        <v/>
      </c>
      <c r="Q59" s="3" t="str">
        <f>IF(N59="",P59*$V$21,"")</f>
        <v/>
      </c>
      <c r="R59" t="str">
        <f>IF(N59="",RANK(B59,$B$2:$B$145),"")</f>
        <v/>
      </c>
      <c r="S59" t="str">
        <f t="shared" si="0"/>
        <v/>
      </c>
    </row>
    <row r="60" spans="1:19" x14ac:dyDescent="0.2">
      <c r="A60" t="s">
        <v>66</v>
      </c>
      <c r="B60" s="3">
        <v>13.290020860349101</v>
      </c>
      <c r="C60">
        <v>68</v>
      </c>
      <c r="D60">
        <v>2.35</v>
      </c>
      <c r="E60">
        <v>2.93</v>
      </c>
      <c r="F60">
        <v>0.9</v>
      </c>
      <c r="G60">
        <v>3.06</v>
      </c>
      <c r="H60">
        <v>0.16</v>
      </c>
      <c r="I60">
        <v>18.579999999999998</v>
      </c>
      <c r="J60">
        <v>6.6300530000000002</v>
      </c>
      <c r="K60">
        <v>14.9</v>
      </c>
      <c r="L60">
        <v>2.9700009999999999</v>
      </c>
      <c r="M60">
        <v>3.55</v>
      </c>
      <c r="N60" s="1">
        <v>7</v>
      </c>
      <c r="O60" s="1">
        <v>1</v>
      </c>
      <c r="P60" s="3" t="str">
        <f>IF(N60&gt;0,"",B60/$V$10)</f>
        <v/>
      </c>
      <c r="Q60" s="3" t="str">
        <f>IF(N60="",P60*$V$21,"")</f>
        <v/>
      </c>
      <c r="R60" t="str">
        <f>IF(N60="",RANK(B60,$B$2:$B$145),"")</f>
        <v/>
      </c>
      <c r="S60" t="str">
        <f t="shared" si="0"/>
        <v/>
      </c>
    </row>
    <row r="61" spans="1:19" x14ac:dyDescent="0.2">
      <c r="A61" t="s">
        <v>107</v>
      </c>
      <c r="B61" s="3">
        <v>12.8282508914719</v>
      </c>
      <c r="C61">
        <v>64</v>
      </c>
      <c r="D61">
        <v>1.54</v>
      </c>
      <c r="E61">
        <v>2.13</v>
      </c>
      <c r="F61">
        <v>0.92</v>
      </c>
      <c r="G61">
        <v>5.55</v>
      </c>
      <c r="H61">
        <v>0.38</v>
      </c>
      <c r="I61">
        <v>17.670000000000002</v>
      </c>
      <c r="J61">
        <v>6.9399990000000003</v>
      </c>
      <c r="K61">
        <v>14.85</v>
      </c>
      <c r="L61">
        <v>2.2700100000000001</v>
      </c>
      <c r="M61">
        <v>3</v>
      </c>
      <c r="N61" s="1">
        <v>7</v>
      </c>
      <c r="O61" s="1"/>
      <c r="P61" s="3" t="str">
        <f>IF(N61&gt;0,"",B61/$V$10)</f>
        <v/>
      </c>
      <c r="Q61" s="3" t="str">
        <f>IF(N61="",P61*$V$21,"")</f>
        <v/>
      </c>
      <c r="R61" t="str">
        <f>IF(N61="",RANK(B61,$B$2:$B$145),"")</f>
        <v/>
      </c>
      <c r="S61" t="str">
        <f t="shared" si="0"/>
        <v/>
      </c>
    </row>
    <row r="62" spans="1:19" x14ac:dyDescent="0.2">
      <c r="A62" t="s">
        <v>52</v>
      </c>
      <c r="B62" s="3">
        <v>12.816992462045301</v>
      </c>
      <c r="C62">
        <v>74</v>
      </c>
      <c r="D62">
        <v>1.2</v>
      </c>
      <c r="E62">
        <v>5.27</v>
      </c>
      <c r="F62">
        <v>1.6</v>
      </c>
      <c r="G62">
        <v>4.58</v>
      </c>
      <c r="H62">
        <v>0.13</v>
      </c>
      <c r="I62">
        <v>13.27</v>
      </c>
      <c r="J62">
        <v>4.4200156000000002</v>
      </c>
      <c r="K62">
        <v>10.78</v>
      </c>
      <c r="L62">
        <v>3.2299935</v>
      </c>
      <c r="M62">
        <v>3.73</v>
      </c>
      <c r="N62" s="1">
        <v>2</v>
      </c>
      <c r="O62" s="1">
        <v>1</v>
      </c>
      <c r="P62" s="3" t="str">
        <f>IF(N62&gt;0,"",B62/$V$10)</f>
        <v/>
      </c>
      <c r="Q62" s="3" t="str">
        <f>IF(N62="",P62*$V$21,"")</f>
        <v/>
      </c>
      <c r="R62" t="str">
        <f>IF(N62="",RANK(B62,$B$2:$B$145),"")</f>
        <v/>
      </c>
      <c r="S62" t="str">
        <f t="shared" si="0"/>
        <v/>
      </c>
    </row>
    <row r="63" spans="1:19" x14ac:dyDescent="0.2">
      <c r="A63" t="s">
        <v>145</v>
      </c>
      <c r="B63" s="3">
        <v>12.738072193777899</v>
      </c>
      <c r="C63">
        <v>74</v>
      </c>
      <c r="D63">
        <v>1.43</v>
      </c>
      <c r="E63">
        <v>5.86</v>
      </c>
      <c r="F63">
        <v>1.23</v>
      </c>
      <c r="G63">
        <v>3.71</v>
      </c>
      <c r="H63">
        <v>0.24</v>
      </c>
      <c r="I63">
        <v>15.46</v>
      </c>
      <c r="J63">
        <v>5.9599855000000002</v>
      </c>
      <c r="K63">
        <v>14.35</v>
      </c>
      <c r="L63">
        <v>2.1300059999999998</v>
      </c>
      <c r="M63">
        <v>3.02</v>
      </c>
      <c r="N63" s="1"/>
      <c r="O63" s="1"/>
      <c r="P63" s="3">
        <f>IF(N63&gt;0,"",B63/$V$10)</f>
        <v>15.897043416430822</v>
      </c>
      <c r="Q63" s="3">
        <f>IF(N63="",P63*$V$21,"")</f>
        <v>32.383282579333482</v>
      </c>
      <c r="R63">
        <f>IF(N63="",RANK(B63,$B$2:$B$145),"")</f>
        <v>62</v>
      </c>
      <c r="S63">
        <f t="shared" si="0"/>
        <v>0</v>
      </c>
    </row>
    <row r="64" spans="1:19" x14ac:dyDescent="0.2">
      <c r="A64" t="s">
        <v>61</v>
      </c>
      <c r="B64" s="3">
        <v>12.6306085164747</v>
      </c>
      <c r="C64">
        <v>69</v>
      </c>
      <c r="D64">
        <v>2.4</v>
      </c>
      <c r="E64">
        <v>1.81</v>
      </c>
      <c r="F64">
        <v>1.68</v>
      </c>
      <c r="G64">
        <v>5.2</v>
      </c>
      <c r="H64">
        <v>0.86</v>
      </c>
      <c r="I64">
        <v>11.63</v>
      </c>
      <c r="J64">
        <v>3.9400019999999998</v>
      </c>
      <c r="K64">
        <v>9.9</v>
      </c>
      <c r="L64">
        <v>1.3499988000000001</v>
      </c>
      <c r="M64">
        <v>1.64</v>
      </c>
      <c r="N64" s="1">
        <v>25</v>
      </c>
      <c r="O64" s="1"/>
      <c r="P64" s="3" t="str">
        <f>IF(N64&gt;0,"",B64/$V$10)</f>
        <v/>
      </c>
      <c r="Q64" s="3" t="str">
        <f>IF(N64="",P64*$V$21,"")</f>
        <v/>
      </c>
      <c r="R64" t="str">
        <f>IF(N64="",RANK(B64,$B$2:$B$145),"")</f>
        <v/>
      </c>
      <c r="S64" t="str">
        <f t="shared" si="0"/>
        <v/>
      </c>
    </row>
    <row r="65" spans="1:19" x14ac:dyDescent="0.2">
      <c r="A65" t="s">
        <v>35</v>
      </c>
      <c r="B65" s="3">
        <v>12.215396750839</v>
      </c>
      <c r="C65">
        <v>33</v>
      </c>
      <c r="D65">
        <v>1.71</v>
      </c>
      <c r="E65">
        <v>1.0900000000000001</v>
      </c>
      <c r="F65">
        <v>0.67</v>
      </c>
      <c r="G65">
        <v>6.12</v>
      </c>
      <c r="H65">
        <v>2.02</v>
      </c>
      <c r="I65">
        <v>19.91</v>
      </c>
      <c r="J65">
        <v>7.2299810000000004</v>
      </c>
      <c r="K65">
        <v>16.809999999999999</v>
      </c>
      <c r="L65">
        <v>3.7400220000000002</v>
      </c>
      <c r="M65">
        <v>4.68</v>
      </c>
      <c r="N65" s="1">
        <v>12</v>
      </c>
      <c r="O65" s="1"/>
      <c r="P65" s="3" t="str">
        <f>IF(N65&gt;0,"",B65/$V$10)</f>
        <v/>
      </c>
      <c r="Q65" s="3" t="str">
        <f>IF(N65="",P65*$V$21,"")</f>
        <v/>
      </c>
      <c r="R65" t="str">
        <f>IF(N65="",RANK(B65,$B$2:$B$145),"")</f>
        <v/>
      </c>
      <c r="S65" t="str">
        <f t="shared" si="0"/>
        <v/>
      </c>
    </row>
    <row r="66" spans="1:19" x14ac:dyDescent="0.2">
      <c r="A66" t="s">
        <v>146</v>
      </c>
      <c r="B66" s="3">
        <v>12.1973060330394</v>
      </c>
      <c r="C66">
        <v>78</v>
      </c>
      <c r="D66">
        <v>2.6</v>
      </c>
      <c r="E66">
        <v>4.6399999999999997</v>
      </c>
      <c r="F66">
        <v>1.27</v>
      </c>
      <c r="G66">
        <v>4.28</v>
      </c>
      <c r="H66">
        <v>0.2</v>
      </c>
      <c r="I66">
        <v>11.88</v>
      </c>
      <c r="J66">
        <v>4.2299731999999999</v>
      </c>
      <c r="K66">
        <v>9.19</v>
      </c>
      <c r="L66">
        <v>0.82000079999999997</v>
      </c>
      <c r="M66">
        <v>1.08</v>
      </c>
      <c r="N66" s="1">
        <v>11</v>
      </c>
      <c r="O66" s="1"/>
      <c r="P66" s="3" t="str">
        <f>IF(N66&gt;0,"",B66/$V$10)</f>
        <v/>
      </c>
      <c r="Q66" s="3" t="str">
        <f>IF(N66="",P66*$V$21,"")</f>
        <v/>
      </c>
      <c r="R66" t="str">
        <f>IF(N66="",RANK(B66,$B$2:$B$145),"")</f>
        <v/>
      </c>
      <c r="S66" t="str">
        <f t="shared" ref="S66:S129" si="1">IF(R66="","",IF(RANK(R66,$R$2:$R$145,1)&lt;=$V$19,1,0))</f>
        <v/>
      </c>
    </row>
    <row r="67" spans="1:19" x14ac:dyDescent="0.2">
      <c r="A67" t="s">
        <v>76</v>
      </c>
      <c r="B67" s="3">
        <v>11.7876606651326</v>
      </c>
      <c r="C67">
        <v>70</v>
      </c>
      <c r="D67">
        <v>1.66</v>
      </c>
      <c r="E67">
        <v>3.02</v>
      </c>
      <c r="F67">
        <v>1.49</v>
      </c>
      <c r="G67">
        <v>4.04</v>
      </c>
      <c r="H67">
        <v>0.74</v>
      </c>
      <c r="I67">
        <v>12.73</v>
      </c>
      <c r="J67">
        <v>4.4600445000000004</v>
      </c>
      <c r="K67">
        <v>10.95</v>
      </c>
      <c r="L67">
        <v>2.1499909000000001</v>
      </c>
      <c r="M67">
        <v>2.77</v>
      </c>
      <c r="N67" s="1"/>
      <c r="O67" s="1"/>
      <c r="P67" s="3">
        <f>IF(N67&gt;0,"",B67/$V$10)</f>
        <v>14.710935102354004</v>
      </c>
      <c r="Q67" s="3">
        <f>IF(N67="",P67*$V$21,"")</f>
        <v>29.967104948168011</v>
      </c>
      <c r="R67">
        <f>IF(N67="",RANK(B67,$B$2:$B$145),"")</f>
        <v>66</v>
      </c>
      <c r="S67">
        <f t="shared" si="1"/>
        <v>0</v>
      </c>
    </row>
    <row r="68" spans="1:19" x14ac:dyDescent="0.2">
      <c r="A68" t="s">
        <v>147</v>
      </c>
      <c r="B68" s="3">
        <v>11.6445377835601</v>
      </c>
      <c r="C68">
        <v>75</v>
      </c>
      <c r="D68">
        <v>0.13</v>
      </c>
      <c r="E68">
        <v>0.84</v>
      </c>
      <c r="F68">
        <v>0.63</v>
      </c>
      <c r="G68">
        <v>9.23</v>
      </c>
      <c r="H68">
        <v>1.26</v>
      </c>
      <c r="I68">
        <v>13.63</v>
      </c>
      <c r="J68">
        <v>5.4800424000000003</v>
      </c>
      <c r="K68">
        <v>10.29</v>
      </c>
      <c r="L68">
        <v>2.5300134000000001</v>
      </c>
      <c r="M68">
        <v>3.42</v>
      </c>
      <c r="N68" s="1">
        <v>11</v>
      </c>
      <c r="O68" s="1"/>
      <c r="P68" s="3" t="str">
        <f>IF(N68&gt;0,"",B68/$V$10)</f>
        <v/>
      </c>
      <c r="Q68" s="3" t="str">
        <f>IF(N68="",P68*$V$21,"")</f>
        <v/>
      </c>
      <c r="R68" t="str">
        <f>IF(N68="",RANK(B68,$B$2:$B$145),"")</f>
        <v/>
      </c>
      <c r="S68" t="str">
        <f t="shared" si="1"/>
        <v/>
      </c>
    </row>
    <row r="69" spans="1:19" x14ac:dyDescent="0.2">
      <c r="A69" t="s">
        <v>23</v>
      </c>
      <c r="B69" s="3">
        <v>11.6171689649135</v>
      </c>
      <c r="C69">
        <v>44</v>
      </c>
      <c r="D69">
        <v>1.06</v>
      </c>
      <c r="E69">
        <v>2.66</v>
      </c>
      <c r="F69">
        <v>1.02</v>
      </c>
      <c r="G69">
        <v>7.99</v>
      </c>
      <c r="H69">
        <v>1.02</v>
      </c>
      <c r="I69">
        <v>15.14</v>
      </c>
      <c r="J69">
        <v>5.1000426000000001</v>
      </c>
      <c r="K69">
        <v>10.62</v>
      </c>
      <c r="L69">
        <v>3.8800104000000002</v>
      </c>
      <c r="M69">
        <v>5.16</v>
      </c>
      <c r="N69" s="1"/>
      <c r="O69" s="1"/>
      <c r="P69" s="3">
        <f>IF(N69&gt;0,"",B69/$V$10)</f>
        <v>14.49816240651012</v>
      </c>
      <c r="Q69" s="3">
        <f>IF(N69="",P69*$V$21,"")</f>
        <v>29.533673513517879</v>
      </c>
      <c r="R69">
        <f>IF(N69="",RANK(B69,$B$2:$B$145),"")</f>
        <v>68</v>
      </c>
      <c r="S69">
        <f t="shared" si="1"/>
        <v>0</v>
      </c>
    </row>
    <row r="70" spans="1:19" x14ac:dyDescent="0.2">
      <c r="A70" t="s">
        <v>98</v>
      </c>
      <c r="B70" s="3">
        <v>11.3432557789671</v>
      </c>
      <c r="C70">
        <v>79</v>
      </c>
      <c r="D70">
        <v>0</v>
      </c>
      <c r="E70">
        <v>1.1499999999999999</v>
      </c>
      <c r="F70">
        <v>1.17</v>
      </c>
      <c r="G70">
        <v>8.85</v>
      </c>
      <c r="H70">
        <v>1.01</v>
      </c>
      <c r="I70">
        <v>13.22</v>
      </c>
      <c r="J70">
        <v>5.5399832</v>
      </c>
      <c r="K70">
        <v>9.0399999999999991</v>
      </c>
      <c r="L70">
        <v>2.1499883999999998</v>
      </c>
      <c r="M70">
        <v>3.78</v>
      </c>
      <c r="N70" s="1"/>
      <c r="O70" s="1"/>
      <c r="P70" s="3">
        <f>IF(N70&gt;0,"",B70/$V$10)</f>
        <v>14.156320270346864</v>
      </c>
      <c r="Q70" s="3">
        <f>IF(N70="",P70*$V$21,"")</f>
        <v>28.837319468119976</v>
      </c>
      <c r="R70">
        <f>IF(N70="",RANK(B70,$B$2:$B$145),"")</f>
        <v>69</v>
      </c>
      <c r="S70">
        <f t="shared" si="1"/>
        <v>0</v>
      </c>
    </row>
    <row r="71" spans="1:19" x14ac:dyDescent="0.2">
      <c r="A71" t="s">
        <v>59</v>
      </c>
      <c r="B71" s="3">
        <v>11.228049035912999</v>
      </c>
      <c r="C71">
        <v>67</v>
      </c>
      <c r="D71">
        <v>2.11</v>
      </c>
      <c r="E71">
        <v>5.42</v>
      </c>
      <c r="F71">
        <v>0.89</v>
      </c>
      <c r="G71">
        <v>3.89</v>
      </c>
      <c r="H71">
        <v>0.3</v>
      </c>
      <c r="I71">
        <v>15.88</v>
      </c>
      <c r="J71">
        <v>5.8599411999999997</v>
      </c>
      <c r="K71">
        <v>14.12</v>
      </c>
      <c r="L71">
        <v>2.0500115999999999</v>
      </c>
      <c r="M71">
        <v>2.73</v>
      </c>
      <c r="N71" s="1"/>
      <c r="O71" s="1"/>
      <c r="P71" s="3">
        <f>IF(N71&gt;0,"",B71/$V$10)</f>
        <v>14.01254289427804</v>
      </c>
      <c r="Q71" s="3">
        <f>IF(N71="",P71*$V$21,"")</f>
        <v>28.54443586229554</v>
      </c>
      <c r="R71">
        <f>IF(N71="",RANK(B71,$B$2:$B$145),"")</f>
        <v>70</v>
      </c>
      <c r="S71">
        <f t="shared" si="1"/>
        <v>0</v>
      </c>
    </row>
    <row r="72" spans="1:19" x14ac:dyDescent="0.2">
      <c r="A72" t="s">
        <v>100</v>
      </c>
      <c r="B72" s="3">
        <v>11.002174367107299</v>
      </c>
      <c r="C72">
        <v>72</v>
      </c>
      <c r="D72">
        <v>0.94</v>
      </c>
      <c r="E72">
        <v>5.67</v>
      </c>
      <c r="F72">
        <v>1.97</v>
      </c>
      <c r="G72">
        <v>4.07</v>
      </c>
      <c r="H72">
        <v>0.5</v>
      </c>
      <c r="I72">
        <v>12.18</v>
      </c>
      <c r="J72">
        <v>4.8300179999999999</v>
      </c>
      <c r="K72">
        <v>11.64</v>
      </c>
      <c r="L72">
        <v>1.5900057000000001</v>
      </c>
      <c r="M72">
        <v>2.19</v>
      </c>
      <c r="N72" s="1"/>
      <c r="O72" s="1"/>
      <c r="P72" s="3">
        <f>IF(N72&gt;0,"",B72/$V$10)</f>
        <v>13.730652560948787</v>
      </c>
      <c r="Q72" s="3">
        <f>IF(N72="",P72*$V$21,"")</f>
        <v>27.970207429909891</v>
      </c>
      <c r="R72">
        <f>IF(N72="",RANK(B72,$B$2:$B$145),"")</f>
        <v>71</v>
      </c>
      <c r="S72">
        <f t="shared" si="1"/>
        <v>0</v>
      </c>
    </row>
    <row r="73" spans="1:19" x14ac:dyDescent="0.2">
      <c r="A73" t="s">
        <v>78</v>
      </c>
      <c r="B73" s="3">
        <v>10.890119010825201</v>
      </c>
      <c r="C73">
        <v>80</v>
      </c>
      <c r="D73">
        <v>1.53</v>
      </c>
      <c r="E73">
        <v>1.94</v>
      </c>
      <c r="F73">
        <v>1.04</v>
      </c>
      <c r="G73">
        <v>4.16</v>
      </c>
      <c r="H73">
        <v>0.6</v>
      </c>
      <c r="I73">
        <v>17.54</v>
      </c>
      <c r="J73">
        <v>6.7000365000000004</v>
      </c>
      <c r="K73">
        <v>15.39</v>
      </c>
      <c r="L73">
        <v>2.6199935999999999</v>
      </c>
      <c r="M73">
        <v>3.61</v>
      </c>
      <c r="N73" s="1"/>
      <c r="O73" s="1"/>
      <c r="P73" s="3">
        <f>IF(N73&gt;0,"",B73/$V$10)</f>
        <v>13.590808098084912</v>
      </c>
      <c r="Q73" s="3">
        <f>IF(N73="",P73*$V$21,"")</f>
        <v>27.685335416954619</v>
      </c>
      <c r="R73">
        <f>IF(N73="",RANK(B73,$B$2:$B$145),"")</f>
        <v>72</v>
      </c>
      <c r="S73">
        <f t="shared" si="1"/>
        <v>0</v>
      </c>
    </row>
    <row r="74" spans="1:19" x14ac:dyDescent="0.2">
      <c r="A74" t="s">
        <v>68</v>
      </c>
      <c r="B74" s="3">
        <v>10.890088874103901</v>
      </c>
      <c r="C74">
        <v>77</v>
      </c>
      <c r="D74">
        <v>1.51</v>
      </c>
      <c r="E74">
        <v>2.02</v>
      </c>
      <c r="F74">
        <v>0.7</v>
      </c>
      <c r="G74">
        <v>5.29</v>
      </c>
      <c r="H74">
        <v>0.16</v>
      </c>
      <c r="I74">
        <v>17.64</v>
      </c>
      <c r="J74">
        <v>6.6699884999999997</v>
      </c>
      <c r="K74">
        <v>14.91</v>
      </c>
      <c r="L74">
        <v>2.7899872000000001</v>
      </c>
      <c r="M74">
        <v>3.38</v>
      </c>
      <c r="N74" s="1"/>
      <c r="O74" s="1"/>
      <c r="P74" s="3">
        <f>IF(N74&gt;0,"",B74/$V$10)</f>
        <v>13.590770487623953</v>
      </c>
      <c r="Q74" s="3">
        <f>IF(N74="",P74*$V$21,"")</f>
        <v>27.685258802067608</v>
      </c>
      <c r="R74">
        <f>IF(N74="",RANK(B74,$B$2:$B$145),"")</f>
        <v>73</v>
      </c>
      <c r="S74">
        <f t="shared" si="1"/>
        <v>0</v>
      </c>
    </row>
    <row r="75" spans="1:19" x14ac:dyDescent="0.2">
      <c r="A75" t="s">
        <v>45</v>
      </c>
      <c r="B75" s="3">
        <v>10.801312221011001</v>
      </c>
      <c r="C75">
        <v>65</v>
      </c>
      <c r="D75">
        <v>0</v>
      </c>
      <c r="E75">
        <v>1.1499999999999999</v>
      </c>
      <c r="F75">
        <v>0.56999999999999995</v>
      </c>
      <c r="G75">
        <v>11.4</v>
      </c>
      <c r="H75">
        <v>1.65</v>
      </c>
      <c r="I75">
        <v>12.91</v>
      </c>
      <c r="J75">
        <v>5.4299928</v>
      </c>
      <c r="K75">
        <v>9.9600000000000009</v>
      </c>
      <c r="L75">
        <v>2.0499925000000001</v>
      </c>
      <c r="M75">
        <v>3.07</v>
      </c>
      <c r="N75" s="1">
        <v>8</v>
      </c>
      <c r="O75" s="1"/>
      <c r="P75" s="3" t="str">
        <f>IF(N75&gt;0,"",B75/$V$10)</f>
        <v/>
      </c>
      <c r="Q75" s="3" t="str">
        <f>IF(N75="",P75*$V$21,"")</f>
        <v/>
      </c>
      <c r="R75" t="str">
        <f>IF(N75="",RANK(B75,$B$2:$B$145),"")</f>
        <v/>
      </c>
      <c r="S75" t="str">
        <f t="shared" si="1"/>
        <v/>
      </c>
    </row>
    <row r="76" spans="1:19" x14ac:dyDescent="0.2">
      <c r="A76" t="s">
        <v>86</v>
      </c>
      <c r="B76" s="3">
        <v>10.5035834353542</v>
      </c>
      <c r="C76">
        <v>64</v>
      </c>
      <c r="D76">
        <v>1.64</v>
      </c>
      <c r="E76">
        <v>4.01</v>
      </c>
      <c r="F76">
        <v>1.19</v>
      </c>
      <c r="G76">
        <v>4.87</v>
      </c>
      <c r="H76">
        <v>0.3</v>
      </c>
      <c r="I76">
        <v>15.26</v>
      </c>
      <c r="J76">
        <v>5.5699854000000002</v>
      </c>
      <c r="K76">
        <v>12.67</v>
      </c>
      <c r="L76">
        <v>2.4699987000000001</v>
      </c>
      <c r="M76">
        <v>3.21</v>
      </c>
      <c r="N76" s="1">
        <v>17</v>
      </c>
      <c r="O76" s="1"/>
      <c r="P76" s="3" t="str">
        <f>IF(N76&gt;0,"",B76/$V$10)</f>
        <v/>
      </c>
      <c r="Q76" s="3" t="str">
        <f>IF(N76="",P76*$V$21,"")</f>
        <v/>
      </c>
      <c r="R76" t="str">
        <f>IF(N76="",RANK(B76,$B$2:$B$145),"")</f>
        <v/>
      </c>
      <c r="S76" t="str">
        <f t="shared" si="1"/>
        <v/>
      </c>
    </row>
    <row r="77" spans="1:19" x14ac:dyDescent="0.2">
      <c r="A77" t="s">
        <v>106</v>
      </c>
      <c r="B77" s="3">
        <v>10.502502357920299</v>
      </c>
      <c r="C77">
        <v>70</v>
      </c>
      <c r="D77">
        <v>1.44</v>
      </c>
      <c r="E77">
        <v>2.54</v>
      </c>
      <c r="F77">
        <v>0.79</v>
      </c>
      <c r="G77">
        <v>5.53</v>
      </c>
      <c r="H77">
        <v>0.76</v>
      </c>
      <c r="I77">
        <v>16.87</v>
      </c>
      <c r="J77">
        <v>6.1999601999999996</v>
      </c>
      <c r="K77">
        <v>13.62</v>
      </c>
      <c r="L77">
        <v>3.029995</v>
      </c>
      <c r="M77">
        <v>4.3</v>
      </c>
      <c r="N77" s="1"/>
      <c r="O77" s="1"/>
      <c r="P77" s="3">
        <f>IF(N77&gt;0,"",B77/$V$10)</f>
        <v>13.107064666078715</v>
      </c>
      <c r="Q77" s="3">
        <f>IF(N77="",P77*$V$21,"")</f>
        <v>26.699919459773419</v>
      </c>
      <c r="R77">
        <f>IF(N77="",RANK(B77,$B$2:$B$145),"")</f>
        <v>76</v>
      </c>
      <c r="S77">
        <f t="shared" si="1"/>
        <v>0</v>
      </c>
    </row>
    <row r="78" spans="1:19" x14ac:dyDescent="0.2">
      <c r="A78" t="s">
        <v>148</v>
      </c>
      <c r="B78" s="3">
        <v>9.9491704309061202</v>
      </c>
      <c r="C78">
        <v>75</v>
      </c>
      <c r="D78">
        <v>2.37</v>
      </c>
      <c r="E78">
        <v>6.15</v>
      </c>
      <c r="F78">
        <v>1.1100000000000001</v>
      </c>
      <c r="G78">
        <v>2.5299999999999998</v>
      </c>
      <c r="H78">
        <v>0.14000000000000001</v>
      </c>
      <c r="I78">
        <v>15.16</v>
      </c>
      <c r="J78">
        <v>4.9199799999999998</v>
      </c>
      <c r="K78">
        <v>12.7</v>
      </c>
      <c r="L78">
        <v>2.9499916000000002</v>
      </c>
      <c r="M78">
        <v>3.58</v>
      </c>
      <c r="N78" s="1"/>
      <c r="O78" s="1"/>
      <c r="P78" s="3">
        <f>IF(N78&gt;0,"",B78/$V$10)</f>
        <v>12.416509491510114</v>
      </c>
      <c r="Q78" s="3">
        <f>IF(N78="",P78*$V$21,"")</f>
        <v>25.29321490667629</v>
      </c>
      <c r="R78">
        <f>IF(N78="",RANK(B78,$B$2:$B$145),"")</f>
        <v>77</v>
      </c>
      <c r="S78">
        <f t="shared" si="1"/>
        <v>0</v>
      </c>
    </row>
    <row r="79" spans="1:19" x14ac:dyDescent="0.2">
      <c r="A79" t="s">
        <v>94</v>
      </c>
      <c r="B79" s="3">
        <v>9.9081882295792703</v>
      </c>
      <c r="C79">
        <v>69</v>
      </c>
      <c r="D79">
        <v>2.27</v>
      </c>
      <c r="E79">
        <v>1.39</v>
      </c>
      <c r="F79">
        <v>0.87</v>
      </c>
      <c r="G79">
        <v>7.08</v>
      </c>
      <c r="H79">
        <v>0.79</v>
      </c>
      <c r="I79">
        <v>14.25</v>
      </c>
      <c r="J79">
        <v>5.0299871999999999</v>
      </c>
      <c r="K79">
        <v>11.76</v>
      </c>
      <c r="L79">
        <v>1.9400018000000001</v>
      </c>
      <c r="M79">
        <v>2.41</v>
      </c>
      <c r="N79" s="1"/>
      <c r="O79" s="1"/>
      <c r="P79" s="3">
        <f>IF(N79&gt;0,"",B79/$V$10)</f>
        <v>12.365363931657496</v>
      </c>
      <c r="Q79" s="3">
        <f>IF(N79="",P79*$V$21,"")</f>
        <v>25.189028167419252</v>
      </c>
      <c r="R79">
        <f>IF(N79="",RANK(B79,$B$2:$B$145),"")</f>
        <v>78</v>
      </c>
      <c r="S79">
        <f t="shared" si="1"/>
        <v>0</v>
      </c>
    </row>
    <row r="80" spans="1:19" x14ac:dyDescent="0.2">
      <c r="A80" t="s">
        <v>72</v>
      </c>
      <c r="B80" s="3">
        <v>9.8922174600370791</v>
      </c>
      <c r="C80">
        <v>56</v>
      </c>
      <c r="D80">
        <v>1.97</v>
      </c>
      <c r="E80">
        <v>1.97</v>
      </c>
      <c r="F80">
        <v>0.61</v>
      </c>
      <c r="G80">
        <v>4.8499999999999996</v>
      </c>
      <c r="H80">
        <v>0.37</v>
      </c>
      <c r="I80">
        <v>16.82</v>
      </c>
      <c r="J80">
        <v>5.1400093</v>
      </c>
      <c r="K80">
        <v>12.47</v>
      </c>
      <c r="L80">
        <v>4.5600120000000004</v>
      </c>
      <c r="M80">
        <v>5.0999999999999996</v>
      </c>
      <c r="N80" s="1">
        <v>2</v>
      </c>
      <c r="O80" s="1"/>
      <c r="P80" s="3" t="str">
        <f>IF(N80&gt;0,"",B80/$V$10)</f>
        <v/>
      </c>
      <c r="Q80" s="3" t="str">
        <f>IF(N80="",P80*$V$21,"")</f>
        <v/>
      </c>
      <c r="R80" t="str">
        <f>IF(N80="",RANK(B80,$B$2:$B$145),"")</f>
        <v/>
      </c>
      <c r="S80" t="str">
        <f t="shared" si="1"/>
        <v/>
      </c>
    </row>
    <row r="81" spans="1:19" x14ac:dyDescent="0.2">
      <c r="A81" t="s">
        <v>48</v>
      </c>
      <c r="B81" s="3">
        <v>9.7387440930749207</v>
      </c>
      <c r="C81">
        <v>74</v>
      </c>
      <c r="D81">
        <v>1.03</v>
      </c>
      <c r="E81">
        <v>2.58</v>
      </c>
      <c r="F81">
        <v>1.02</v>
      </c>
      <c r="G81">
        <v>6.68</v>
      </c>
      <c r="H81">
        <v>1.06</v>
      </c>
      <c r="I81">
        <v>14.18</v>
      </c>
      <c r="J81">
        <v>5.0500186999999999</v>
      </c>
      <c r="K81">
        <v>11.23</v>
      </c>
      <c r="L81">
        <v>3.0499938000000002</v>
      </c>
      <c r="M81">
        <v>4.0599999999999996</v>
      </c>
      <c r="N81" s="1">
        <v>12</v>
      </c>
      <c r="O81" s="1">
        <v>1</v>
      </c>
      <c r="P81" s="3" t="str">
        <f>IF(N81&gt;0,"",B81/$V$10)</f>
        <v/>
      </c>
      <c r="Q81" s="3" t="str">
        <f>IF(N81="",P81*$V$21,"")</f>
        <v/>
      </c>
      <c r="R81" t="str">
        <f>IF(N81="",RANK(B81,$B$2:$B$145),"")</f>
        <v/>
      </c>
      <c r="S81" t="str">
        <f t="shared" si="1"/>
        <v/>
      </c>
    </row>
    <row r="82" spans="1:19" x14ac:dyDescent="0.2">
      <c r="A82" t="s">
        <v>149</v>
      </c>
      <c r="B82" s="3">
        <v>8.7857617444939304</v>
      </c>
      <c r="C82">
        <v>72</v>
      </c>
      <c r="D82">
        <v>2.68</v>
      </c>
      <c r="E82">
        <v>2.72</v>
      </c>
      <c r="F82">
        <v>0.47</v>
      </c>
      <c r="G82">
        <v>2.4300000000000002</v>
      </c>
      <c r="H82">
        <v>0.08</v>
      </c>
      <c r="I82">
        <v>16.14</v>
      </c>
      <c r="J82">
        <v>5.4199916000000004</v>
      </c>
      <c r="K82">
        <v>11.98</v>
      </c>
      <c r="L82">
        <v>2.6199992000000001</v>
      </c>
      <c r="M82">
        <v>2.92</v>
      </c>
      <c r="N82" s="1"/>
      <c r="O82" s="1"/>
      <c r="P82" s="3">
        <f>IF(N82&gt;0,"",B82/$V$10)</f>
        <v>10.96458190642535</v>
      </c>
      <c r="Q82" s="3">
        <f>IF(N82="",P82*$V$21,"")</f>
        <v>22.335546613216625</v>
      </c>
      <c r="R82">
        <f>IF(N82="",RANK(B82,$B$2:$B$145),"")</f>
        <v>81</v>
      </c>
      <c r="S82">
        <f t="shared" si="1"/>
        <v>0</v>
      </c>
    </row>
    <row r="83" spans="1:19" x14ac:dyDescent="0.2">
      <c r="A83" t="s">
        <v>67</v>
      </c>
      <c r="B83" s="3">
        <v>8.7416132872252597</v>
      </c>
      <c r="C83">
        <v>69</v>
      </c>
      <c r="D83">
        <v>0</v>
      </c>
      <c r="E83">
        <v>1.89</v>
      </c>
      <c r="F83">
        <v>0.87</v>
      </c>
      <c r="G83">
        <v>9.07</v>
      </c>
      <c r="H83">
        <v>1.48</v>
      </c>
      <c r="I83">
        <v>14.2</v>
      </c>
      <c r="J83">
        <v>5.9899996</v>
      </c>
      <c r="K83">
        <v>12.22</v>
      </c>
      <c r="L83">
        <v>2.2199990999999999</v>
      </c>
      <c r="M83">
        <v>3.63</v>
      </c>
      <c r="N83" s="1"/>
      <c r="O83" s="1"/>
      <c r="P83" s="3">
        <f>IF(N83&gt;0,"",B83/$V$10)</f>
        <v>10.909484876726356</v>
      </c>
      <c r="Q83" s="3">
        <f>IF(N83="",P83*$V$21,"")</f>
        <v>22.223310480038535</v>
      </c>
      <c r="R83">
        <f>IF(N83="",RANK(B83,$B$2:$B$145),"")</f>
        <v>82</v>
      </c>
      <c r="S83">
        <f t="shared" si="1"/>
        <v>0</v>
      </c>
    </row>
    <row r="84" spans="1:19" x14ac:dyDescent="0.2">
      <c r="A84" t="s">
        <v>44</v>
      </c>
      <c r="B84" s="3">
        <v>8.5811525300358795</v>
      </c>
      <c r="C84">
        <v>75</v>
      </c>
      <c r="D84">
        <v>1.34</v>
      </c>
      <c r="E84">
        <v>4.63</v>
      </c>
      <c r="F84">
        <v>0.77</v>
      </c>
      <c r="G84">
        <v>3.74</v>
      </c>
      <c r="H84">
        <v>0.15</v>
      </c>
      <c r="I84">
        <v>16.260000000000002</v>
      </c>
      <c r="J84">
        <v>6.1999525000000002</v>
      </c>
      <c r="K84">
        <v>13.85</v>
      </c>
      <c r="L84">
        <v>2.5299944000000001</v>
      </c>
      <c r="M84">
        <v>3.23</v>
      </c>
      <c r="N84" s="1">
        <v>1</v>
      </c>
      <c r="O84" s="1"/>
      <c r="P84" s="3" t="str">
        <f>IF(N84&gt;0,"",B84/$V$10)</f>
        <v/>
      </c>
      <c r="Q84" s="3" t="str">
        <f>IF(N84="",P84*$V$21,"")</f>
        <v/>
      </c>
      <c r="R84" t="str">
        <f>IF(N84="",RANK(B84,$B$2:$B$145),"")</f>
        <v/>
      </c>
      <c r="S84" t="str">
        <f t="shared" si="1"/>
        <v/>
      </c>
    </row>
    <row r="85" spans="1:19" x14ac:dyDescent="0.2">
      <c r="A85" t="s">
        <v>79</v>
      </c>
      <c r="B85" s="3">
        <v>8.2658875425020799</v>
      </c>
      <c r="C85">
        <v>79</v>
      </c>
      <c r="D85">
        <v>0</v>
      </c>
      <c r="E85">
        <v>1.57</v>
      </c>
      <c r="F85">
        <v>0.57999999999999996</v>
      </c>
      <c r="G85">
        <v>13.88</v>
      </c>
      <c r="H85">
        <v>1.39</v>
      </c>
      <c r="I85">
        <v>12.81</v>
      </c>
      <c r="J85">
        <v>5.1900016000000004</v>
      </c>
      <c r="K85">
        <v>7.84</v>
      </c>
      <c r="L85">
        <v>2.4200195</v>
      </c>
      <c r="M85">
        <v>4.6100000000000003</v>
      </c>
      <c r="N85" s="1"/>
      <c r="O85" s="1"/>
      <c r="P85" s="3">
        <f>IF(N85&gt;0,"",B85/$V$10)</f>
        <v>10.315781787033369</v>
      </c>
      <c r="Q85" s="3">
        <f>IF(N85="",P85*$V$21,"")</f>
        <v>21.013899747607638</v>
      </c>
      <c r="R85">
        <f>IF(N85="",RANK(B85,$B$2:$B$145),"")</f>
        <v>84</v>
      </c>
      <c r="S85">
        <f t="shared" si="1"/>
        <v>0</v>
      </c>
    </row>
    <row r="86" spans="1:19" x14ac:dyDescent="0.2">
      <c r="A86" t="s">
        <v>75</v>
      </c>
      <c r="B86" s="3">
        <v>8.2414005671907606</v>
      </c>
      <c r="C86">
        <v>76</v>
      </c>
      <c r="D86">
        <v>2.4500000000000002</v>
      </c>
      <c r="E86">
        <v>2.02</v>
      </c>
      <c r="F86">
        <v>1.1299999999999999</v>
      </c>
      <c r="G86">
        <v>3.99</v>
      </c>
      <c r="H86">
        <v>0.25</v>
      </c>
      <c r="I86">
        <v>14.27</v>
      </c>
      <c r="J86">
        <v>5.4100315999999999</v>
      </c>
      <c r="K86">
        <v>12.44</v>
      </c>
      <c r="L86">
        <v>1.0000055000000001</v>
      </c>
      <c r="M86">
        <v>1.1499999999999999</v>
      </c>
      <c r="N86" s="1"/>
      <c r="O86" s="1"/>
      <c r="P86" s="3">
        <f>IF(N86&gt;0,"",B86/$V$10)</f>
        <v>10.28522217771892</v>
      </c>
      <c r="Q86" s="3">
        <f>IF(N86="",P86*$V$21,"")</f>
        <v>20.95164789120766</v>
      </c>
      <c r="R86">
        <f>IF(N86="",RANK(B86,$B$2:$B$145),"")</f>
        <v>85</v>
      </c>
      <c r="S86">
        <f t="shared" si="1"/>
        <v>0</v>
      </c>
    </row>
    <row r="87" spans="1:19" x14ac:dyDescent="0.2">
      <c r="A87" t="s">
        <v>101</v>
      </c>
      <c r="B87" s="3">
        <v>7.4448661938791396</v>
      </c>
      <c r="C87">
        <v>67</v>
      </c>
      <c r="D87">
        <v>1.67</v>
      </c>
      <c r="E87">
        <v>2.68</v>
      </c>
      <c r="F87">
        <v>1.32</v>
      </c>
      <c r="G87">
        <v>3.4</v>
      </c>
      <c r="H87">
        <v>0.84</v>
      </c>
      <c r="I87">
        <v>12.13</v>
      </c>
      <c r="J87">
        <v>4.5499954000000002</v>
      </c>
      <c r="K87">
        <v>10.46</v>
      </c>
      <c r="L87">
        <v>1.369998</v>
      </c>
      <c r="M87">
        <v>1.66</v>
      </c>
      <c r="N87" s="1">
        <v>2</v>
      </c>
      <c r="O87" s="1"/>
      <c r="P87" s="3" t="str">
        <f>IF(N87&gt;0,"",B87/$V$10)</f>
        <v/>
      </c>
      <c r="Q87" s="3" t="str">
        <f>IF(N87="",P87*$V$21,"")</f>
        <v/>
      </c>
      <c r="R87" t="str">
        <f>IF(N87="",RANK(B87,$B$2:$B$145),"")</f>
        <v/>
      </c>
      <c r="S87" t="str">
        <f t="shared" si="1"/>
        <v/>
      </c>
    </row>
    <row r="88" spans="1:19" x14ac:dyDescent="0.2">
      <c r="A88" t="s">
        <v>74</v>
      </c>
      <c r="B88" s="3">
        <v>7.35981105635814</v>
      </c>
      <c r="C88">
        <v>66</v>
      </c>
      <c r="D88">
        <v>1.57</v>
      </c>
      <c r="E88">
        <v>5.34</v>
      </c>
      <c r="F88">
        <v>0.7</v>
      </c>
      <c r="G88">
        <v>3.28</v>
      </c>
      <c r="H88">
        <v>0.11</v>
      </c>
      <c r="I88">
        <v>15.83</v>
      </c>
      <c r="J88">
        <v>5.8300163999999999</v>
      </c>
      <c r="K88">
        <v>13.88</v>
      </c>
      <c r="L88">
        <v>2.6000085999999998</v>
      </c>
      <c r="M88">
        <v>3.02</v>
      </c>
      <c r="N88" s="1"/>
      <c r="O88" s="1"/>
      <c r="P88" s="3">
        <f>IF(N88&gt;0,"",B88/$V$10)</f>
        <v>9.185003359990608</v>
      </c>
      <c r="Q88" s="3">
        <f>IF(N88="",P88*$V$21,"")</f>
        <v>18.710432594734915</v>
      </c>
      <c r="R88">
        <f>IF(N88="",RANK(B88,$B$2:$B$145),"")</f>
        <v>87</v>
      </c>
      <c r="S88">
        <f t="shared" si="1"/>
        <v>0</v>
      </c>
    </row>
    <row r="89" spans="1:19" x14ac:dyDescent="0.2">
      <c r="A89" t="s">
        <v>109</v>
      </c>
      <c r="B89" s="3">
        <v>6.9919000021878404</v>
      </c>
      <c r="C89">
        <v>75</v>
      </c>
      <c r="D89">
        <v>2.86</v>
      </c>
      <c r="E89">
        <v>1.44</v>
      </c>
      <c r="F89">
        <v>0.68</v>
      </c>
      <c r="G89">
        <v>3.98</v>
      </c>
      <c r="H89">
        <v>0.4</v>
      </c>
      <c r="I89">
        <v>13.8</v>
      </c>
      <c r="J89">
        <v>4.7199688000000002</v>
      </c>
      <c r="K89">
        <v>11.38</v>
      </c>
      <c r="L89">
        <v>1.499995</v>
      </c>
      <c r="M89">
        <v>1.75</v>
      </c>
      <c r="N89" s="1"/>
      <c r="O89" s="1"/>
      <c r="P89" s="3">
        <f>IF(N89&gt;0,"",B89/$V$10)</f>
        <v>8.7258524058621685</v>
      </c>
      <c r="Q89" s="3">
        <f>IF(N89="",P89*$V$21,"")</f>
        <v>17.775113069926686</v>
      </c>
      <c r="R89">
        <f>IF(N89="",RANK(B89,$B$2:$B$145),"")</f>
        <v>88</v>
      </c>
      <c r="S89">
        <f t="shared" si="1"/>
        <v>0</v>
      </c>
    </row>
    <row r="90" spans="1:19" x14ac:dyDescent="0.2">
      <c r="A90" t="s">
        <v>65</v>
      </c>
      <c r="B90" s="3">
        <v>6.3617280296239098</v>
      </c>
      <c r="C90">
        <v>77</v>
      </c>
      <c r="D90">
        <v>1.25</v>
      </c>
      <c r="E90">
        <v>0.75</v>
      </c>
      <c r="F90">
        <v>0.36</v>
      </c>
      <c r="G90">
        <v>6.15</v>
      </c>
      <c r="H90">
        <v>1.4</v>
      </c>
      <c r="I90">
        <v>11.98</v>
      </c>
      <c r="J90">
        <v>4.7299895999999997</v>
      </c>
      <c r="K90">
        <v>9.84</v>
      </c>
      <c r="L90">
        <v>1.29</v>
      </c>
      <c r="M90">
        <v>1.6</v>
      </c>
      <c r="N90" s="1"/>
      <c r="O90" s="1"/>
      <c r="P90" s="3">
        <f>IF(N90&gt;0,"",B90/$V$10)</f>
        <v>7.9394012808198688</v>
      </c>
      <c r="Q90" s="3">
        <f>IF(N90="",P90*$V$21,"")</f>
        <v>16.173062402394603</v>
      </c>
      <c r="R90">
        <f>IF(N90="",RANK(B90,$B$2:$B$145),"")</f>
        <v>89</v>
      </c>
      <c r="S90">
        <f t="shared" si="1"/>
        <v>0</v>
      </c>
    </row>
    <row r="91" spans="1:19" x14ac:dyDescent="0.2">
      <c r="A91" t="s">
        <v>135</v>
      </c>
      <c r="B91" s="3">
        <v>6.34588524110106</v>
      </c>
      <c r="C91">
        <v>73</v>
      </c>
      <c r="D91">
        <v>1.45</v>
      </c>
      <c r="E91">
        <v>2.96</v>
      </c>
      <c r="F91">
        <v>0.8</v>
      </c>
      <c r="G91">
        <v>5.77</v>
      </c>
      <c r="H91">
        <v>0.48</v>
      </c>
      <c r="I91">
        <v>11.71</v>
      </c>
      <c r="J91">
        <v>4.2200340000000001</v>
      </c>
      <c r="K91">
        <v>8.85</v>
      </c>
      <c r="L91">
        <v>1.8099927</v>
      </c>
      <c r="M91">
        <v>2.37</v>
      </c>
      <c r="N91" s="1"/>
      <c r="O91" s="1"/>
      <c r="P91" s="3">
        <f>IF(N91&gt;0,"",B91/$V$10)</f>
        <v>7.9196295686523008</v>
      </c>
      <c r="Q91" s="3">
        <f>IF(N91="",P91*$V$21,"")</f>
        <v>16.132786174581206</v>
      </c>
      <c r="R91">
        <f>IF(N91="",RANK(B91,$B$2:$B$145),"")</f>
        <v>90</v>
      </c>
      <c r="S91">
        <f t="shared" si="1"/>
        <v>0</v>
      </c>
    </row>
    <row r="92" spans="1:19" x14ac:dyDescent="0.2">
      <c r="A92" t="s">
        <v>89</v>
      </c>
      <c r="B92" s="3">
        <v>6.2768952863010297</v>
      </c>
      <c r="C92">
        <v>75</v>
      </c>
      <c r="D92">
        <v>0.01</v>
      </c>
      <c r="E92">
        <v>1.3</v>
      </c>
      <c r="F92">
        <v>0.77</v>
      </c>
      <c r="G92">
        <v>11.77</v>
      </c>
      <c r="H92">
        <v>1.42</v>
      </c>
      <c r="I92">
        <v>13.97</v>
      </c>
      <c r="J92">
        <v>5.2599786000000002</v>
      </c>
      <c r="K92">
        <v>9.14</v>
      </c>
      <c r="L92">
        <v>3.4499759999999999</v>
      </c>
      <c r="M92">
        <v>6.45</v>
      </c>
      <c r="N92" s="1"/>
      <c r="O92" s="1"/>
      <c r="P92" s="3">
        <f>IF(N92&gt;0,"",B92/$V$10)</f>
        <v>7.8335304878754313</v>
      </c>
      <c r="Q92" s="3">
        <f>IF(N92="",P92*$V$21,"")</f>
        <v>15.957396903156281</v>
      </c>
      <c r="R92">
        <f>IF(N92="",RANK(B92,$B$2:$B$145),"")</f>
        <v>91</v>
      </c>
      <c r="S92">
        <f t="shared" si="1"/>
        <v>0</v>
      </c>
    </row>
    <row r="93" spans="1:19" x14ac:dyDescent="0.2">
      <c r="A93" t="s">
        <v>69</v>
      </c>
      <c r="B93" s="3">
        <v>6.1929478565222897</v>
      </c>
      <c r="C93">
        <v>76</v>
      </c>
      <c r="D93">
        <v>0.46</v>
      </c>
      <c r="E93">
        <v>6.01</v>
      </c>
      <c r="F93">
        <v>1.29</v>
      </c>
      <c r="G93">
        <v>3.97</v>
      </c>
      <c r="H93">
        <v>0.35</v>
      </c>
      <c r="I93">
        <v>10.14</v>
      </c>
      <c r="J93">
        <v>4.1500117000000003</v>
      </c>
      <c r="K93">
        <v>8.83</v>
      </c>
      <c r="L93">
        <v>1.3800003999999999</v>
      </c>
      <c r="M93">
        <v>2.14</v>
      </c>
      <c r="N93" s="1"/>
      <c r="O93" s="1"/>
      <c r="P93" s="3">
        <f>IF(N93&gt;0,"",B93/$V$10)</f>
        <v>7.7287645613216256</v>
      </c>
      <c r="Q93" s="3">
        <f>IF(N93="",P93*$V$21,"")</f>
        <v>15.743982086614293</v>
      </c>
      <c r="R93">
        <f>IF(N93="",RANK(B93,$B$2:$B$145),"")</f>
        <v>92</v>
      </c>
      <c r="S93">
        <f t="shared" si="1"/>
        <v>0</v>
      </c>
    </row>
    <row r="94" spans="1:19" x14ac:dyDescent="0.2">
      <c r="A94" t="s">
        <v>150</v>
      </c>
      <c r="B94" s="3">
        <v>5.9455384219350904</v>
      </c>
      <c r="C94">
        <v>75</v>
      </c>
      <c r="D94">
        <v>1.54</v>
      </c>
      <c r="E94">
        <v>3.37</v>
      </c>
      <c r="F94">
        <v>1.02</v>
      </c>
      <c r="G94">
        <v>5.47</v>
      </c>
      <c r="H94">
        <v>0.3</v>
      </c>
      <c r="I94">
        <v>12.36</v>
      </c>
      <c r="J94">
        <v>4.0700231999999996</v>
      </c>
      <c r="K94">
        <v>9.6300000000000008</v>
      </c>
      <c r="L94">
        <v>2.6899950000000001</v>
      </c>
      <c r="M94">
        <v>3.3</v>
      </c>
      <c r="N94" s="1"/>
      <c r="O94" s="1"/>
      <c r="P94" s="3">
        <f>IF(N94&gt;0,"",B94/$V$10)</f>
        <v>7.4199989597898268</v>
      </c>
      <c r="Q94" s="3">
        <f>IF(N94="",P94*$V$21,"")</f>
        <v>15.115007033627551</v>
      </c>
      <c r="R94">
        <f>IF(N94="",RANK(B94,$B$2:$B$145),"")</f>
        <v>93</v>
      </c>
      <c r="S94">
        <f t="shared" si="1"/>
        <v>0</v>
      </c>
    </row>
    <row r="95" spans="1:19" x14ac:dyDescent="0.2">
      <c r="A95" t="s">
        <v>90</v>
      </c>
      <c r="B95" s="3">
        <v>5.7787414402274404</v>
      </c>
      <c r="C95">
        <v>76</v>
      </c>
      <c r="D95">
        <v>0.8</v>
      </c>
      <c r="E95">
        <v>1.79</v>
      </c>
      <c r="F95">
        <v>1.54</v>
      </c>
      <c r="G95">
        <v>6.23</v>
      </c>
      <c r="H95">
        <v>0.43</v>
      </c>
      <c r="I95">
        <v>11.79</v>
      </c>
      <c r="J95">
        <v>5.1400388000000001</v>
      </c>
      <c r="K95">
        <v>10.66</v>
      </c>
      <c r="L95">
        <v>0.70000200000000001</v>
      </c>
      <c r="M95">
        <v>1.1599999999999999</v>
      </c>
      <c r="N95" s="1">
        <v>6</v>
      </c>
      <c r="O95" s="1"/>
      <c r="P95" s="3" t="str">
        <f>IF(N95&gt;0,"",B95/$V$10)</f>
        <v/>
      </c>
      <c r="Q95" s="3" t="str">
        <f>IF(N95="",P95*$V$21,"")</f>
        <v/>
      </c>
      <c r="R95" t="str">
        <f>IF(N95="",RANK(B95,$B$2:$B$145),"")</f>
        <v/>
      </c>
      <c r="S95" t="str">
        <f t="shared" si="1"/>
        <v/>
      </c>
    </row>
    <row r="96" spans="1:19" x14ac:dyDescent="0.2">
      <c r="A96" t="s">
        <v>105</v>
      </c>
      <c r="B96" s="3">
        <v>5.74024357528012</v>
      </c>
      <c r="C96">
        <v>67</v>
      </c>
      <c r="D96">
        <v>3.14</v>
      </c>
      <c r="E96">
        <v>2.08</v>
      </c>
      <c r="F96">
        <v>0.64</v>
      </c>
      <c r="G96">
        <v>2.36</v>
      </c>
      <c r="H96">
        <v>0.34</v>
      </c>
      <c r="I96">
        <v>16.3</v>
      </c>
      <c r="J96">
        <v>5.4300176000000002</v>
      </c>
      <c r="K96">
        <v>12.92</v>
      </c>
      <c r="L96">
        <v>2.2999976000000002</v>
      </c>
      <c r="M96">
        <v>2.83</v>
      </c>
      <c r="N96" s="1"/>
      <c r="O96" s="1"/>
      <c r="P96" s="3">
        <f>IF(N96&gt;0,"",B96/$V$10)</f>
        <v>7.1637921303107381</v>
      </c>
      <c r="Q96" s="3">
        <f>IF(N96="",P96*$V$21,"")</f>
        <v>14.593097522504179</v>
      </c>
      <c r="R96">
        <f>IF(N96="",RANK(B96,$B$2:$B$145),"")</f>
        <v>95</v>
      </c>
      <c r="S96">
        <f t="shared" si="1"/>
        <v>0</v>
      </c>
    </row>
    <row r="97" spans="1:19" x14ac:dyDescent="0.2">
      <c r="A97" t="s">
        <v>88</v>
      </c>
      <c r="B97" s="3">
        <v>5.3837355483538696</v>
      </c>
      <c r="C97">
        <v>69</v>
      </c>
      <c r="D97">
        <v>1.25</v>
      </c>
      <c r="E97">
        <v>4.47</v>
      </c>
      <c r="F97">
        <v>1.21</v>
      </c>
      <c r="G97">
        <v>2.48</v>
      </c>
      <c r="H97">
        <v>0.16</v>
      </c>
      <c r="I97">
        <v>11.62</v>
      </c>
      <c r="J97">
        <v>4.3400375999999996</v>
      </c>
      <c r="K97">
        <v>9.14</v>
      </c>
      <c r="L97">
        <v>1.6899922000000001</v>
      </c>
      <c r="M97">
        <v>1.94</v>
      </c>
      <c r="N97" s="1"/>
      <c r="O97" s="1"/>
      <c r="P97" s="3">
        <f>IF(N97&gt;0,"",B97/$V$10)</f>
        <v>6.7188720909094055</v>
      </c>
      <c r="Q97" s="3">
        <f>IF(N97="",P97*$V$21,"")</f>
        <v>13.686767270788959</v>
      </c>
      <c r="R97">
        <f>IF(N97="",RANK(B97,$B$2:$B$145),"")</f>
        <v>96</v>
      </c>
      <c r="S97">
        <f t="shared" si="1"/>
        <v>0</v>
      </c>
    </row>
    <row r="98" spans="1:19" x14ac:dyDescent="0.2">
      <c r="A98" t="s">
        <v>108</v>
      </c>
      <c r="B98" s="3">
        <v>4.9439971618514997</v>
      </c>
      <c r="C98">
        <v>65</v>
      </c>
      <c r="D98">
        <v>2.16</v>
      </c>
      <c r="E98">
        <v>1.93</v>
      </c>
      <c r="F98">
        <v>0.77</v>
      </c>
      <c r="G98">
        <v>3.15</v>
      </c>
      <c r="H98">
        <v>0.19</v>
      </c>
      <c r="I98">
        <v>15.74</v>
      </c>
      <c r="J98">
        <v>5.6699818999999998</v>
      </c>
      <c r="K98">
        <v>13.49</v>
      </c>
      <c r="L98">
        <v>2.2500114</v>
      </c>
      <c r="M98">
        <v>2.73</v>
      </c>
      <c r="N98" s="1"/>
      <c r="O98" s="1"/>
      <c r="P98" s="3">
        <f>IF(N98&gt;0,"",B98/$V$10)</f>
        <v>6.170081024588236</v>
      </c>
      <c r="Q98" s="3">
        <f>IF(N98="",P98*$V$21,"")</f>
        <v>12.568845169668961</v>
      </c>
      <c r="R98">
        <f>IF(N98="",RANK(B98,$B$2:$B$145),"")</f>
        <v>97</v>
      </c>
      <c r="S98">
        <f t="shared" si="1"/>
        <v>0</v>
      </c>
    </row>
    <row r="99" spans="1:19" x14ac:dyDescent="0.2">
      <c r="A99" t="s">
        <v>49</v>
      </c>
      <c r="B99" s="3">
        <v>4.9434088016860898</v>
      </c>
      <c r="C99">
        <v>75</v>
      </c>
      <c r="D99">
        <v>1.1200000000000001</v>
      </c>
      <c r="E99">
        <v>4.28</v>
      </c>
      <c r="F99">
        <v>1.03</v>
      </c>
      <c r="G99">
        <v>2.9</v>
      </c>
      <c r="H99">
        <v>0.13</v>
      </c>
      <c r="I99">
        <v>14.09</v>
      </c>
      <c r="J99">
        <v>5.4399774000000001</v>
      </c>
      <c r="K99">
        <v>12.22</v>
      </c>
      <c r="L99">
        <v>2.0900064</v>
      </c>
      <c r="M99">
        <v>2.4900000000000002</v>
      </c>
      <c r="N99" s="1"/>
      <c r="O99" s="1"/>
      <c r="P99" s="3">
        <f>IF(N99&gt;0,"",B99/$V$10)</f>
        <v>6.169346754366515</v>
      </c>
      <c r="Q99" s="3">
        <f>IF(N99="",P99*$V$21,"")</f>
        <v>12.567349414800795</v>
      </c>
      <c r="R99">
        <f>IF(N99="",RANK(B99,$B$2:$B$145),"")</f>
        <v>98</v>
      </c>
      <c r="S99">
        <f t="shared" si="1"/>
        <v>0</v>
      </c>
    </row>
    <row r="100" spans="1:19" x14ac:dyDescent="0.2">
      <c r="A100" t="s">
        <v>151</v>
      </c>
      <c r="B100" s="3">
        <v>4.7428339695300599</v>
      </c>
      <c r="C100">
        <v>57</v>
      </c>
      <c r="D100">
        <v>2.1800000000000002</v>
      </c>
      <c r="E100">
        <v>1.02</v>
      </c>
      <c r="F100">
        <v>0.51</v>
      </c>
      <c r="G100">
        <v>6.66</v>
      </c>
      <c r="H100">
        <v>0.55000000000000004</v>
      </c>
      <c r="I100">
        <v>14.24</v>
      </c>
      <c r="J100">
        <v>5.0200035999999999</v>
      </c>
      <c r="K100">
        <v>11.42</v>
      </c>
      <c r="L100">
        <v>2.0100052000000002</v>
      </c>
      <c r="M100">
        <v>2.38</v>
      </c>
      <c r="N100" s="1"/>
      <c r="O100" s="1"/>
      <c r="P100" s="3">
        <f>IF(N100&gt;0,"",B100/$V$10)</f>
        <v>5.9190304767915434</v>
      </c>
      <c r="Q100" s="3">
        <f>IF(N100="",P100*$V$21,"")</f>
        <v>12.057439330354592</v>
      </c>
      <c r="R100">
        <f>IF(N100="",RANK(B100,$B$2:$B$145),"")</f>
        <v>99</v>
      </c>
      <c r="S100">
        <f t="shared" si="1"/>
        <v>0</v>
      </c>
    </row>
    <row r="101" spans="1:19" x14ac:dyDescent="0.2">
      <c r="A101" t="s">
        <v>96</v>
      </c>
      <c r="B101" s="3">
        <v>4.69438806636831</v>
      </c>
      <c r="C101">
        <v>65</v>
      </c>
      <c r="D101">
        <v>0.2</v>
      </c>
      <c r="E101">
        <v>1.1000000000000001</v>
      </c>
      <c r="F101">
        <v>0.94</v>
      </c>
      <c r="G101">
        <v>4.41</v>
      </c>
      <c r="H101">
        <v>0.55000000000000004</v>
      </c>
      <c r="I101">
        <v>16.71</v>
      </c>
      <c r="J101">
        <v>6.9500424000000001</v>
      </c>
      <c r="K101">
        <v>13.56</v>
      </c>
      <c r="L101">
        <v>2.6100164000000001</v>
      </c>
      <c r="M101">
        <v>3.46</v>
      </c>
      <c r="N101" s="1"/>
      <c r="O101" s="1"/>
      <c r="P101" s="3">
        <f>IF(N101&gt;0,"",B101/$V$10)</f>
        <v>5.8585702584637867</v>
      </c>
      <c r="Q101" s="3">
        <f>IF(N101="",P101*$V$21,"")</f>
        <v>11.934278042835411</v>
      </c>
      <c r="R101">
        <f>IF(N101="",RANK(B101,$B$2:$B$145),"")</f>
        <v>100</v>
      </c>
      <c r="S101">
        <f t="shared" si="1"/>
        <v>0</v>
      </c>
    </row>
    <row r="102" spans="1:19" x14ac:dyDescent="0.2">
      <c r="A102" t="s">
        <v>31</v>
      </c>
      <c r="B102" s="3">
        <v>4.46665050471998</v>
      </c>
      <c r="C102">
        <v>44</v>
      </c>
      <c r="D102">
        <v>1.99</v>
      </c>
      <c r="E102">
        <v>4.63</v>
      </c>
      <c r="F102">
        <v>0.45</v>
      </c>
      <c r="G102">
        <v>2.02</v>
      </c>
      <c r="H102">
        <v>0.09</v>
      </c>
      <c r="I102">
        <v>16.010000000000002</v>
      </c>
      <c r="J102">
        <v>5.2300500000000003</v>
      </c>
      <c r="K102">
        <v>12.75</v>
      </c>
      <c r="L102">
        <v>3.5400024000000001</v>
      </c>
      <c r="M102">
        <v>3.96</v>
      </c>
      <c r="N102" s="1"/>
      <c r="O102" s="1"/>
      <c r="P102" s="3">
        <f>IF(N102&gt;0,"",B102/$V$10)</f>
        <v>5.5743550452038075</v>
      </c>
      <c r="Q102" s="3">
        <f>IF(N102="",P102*$V$21,"")</f>
        <v>11.355313683033099</v>
      </c>
      <c r="R102">
        <f>IF(N102="",RANK(B102,$B$2:$B$145),"")</f>
        <v>101</v>
      </c>
      <c r="S102">
        <f t="shared" si="1"/>
        <v>0</v>
      </c>
    </row>
    <row r="103" spans="1:19" x14ac:dyDescent="0.2">
      <c r="A103" t="s">
        <v>152</v>
      </c>
      <c r="B103" s="3">
        <v>3.76100077124753</v>
      </c>
      <c r="C103">
        <v>74</v>
      </c>
      <c r="D103">
        <v>0.52</v>
      </c>
      <c r="E103">
        <v>2.82</v>
      </c>
      <c r="F103">
        <v>1.45</v>
      </c>
      <c r="G103">
        <v>6.03</v>
      </c>
      <c r="H103">
        <v>0.73</v>
      </c>
      <c r="I103">
        <v>9.67</v>
      </c>
      <c r="J103">
        <v>3.7300059999999999</v>
      </c>
      <c r="K103">
        <v>7.85</v>
      </c>
      <c r="L103">
        <v>1.6899971</v>
      </c>
      <c r="M103">
        <v>2.29</v>
      </c>
      <c r="N103" s="1"/>
      <c r="O103" s="1"/>
      <c r="P103" s="3">
        <f>IF(N103&gt;0,"",B103/$V$10)</f>
        <v>4.6937080933609812</v>
      </c>
      <c r="Q103" s="3">
        <f>IF(N103="",P103*$V$21,"")</f>
        <v>9.5613801604839228</v>
      </c>
      <c r="R103">
        <f>IF(N103="",RANK(B103,$B$2:$B$145),"")</f>
        <v>102</v>
      </c>
      <c r="S103">
        <f t="shared" si="1"/>
        <v>0</v>
      </c>
    </row>
    <row r="104" spans="1:19" x14ac:dyDescent="0.2">
      <c r="A104" t="s">
        <v>57</v>
      </c>
      <c r="B104" s="3">
        <v>2.9571706366837902</v>
      </c>
      <c r="C104">
        <v>72</v>
      </c>
      <c r="D104">
        <v>2.39</v>
      </c>
      <c r="E104">
        <v>1.34</v>
      </c>
      <c r="F104">
        <v>0.56999999999999995</v>
      </c>
      <c r="G104">
        <v>5.6</v>
      </c>
      <c r="H104">
        <v>0.43</v>
      </c>
      <c r="I104">
        <v>15.01</v>
      </c>
      <c r="J104">
        <v>5.3400319999999999</v>
      </c>
      <c r="K104">
        <v>12.8</v>
      </c>
      <c r="L104">
        <v>1.9399907999999999</v>
      </c>
      <c r="M104">
        <v>2.36</v>
      </c>
      <c r="N104" s="1"/>
      <c r="O104" s="1"/>
      <c r="P104" s="3">
        <f>IF(N104&gt;0,"",B104/$V$10)</f>
        <v>3.6905325457426326</v>
      </c>
      <c r="Q104" s="3">
        <f>IF(N104="",P104*$V$21,"")</f>
        <v>7.5178481410880593</v>
      </c>
      <c r="R104">
        <f>IF(N104="",RANK(B104,$B$2:$B$145),"")</f>
        <v>103</v>
      </c>
      <c r="S104">
        <f t="shared" si="1"/>
        <v>0</v>
      </c>
    </row>
    <row r="105" spans="1:19" x14ac:dyDescent="0.2">
      <c r="A105" t="s">
        <v>82</v>
      </c>
      <c r="B105" s="3">
        <v>2.70017266248527</v>
      </c>
      <c r="C105">
        <v>54</v>
      </c>
      <c r="D105">
        <v>1.76</v>
      </c>
      <c r="E105">
        <v>2.88</v>
      </c>
      <c r="F105">
        <v>1.44</v>
      </c>
      <c r="G105">
        <v>4.2300000000000004</v>
      </c>
      <c r="H105">
        <v>0.35</v>
      </c>
      <c r="I105">
        <v>10.51</v>
      </c>
      <c r="J105">
        <v>3.8399882000000001</v>
      </c>
      <c r="K105">
        <v>9.14</v>
      </c>
      <c r="L105">
        <v>1.0800036</v>
      </c>
      <c r="M105">
        <v>1.41</v>
      </c>
      <c r="N105" s="1"/>
      <c r="O105" s="1"/>
      <c r="P105" s="3">
        <f>IF(N105&gt;0,"",B105/$V$10)</f>
        <v>3.3698004999810869</v>
      </c>
      <c r="Q105" s="3">
        <f>IF(N105="",P105*$V$21,"")</f>
        <v>6.8644966845896294</v>
      </c>
      <c r="R105">
        <f>IF(N105="",RANK(B105,$B$2:$B$145),"")</f>
        <v>104</v>
      </c>
      <c r="S105">
        <f t="shared" si="1"/>
        <v>0</v>
      </c>
    </row>
    <row r="106" spans="1:19" x14ac:dyDescent="0.2">
      <c r="A106" t="s">
        <v>87</v>
      </c>
      <c r="B106" s="3">
        <v>2.4815375643294399</v>
      </c>
      <c r="C106">
        <v>76</v>
      </c>
      <c r="D106">
        <v>1.67</v>
      </c>
      <c r="E106">
        <v>2.37</v>
      </c>
      <c r="F106">
        <v>0.65</v>
      </c>
      <c r="G106">
        <v>6.1</v>
      </c>
      <c r="H106">
        <v>0.27</v>
      </c>
      <c r="I106">
        <v>12.5</v>
      </c>
      <c r="J106">
        <v>4.3699944000000004</v>
      </c>
      <c r="K106">
        <v>9.93</v>
      </c>
      <c r="L106">
        <v>2.0900124</v>
      </c>
      <c r="M106">
        <v>2.52</v>
      </c>
      <c r="N106" s="1">
        <v>13</v>
      </c>
      <c r="O106" s="1"/>
      <c r="P106" s="3" t="str">
        <f>IF(N106&gt;0,"",B106/$V$10)</f>
        <v/>
      </c>
      <c r="Q106" s="3" t="str">
        <f>IF(N106="",P106*$V$21,"")</f>
        <v/>
      </c>
      <c r="R106" t="str">
        <f>IF(N106="",RANK(B106,$B$2:$B$145),"")</f>
        <v/>
      </c>
      <c r="S106" t="str">
        <f t="shared" si="1"/>
        <v/>
      </c>
    </row>
    <row r="107" spans="1:19" x14ac:dyDescent="0.2">
      <c r="A107" t="s">
        <v>138</v>
      </c>
      <c r="B107" s="3">
        <v>2.2535953264267898</v>
      </c>
      <c r="C107">
        <v>72</v>
      </c>
      <c r="D107">
        <v>0.26</v>
      </c>
      <c r="E107">
        <v>2.41</v>
      </c>
      <c r="F107">
        <v>1.05</v>
      </c>
      <c r="G107">
        <v>6.6</v>
      </c>
      <c r="H107">
        <v>0.69</v>
      </c>
      <c r="I107">
        <v>12.59</v>
      </c>
      <c r="J107">
        <v>4.4999773999999997</v>
      </c>
      <c r="K107">
        <v>9.74</v>
      </c>
      <c r="L107">
        <v>3.3200064</v>
      </c>
      <c r="M107">
        <v>4.32</v>
      </c>
      <c r="N107" s="1"/>
      <c r="O107" s="1"/>
      <c r="P107" s="3">
        <f>IF(N107&gt;0,"",B107/$V$10)</f>
        <v>2.8124744625620641</v>
      </c>
      <c r="Q107" s="3">
        <f>IF(N107="",P107*$V$21,"")</f>
        <v>5.7291883076931844</v>
      </c>
      <c r="R107">
        <f>IF(N107="",RANK(B107,$B$2:$B$145),"")</f>
        <v>106</v>
      </c>
      <c r="S107">
        <f t="shared" si="1"/>
        <v>0</v>
      </c>
    </row>
    <row r="108" spans="1:19" x14ac:dyDescent="0.2">
      <c r="A108" t="s">
        <v>95</v>
      </c>
      <c r="B108" s="3">
        <v>1.93556279078965</v>
      </c>
      <c r="C108">
        <v>77</v>
      </c>
      <c r="D108">
        <v>0.17</v>
      </c>
      <c r="E108">
        <v>2.7</v>
      </c>
      <c r="F108">
        <v>0.57999999999999996</v>
      </c>
      <c r="G108">
        <v>7.97</v>
      </c>
      <c r="H108">
        <v>0.5</v>
      </c>
      <c r="I108">
        <v>14.56</v>
      </c>
      <c r="J108">
        <v>5.5600180000000003</v>
      </c>
      <c r="K108">
        <v>10.6</v>
      </c>
      <c r="L108">
        <v>3.2600083999999998</v>
      </c>
      <c r="M108">
        <v>4.51</v>
      </c>
      <c r="N108" s="1"/>
      <c r="O108" s="1"/>
      <c r="P108" s="3">
        <f>IF(N108&gt;0,"",B108/$V$10)</f>
        <v>2.4155716227955599</v>
      </c>
      <c r="Q108" s="3">
        <f>IF(N108="",P108*$V$21,"")</f>
        <v>4.920672127671053</v>
      </c>
      <c r="R108">
        <f>IF(N108="",RANK(B108,$B$2:$B$145),"")</f>
        <v>107</v>
      </c>
      <c r="S108">
        <f t="shared" si="1"/>
        <v>0</v>
      </c>
    </row>
    <row r="109" spans="1:19" x14ac:dyDescent="0.2">
      <c r="A109" t="s">
        <v>153</v>
      </c>
      <c r="B109" s="3">
        <v>1.7594072481727301</v>
      </c>
      <c r="C109">
        <v>71</v>
      </c>
      <c r="D109">
        <v>1.1399999999999999</v>
      </c>
      <c r="E109">
        <v>2.0699999999999998</v>
      </c>
      <c r="F109">
        <v>0.77</v>
      </c>
      <c r="G109">
        <v>4.5599999999999996</v>
      </c>
      <c r="H109">
        <v>0.45</v>
      </c>
      <c r="I109">
        <v>12.82</v>
      </c>
      <c r="J109">
        <v>4.7300037000000001</v>
      </c>
      <c r="K109">
        <v>10.33</v>
      </c>
      <c r="L109">
        <v>2.229994</v>
      </c>
      <c r="M109">
        <v>2.6</v>
      </c>
      <c r="N109" s="1"/>
      <c r="O109" s="1"/>
      <c r="P109" s="3">
        <f>IF(N109&gt;0,"",B109/$V$10)</f>
        <v>2.1957304830668982</v>
      </c>
      <c r="Q109" s="3">
        <f>IF(N109="",P109*$V$21,"")</f>
        <v>4.4728418259032559</v>
      </c>
      <c r="R109">
        <f>IF(N109="",RANK(B109,$B$2:$B$145),"")</f>
        <v>108</v>
      </c>
      <c r="S109">
        <f t="shared" si="1"/>
        <v>0</v>
      </c>
    </row>
    <row r="110" spans="1:19" x14ac:dyDescent="0.2">
      <c r="A110" t="s">
        <v>102</v>
      </c>
      <c r="B110" s="3">
        <v>1.57692355577323</v>
      </c>
      <c r="C110">
        <v>54</v>
      </c>
      <c r="D110">
        <v>1.38</v>
      </c>
      <c r="E110">
        <v>4.79</v>
      </c>
      <c r="F110">
        <v>1.31</v>
      </c>
      <c r="G110">
        <v>3.49</v>
      </c>
      <c r="H110">
        <v>0.42</v>
      </c>
      <c r="I110">
        <v>10.18</v>
      </c>
      <c r="J110">
        <v>3.4999878</v>
      </c>
      <c r="K110">
        <v>9.5299999999999994</v>
      </c>
      <c r="L110">
        <v>1.7899944000000001</v>
      </c>
      <c r="M110">
        <v>2.46</v>
      </c>
      <c r="N110" s="1"/>
      <c r="O110" s="1"/>
      <c r="P110" s="3">
        <f>IF(N110&gt;0,"",B110/$V$10)</f>
        <v>1.9679918475234073</v>
      </c>
      <c r="Q110" s="3">
        <f>IF(N110="",P110*$V$21,"")</f>
        <v>4.0089238258168907</v>
      </c>
      <c r="R110">
        <f>IF(N110="",RANK(B110,$B$2:$B$145),"")</f>
        <v>109</v>
      </c>
      <c r="S110">
        <f t="shared" si="1"/>
        <v>0</v>
      </c>
    </row>
    <row r="111" spans="1:19" x14ac:dyDescent="0.2">
      <c r="A111" t="s">
        <v>92</v>
      </c>
      <c r="B111" s="3">
        <v>1.13898315877677</v>
      </c>
      <c r="C111">
        <v>77</v>
      </c>
      <c r="D111">
        <v>0.18</v>
      </c>
      <c r="E111">
        <v>0.93</v>
      </c>
      <c r="F111">
        <v>0.36</v>
      </c>
      <c r="G111">
        <v>7.9</v>
      </c>
      <c r="H111">
        <v>0.87</v>
      </c>
      <c r="I111">
        <v>12.46</v>
      </c>
      <c r="J111">
        <v>4.9600299999999997</v>
      </c>
      <c r="K111">
        <v>8.81</v>
      </c>
      <c r="L111">
        <v>2.3699940000000002</v>
      </c>
      <c r="M111">
        <v>2.98</v>
      </c>
      <c r="N111" s="1"/>
      <c r="O111" s="1"/>
      <c r="P111" s="3">
        <f>IF(N111&gt;0,"",B111/$V$10)</f>
        <v>1.4214446621288743</v>
      </c>
      <c r="Q111" s="3">
        <f>IF(N111="",P111*$V$21,"")</f>
        <v>2.8955726520208089</v>
      </c>
      <c r="R111">
        <f>IF(N111="",RANK(B111,$B$2:$B$145),"")</f>
        <v>110</v>
      </c>
      <c r="S111">
        <f t="shared" si="1"/>
        <v>0</v>
      </c>
    </row>
    <row r="112" spans="1:19" x14ac:dyDescent="0.2">
      <c r="A112" t="s">
        <v>84</v>
      </c>
      <c r="B112" s="3">
        <v>0.747973065713327</v>
      </c>
      <c r="C112">
        <v>69</v>
      </c>
      <c r="D112">
        <v>0.83</v>
      </c>
      <c r="E112">
        <v>3.64</v>
      </c>
      <c r="F112">
        <v>0.96</v>
      </c>
      <c r="G112">
        <v>4.7699999999999996</v>
      </c>
      <c r="H112">
        <v>0.74</v>
      </c>
      <c r="I112">
        <v>10.56</v>
      </c>
      <c r="J112">
        <v>4.0799989999999999</v>
      </c>
      <c r="K112">
        <v>8.4700000000000006</v>
      </c>
      <c r="L112">
        <v>1.5599894000000001</v>
      </c>
      <c r="M112">
        <v>2.27</v>
      </c>
      <c r="N112" s="1"/>
      <c r="O112" s="1"/>
      <c r="P112" s="3">
        <f>IF(N112&gt;0,"",B112/$V$10)</f>
        <v>0.93346623563444275</v>
      </c>
      <c r="Q112" s="3">
        <f>IF(N112="",P112*$V$21,"")</f>
        <v>1.9015297432963638</v>
      </c>
      <c r="R112">
        <f>IF(N112="",RANK(B112,$B$2:$B$145),"")</f>
        <v>111</v>
      </c>
      <c r="S112">
        <f t="shared" si="1"/>
        <v>0</v>
      </c>
    </row>
    <row r="113" spans="1:19" x14ac:dyDescent="0.2">
      <c r="A113" t="s">
        <v>83</v>
      </c>
      <c r="B113" s="3">
        <v>0.166891570076517</v>
      </c>
      <c r="C113">
        <v>68</v>
      </c>
      <c r="D113">
        <v>1.17</v>
      </c>
      <c r="E113">
        <v>4.7</v>
      </c>
      <c r="F113">
        <v>1.05</v>
      </c>
      <c r="G113">
        <v>3.49</v>
      </c>
      <c r="H113">
        <v>0.44</v>
      </c>
      <c r="I113">
        <v>12.04</v>
      </c>
      <c r="J113">
        <v>4.6999469999999999</v>
      </c>
      <c r="K113">
        <v>11.06</v>
      </c>
      <c r="L113">
        <v>1.4799945999999999</v>
      </c>
      <c r="M113">
        <v>2.27</v>
      </c>
      <c r="N113" s="1"/>
      <c r="O113" s="1"/>
      <c r="P113" s="3">
        <f>IF(N113&gt;0,"",B113/$V$10)</f>
        <v>0.2082797534024525</v>
      </c>
      <c r="Q113" s="3">
        <f>IF(N113="",P113*$V$21,"")</f>
        <v>0.42427902681666324</v>
      </c>
      <c r="R113">
        <f>IF(N113="",RANK(B113,$B$2:$B$145),"")</f>
        <v>112</v>
      </c>
      <c r="S113">
        <f t="shared" si="1"/>
        <v>0</v>
      </c>
    </row>
    <row r="114" spans="1:19" x14ac:dyDescent="0.2">
      <c r="A114" t="s">
        <v>154</v>
      </c>
      <c r="B114" s="3">
        <v>0.16261297446812201</v>
      </c>
      <c r="C114">
        <v>71</v>
      </c>
      <c r="D114">
        <v>1.19</v>
      </c>
      <c r="E114">
        <v>4.22</v>
      </c>
      <c r="F114">
        <v>1.1499999999999999</v>
      </c>
      <c r="G114">
        <v>3.65</v>
      </c>
      <c r="H114">
        <v>0.3</v>
      </c>
      <c r="I114">
        <v>12.08</v>
      </c>
      <c r="J114">
        <v>4.4999729999999998</v>
      </c>
      <c r="K114">
        <v>10.35</v>
      </c>
      <c r="L114">
        <v>1.8700089</v>
      </c>
      <c r="M114">
        <v>2.63</v>
      </c>
      <c r="N114" s="1"/>
      <c r="O114" s="1"/>
      <c r="P114" s="3">
        <f>IF(N114&gt;0,"",B114/$V$10)</f>
        <v>0.20294008982437753</v>
      </c>
      <c r="Q114" s="3">
        <f>IF(N114="",P114*$V$21,"")</f>
        <v>0.41340179449127029</v>
      </c>
      <c r="R114">
        <f>IF(N114="",RANK(B114,$B$2:$B$145),"")</f>
        <v>113</v>
      </c>
      <c r="S114">
        <f t="shared" si="1"/>
        <v>0</v>
      </c>
    </row>
    <row r="115" spans="1:19" x14ac:dyDescent="0.2">
      <c r="A115" t="s">
        <v>62</v>
      </c>
      <c r="B115" s="3">
        <v>0.159528706690789</v>
      </c>
      <c r="C115">
        <v>65</v>
      </c>
      <c r="D115">
        <v>1.55</v>
      </c>
      <c r="E115">
        <v>4.55</v>
      </c>
      <c r="F115">
        <v>1.43</v>
      </c>
      <c r="G115">
        <v>5.33</v>
      </c>
      <c r="H115">
        <v>0.59</v>
      </c>
      <c r="I115">
        <v>8.85</v>
      </c>
      <c r="J115">
        <v>3.3500402</v>
      </c>
      <c r="K115">
        <v>8.7100000000000009</v>
      </c>
      <c r="L115">
        <v>0.58999520000000005</v>
      </c>
      <c r="M115">
        <v>1.0900000000000001</v>
      </c>
      <c r="N115" s="1"/>
      <c r="O115" s="1"/>
      <c r="P115" s="3">
        <f>IF(N115&gt;0,"",B115/$V$10)</f>
        <v>0.19909094075234515</v>
      </c>
      <c r="Q115" s="3">
        <f>IF(N115="",P115*$V$21,"")</f>
        <v>0.40556083445710633</v>
      </c>
      <c r="R115">
        <f>IF(N115="",RANK(B115,$B$2:$B$145),"")</f>
        <v>114</v>
      </c>
      <c r="S115">
        <f t="shared" si="1"/>
        <v>0</v>
      </c>
    </row>
    <row r="116" spans="1:19" x14ac:dyDescent="0.2">
      <c r="A116" t="s">
        <v>155</v>
      </c>
      <c r="B116" s="3">
        <v>0.10861519182429701</v>
      </c>
      <c r="C116">
        <v>72</v>
      </c>
      <c r="D116">
        <v>1.67</v>
      </c>
      <c r="E116">
        <v>5.76</v>
      </c>
      <c r="F116">
        <v>0.89</v>
      </c>
      <c r="G116">
        <v>3.04</v>
      </c>
      <c r="H116">
        <v>0.3</v>
      </c>
      <c r="I116">
        <v>11.08</v>
      </c>
      <c r="J116">
        <v>3.5300142000000001</v>
      </c>
      <c r="K116">
        <v>9.2899999999999991</v>
      </c>
      <c r="L116">
        <v>2.3599872</v>
      </c>
      <c r="M116">
        <v>2.88</v>
      </c>
      <c r="N116" s="1"/>
      <c r="O116" s="1"/>
      <c r="P116" s="3">
        <f>IF(N116&gt;0,"",B116/$V$10)</f>
        <v>0.13555115670942927</v>
      </c>
      <c r="Q116" s="3">
        <f>IF(N116="",P116*$V$21,"")</f>
        <v>0.27612627686101565</v>
      </c>
      <c r="R116">
        <f>IF(N116="",RANK(B116,$B$2:$B$145),"")</f>
        <v>115</v>
      </c>
      <c r="S116">
        <f t="shared" si="1"/>
        <v>0</v>
      </c>
    </row>
    <row r="117" spans="1:19" x14ac:dyDescent="0.2">
      <c r="A117" t="s">
        <v>156</v>
      </c>
      <c r="B117" s="3">
        <v>0.108401893581642</v>
      </c>
      <c r="C117">
        <v>70</v>
      </c>
      <c r="D117">
        <v>1.89</v>
      </c>
      <c r="E117">
        <v>2.0699999999999998</v>
      </c>
      <c r="F117">
        <v>0.83</v>
      </c>
      <c r="G117">
        <v>6.06</v>
      </c>
      <c r="H117">
        <v>0.41</v>
      </c>
      <c r="I117">
        <v>12.6</v>
      </c>
      <c r="J117">
        <v>4.2900489999999998</v>
      </c>
      <c r="K117">
        <v>10.33</v>
      </c>
      <c r="L117">
        <v>2.1400079999999999</v>
      </c>
      <c r="M117">
        <v>2.85</v>
      </c>
      <c r="N117" s="1"/>
      <c r="O117" s="1"/>
      <c r="P117" s="3">
        <f>IF(N117&gt;0,"",B117/$V$10)</f>
        <v>0.13528496168615164</v>
      </c>
      <c r="Q117" s="3">
        <f>IF(N117="",P117*$V$21,"")</f>
        <v>0.27558402076759003</v>
      </c>
      <c r="R117">
        <f>IF(N117="",RANK(B117,$B$2:$B$145),"")</f>
        <v>116</v>
      </c>
      <c r="S117">
        <f t="shared" si="1"/>
        <v>0</v>
      </c>
    </row>
    <row r="118" spans="1:19" x14ac:dyDescent="0.2">
      <c r="A118" t="s">
        <v>110</v>
      </c>
      <c r="B118" s="3">
        <v>0</v>
      </c>
      <c r="C118">
        <v>79</v>
      </c>
      <c r="D118">
        <v>1.79</v>
      </c>
      <c r="E118">
        <v>1.41</v>
      </c>
      <c r="F118">
        <v>0.61</v>
      </c>
      <c r="G118">
        <v>3.32</v>
      </c>
      <c r="H118">
        <v>0.09</v>
      </c>
      <c r="I118">
        <v>13.09</v>
      </c>
      <c r="J118">
        <v>4.6100459999999996</v>
      </c>
      <c r="K118">
        <v>10.07</v>
      </c>
      <c r="L118">
        <v>2.1</v>
      </c>
      <c r="M118">
        <v>2.4</v>
      </c>
      <c r="N118" s="1">
        <v>11</v>
      </c>
      <c r="O118" s="1"/>
      <c r="P118" s="3" t="str">
        <f>IF(N118&gt;0,"",B118/$V$10)</f>
        <v/>
      </c>
      <c r="Q118" s="3" t="str">
        <f>IF(N118="",P118*$V$21,"")</f>
        <v/>
      </c>
      <c r="R118" t="str">
        <f>IF(N118="",RANK(B118,$B$2:$B$145),"")</f>
        <v/>
      </c>
      <c r="S118" t="str">
        <f t="shared" si="1"/>
        <v/>
      </c>
    </row>
    <row r="119" spans="1:19" x14ac:dyDescent="0.2">
      <c r="A119" t="s">
        <v>157</v>
      </c>
      <c r="B119" s="3">
        <v>0</v>
      </c>
      <c r="C119">
        <v>73</v>
      </c>
      <c r="D119">
        <v>1.89</v>
      </c>
      <c r="E119">
        <v>2.77</v>
      </c>
      <c r="F119">
        <v>0.77</v>
      </c>
      <c r="G119">
        <v>4.2</v>
      </c>
      <c r="H119">
        <v>0.18</v>
      </c>
      <c r="I119">
        <v>10.119999999999999</v>
      </c>
      <c r="J119">
        <v>3.7300019999999998</v>
      </c>
      <c r="K119">
        <v>9.06</v>
      </c>
      <c r="L119">
        <v>0.74000250000000001</v>
      </c>
      <c r="M119">
        <v>0.95</v>
      </c>
      <c r="N119" s="1">
        <v>7</v>
      </c>
      <c r="O119" s="1"/>
      <c r="P119" s="3" t="str">
        <f>IF(N119&gt;0,"",B119/$V$10)</f>
        <v/>
      </c>
      <c r="Q119" s="3" t="str">
        <f>IF(N119="",P119*$V$21,"")</f>
        <v/>
      </c>
      <c r="R119" t="str">
        <f>IF(N119="",RANK(B119,$B$2:$B$145),"")</f>
        <v/>
      </c>
      <c r="S119" t="str">
        <f t="shared" si="1"/>
        <v/>
      </c>
    </row>
    <row r="120" spans="1:19" x14ac:dyDescent="0.2">
      <c r="A120" t="s">
        <v>134</v>
      </c>
      <c r="B120" s="3">
        <v>0</v>
      </c>
      <c r="C120">
        <v>72</v>
      </c>
      <c r="D120">
        <v>0.85</v>
      </c>
      <c r="E120">
        <v>1.3</v>
      </c>
      <c r="F120">
        <v>0.61</v>
      </c>
      <c r="G120">
        <v>7.71</v>
      </c>
      <c r="H120">
        <v>0.52</v>
      </c>
      <c r="I120">
        <v>10.68</v>
      </c>
      <c r="J120">
        <v>4.0200341000000002</v>
      </c>
      <c r="K120">
        <v>8.59</v>
      </c>
      <c r="L120">
        <v>1.7900109</v>
      </c>
      <c r="M120">
        <v>2.4300000000000002</v>
      </c>
      <c r="N120" s="1"/>
      <c r="O120" s="1"/>
      <c r="P120" s="3">
        <f>IF(N120&gt;0,"",B120/$V$10)</f>
        <v>0</v>
      </c>
      <c r="Q120" s="3">
        <f>IF(N120="",P120*$V$21,"")</f>
        <v>0</v>
      </c>
      <c r="R120">
        <f>IF(N120="",RANK(B120,$B$2:$B$145),"")</f>
        <v>117</v>
      </c>
      <c r="S120">
        <f t="shared" si="1"/>
        <v>0</v>
      </c>
    </row>
    <row r="121" spans="1:19" x14ac:dyDescent="0.2">
      <c r="A121" t="s">
        <v>71</v>
      </c>
      <c r="B121" s="3">
        <v>0</v>
      </c>
      <c r="C121">
        <v>72</v>
      </c>
      <c r="D121">
        <v>1.26</v>
      </c>
      <c r="E121">
        <v>2.79</v>
      </c>
      <c r="F121">
        <v>0.84</v>
      </c>
      <c r="G121">
        <v>3.05</v>
      </c>
      <c r="H121">
        <v>0.23</v>
      </c>
      <c r="I121">
        <v>11.5</v>
      </c>
      <c r="J121">
        <v>4.4000424000000002</v>
      </c>
      <c r="K121">
        <v>9.36</v>
      </c>
      <c r="L121">
        <v>1.4400071999999999</v>
      </c>
      <c r="M121">
        <v>1.63</v>
      </c>
      <c r="N121" s="1"/>
      <c r="O121" s="1"/>
      <c r="P121" s="3">
        <f>IF(N121&gt;0,"",B121/$V$10)</f>
        <v>0</v>
      </c>
      <c r="Q121" s="3">
        <f>IF(N121="",P121*$V$21,"")</f>
        <v>0</v>
      </c>
      <c r="R121">
        <f>IF(N121="",RANK(B121,$B$2:$B$145),"")</f>
        <v>117</v>
      </c>
      <c r="S121">
        <f t="shared" si="1"/>
        <v>0</v>
      </c>
    </row>
    <row r="122" spans="1:19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7"/>
      <c r="Q122" s="7"/>
      <c r="R122" s="5">
        <f>IF(N122="",RANK(B122,$B$2:$B$145),"")</f>
        <v>117</v>
      </c>
      <c r="S122" s="5">
        <f t="shared" si="1"/>
        <v>0</v>
      </c>
    </row>
    <row r="123" spans="1:19" x14ac:dyDescent="0.2">
      <c r="A123" s="5" t="s">
        <v>137</v>
      </c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>
        <v>5</v>
      </c>
      <c r="O123" s="5"/>
      <c r="P123" s="7"/>
      <c r="Q123" s="7"/>
      <c r="R123" s="5" t="str">
        <f>IF(N123="",RANK(B123,$B$2:$B$145),"")</f>
        <v/>
      </c>
      <c r="S123" s="5" t="str">
        <f t="shared" si="1"/>
        <v/>
      </c>
    </row>
    <row r="124" spans="1:19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7"/>
      <c r="Q124" s="7"/>
      <c r="R124" s="5">
        <f>IF(N124="",RANK(B124,$B$2:$B$145),"")</f>
        <v>117</v>
      </c>
      <c r="S124" s="5">
        <f t="shared" si="1"/>
        <v>0</v>
      </c>
    </row>
    <row r="125" spans="1:19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7"/>
      <c r="Q125" s="7"/>
      <c r="R125" s="5">
        <f>IF(N125="",RANK(B125,$B$2:$B$145),"")</f>
        <v>117</v>
      </c>
      <c r="S125" s="5">
        <f t="shared" si="1"/>
        <v>0</v>
      </c>
    </row>
    <row r="126" spans="1:19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7"/>
      <c r="Q126" s="7"/>
      <c r="R126" s="5">
        <f>IF(N126="",RANK(B126,$B$2:$B$145),"")</f>
        <v>117</v>
      </c>
      <c r="S126" s="5">
        <f t="shared" si="1"/>
        <v>0</v>
      </c>
    </row>
    <row r="127" spans="1:19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7"/>
      <c r="Q127" s="7"/>
      <c r="R127" s="5">
        <f>IF(N127="",RANK(B127,$B$2:$B$145),"")</f>
        <v>117</v>
      </c>
      <c r="S127" s="5">
        <f t="shared" si="1"/>
        <v>0</v>
      </c>
    </row>
    <row r="128" spans="1:19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7"/>
      <c r="Q128" s="7"/>
      <c r="R128" s="5">
        <f>IF(N128="",RANK(B128,$B$2:$B$145),"")</f>
        <v>117</v>
      </c>
      <c r="S128" s="5">
        <f t="shared" si="1"/>
        <v>0</v>
      </c>
    </row>
    <row r="129" spans="1:19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7"/>
      <c r="Q129" s="7"/>
      <c r="R129" s="5">
        <f>IF(N129="",RANK(B129,$B$2:$B$145),"")</f>
        <v>117</v>
      </c>
      <c r="S129" s="5">
        <f t="shared" si="1"/>
        <v>0</v>
      </c>
    </row>
    <row r="130" spans="1:19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7"/>
      <c r="Q130" s="7"/>
      <c r="R130" s="5">
        <f>IF(N130="",RANK(B130,$B$2:$B$145),"")</f>
        <v>117</v>
      </c>
      <c r="S130" s="5">
        <f t="shared" ref="S130:S145" si="2">IF(R130="","",IF(RANK(R130,$R$2:$R$145,1)&lt;=$V$19,1,0))</f>
        <v>0</v>
      </c>
    </row>
    <row r="131" spans="1:19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7"/>
      <c r="Q131" s="7"/>
      <c r="R131" s="5">
        <f>IF(N131="",RANK(B131,$B$2:$B$145),"")</f>
        <v>117</v>
      </c>
      <c r="S131" s="5">
        <f t="shared" si="2"/>
        <v>0</v>
      </c>
    </row>
    <row r="132" spans="1:19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7"/>
      <c r="Q132" s="7"/>
      <c r="R132" s="5">
        <f>IF(N132="",RANK(B132,$B$2:$B$145),"")</f>
        <v>117</v>
      </c>
      <c r="S132" s="5">
        <f t="shared" si="2"/>
        <v>0</v>
      </c>
    </row>
    <row r="133" spans="1:19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7"/>
      <c r="Q133" s="7"/>
      <c r="R133" s="5">
        <f>IF(N133="",RANK(B133,$B$2:$B$145),"")</f>
        <v>117</v>
      </c>
      <c r="S133" s="5">
        <f t="shared" si="2"/>
        <v>0</v>
      </c>
    </row>
    <row r="134" spans="1:19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7"/>
      <c r="Q134" s="7"/>
      <c r="R134" s="5">
        <f>IF(N134="",RANK(B134,$B$2:$B$145),"")</f>
        <v>117</v>
      </c>
      <c r="S134" s="5">
        <f t="shared" si="2"/>
        <v>0</v>
      </c>
    </row>
    <row r="135" spans="1:19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7"/>
      <c r="Q135" s="7"/>
      <c r="R135" s="5">
        <f>IF(N135="",RANK(B135,$B$2:$B$145),"")</f>
        <v>117</v>
      </c>
      <c r="S135" s="5">
        <f t="shared" si="2"/>
        <v>0</v>
      </c>
    </row>
    <row r="136" spans="1:19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7"/>
      <c r="Q136" s="7"/>
      <c r="R136" s="5">
        <f>IF(N136="",RANK(B136,$B$2:$B$145),"")</f>
        <v>117</v>
      </c>
      <c r="S136" s="5">
        <f t="shared" si="2"/>
        <v>0</v>
      </c>
    </row>
    <row r="137" spans="1:19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7"/>
      <c r="Q137" s="7"/>
      <c r="R137" s="5">
        <f>IF(N137="",RANK(B137,$B$2:$B$145),"")</f>
        <v>117</v>
      </c>
      <c r="S137" s="5">
        <f t="shared" si="2"/>
        <v>0</v>
      </c>
    </row>
    <row r="138" spans="1:19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7"/>
      <c r="Q138" s="7"/>
      <c r="R138" s="5">
        <f>IF(N138="",RANK(B138,$B$2:$B$145),"")</f>
        <v>117</v>
      </c>
      <c r="S138" s="5">
        <f t="shared" si="2"/>
        <v>0</v>
      </c>
    </row>
    <row r="139" spans="1:19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7"/>
      <c r="Q139" s="7"/>
      <c r="R139" s="5">
        <f>IF(N139="",RANK(B139,$B$2:$B$145),"")</f>
        <v>117</v>
      </c>
      <c r="S139" s="5">
        <f t="shared" si="2"/>
        <v>0</v>
      </c>
    </row>
    <row r="140" spans="1:19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7"/>
      <c r="Q140" s="7"/>
      <c r="R140" s="5">
        <f>IF(N140="",RANK(B140,$B$2:$B$145),"")</f>
        <v>117</v>
      </c>
      <c r="S140" s="5">
        <f t="shared" si="2"/>
        <v>0</v>
      </c>
    </row>
    <row r="141" spans="1:19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7"/>
      <c r="Q141" s="7"/>
      <c r="R141" s="5">
        <f>IF(N141="",RANK(B141,$B$2:$B$145),"")</f>
        <v>117</v>
      </c>
      <c r="S141" s="5">
        <f t="shared" si="2"/>
        <v>0</v>
      </c>
    </row>
    <row r="142" spans="1:19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7"/>
      <c r="Q142" s="7"/>
      <c r="R142" s="5">
        <f>IF(N142="",RANK(B142,$B$2:$B$145),"")</f>
        <v>117</v>
      </c>
      <c r="S142" s="5">
        <f t="shared" si="2"/>
        <v>0</v>
      </c>
    </row>
    <row r="143" spans="1:19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7"/>
      <c r="Q143" s="7"/>
      <c r="R143" s="5">
        <f>IF(N143="",RANK(B143,$B$2:$B$145),"")</f>
        <v>117</v>
      </c>
      <c r="S143" s="5">
        <f t="shared" si="2"/>
        <v>0</v>
      </c>
    </row>
    <row r="144" spans="1:19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7"/>
      <c r="Q144" s="7"/>
      <c r="R144" s="5">
        <f>IF(N144="",RANK(B144,$B$2:$B$145),"")</f>
        <v>117</v>
      </c>
      <c r="S144" s="5">
        <f t="shared" si="2"/>
        <v>0</v>
      </c>
    </row>
    <row r="145" spans="1:19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7"/>
      <c r="Q145" s="7"/>
      <c r="R145" s="5">
        <f>IF(N145="",RANK(B145,$B$2:$B$145),"")</f>
        <v>117</v>
      </c>
      <c r="S145" s="5">
        <f t="shared" si="2"/>
        <v>0</v>
      </c>
    </row>
  </sheetData>
  <mergeCells count="2">
    <mergeCell ref="U1:V1"/>
    <mergeCell ref="U12:V1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200_12_10_350_50_player_val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2017-09-27T15:23:06Z</dcterms:created>
  <dcterms:modified xsi:type="dcterms:W3CDTF">2018-10-02T21:31:26Z</dcterms:modified>
</cp:coreProperties>
</file>