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'변동분석'!$A$6:$AW$118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76" fontId="7" fillId="0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66" fontId="9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2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ill>
        <patternFill patternType="solid">
          <fgColor rgb="00E8E3F3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변동표(경험조정-신계약비)와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예시보험㈜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2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경험조정-신계약비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(신계약비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IF(AND(D20="신계약비",OR(C20="GMM",C20="VFA")),"CSM 조정 ("&amp;C20&amp;")",IF(D20="신계약비","당기손익","당기손익(보험서비스결과)"))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IF(AND(D21="신계약비",OR(C21="GMM",C21="VFA")),"CSM 조정 ("&amp;C21&amp;")",IF(D21="신계약비","당기손익","당기손익(보험서비스결과)"))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IF(AND(D22="신계약비",OR(C22="GMM",C22="VFA")),"CSM 조정 ("&amp;C22&amp;")",IF(D22="신계약비","당기손익","당기손익(보험서비스결과)"))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IF(AND(D23="신계약비",OR(C23="GMM",C23="VFA")),"CSM 조정 ("&amp;C23&amp;")",IF(D23="신계약비","당기손익","당기손익(보험서비스결과)"))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IF(AND(D24="신계약비",OR(C24="GMM",C24="VFA")),"CSM 조정 ("&amp;C24&amp;")",IF(D24="신계약비","당기손익","당기손익(보험서비스결과)"))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IF(AND(D25="신계약비",OR(C25="GMM",C25="VFA")),"CSM 조정 ("&amp;C25&amp;")",IF(D25="신계약비","당기손익","당기손익(보험서비스결과)"))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IF(AND(D26="신계약비",OR(C26="GMM",C26="VFA")),"CSM 조정 ("&amp;C26&amp;")",IF(D26="신계약비","당기손익","당기손익(보험서비스결과)"))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IF(AND(D27="신계약비",OR(C27="GMM",C27="VFA")),"CSM 조정 ("&amp;C27&amp;")",IF(D27="신계약비","당기손익","당기손익(보험서비스결과)"))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IF(AND(D28="신계약비",OR(C28="GMM",C28="VFA")),"CSM 조정 ("&amp;C28&amp;")",IF(D28="신계약비","당기손익","당기손익(보험서비스결과)"))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IF(AND(D29="신계약비",OR(C29="GMM",C29="VFA")),"CSM 조정 ("&amp;C29&amp;")",IF(D29="신계약비","당기손익","당기손익(보험서비스결과)"))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IF(AND(D30="신계약비",OR(C30="GMM",C30="VFA")),"CSM 조정 ("&amp;C30&amp;")",IF(D30="신계약비","당기손익","당기손익(보험서비스결과)"))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IF(AND(D31="신계약비",OR(C31="GMM",C31="VFA")),"CSM 조정 ("&amp;C31&amp;")",IF(D31="신계약비","당기손익","당기손익(보험서비스결과)"))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신계약비)</t>
        </is>
      </c>
      <c r="B32" s="32" t="n"/>
      <c r="C32" s="32" t="n"/>
      <c r="D32" s="32" t="n"/>
      <c r="E32" s="32" t="n"/>
      <c r="F32" s="33" t="n"/>
      <c r="G32" s="47">
        <f>SUMIFS($G$20:$G$31,$H$20:$H$31,"CSM 조정 (GMM)")</f>
        <v/>
      </c>
      <c r="H32" s="48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신계약비)</t>
        </is>
      </c>
      <c r="B33" s="32" t="n"/>
      <c r="C33" s="32" t="n"/>
      <c r="D33" s="32" t="n"/>
      <c r="E33" s="32" t="n"/>
      <c r="F33" s="33" t="n"/>
      <c r="G33" s="47">
        <f>SUMIFS($G$20:$G$31,$H$20:$H$31,"CSM 조정 (VFA)")</f>
        <v/>
      </c>
      <c r="H33" s="48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PAA 신계약비)</t>
        </is>
      </c>
      <c r="B34" s="32" t="n"/>
      <c r="C34" s="32" t="n"/>
      <c r="D34" s="32" t="n"/>
      <c r="E34" s="32" t="n"/>
      <c r="F34" s="33" t="n"/>
      <c r="G34" s="47">
        <f>SUMIFS($G$20:$G$31,$H$20:$H$31,"당기손익*")</f>
        <v/>
      </c>
      <c r="H34" s="48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'경험조정-신계약비' CSM vs TRACE 추정)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2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IF(B39="PAA",0,SUMIFS($G$20:$G$31,$A$20:$A$31,$A39,$D$20:$D$31,"신계약비"))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IF(B40="PAA",0,SUMIFS($G$20:$G$31,$A$20:$A$31,$A40,$D$20:$D$31,"신계약비"))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IF(B41="PAA",0,SUMIFS($G$20:$G$31,$A$20:$A$31,$A41,$D$20:$D$31,"신계약비"))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IF(B42="PAA",0,SUMIFS($G$20:$G$31,$A$20:$A$31,$A42,$D$20:$D$31,"신계약비"))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49" t="inlineStr">
        <is>
          <t>F00</t>
        </is>
      </c>
      <c r="B46" s="43" t="inlineStr">
        <is>
          <t>기초잔액</t>
        </is>
      </c>
      <c r="C46" s="50">
        <f>SUMIFS(부채변동표!$M$5:$M$20000,부채변동표!$L$5:$L$20000,설정!$C$20,부채변동표!$P$5:$P$20000,$A46,부채변동표!$E$5:$E$20000,"GMM")</f>
        <v/>
      </c>
      <c r="D46" s="50">
        <f>SUMIFS(부채변동표!$N$5:$N$20000,부채변동표!$L$5:$L$20000,설정!$C$20,부채변동표!$P$5:$P$20000,$A46,부채변동표!$E$5:$E$20000,"GMM")</f>
        <v/>
      </c>
      <c r="E46" s="50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1">
        <f>SUMIFS(부채변동표!$M$5:$M$20000,부채변동표!$L$5:$L$20000,설정!$C$20,부채변동표!$P$5:$P$20000,$A47,부채변동표!$E$5:$E$20000,"GMM")</f>
        <v/>
      </c>
      <c r="D47" s="51">
        <f>SUMIFS(부채변동표!$N$5:$N$20000,부채변동표!$L$5:$L$20000,설정!$C$20,부채변동표!$P$5:$P$20000,$A47,부채변동표!$E$5:$E$20000,"GMM")</f>
        <v/>
      </c>
      <c r="E47" s="51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1">
        <f>SUMIFS(부채변동표!$M$5:$M$20000,부채변동표!$L$5:$L$20000,설정!$C$20,부채변동표!$P$5:$P$20000,$A48,부채변동표!$E$5:$E$20000,"GMM")</f>
        <v/>
      </c>
      <c r="D48" s="51">
        <f>SUMIFS(부채변동표!$N$5:$N$20000,부채변동표!$L$5:$L$20000,설정!$C$20,부채변동표!$P$5:$P$20000,$A48,부채변동표!$E$5:$E$20000,"GMM")</f>
        <v/>
      </c>
      <c r="E48" s="51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1">
        <f>SUMIFS(부채변동표!$M$5:$M$20000,부채변동표!$L$5:$L$20000,설정!$C$20,부채변동표!$P$5:$P$20000,$A49,부채변동표!$E$5:$E$20000,"GMM")</f>
        <v/>
      </c>
      <c r="D49" s="51">
        <f>SUMIFS(부채변동표!$N$5:$N$20000,부채변동표!$L$5:$L$20000,설정!$C$20,부채변동표!$P$5:$P$20000,$A49,부채변동표!$E$5:$E$20000,"GMM")</f>
        <v/>
      </c>
      <c r="E49" s="51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경험조정-신계약비</t>
        </is>
      </c>
      <c r="C50" s="51">
        <f>SUMIFS(부채변동표!$M$5:$M$20000,부채변동표!$L$5:$L$20000,설정!$C$20,부채변동표!$P$5:$P$20000,$A50,부채변동표!$E$5:$E$20000,"GMM")</f>
        <v/>
      </c>
      <c r="D50" s="51">
        <f>SUMIFS(부채변동표!$N$5:$N$20000,부채변동표!$L$5:$L$20000,설정!$C$20,부채변동표!$P$5:$P$20000,$A50,부채변동표!$E$5:$E$20000,"GMM")</f>
        <v/>
      </c>
      <c r="E50" s="51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1">
        <f>SUMIFS(부채변동표!$M$5:$M$20000,부채변동표!$L$5:$L$20000,설정!$C$20,부채변동표!$P$5:$P$20000,$A51,부채변동표!$E$5:$E$20000,"GMM")</f>
        <v/>
      </c>
      <c r="D51" s="51">
        <f>SUMIFS(부채변동표!$N$5:$N$20000,부채변동표!$L$5:$L$20000,설정!$C$20,부채변동표!$P$5:$P$20000,$A51,부채변동표!$E$5:$E$20000,"GMM")</f>
        <v/>
      </c>
      <c r="E51" s="51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1">
        <f>SUMIFS(부채변동표!$M$5:$M$20000,부채변동표!$L$5:$L$20000,설정!$C$20,부채변동표!$P$5:$P$20000,$A52,부채변동표!$E$5:$E$20000,"GMM")</f>
        <v/>
      </c>
      <c r="D52" s="51">
        <f>SUMIFS(부채변동표!$N$5:$N$20000,부채변동표!$L$5:$L$20000,설정!$C$20,부채변동표!$P$5:$P$20000,$A52,부채변동표!$E$5:$E$20000,"GMM")</f>
        <v/>
      </c>
      <c r="E52" s="51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1">
        <f>SUMIFS(부채변동표!$M$5:$M$20000,부채변동표!$L$5:$L$20000,설정!$C$20,부채변동표!$P$5:$P$20000,$A53,부채변동표!$E$5:$E$20000,"GMM")</f>
        <v/>
      </c>
      <c r="D53" s="51">
        <f>SUMIFS(부채변동표!$N$5:$N$20000,부채변동표!$L$5:$L$20000,설정!$C$20,부채변동표!$P$5:$P$20000,$A53,부채변동표!$E$5:$E$20000,"GMM")</f>
        <v/>
      </c>
      <c r="E53" s="51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1">
        <f>SUMIFS(부채변동표!$M$5:$M$20000,부채변동표!$L$5:$L$20000,설정!$C$20,부채변동표!$P$5:$P$20000,$A54,부채변동표!$E$5:$E$20000,"GMM")</f>
        <v/>
      </c>
      <c r="D54" s="51">
        <f>SUMIFS(부채변동표!$N$5:$N$20000,부채변동표!$L$5:$L$20000,설정!$C$20,부채변동표!$P$5:$P$20000,$A54,부채변동표!$E$5:$E$20000,"GMM")</f>
        <v/>
      </c>
      <c r="E54" s="51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1">
        <f>SUMIFS(부채변동표!$M$5:$M$20000,부채변동표!$L$5:$L$20000,설정!$C$20,부채변동표!$P$5:$P$20000,$A55,부채변동표!$E$5:$E$20000,"GMM")</f>
        <v/>
      </c>
      <c r="D55" s="51">
        <f>SUMIFS(부채변동표!$N$5:$N$20000,부채변동표!$L$5:$L$20000,설정!$C$20,부채변동표!$P$5:$P$20000,$A55,부채변동표!$E$5:$E$20000,"GMM")</f>
        <v/>
      </c>
      <c r="E55" s="51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49" t="inlineStr">
        <is>
          <t>F99</t>
        </is>
      </c>
      <c r="B56" s="43" t="inlineStr">
        <is>
          <t>기말잔액</t>
        </is>
      </c>
      <c r="C56" s="50">
        <f>SUMIFS(부채변동표!$M$5:$M$20000,부채변동표!$L$5:$L$20000,설정!$C$20,부채변동표!$P$5:$P$20000,$A56,부채변동표!$E$5:$E$20000,"GMM")</f>
        <v/>
      </c>
      <c r="D56" s="50">
        <f>SUMIFS(부채변동표!$N$5:$N$20000,부채변동표!$L$5:$L$20000,설정!$C$20,부채변동표!$P$5:$P$20000,$A56,부채변동표!$E$5:$E$20000,"GMM")</f>
        <v/>
      </c>
      <c r="E56" s="50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2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2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49" t="inlineStr">
        <is>
          <t>F00</t>
        </is>
      </c>
      <c r="B63" s="43" t="inlineStr">
        <is>
          <t>기초잔액</t>
        </is>
      </c>
      <c r="C63" s="50">
        <f>SUMIFS(부채변동표!$M$5:$M$20000,부채변동표!$L$5:$L$20000,설정!$C$20,부채변동표!$P$5:$P$20000,$A63,부채변동표!$E$5:$E$20000,"VFA")</f>
        <v/>
      </c>
      <c r="D63" s="50">
        <f>SUMIFS(부채변동표!$N$5:$N$20000,부채변동표!$L$5:$L$20000,설정!$C$20,부채변동표!$P$5:$P$20000,$A63,부채변동표!$E$5:$E$20000,"VFA")</f>
        <v/>
      </c>
      <c r="E63" s="50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1">
        <f>SUMIFS(부채변동표!$M$5:$M$20000,부채변동표!$L$5:$L$20000,설정!$C$20,부채변동표!$P$5:$P$20000,$A64,부채변동표!$E$5:$E$20000,"VFA")</f>
        <v/>
      </c>
      <c r="D64" s="51">
        <f>SUMIFS(부채변동표!$N$5:$N$20000,부채변동표!$L$5:$L$20000,설정!$C$20,부채변동표!$P$5:$P$20000,$A64,부채변동표!$E$5:$E$20000,"VFA")</f>
        <v/>
      </c>
      <c r="E64" s="51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1">
        <f>SUMIFS(부채변동표!$M$5:$M$20000,부채변동표!$L$5:$L$20000,설정!$C$20,부채변동표!$P$5:$P$20000,$A65,부채변동표!$E$5:$E$20000,"VFA")</f>
        <v/>
      </c>
      <c r="D65" s="51">
        <f>SUMIFS(부채변동표!$N$5:$N$20000,부채변동표!$L$5:$L$20000,설정!$C$20,부채변동표!$P$5:$P$20000,$A65,부채변동표!$E$5:$E$20000,"VFA")</f>
        <v/>
      </c>
      <c r="E65" s="51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1">
        <f>SUMIFS(부채변동표!$M$5:$M$20000,부채변동표!$L$5:$L$20000,설정!$C$20,부채변동표!$P$5:$P$20000,$A66,부채변동표!$E$5:$E$20000,"VFA")</f>
        <v/>
      </c>
      <c r="D66" s="51">
        <f>SUMIFS(부채변동표!$N$5:$N$20000,부채변동표!$L$5:$L$20000,설정!$C$20,부채변동표!$P$5:$P$20000,$A66,부채변동표!$E$5:$E$20000,"VFA")</f>
        <v/>
      </c>
      <c r="E66" s="51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경험조정-신계약비</t>
        </is>
      </c>
      <c r="C67" s="51">
        <f>SUMIFS(부채변동표!$M$5:$M$20000,부채변동표!$L$5:$L$20000,설정!$C$20,부채변동표!$P$5:$P$20000,$A67,부채변동표!$E$5:$E$20000,"VFA")</f>
        <v/>
      </c>
      <c r="D67" s="51">
        <f>SUMIFS(부채변동표!$N$5:$N$20000,부채변동표!$L$5:$L$20000,설정!$C$20,부채변동표!$P$5:$P$20000,$A67,부채변동표!$E$5:$E$20000,"VFA")</f>
        <v/>
      </c>
      <c r="E67" s="51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1">
        <f>SUMIFS(부채변동표!$M$5:$M$20000,부채변동표!$L$5:$L$20000,설정!$C$20,부채변동표!$P$5:$P$20000,$A68,부채변동표!$E$5:$E$20000,"VFA")</f>
        <v/>
      </c>
      <c r="D68" s="51">
        <f>SUMIFS(부채변동표!$N$5:$N$20000,부채변동표!$L$5:$L$20000,설정!$C$20,부채변동표!$P$5:$P$20000,$A68,부채변동표!$E$5:$E$20000,"VFA")</f>
        <v/>
      </c>
      <c r="E68" s="51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1">
        <f>SUMIFS(부채변동표!$M$5:$M$20000,부채변동표!$L$5:$L$20000,설정!$C$20,부채변동표!$P$5:$P$20000,$A69,부채변동표!$E$5:$E$20000,"VFA")</f>
        <v/>
      </c>
      <c r="D69" s="51">
        <f>SUMIFS(부채변동표!$N$5:$N$20000,부채변동표!$L$5:$L$20000,설정!$C$20,부채변동표!$P$5:$P$20000,$A69,부채변동표!$E$5:$E$20000,"VFA")</f>
        <v/>
      </c>
      <c r="E69" s="51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1">
        <f>SUMIFS(부채변동표!$M$5:$M$20000,부채변동표!$L$5:$L$20000,설정!$C$20,부채변동표!$P$5:$P$20000,$A70,부채변동표!$E$5:$E$20000,"VFA")</f>
        <v/>
      </c>
      <c r="D70" s="51">
        <f>SUMIFS(부채변동표!$N$5:$N$20000,부채변동표!$L$5:$L$20000,설정!$C$20,부채변동표!$P$5:$P$20000,$A70,부채변동표!$E$5:$E$20000,"VFA")</f>
        <v/>
      </c>
      <c r="E70" s="51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1">
        <f>SUMIFS(부채변동표!$M$5:$M$20000,부채변동표!$L$5:$L$20000,설정!$C$20,부채변동표!$P$5:$P$20000,$A71,부채변동표!$E$5:$E$20000,"VFA")</f>
        <v/>
      </c>
      <c r="D71" s="51">
        <f>SUMIFS(부채변동표!$N$5:$N$20000,부채변동표!$L$5:$L$20000,설정!$C$20,부채변동표!$P$5:$P$20000,$A71,부채변동표!$E$5:$E$20000,"VFA")</f>
        <v/>
      </c>
      <c r="E71" s="51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1">
        <f>SUMIFS(부채변동표!$M$5:$M$20000,부채변동표!$L$5:$L$20000,설정!$C$20,부채변동표!$P$5:$P$20000,$A72,부채변동표!$E$5:$E$20000,"VFA")</f>
        <v/>
      </c>
      <c r="D72" s="51">
        <f>SUMIFS(부채변동표!$N$5:$N$20000,부채변동표!$L$5:$L$20000,설정!$C$20,부채변동표!$P$5:$P$20000,$A72,부채변동표!$E$5:$E$20000,"VFA")</f>
        <v/>
      </c>
      <c r="E72" s="51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49" t="inlineStr">
        <is>
          <t>F99</t>
        </is>
      </c>
      <c r="B73" s="43" t="inlineStr">
        <is>
          <t>기말잔액</t>
        </is>
      </c>
      <c r="C73" s="50">
        <f>SUMIFS(부채변동표!$M$5:$M$20000,부채변동표!$L$5:$L$20000,설정!$C$20,부채변동표!$P$5:$P$20000,$A73,부채변동표!$E$5:$E$20000,"VFA")</f>
        <v/>
      </c>
      <c r="D73" s="50">
        <f>SUMIFS(부채변동표!$N$5:$N$20000,부채변동표!$L$5:$L$20000,설정!$C$20,부채변동표!$P$5:$P$20000,$A73,부채변동표!$E$5:$E$20000,"VFA")</f>
        <v/>
      </c>
      <c r="E73" s="50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2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2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53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53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53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53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53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cellIs" priority="1" operator="equal" dxfId="7">
      <formula>"CSM 조정 (GMM)"</formula>
    </cfRule>
    <cfRule type="cellIs" priority="2" operator="equal" dxfId="8">
      <formula>"CSM 조정 (VFA)"</formula>
    </cfRule>
  </conditionalFormatting>
  <conditionalFormatting sqref="G20:G31">
    <cfRule type="cellIs" priority="3" operator="lessThan" dxfId="9">
      <formula>0</formula>
    </cfRule>
  </conditionalFormatting>
  <conditionalFormatting sqref="F39:F42">
    <cfRule type="cellIs" priority="4" operator="equal" dxfId="1">
      <formula>"차이 확인"</formula>
    </cfRule>
  </conditionalFormatting>
  <conditionalFormatting sqref="F46:F56">
    <cfRule type="cellIs" priority="5" operator="equal" dxfId="7">
      <formula>"사업비"</formula>
    </cfRule>
  </conditionalFormatting>
  <conditionalFormatting sqref="F63:F73">
    <cfRule type="cellIs" priority="6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N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전년동월 / 전분기</t>
        </is>
      </c>
      <c r="E6" s="62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3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4" t="inlineStr">
        <is>
          <t>(계산) 선택 키</t>
        </is>
      </c>
      <c r="C9" s="65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4" t="inlineStr">
        <is>
          <t>(계산) 당기 시작</t>
        </is>
      </c>
      <c r="C10" s="66">
        <f>IF(C6="전분기",설정!$C$22,설정!$C$20)</f>
        <v/>
      </c>
    </row>
    <row r="11">
      <c r="B11" s="64" t="inlineStr">
        <is>
          <t>(계산) 당기 끝</t>
        </is>
      </c>
      <c r="C11" s="66">
        <f>설정!$C$20</f>
        <v/>
      </c>
    </row>
    <row r="12">
      <c r="B12" s="64" t="inlineStr">
        <is>
          <t>(계산) 비교 시작</t>
        </is>
      </c>
      <c r="C12" s="66">
        <f>IF(C6="전월",설정!$C$20-1,IF(C6="전년동월",설정!$C$20-12,설정!$C$22-3))</f>
        <v/>
      </c>
    </row>
    <row r="13">
      <c r="B13" s="64" t="inlineStr">
        <is>
          <t>(계산) 비교 끝</t>
        </is>
      </c>
      <c r="C13" s="66">
        <f>IF(C6="전월",설정!$C$20-1,IF(C6="전년동월",설정!$C$20-12,설정!$C$20-3))</f>
        <v/>
      </c>
    </row>
    <row r="15" ht="2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</t>
        </is>
      </c>
      <c r="G15" s="4" t="inlineStr">
        <is>
          <t>연간 소진 예상월</t>
        </is>
      </c>
    </row>
    <row r="16">
      <c r="A16" s="67">
        <f>SUMIFS(전표_원본!$P$5:$P$100000,전표_원본!$Q$5:$Q$100000,"당기")</f>
        <v/>
      </c>
      <c r="B16" s="67">
        <f>SUMIFS(전표_원본!$P$5:$P$100000,전표_원본!$Q$5:$Q$100000,"비교")</f>
        <v/>
      </c>
      <c r="C16" s="68">
        <f>A16-B16</f>
        <v/>
      </c>
      <c r="D16" s="69">
        <f>IF(B16&lt;=0,IF(A16&gt;0,1,0),A16/B16-1)</f>
        <v/>
      </c>
      <c r="E16" s="70">
        <f>IFERROR(INDEX(변동분석!$AO$7:$AO$506,MATCH($C$9,변동분석!$E$7:$E$506,0)),"-")</f>
        <v/>
      </c>
      <c r="F16" s="67">
        <f>IFERROR(INDEX(변동분석!$X$7:$X$506,MATCH($C$9,변동분석!$E$7:$E$506,0)),0)</f>
        <v/>
      </c>
      <c r="G16" s="70">
        <f>IFERROR(INDEX(변동분석!$Y$7:$Y$506,MATCH($C$9,변동분석!$E$7:$E$506,0)),"")</f>
        <v/>
      </c>
    </row>
    <row r="18" ht="48" customHeight="1">
      <c r="A18" s="71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"&amp;$E$16&amp;IF(N($F$16)&gt;0,", 연간 "&amp;TEXT($F$16,"#,##0.0")&amp;" 부족 예상 ("&amp;$G$16&amp;" 소진)","")&amp;".")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2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3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2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3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2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3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2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4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3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2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3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2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3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2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3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2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3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5">
        <f>IF($K32="","",INDEX($R$32:$R$46,$K32))</f>
        <v/>
      </c>
      <c r="E32" s="72">
        <f>IF(OR($K32="",$C$16&lt;=0),"",D32/$C$16)</f>
        <v/>
      </c>
      <c r="F32" s="76">
        <f>IF($K32="","",INDEX($S$32:$S$46,$K32))</f>
        <v/>
      </c>
      <c r="G32" s="76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5">
        <f>IF($K33="","",INDEX($R$32:$R$46,$K33))</f>
        <v/>
      </c>
      <c r="E33" s="72">
        <f>IF(OR($K33="",$C$16&lt;=0),"",D33/$C$16)</f>
        <v/>
      </c>
      <c r="F33" s="76">
        <f>IF($K33="","",INDEX($S$32:$S$46,$K33))</f>
        <v/>
      </c>
      <c r="G33" s="76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5">
        <f>IF($K34="","",INDEX($R$32:$R$46,$K34))</f>
        <v/>
      </c>
      <c r="E34" s="72">
        <f>IF(OR($K34="",$C$16&lt;=0),"",D34/$C$16)</f>
        <v/>
      </c>
      <c r="F34" s="76">
        <f>IF($K34="","",INDEX($S$32:$S$46,$K34))</f>
        <v/>
      </c>
      <c r="G34" s="76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5">
        <f>IF($K35="","",INDEX($R$32:$R$46,$K35))</f>
        <v/>
      </c>
      <c r="E35" s="72">
        <f>IF(OR($K35="",$C$16&lt;=0),"",D35/$C$16)</f>
        <v/>
      </c>
      <c r="F35" s="76">
        <f>IF($K35="","",INDEX($S$32:$S$46,$K35))</f>
        <v/>
      </c>
      <c r="G35" s="76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5">
        <f>IF($K36="","",INDEX($R$32:$R$46,$K36))</f>
        <v/>
      </c>
      <c r="E36" s="72">
        <f>IF(OR($K36="",$C$16&lt;=0),"",D36/$C$16)</f>
        <v/>
      </c>
      <c r="F36" s="76">
        <f>IF($K36="","",INDEX($S$32:$S$46,$K36))</f>
        <v/>
      </c>
      <c r="G36" s="76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5">
        <f>IF($K37="","",INDEX($R$32:$R$46,$K37))</f>
        <v/>
      </c>
      <c r="E37" s="72">
        <f>IF(OR($K37="",$C$16&lt;=0),"",D37/$C$16)</f>
        <v/>
      </c>
      <c r="F37" s="76">
        <f>IF($K37="","",INDEX($S$32:$S$46,$K37))</f>
        <v/>
      </c>
      <c r="G37" s="76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5">
        <f>IF($K38="","",INDEX($R$32:$R$46,$K38))</f>
        <v/>
      </c>
      <c r="E38" s="72">
        <f>IF(OR($K38="",$C$16&lt;=0),"",D38/$C$16)</f>
        <v/>
      </c>
      <c r="F38" s="76">
        <f>IF($K38="","",INDEX($S$32:$S$46,$K38))</f>
        <v/>
      </c>
      <c r="G38" s="76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5">
        <f>IF($K39="","",INDEX($R$32:$R$46,$K39))</f>
        <v/>
      </c>
      <c r="E39" s="72">
        <f>IF(OR($K39="",$C$16&lt;=0),"",D39/$C$16)</f>
        <v/>
      </c>
      <c r="F39" s="76">
        <f>IF($K39="","",INDEX($S$32:$S$46,$K39))</f>
        <v/>
      </c>
      <c r="G39" s="76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5">
        <f>IF($K40="","",INDEX($R$32:$R$46,$K40))</f>
        <v/>
      </c>
      <c r="E40" s="72">
        <f>IF(OR($K40="",$C$16&lt;=0),"",D40/$C$16)</f>
        <v/>
      </c>
      <c r="F40" s="76">
        <f>IF($K40="","",INDEX($S$32:$S$46,$K40))</f>
        <v/>
      </c>
      <c r="G40" s="76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5">
        <f>IF($K41="","",INDEX($R$32:$R$46,$K41))</f>
        <v/>
      </c>
      <c r="E41" s="72">
        <f>IF(OR($K41="",$C$16&lt;=0),"",D41/$C$16)</f>
        <v/>
      </c>
      <c r="F41" s="76">
        <f>IF($K41="","",INDEX($S$32:$S$46,$K41))</f>
        <v/>
      </c>
      <c r="G41" s="76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5">
        <f>IF($K42="","",INDEX($R$32:$R$46,$K42))</f>
        <v/>
      </c>
      <c r="E42" s="72">
        <f>IF(OR($K42="",$C$16&lt;=0),"",D42/$C$16)</f>
        <v/>
      </c>
      <c r="F42" s="76">
        <f>IF($K42="","",INDEX($S$32:$S$46,$K42))</f>
        <v/>
      </c>
      <c r="G42" s="76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5">
        <f>IF($K43="","",INDEX($R$32:$R$46,$K43))</f>
        <v/>
      </c>
      <c r="E43" s="72">
        <f>IF(OR($K43="",$C$16&lt;=0),"",D43/$C$16)</f>
        <v/>
      </c>
      <c r="F43" s="76">
        <f>IF($K43="","",INDEX($S$32:$S$46,$K43))</f>
        <v/>
      </c>
      <c r="G43" s="76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5">
        <f>IF($K44="","",INDEX($R$32:$R$46,$K44))</f>
        <v/>
      </c>
      <c r="E44" s="72">
        <f>IF(OR($K44="",$C$16&lt;=0),"",D44/$C$16)</f>
        <v/>
      </c>
      <c r="F44" s="76">
        <f>IF($K44="","",INDEX($S$32:$S$46,$K44))</f>
        <v/>
      </c>
      <c r="G44" s="76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5">
        <f>IF($K45="","",INDEX($R$32:$R$46,$K45))</f>
        <v/>
      </c>
      <c r="E45" s="72">
        <f>IF(OR($K45="",$C$16&lt;=0),"",D45/$C$16)</f>
        <v/>
      </c>
      <c r="F45" s="76">
        <f>IF($K45="","",INDEX($S$32:$S$46,$K45))</f>
        <v/>
      </c>
      <c r="G45" s="76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5">
        <f>IF($K46="","",INDEX($R$32:$R$46,$K46))</f>
        <v/>
      </c>
      <c r="E46" s="72">
        <f>IF(OR($K46="",$C$16&lt;=0),"",D46/$C$16)</f>
        <v/>
      </c>
      <c r="F46" s="76">
        <f>IF($K46="","",INDEX($S$32:$S$46,$K46))</f>
        <v/>
      </c>
      <c r="G46" s="76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10">
      <formula>"Y"</formula>
    </cfRule>
  </conditionalFormatting>
  <conditionalFormatting sqref="F51:F65">
    <cfRule type="cellIs" priority="4" operator="lessThan" dxfId="9">
      <formula>0</formula>
    </cfRule>
  </conditionalFormatting>
  <dataValidations count="2">
    <dataValidation sqref="C6" showDropDown="0" showInputMessage="0" showErrorMessage="0" allowBlank="0" type="list">
      <formula1>"전월,전년동월,전분기"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W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7" t="inlineStr">
        <is>
          <t>③ 변동</t>
        </is>
      </c>
      <c r="P5" s="77" t="inlineStr">
        <is>
          <t>④ 예산 점검</t>
        </is>
      </c>
      <c r="Z5" s="77" t="inlineStr">
        <is>
          <t>⑤ 주의</t>
        </is>
      </c>
      <c r="AJ5" s="77" t="inlineStr">
        <is>
          <t>④-2 분기 한도 점검 (예산 통제 단위: 부서 × 계정 × 분기)</t>
        </is>
      </c>
      <c r="AP5" s="77" t="inlineStr">
        <is>
          <t>④-3 소진 추세 (선형: 연초 0부터 월별 누계실적에 직선을 맞춰 연간가용에 닿는 시점)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8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79">
        <f>IF($A7="","",IF(G7&lt;=0,IF(F7&gt;0,1,0),F7/G7-1))</f>
        <v/>
      </c>
      <c r="I7" s="35">
        <f>IF($A7="","",월별집계!$N7)</f>
        <v/>
      </c>
      <c r="J7" s="79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79">
        <f>IF($A7="","",IF(L7&lt;=0,IF(K7&gt;0,1,0),K7/L7-1))</f>
        <v/>
      </c>
      <c r="N7" s="40">
        <f>IF($A7="","",MAX(F7-G7,F7-I7))</f>
        <v/>
      </c>
      <c r="O7" s="80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2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80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80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2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IF($A7="","",((설정!$C$7+1)*SUMPRODUCT(월별집계!$AB$5:$AM$5,월별집계!$AB7:$AM7)-(설정!$C$7*(설정!$C$7+1)/2)*SUM(월별집계!$AB7:$AM7))/((설정!$C$7+1)*(설정!$C$7*(설정!$C$7+1)*(2*설정!$C$7+1)/6)-(설정!$C$7*(설정!$C$7+1)/2)^2))</f>
        <v/>
      </c>
      <c r="AQ7" s="35">
        <f>IF($A7="","",(SUM(월별집계!$AB7:$AM7)-AP7*(설정!$C$7*(설정!$C$7+1)/2))/(설정!$C$7+1))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8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79">
        <f>IF($A8="","",IF(G8&lt;=0,IF(F8&gt;0,1,0),F8/G8-1))</f>
        <v/>
      </c>
      <c r="I8" s="35">
        <f>IF($A8="","",월별집계!$N8)</f>
        <v/>
      </c>
      <c r="J8" s="79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79">
        <f>IF($A8="","",IF(L8&lt;=0,IF(K8&gt;0,1,0),K8/L8-1))</f>
        <v/>
      </c>
      <c r="N8" s="40">
        <f>IF($A8="","",MAX(F8-G8,F8-I8))</f>
        <v/>
      </c>
      <c r="O8" s="80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2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80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80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2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IF($A8="","",((설정!$C$7+1)*SUMPRODUCT(월별집계!$AB$5:$AM$5,월별집계!$AB8:$AM8)-(설정!$C$7*(설정!$C$7+1)/2)*SUM(월별집계!$AB8:$AM8))/((설정!$C$7+1)*(설정!$C$7*(설정!$C$7+1)*(2*설정!$C$7+1)/6)-(설정!$C$7*(설정!$C$7+1)/2)^2))</f>
        <v/>
      </c>
      <c r="AQ8" s="35">
        <f>IF($A8="","",(SUM(월별집계!$AB8:$AM8)-AP8*(설정!$C$7*(설정!$C$7+1)/2))/(설정!$C$7+1))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8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79">
        <f>IF($A9="","",IF(G9&lt;=0,IF(F9&gt;0,1,0),F9/G9-1))</f>
        <v/>
      </c>
      <c r="I9" s="35">
        <f>IF($A9="","",월별집계!$N9)</f>
        <v/>
      </c>
      <c r="J9" s="79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79">
        <f>IF($A9="","",IF(L9&lt;=0,IF(K9&gt;0,1,0),K9/L9-1))</f>
        <v/>
      </c>
      <c r="N9" s="40">
        <f>IF($A9="","",MAX(F9-G9,F9-I9))</f>
        <v/>
      </c>
      <c r="O9" s="80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2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80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80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2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IF($A9="","",((설정!$C$7+1)*SUMPRODUCT(월별집계!$AB$5:$AM$5,월별집계!$AB9:$AM9)-(설정!$C$7*(설정!$C$7+1)/2)*SUM(월별집계!$AB9:$AM9))/((설정!$C$7+1)*(설정!$C$7*(설정!$C$7+1)*(2*설정!$C$7+1)/6)-(설정!$C$7*(설정!$C$7+1)/2)^2))</f>
        <v/>
      </c>
      <c r="AQ9" s="35">
        <f>IF($A9="","",(SUM(월별집계!$AB9:$AM9)-AP9*(설정!$C$7*(설정!$C$7+1)/2))/(설정!$C$7+1))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8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79">
        <f>IF($A10="","",IF(G10&lt;=0,IF(F10&gt;0,1,0),F10/G10-1))</f>
        <v/>
      </c>
      <c r="I10" s="35">
        <f>IF($A10="","",월별집계!$N10)</f>
        <v/>
      </c>
      <c r="J10" s="79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79">
        <f>IF($A10="","",IF(L10&lt;=0,IF(K10&gt;0,1,0),K10/L10-1))</f>
        <v/>
      </c>
      <c r="N10" s="40">
        <f>IF($A10="","",MAX(F10-G10,F10-I10))</f>
        <v/>
      </c>
      <c r="O10" s="80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2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80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80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2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IF($A10="","",((설정!$C$7+1)*SUMPRODUCT(월별집계!$AB$5:$AM$5,월별집계!$AB10:$AM10)-(설정!$C$7*(설정!$C$7+1)/2)*SUM(월별집계!$AB10:$AM10))/((설정!$C$7+1)*(설정!$C$7*(설정!$C$7+1)*(2*설정!$C$7+1)/6)-(설정!$C$7*(설정!$C$7+1)/2)^2))</f>
        <v/>
      </c>
      <c r="AQ10" s="35">
        <f>IF($A10="","",(SUM(월별집계!$AB10:$AM10)-AP10*(설정!$C$7*(설정!$C$7+1)/2))/(설정!$C$7+1))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8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79">
        <f>IF($A11="","",IF(G11&lt;=0,IF(F11&gt;0,1,0),F11/G11-1))</f>
        <v/>
      </c>
      <c r="I11" s="35">
        <f>IF($A11="","",월별집계!$N11)</f>
        <v/>
      </c>
      <c r="J11" s="79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79">
        <f>IF($A11="","",IF(L11&lt;=0,IF(K11&gt;0,1,0),K11/L11-1))</f>
        <v/>
      </c>
      <c r="N11" s="40">
        <f>IF($A11="","",MAX(F11-G11,F11-I11))</f>
        <v/>
      </c>
      <c r="O11" s="80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2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80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80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2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IF($A11="","",((설정!$C$7+1)*SUMPRODUCT(월별집계!$AB$5:$AM$5,월별집계!$AB11:$AM11)-(설정!$C$7*(설정!$C$7+1)/2)*SUM(월별집계!$AB11:$AM11))/((설정!$C$7+1)*(설정!$C$7*(설정!$C$7+1)*(2*설정!$C$7+1)/6)-(설정!$C$7*(설정!$C$7+1)/2)^2))</f>
        <v/>
      </c>
      <c r="AQ11" s="35">
        <f>IF($A11="","",(SUM(월별집계!$AB11:$AM11)-AP11*(설정!$C$7*(설정!$C$7+1)/2))/(설정!$C$7+1))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8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79">
        <f>IF($A12="","",IF(G12&lt;=0,IF(F12&gt;0,1,0),F12/G12-1))</f>
        <v/>
      </c>
      <c r="I12" s="35">
        <f>IF($A12="","",월별집계!$N12)</f>
        <v/>
      </c>
      <c r="J12" s="79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79">
        <f>IF($A12="","",IF(L12&lt;=0,IF(K12&gt;0,1,0),K12/L12-1))</f>
        <v/>
      </c>
      <c r="N12" s="40">
        <f>IF($A12="","",MAX(F12-G12,F12-I12))</f>
        <v/>
      </c>
      <c r="O12" s="80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2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80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80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2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IF($A12="","",((설정!$C$7+1)*SUMPRODUCT(월별집계!$AB$5:$AM$5,월별집계!$AB12:$AM12)-(설정!$C$7*(설정!$C$7+1)/2)*SUM(월별집계!$AB12:$AM12))/((설정!$C$7+1)*(설정!$C$7*(설정!$C$7+1)*(2*설정!$C$7+1)/6)-(설정!$C$7*(설정!$C$7+1)/2)^2))</f>
        <v/>
      </c>
      <c r="AQ12" s="35">
        <f>IF($A12="","",(SUM(월별집계!$AB12:$AM12)-AP12*(설정!$C$7*(설정!$C$7+1)/2))/(설정!$C$7+1))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8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79">
        <f>IF($A13="","",IF(G13&lt;=0,IF(F13&gt;0,1,0),F13/G13-1))</f>
        <v/>
      </c>
      <c r="I13" s="35">
        <f>IF($A13="","",월별집계!$N13)</f>
        <v/>
      </c>
      <c r="J13" s="79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79">
        <f>IF($A13="","",IF(L13&lt;=0,IF(K13&gt;0,1,0),K13/L13-1))</f>
        <v/>
      </c>
      <c r="N13" s="40">
        <f>IF($A13="","",MAX(F13-G13,F13-I13))</f>
        <v/>
      </c>
      <c r="O13" s="80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2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80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80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2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IF($A13="","",((설정!$C$7+1)*SUMPRODUCT(월별집계!$AB$5:$AM$5,월별집계!$AB13:$AM13)-(설정!$C$7*(설정!$C$7+1)/2)*SUM(월별집계!$AB13:$AM13))/((설정!$C$7+1)*(설정!$C$7*(설정!$C$7+1)*(2*설정!$C$7+1)/6)-(설정!$C$7*(설정!$C$7+1)/2)^2))</f>
        <v/>
      </c>
      <c r="AQ13" s="35">
        <f>IF($A13="","",(SUM(월별집계!$AB13:$AM13)-AP13*(설정!$C$7*(설정!$C$7+1)/2))/(설정!$C$7+1))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8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79">
        <f>IF($A14="","",IF(G14&lt;=0,IF(F14&gt;0,1,0),F14/G14-1))</f>
        <v/>
      </c>
      <c r="I14" s="35">
        <f>IF($A14="","",월별집계!$N14)</f>
        <v/>
      </c>
      <c r="J14" s="79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79">
        <f>IF($A14="","",IF(L14&lt;=0,IF(K14&gt;0,1,0),K14/L14-1))</f>
        <v/>
      </c>
      <c r="N14" s="40">
        <f>IF($A14="","",MAX(F14-G14,F14-I14))</f>
        <v/>
      </c>
      <c r="O14" s="80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2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80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80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2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IF($A14="","",((설정!$C$7+1)*SUMPRODUCT(월별집계!$AB$5:$AM$5,월별집계!$AB14:$AM14)-(설정!$C$7*(설정!$C$7+1)/2)*SUM(월별집계!$AB14:$AM14))/((설정!$C$7+1)*(설정!$C$7*(설정!$C$7+1)*(2*설정!$C$7+1)/6)-(설정!$C$7*(설정!$C$7+1)/2)^2))</f>
        <v/>
      </c>
      <c r="AQ14" s="35">
        <f>IF($A14="","",(SUM(월별집계!$AB14:$AM14)-AP14*(설정!$C$7*(설정!$C$7+1)/2))/(설정!$C$7+1))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8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79">
        <f>IF($A15="","",IF(G15&lt;=0,IF(F15&gt;0,1,0),F15/G15-1))</f>
        <v/>
      </c>
      <c r="I15" s="35">
        <f>IF($A15="","",월별집계!$N15)</f>
        <v/>
      </c>
      <c r="J15" s="79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79">
        <f>IF($A15="","",IF(L15&lt;=0,IF(K15&gt;0,1,0),K15/L15-1))</f>
        <v/>
      </c>
      <c r="N15" s="40">
        <f>IF($A15="","",MAX(F15-G15,F15-I15))</f>
        <v/>
      </c>
      <c r="O15" s="80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2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80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80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2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IF($A15="","",((설정!$C$7+1)*SUMPRODUCT(월별집계!$AB$5:$AM$5,월별집계!$AB15:$AM15)-(설정!$C$7*(설정!$C$7+1)/2)*SUM(월별집계!$AB15:$AM15))/((설정!$C$7+1)*(설정!$C$7*(설정!$C$7+1)*(2*설정!$C$7+1)/6)-(설정!$C$7*(설정!$C$7+1)/2)^2))</f>
        <v/>
      </c>
      <c r="AQ15" s="35">
        <f>IF($A15="","",(SUM(월별집계!$AB15:$AM15)-AP15*(설정!$C$7*(설정!$C$7+1)/2))/(설정!$C$7+1))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8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79">
        <f>IF($A16="","",IF(G16&lt;=0,IF(F16&gt;0,1,0),F16/G16-1))</f>
        <v/>
      </c>
      <c r="I16" s="35">
        <f>IF($A16="","",월별집계!$N16)</f>
        <v/>
      </c>
      <c r="J16" s="79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79">
        <f>IF($A16="","",IF(L16&lt;=0,IF(K16&gt;0,1,0),K16/L16-1))</f>
        <v/>
      </c>
      <c r="N16" s="40">
        <f>IF($A16="","",MAX(F16-G16,F16-I16))</f>
        <v/>
      </c>
      <c r="O16" s="80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2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80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80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2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IF($A16="","",((설정!$C$7+1)*SUMPRODUCT(월별집계!$AB$5:$AM$5,월별집계!$AB16:$AM16)-(설정!$C$7*(설정!$C$7+1)/2)*SUM(월별집계!$AB16:$AM16))/((설정!$C$7+1)*(설정!$C$7*(설정!$C$7+1)*(2*설정!$C$7+1)/6)-(설정!$C$7*(설정!$C$7+1)/2)^2))</f>
        <v/>
      </c>
      <c r="AQ16" s="35">
        <f>IF($A16="","",(SUM(월별집계!$AB16:$AM16)-AP16*(설정!$C$7*(설정!$C$7+1)/2))/(설정!$C$7+1))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8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79">
        <f>IF($A17="","",IF(G17&lt;=0,IF(F17&gt;0,1,0),F17/G17-1))</f>
        <v/>
      </c>
      <c r="I17" s="35">
        <f>IF($A17="","",월별집계!$N17)</f>
        <v/>
      </c>
      <c r="J17" s="79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79">
        <f>IF($A17="","",IF(L17&lt;=0,IF(K17&gt;0,1,0),K17/L17-1))</f>
        <v/>
      </c>
      <c r="N17" s="40">
        <f>IF($A17="","",MAX(F17-G17,F17-I17))</f>
        <v/>
      </c>
      <c r="O17" s="80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2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80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80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2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IF($A17="","",((설정!$C$7+1)*SUMPRODUCT(월별집계!$AB$5:$AM$5,월별집계!$AB17:$AM17)-(설정!$C$7*(설정!$C$7+1)/2)*SUM(월별집계!$AB17:$AM17))/((설정!$C$7+1)*(설정!$C$7*(설정!$C$7+1)*(2*설정!$C$7+1)/6)-(설정!$C$7*(설정!$C$7+1)/2)^2))</f>
        <v/>
      </c>
      <c r="AQ17" s="35">
        <f>IF($A17="","",(SUM(월별집계!$AB17:$AM17)-AP17*(설정!$C$7*(설정!$C$7+1)/2))/(설정!$C$7+1))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8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79">
        <f>IF($A18="","",IF(G18&lt;=0,IF(F18&gt;0,1,0),F18/G18-1))</f>
        <v/>
      </c>
      <c r="I18" s="35">
        <f>IF($A18="","",월별집계!$N18)</f>
        <v/>
      </c>
      <c r="J18" s="79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79">
        <f>IF($A18="","",IF(L18&lt;=0,IF(K18&gt;0,1,0),K18/L18-1))</f>
        <v/>
      </c>
      <c r="N18" s="40">
        <f>IF($A18="","",MAX(F18-G18,F18-I18))</f>
        <v/>
      </c>
      <c r="O18" s="80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2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80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80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2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IF($A18="","",((설정!$C$7+1)*SUMPRODUCT(월별집계!$AB$5:$AM$5,월별집계!$AB18:$AM18)-(설정!$C$7*(설정!$C$7+1)/2)*SUM(월별집계!$AB18:$AM18))/((설정!$C$7+1)*(설정!$C$7*(설정!$C$7+1)*(2*설정!$C$7+1)/6)-(설정!$C$7*(설정!$C$7+1)/2)^2))</f>
        <v/>
      </c>
      <c r="AQ18" s="35">
        <f>IF($A18="","",(SUM(월별집계!$AB18:$AM18)-AP18*(설정!$C$7*(설정!$C$7+1)/2))/(설정!$C$7+1))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8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79">
        <f>IF($A19="","",IF(G19&lt;=0,IF(F19&gt;0,1,0),F19/G19-1))</f>
        <v/>
      </c>
      <c r="I19" s="35">
        <f>IF($A19="","",월별집계!$N19)</f>
        <v/>
      </c>
      <c r="J19" s="79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79">
        <f>IF($A19="","",IF(L19&lt;=0,IF(K19&gt;0,1,0),K19/L19-1))</f>
        <v/>
      </c>
      <c r="N19" s="40">
        <f>IF($A19="","",MAX(F19-G19,F19-I19))</f>
        <v/>
      </c>
      <c r="O19" s="80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2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80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80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2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IF($A19="","",((설정!$C$7+1)*SUMPRODUCT(월별집계!$AB$5:$AM$5,월별집계!$AB19:$AM19)-(설정!$C$7*(설정!$C$7+1)/2)*SUM(월별집계!$AB19:$AM19))/((설정!$C$7+1)*(설정!$C$7*(설정!$C$7+1)*(2*설정!$C$7+1)/6)-(설정!$C$7*(설정!$C$7+1)/2)^2))</f>
        <v/>
      </c>
      <c r="AQ19" s="35">
        <f>IF($A19="","",(SUM(월별집계!$AB19:$AM19)-AP19*(설정!$C$7*(설정!$C$7+1)/2))/(설정!$C$7+1))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8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79">
        <f>IF($A20="","",IF(G20&lt;=0,IF(F20&gt;0,1,0),F20/G20-1))</f>
        <v/>
      </c>
      <c r="I20" s="35">
        <f>IF($A20="","",월별집계!$N20)</f>
        <v/>
      </c>
      <c r="J20" s="79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79">
        <f>IF($A20="","",IF(L20&lt;=0,IF(K20&gt;0,1,0),K20/L20-1))</f>
        <v/>
      </c>
      <c r="N20" s="40">
        <f>IF($A20="","",MAX(F20-G20,F20-I20))</f>
        <v/>
      </c>
      <c r="O20" s="80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2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80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80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2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IF($A20="","",((설정!$C$7+1)*SUMPRODUCT(월별집계!$AB$5:$AM$5,월별집계!$AB20:$AM20)-(설정!$C$7*(설정!$C$7+1)/2)*SUM(월별집계!$AB20:$AM20))/((설정!$C$7+1)*(설정!$C$7*(설정!$C$7+1)*(2*설정!$C$7+1)/6)-(설정!$C$7*(설정!$C$7+1)/2)^2))</f>
        <v/>
      </c>
      <c r="AQ20" s="35">
        <f>IF($A20="","",(SUM(월별집계!$AB20:$AM20)-AP20*(설정!$C$7*(설정!$C$7+1)/2))/(설정!$C$7+1))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8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79">
        <f>IF($A21="","",IF(G21&lt;=0,IF(F21&gt;0,1,0),F21/G21-1))</f>
        <v/>
      </c>
      <c r="I21" s="35">
        <f>IF($A21="","",월별집계!$N21)</f>
        <v/>
      </c>
      <c r="J21" s="79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79">
        <f>IF($A21="","",IF(L21&lt;=0,IF(K21&gt;0,1,0),K21/L21-1))</f>
        <v/>
      </c>
      <c r="N21" s="40">
        <f>IF($A21="","",MAX(F21-G21,F21-I21))</f>
        <v/>
      </c>
      <c r="O21" s="80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2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80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80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2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IF($A21="","",((설정!$C$7+1)*SUMPRODUCT(월별집계!$AB$5:$AM$5,월별집계!$AB21:$AM21)-(설정!$C$7*(설정!$C$7+1)/2)*SUM(월별집계!$AB21:$AM21))/((설정!$C$7+1)*(설정!$C$7*(설정!$C$7+1)*(2*설정!$C$7+1)/6)-(설정!$C$7*(설정!$C$7+1)/2)^2))</f>
        <v/>
      </c>
      <c r="AQ21" s="35">
        <f>IF($A21="","",(SUM(월별집계!$AB21:$AM21)-AP21*(설정!$C$7*(설정!$C$7+1)/2))/(설정!$C$7+1))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8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79">
        <f>IF($A22="","",IF(G22&lt;=0,IF(F22&gt;0,1,0),F22/G22-1))</f>
        <v/>
      </c>
      <c r="I22" s="35">
        <f>IF($A22="","",월별집계!$N22)</f>
        <v/>
      </c>
      <c r="J22" s="79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79">
        <f>IF($A22="","",IF(L22&lt;=0,IF(K22&gt;0,1,0),K22/L22-1))</f>
        <v/>
      </c>
      <c r="N22" s="40">
        <f>IF($A22="","",MAX(F22-G22,F22-I22))</f>
        <v/>
      </c>
      <c r="O22" s="80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2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80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80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2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IF($A22="","",((설정!$C$7+1)*SUMPRODUCT(월별집계!$AB$5:$AM$5,월별집계!$AB22:$AM22)-(설정!$C$7*(설정!$C$7+1)/2)*SUM(월별집계!$AB22:$AM22))/((설정!$C$7+1)*(설정!$C$7*(설정!$C$7+1)*(2*설정!$C$7+1)/6)-(설정!$C$7*(설정!$C$7+1)/2)^2))</f>
        <v/>
      </c>
      <c r="AQ22" s="35">
        <f>IF($A22="","",(SUM(월별집계!$AB22:$AM22)-AP22*(설정!$C$7*(설정!$C$7+1)/2))/(설정!$C$7+1))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8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79">
        <f>IF($A23="","",IF(G23&lt;=0,IF(F23&gt;0,1,0),F23/G23-1))</f>
        <v/>
      </c>
      <c r="I23" s="35">
        <f>IF($A23="","",월별집계!$N23)</f>
        <v/>
      </c>
      <c r="J23" s="79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79">
        <f>IF($A23="","",IF(L23&lt;=0,IF(K23&gt;0,1,0),K23/L23-1))</f>
        <v/>
      </c>
      <c r="N23" s="40">
        <f>IF($A23="","",MAX(F23-G23,F23-I23))</f>
        <v/>
      </c>
      <c r="O23" s="80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2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80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80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2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IF($A23="","",((설정!$C$7+1)*SUMPRODUCT(월별집계!$AB$5:$AM$5,월별집계!$AB23:$AM23)-(설정!$C$7*(설정!$C$7+1)/2)*SUM(월별집계!$AB23:$AM23))/((설정!$C$7+1)*(설정!$C$7*(설정!$C$7+1)*(2*설정!$C$7+1)/6)-(설정!$C$7*(설정!$C$7+1)/2)^2))</f>
        <v/>
      </c>
      <c r="AQ23" s="35">
        <f>IF($A23="","",(SUM(월별집계!$AB23:$AM23)-AP23*(설정!$C$7*(설정!$C$7+1)/2))/(설정!$C$7+1))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8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79">
        <f>IF($A24="","",IF(G24&lt;=0,IF(F24&gt;0,1,0),F24/G24-1))</f>
        <v/>
      </c>
      <c r="I24" s="35">
        <f>IF($A24="","",월별집계!$N24)</f>
        <v/>
      </c>
      <c r="J24" s="79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79">
        <f>IF($A24="","",IF(L24&lt;=0,IF(K24&gt;0,1,0),K24/L24-1))</f>
        <v/>
      </c>
      <c r="N24" s="40">
        <f>IF($A24="","",MAX(F24-G24,F24-I24))</f>
        <v/>
      </c>
      <c r="O24" s="80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2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80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80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2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IF($A24="","",((설정!$C$7+1)*SUMPRODUCT(월별집계!$AB$5:$AM$5,월별집계!$AB24:$AM24)-(설정!$C$7*(설정!$C$7+1)/2)*SUM(월별집계!$AB24:$AM24))/((설정!$C$7+1)*(설정!$C$7*(설정!$C$7+1)*(2*설정!$C$7+1)/6)-(설정!$C$7*(설정!$C$7+1)/2)^2))</f>
        <v/>
      </c>
      <c r="AQ24" s="35">
        <f>IF($A24="","",(SUM(월별집계!$AB24:$AM24)-AP24*(설정!$C$7*(설정!$C$7+1)/2))/(설정!$C$7+1))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8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79">
        <f>IF($A25="","",IF(G25&lt;=0,IF(F25&gt;0,1,0),F25/G25-1))</f>
        <v/>
      </c>
      <c r="I25" s="35">
        <f>IF($A25="","",월별집계!$N25)</f>
        <v/>
      </c>
      <c r="J25" s="79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79">
        <f>IF($A25="","",IF(L25&lt;=0,IF(K25&gt;0,1,0),K25/L25-1))</f>
        <v/>
      </c>
      <c r="N25" s="40">
        <f>IF($A25="","",MAX(F25-G25,F25-I25))</f>
        <v/>
      </c>
      <c r="O25" s="80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2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80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80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2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IF($A25="","",((설정!$C$7+1)*SUMPRODUCT(월별집계!$AB$5:$AM$5,월별집계!$AB25:$AM25)-(설정!$C$7*(설정!$C$7+1)/2)*SUM(월별집계!$AB25:$AM25))/((설정!$C$7+1)*(설정!$C$7*(설정!$C$7+1)*(2*설정!$C$7+1)/6)-(설정!$C$7*(설정!$C$7+1)/2)^2))</f>
        <v/>
      </c>
      <c r="AQ25" s="35">
        <f>IF($A25="","",(SUM(월별집계!$AB25:$AM25)-AP25*(설정!$C$7*(설정!$C$7+1)/2))/(설정!$C$7+1))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8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79">
        <f>IF($A26="","",IF(G26&lt;=0,IF(F26&gt;0,1,0),F26/G26-1))</f>
        <v/>
      </c>
      <c r="I26" s="35">
        <f>IF($A26="","",월별집계!$N26)</f>
        <v/>
      </c>
      <c r="J26" s="79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79">
        <f>IF($A26="","",IF(L26&lt;=0,IF(K26&gt;0,1,0),K26/L26-1))</f>
        <v/>
      </c>
      <c r="N26" s="40">
        <f>IF($A26="","",MAX(F26-G26,F26-I26))</f>
        <v/>
      </c>
      <c r="O26" s="80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2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80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80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2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IF($A26="","",((설정!$C$7+1)*SUMPRODUCT(월별집계!$AB$5:$AM$5,월별집계!$AB26:$AM26)-(설정!$C$7*(설정!$C$7+1)/2)*SUM(월별집계!$AB26:$AM26))/((설정!$C$7+1)*(설정!$C$7*(설정!$C$7+1)*(2*설정!$C$7+1)/6)-(설정!$C$7*(설정!$C$7+1)/2)^2))</f>
        <v/>
      </c>
      <c r="AQ26" s="35">
        <f>IF($A26="","",(SUM(월별집계!$AB26:$AM26)-AP26*(설정!$C$7*(설정!$C$7+1)/2))/(설정!$C$7+1))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8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79">
        <f>IF($A27="","",IF(G27&lt;=0,IF(F27&gt;0,1,0),F27/G27-1))</f>
        <v/>
      </c>
      <c r="I27" s="35">
        <f>IF($A27="","",월별집계!$N27)</f>
        <v/>
      </c>
      <c r="J27" s="79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79">
        <f>IF($A27="","",IF(L27&lt;=0,IF(K27&gt;0,1,0),K27/L27-1))</f>
        <v/>
      </c>
      <c r="N27" s="40">
        <f>IF($A27="","",MAX(F27-G27,F27-I27))</f>
        <v/>
      </c>
      <c r="O27" s="80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2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80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80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2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IF($A27="","",((설정!$C$7+1)*SUMPRODUCT(월별집계!$AB$5:$AM$5,월별집계!$AB27:$AM27)-(설정!$C$7*(설정!$C$7+1)/2)*SUM(월별집계!$AB27:$AM27))/((설정!$C$7+1)*(설정!$C$7*(설정!$C$7+1)*(2*설정!$C$7+1)/6)-(설정!$C$7*(설정!$C$7+1)/2)^2))</f>
        <v/>
      </c>
      <c r="AQ27" s="35">
        <f>IF($A27="","",(SUM(월별집계!$AB27:$AM27)-AP27*(설정!$C$7*(설정!$C$7+1)/2))/(설정!$C$7+1))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8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79">
        <f>IF($A28="","",IF(G28&lt;=0,IF(F28&gt;0,1,0),F28/G28-1))</f>
        <v/>
      </c>
      <c r="I28" s="35">
        <f>IF($A28="","",월별집계!$N28)</f>
        <v/>
      </c>
      <c r="J28" s="79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79">
        <f>IF($A28="","",IF(L28&lt;=0,IF(K28&gt;0,1,0),K28/L28-1))</f>
        <v/>
      </c>
      <c r="N28" s="40">
        <f>IF($A28="","",MAX(F28-G28,F28-I28))</f>
        <v/>
      </c>
      <c r="O28" s="80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2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80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80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2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IF($A28="","",((설정!$C$7+1)*SUMPRODUCT(월별집계!$AB$5:$AM$5,월별집계!$AB28:$AM28)-(설정!$C$7*(설정!$C$7+1)/2)*SUM(월별집계!$AB28:$AM28))/((설정!$C$7+1)*(설정!$C$7*(설정!$C$7+1)*(2*설정!$C$7+1)/6)-(설정!$C$7*(설정!$C$7+1)/2)^2))</f>
        <v/>
      </c>
      <c r="AQ28" s="35">
        <f>IF($A28="","",(SUM(월별집계!$AB28:$AM28)-AP28*(설정!$C$7*(설정!$C$7+1)/2))/(설정!$C$7+1))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8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79">
        <f>IF($A29="","",IF(G29&lt;=0,IF(F29&gt;0,1,0),F29/G29-1))</f>
        <v/>
      </c>
      <c r="I29" s="35">
        <f>IF($A29="","",월별집계!$N29)</f>
        <v/>
      </c>
      <c r="J29" s="79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79">
        <f>IF($A29="","",IF(L29&lt;=0,IF(K29&gt;0,1,0),K29/L29-1))</f>
        <v/>
      </c>
      <c r="N29" s="40">
        <f>IF($A29="","",MAX(F29-G29,F29-I29))</f>
        <v/>
      </c>
      <c r="O29" s="80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2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80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80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2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IF($A29="","",((설정!$C$7+1)*SUMPRODUCT(월별집계!$AB$5:$AM$5,월별집계!$AB29:$AM29)-(설정!$C$7*(설정!$C$7+1)/2)*SUM(월별집계!$AB29:$AM29))/((설정!$C$7+1)*(설정!$C$7*(설정!$C$7+1)*(2*설정!$C$7+1)/6)-(설정!$C$7*(설정!$C$7+1)/2)^2))</f>
        <v/>
      </c>
      <c r="AQ29" s="35">
        <f>IF($A29="","",(SUM(월별집계!$AB29:$AM29)-AP29*(설정!$C$7*(설정!$C$7+1)/2))/(설정!$C$7+1))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8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79">
        <f>IF($A30="","",IF(G30&lt;=0,IF(F30&gt;0,1,0),F30/G30-1))</f>
        <v/>
      </c>
      <c r="I30" s="35">
        <f>IF($A30="","",월별집계!$N30)</f>
        <v/>
      </c>
      <c r="J30" s="79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79">
        <f>IF($A30="","",IF(L30&lt;=0,IF(K30&gt;0,1,0),K30/L30-1))</f>
        <v/>
      </c>
      <c r="N30" s="40">
        <f>IF($A30="","",MAX(F30-G30,F30-I30))</f>
        <v/>
      </c>
      <c r="O30" s="80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2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80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80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2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IF($A30="","",((설정!$C$7+1)*SUMPRODUCT(월별집계!$AB$5:$AM$5,월별집계!$AB30:$AM30)-(설정!$C$7*(설정!$C$7+1)/2)*SUM(월별집계!$AB30:$AM30))/((설정!$C$7+1)*(설정!$C$7*(설정!$C$7+1)*(2*설정!$C$7+1)/6)-(설정!$C$7*(설정!$C$7+1)/2)^2))</f>
        <v/>
      </c>
      <c r="AQ30" s="35">
        <f>IF($A30="","",(SUM(월별집계!$AB30:$AM30)-AP30*(설정!$C$7*(설정!$C$7+1)/2))/(설정!$C$7+1))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8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79">
        <f>IF($A31="","",IF(G31&lt;=0,IF(F31&gt;0,1,0),F31/G31-1))</f>
        <v/>
      </c>
      <c r="I31" s="35">
        <f>IF($A31="","",월별집계!$N31)</f>
        <v/>
      </c>
      <c r="J31" s="79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79">
        <f>IF($A31="","",IF(L31&lt;=0,IF(K31&gt;0,1,0),K31/L31-1))</f>
        <v/>
      </c>
      <c r="N31" s="40">
        <f>IF($A31="","",MAX(F31-G31,F31-I31))</f>
        <v/>
      </c>
      <c r="O31" s="80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2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80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80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2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IF($A31="","",((설정!$C$7+1)*SUMPRODUCT(월별집계!$AB$5:$AM$5,월별집계!$AB31:$AM31)-(설정!$C$7*(설정!$C$7+1)/2)*SUM(월별집계!$AB31:$AM31))/((설정!$C$7+1)*(설정!$C$7*(설정!$C$7+1)*(2*설정!$C$7+1)/6)-(설정!$C$7*(설정!$C$7+1)/2)^2))</f>
        <v/>
      </c>
      <c r="AQ31" s="35">
        <f>IF($A31="","",(SUM(월별집계!$AB31:$AM31)-AP31*(설정!$C$7*(설정!$C$7+1)/2))/(설정!$C$7+1))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8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79">
        <f>IF($A32="","",IF(G32&lt;=0,IF(F32&gt;0,1,0),F32/G32-1))</f>
        <v/>
      </c>
      <c r="I32" s="35">
        <f>IF($A32="","",월별집계!$N32)</f>
        <v/>
      </c>
      <c r="J32" s="79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79">
        <f>IF($A32="","",IF(L32&lt;=0,IF(K32&gt;0,1,0),K32/L32-1))</f>
        <v/>
      </c>
      <c r="N32" s="40">
        <f>IF($A32="","",MAX(F32-G32,F32-I32))</f>
        <v/>
      </c>
      <c r="O32" s="80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2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80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80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2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IF($A32="","",((설정!$C$7+1)*SUMPRODUCT(월별집계!$AB$5:$AM$5,월별집계!$AB32:$AM32)-(설정!$C$7*(설정!$C$7+1)/2)*SUM(월별집계!$AB32:$AM32))/((설정!$C$7+1)*(설정!$C$7*(설정!$C$7+1)*(2*설정!$C$7+1)/6)-(설정!$C$7*(설정!$C$7+1)/2)^2))</f>
        <v/>
      </c>
      <c r="AQ32" s="35">
        <f>IF($A32="","",(SUM(월별집계!$AB32:$AM32)-AP32*(설정!$C$7*(설정!$C$7+1)/2))/(설정!$C$7+1))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8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79">
        <f>IF($A33="","",IF(G33&lt;=0,IF(F33&gt;0,1,0),F33/G33-1))</f>
        <v/>
      </c>
      <c r="I33" s="35">
        <f>IF($A33="","",월별집계!$N33)</f>
        <v/>
      </c>
      <c r="J33" s="79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79">
        <f>IF($A33="","",IF(L33&lt;=0,IF(K33&gt;0,1,0),K33/L33-1))</f>
        <v/>
      </c>
      <c r="N33" s="40">
        <f>IF($A33="","",MAX(F33-G33,F33-I33))</f>
        <v/>
      </c>
      <c r="O33" s="80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2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80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80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2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IF($A33="","",((설정!$C$7+1)*SUMPRODUCT(월별집계!$AB$5:$AM$5,월별집계!$AB33:$AM33)-(설정!$C$7*(설정!$C$7+1)/2)*SUM(월별집계!$AB33:$AM33))/((설정!$C$7+1)*(설정!$C$7*(설정!$C$7+1)*(2*설정!$C$7+1)/6)-(설정!$C$7*(설정!$C$7+1)/2)^2))</f>
        <v/>
      </c>
      <c r="AQ33" s="35">
        <f>IF($A33="","",(SUM(월별집계!$AB33:$AM33)-AP33*(설정!$C$7*(설정!$C$7+1)/2))/(설정!$C$7+1))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8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79">
        <f>IF($A34="","",IF(G34&lt;=0,IF(F34&gt;0,1,0),F34/G34-1))</f>
        <v/>
      </c>
      <c r="I34" s="35">
        <f>IF($A34="","",월별집계!$N34)</f>
        <v/>
      </c>
      <c r="J34" s="79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79">
        <f>IF($A34="","",IF(L34&lt;=0,IF(K34&gt;0,1,0),K34/L34-1))</f>
        <v/>
      </c>
      <c r="N34" s="40">
        <f>IF($A34="","",MAX(F34-G34,F34-I34))</f>
        <v/>
      </c>
      <c r="O34" s="80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2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80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80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2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IF($A34="","",((설정!$C$7+1)*SUMPRODUCT(월별집계!$AB$5:$AM$5,월별집계!$AB34:$AM34)-(설정!$C$7*(설정!$C$7+1)/2)*SUM(월별집계!$AB34:$AM34))/((설정!$C$7+1)*(설정!$C$7*(설정!$C$7+1)*(2*설정!$C$7+1)/6)-(설정!$C$7*(설정!$C$7+1)/2)^2))</f>
        <v/>
      </c>
      <c r="AQ34" s="35">
        <f>IF($A34="","",(SUM(월별집계!$AB34:$AM34)-AP34*(설정!$C$7*(설정!$C$7+1)/2))/(설정!$C$7+1))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8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79">
        <f>IF($A35="","",IF(G35&lt;=0,IF(F35&gt;0,1,0),F35/G35-1))</f>
        <v/>
      </c>
      <c r="I35" s="35">
        <f>IF($A35="","",월별집계!$N35)</f>
        <v/>
      </c>
      <c r="J35" s="79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79">
        <f>IF($A35="","",IF(L35&lt;=0,IF(K35&gt;0,1,0),K35/L35-1))</f>
        <v/>
      </c>
      <c r="N35" s="40">
        <f>IF($A35="","",MAX(F35-G35,F35-I35))</f>
        <v/>
      </c>
      <c r="O35" s="80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2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80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80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2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IF($A35="","",((설정!$C$7+1)*SUMPRODUCT(월별집계!$AB$5:$AM$5,월별집계!$AB35:$AM35)-(설정!$C$7*(설정!$C$7+1)/2)*SUM(월별집계!$AB35:$AM35))/((설정!$C$7+1)*(설정!$C$7*(설정!$C$7+1)*(2*설정!$C$7+1)/6)-(설정!$C$7*(설정!$C$7+1)/2)^2))</f>
        <v/>
      </c>
      <c r="AQ35" s="35">
        <f>IF($A35="","",(SUM(월별집계!$AB35:$AM35)-AP35*(설정!$C$7*(설정!$C$7+1)/2))/(설정!$C$7+1))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8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79">
        <f>IF($A36="","",IF(G36&lt;=0,IF(F36&gt;0,1,0),F36/G36-1))</f>
        <v/>
      </c>
      <c r="I36" s="35">
        <f>IF($A36="","",월별집계!$N36)</f>
        <v/>
      </c>
      <c r="J36" s="79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79">
        <f>IF($A36="","",IF(L36&lt;=0,IF(K36&gt;0,1,0),K36/L36-1))</f>
        <v/>
      </c>
      <c r="N36" s="40">
        <f>IF($A36="","",MAX(F36-G36,F36-I36))</f>
        <v/>
      </c>
      <c r="O36" s="80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2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80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80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2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IF($A36="","",((설정!$C$7+1)*SUMPRODUCT(월별집계!$AB$5:$AM$5,월별집계!$AB36:$AM36)-(설정!$C$7*(설정!$C$7+1)/2)*SUM(월별집계!$AB36:$AM36))/((설정!$C$7+1)*(설정!$C$7*(설정!$C$7+1)*(2*설정!$C$7+1)/6)-(설정!$C$7*(설정!$C$7+1)/2)^2))</f>
        <v/>
      </c>
      <c r="AQ36" s="35">
        <f>IF($A36="","",(SUM(월별집계!$AB36:$AM36)-AP36*(설정!$C$7*(설정!$C$7+1)/2))/(설정!$C$7+1))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8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79">
        <f>IF($A37="","",IF(G37&lt;=0,IF(F37&gt;0,1,0),F37/G37-1))</f>
        <v/>
      </c>
      <c r="I37" s="35">
        <f>IF($A37="","",월별집계!$N37)</f>
        <v/>
      </c>
      <c r="J37" s="79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79">
        <f>IF($A37="","",IF(L37&lt;=0,IF(K37&gt;0,1,0),K37/L37-1))</f>
        <v/>
      </c>
      <c r="N37" s="40">
        <f>IF($A37="","",MAX(F37-G37,F37-I37))</f>
        <v/>
      </c>
      <c r="O37" s="80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2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80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80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2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IF($A37="","",((설정!$C$7+1)*SUMPRODUCT(월별집계!$AB$5:$AM$5,월별집계!$AB37:$AM37)-(설정!$C$7*(설정!$C$7+1)/2)*SUM(월별집계!$AB37:$AM37))/((설정!$C$7+1)*(설정!$C$7*(설정!$C$7+1)*(2*설정!$C$7+1)/6)-(설정!$C$7*(설정!$C$7+1)/2)^2))</f>
        <v/>
      </c>
      <c r="AQ37" s="35">
        <f>IF($A37="","",(SUM(월별집계!$AB37:$AM37)-AP37*(설정!$C$7*(설정!$C$7+1)/2))/(설정!$C$7+1))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8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79">
        <f>IF($A38="","",IF(G38&lt;=0,IF(F38&gt;0,1,0),F38/G38-1))</f>
        <v/>
      </c>
      <c r="I38" s="35">
        <f>IF($A38="","",월별집계!$N38)</f>
        <v/>
      </c>
      <c r="J38" s="79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79">
        <f>IF($A38="","",IF(L38&lt;=0,IF(K38&gt;0,1,0),K38/L38-1))</f>
        <v/>
      </c>
      <c r="N38" s="40">
        <f>IF($A38="","",MAX(F38-G38,F38-I38))</f>
        <v/>
      </c>
      <c r="O38" s="80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2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80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80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2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IF($A38="","",((설정!$C$7+1)*SUMPRODUCT(월별집계!$AB$5:$AM$5,월별집계!$AB38:$AM38)-(설정!$C$7*(설정!$C$7+1)/2)*SUM(월별집계!$AB38:$AM38))/((설정!$C$7+1)*(설정!$C$7*(설정!$C$7+1)*(2*설정!$C$7+1)/6)-(설정!$C$7*(설정!$C$7+1)/2)^2))</f>
        <v/>
      </c>
      <c r="AQ38" s="35">
        <f>IF($A38="","",(SUM(월별집계!$AB38:$AM38)-AP38*(설정!$C$7*(설정!$C$7+1)/2))/(설정!$C$7+1))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8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79">
        <f>IF($A39="","",IF(G39&lt;=0,IF(F39&gt;0,1,0),F39/G39-1))</f>
        <v/>
      </c>
      <c r="I39" s="35">
        <f>IF($A39="","",월별집계!$N39)</f>
        <v/>
      </c>
      <c r="J39" s="79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79">
        <f>IF($A39="","",IF(L39&lt;=0,IF(K39&gt;0,1,0),K39/L39-1))</f>
        <v/>
      </c>
      <c r="N39" s="40">
        <f>IF($A39="","",MAX(F39-G39,F39-I39))</f>
        <v/>
      </c>
      <c r="O39" s="80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2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80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80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2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IF($A39="","",((설정!$C$7+1)*SUMPRODUCT(월별집계!$AB$5:$AM$5,월별집계!$AB39:$AM39)-(설정!$C$7*(설정!$C$7+1)/2)*SUM(월별집계!$AB39:$AM39))/((설정!$C$7+1)*(설정!$C$7*(설정!$C$7+1)*(2*설정!$C$7+1)/6)-(설정!$C$7*(설정!$C$7+1)/2)^2))</f>
        <v/>
      </c>
      <c r="AQ39" s="35">
        <f>IF($A39="","",(SUM(월별집계!$AB39:$AM39)-AP39*(설정!$C$7*(설정!$C$7+1)/2))/(설정!$C$7+1))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8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79">
        <f>IF($A40="","",IF(G40&lt;=0,IF(F40&gt;0,1,0),F40/G40-1))</f>
        <v/>
      </c>
      <c r="I40" s="35">
        <f>IF($A40="","",월별집계!$N40)</f>
        <v/>
      </c>
      <c r="J40" s="79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79">
        <f>IF($A40="","",IF(L40&lt;=0,IF(K40&gt;0,1,0),K40/L40-1))</f>
        <v/>
      </c>
      <c r="N40" s="40">
        <f>IF($A40="","",MAX(F40-G40,F40-I40))</f>
        <v/>
      </c>
      <c r="O40" s="80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2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80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80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2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IF($A40="","",((설정!$C$7+1)*SUMPRODUCT(월별집계!$AB$5:$AM$5,월별집계!$AB40:$AM40)-(설정!$C$7*(설정!$C$7+1)/2)*SUM(월별집계!$AB40:$AM40))/((설정!$C$7+1)*(설정!$C$7*(설정!$C$7+1)*(2*설정!$C$7+1)/6)-(설정!$C$7*(설정!$C$7+1)/2)^2))</f>
        <v/>
      </c>
      <c r="AQ40" s="35">
        <f>IF($A40="","",(SUM(월별집계!$AB40:$AM40)-AP40*(설정!$C$7*(설정!$C$7+1)/2))/(설정!$C$7+1))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8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79">
        <f>IF($A41="","",IF(G41&lt;=0,IF(F41&gt;0,1,0),F41/G41-1))</f>
        <v/>
      </c>
      <c r="I41" s="35">
        <f>IF($A41="","",월별집계!$N41)</f>
        <v/>
      </c>
      <c r="J41" s="79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79">
        <f>IF($A41="","",IF(L41&lt;=0,IF(K41&gt;0,1,0),K41/L41-1))</f>
        <v/>
      </c>
      <c r="N41" s="40">
        <f>IF($A41="","",MAX(F41-G41,F41-I41))</f>
        <v/>
      </c>
      <c r="O41" s="80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2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80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80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2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IF($A41="","",((설정!$C$7+1)*SUMPRODUCT(월별집계!$AB$5:$AM$5,월별집계!$AB41:$AM41)-(설정!$C$7*(설정!$C$7+1)/2)*SUM(월별집계!$AB41:$AM41))/((설정!$C$7+1)*(설정!$C$7*(설정!$C$7+1)*(2*설정!$C$7+1)/6)-(설정!$C$7*(설정!$C$7+1)/2)^2))</f>
        <v/>
      </c>
      <c r="AQ41" s="35">
        <f>IF($A41="","",(SUM(월별집계!$AB41:$AM41)-AP41*(설정!$C$7*(설정!$C$7+1)/2))/(설정!$C$7+1))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8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79">
        <f>IF($A42="","",IF(G42&lt;=0,IF(F42&gt;0,1,0),F42/G42-1))</f>
        <v/>
      </c>
      <c r="I42" s="35">
        <f>IF($A42="","",월별집계!$N42)</f>
        <v/>
      </c>
      <c r="J42" s="79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79">
        <f>IF($A42="","",IF(L42&lt;=0,IF(K42&gt;0,1,0),K42/L42-1))</f>
        <v/>
      </c>
      <c r="N42" s="40">
        <f>IF($A42="","",MAX(F42-G42,F42-I42))</f>
        <v/>
      </c>
      <c r="O42" s="80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2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80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80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2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IF($A42="","",((설정!$C$7+1)*SUMPRODUCT(월별집계!$AB$5:$AM$5,월별집계!$AB42:$AM42)-(설정!$C$7*(설정!$C$7+1)/2)*SUM(월별집계!$AB42:$AM42))/((설정!$C$7+1)*(설정!$C$7*(설정!$C$7+1)*(2*설정!$C$7+1)/6)-(설정!$C$7*(설정!$C$7+1)/2)^2))</f>
        <v/>
      </c>
      <c r="AQ42" s="35">
        <f>IF($A42="","",(SUM(월별집계!$AB42:$AM42)-AP42*(설정!$C$7*(설정!$C$7+1)/2))/(설정!$C$7+1))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8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79">
        <f>IF($A43="","",IF(G43&lt;=0,IF(F43&gt;0,1,0),F43/G43-1))</f>
        <v/>
      </c>
      <c r="I43" s="35">
        <f>IF($A43="","",월별집계!$N43)</f>
        <v/>
      </c>
      <c r="J43" s="79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79">
        <f>IF($A43="","",IF(L43&lt;=0,IF(K43&gt;0,1,0),K43/L43-1))</f>
        <v/>
      </c>
      <c r="N43" s="40">
        <f>IF($A43="","",MAX(F43-G43,F43-I43))</f>
        <v/>
      </c>
      <c r="O43" s="80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2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80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80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2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IF($A43="","",((설정!$C$7+1)*SUMPRODUCT(월별집계!$AB$5:$AM$5,월별집계!$AB43:$AM43)-(설정!$C$7*(설정!$C$7+1)/2)*SUM(월별집계!$AB43:$AM43))/((설정!$C$7+1)*(설정!$C$7*(설정!$C$7+1)*(2*설정!$C$7+1)/6)-(설정!$C$7*(설정!$C$7+1)/2)^2))</f>
        <v/>
      </c>
      <c r="AQ43" s="35">
        <f>IF($A43="","",(SUM(월별집계!$AB43:$AM43)-AP43*(설정!$C$7*(설정!$C$7+1)/2))/(설정!$C$7+1))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8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79">
        <f>IF($A44="","",IF(G44&lt;=0,IF(F44&gt;0,1,0),F44/G44-1))</f>
        <v/>
      </c>
      <c r="I44" s="35">
        <f>IF($A44="","",월별집계!$N44)</f>
        <v/>
      </c>
      <c r="J44" s="79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79">
        <f>IF($A44="","",IF(L44&lt;=0,IF(K44&gt;0,1,0),K44/L44-1))</f>
        <v/>
      </c>
      <c r="N44" s="40">
        <f>IF($A44="","",MAX(F44-G44,F44-I44))</f>
        <v/>
      </c>
      <c r="O44" s="80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2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80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80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2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IF($A44="","",((설정!$C$7+1)*SUMPRODUCT(월별집계!$AB$5:$AM$5,월별집계!$AB44:$AM44)-(설정!$C$7*(설정!$C$7+1)/2)*SUM(월별집계!$AB44:$AM44))/((설정!$C$7+1)*(설정!$C$7*(설정!$C$7+1)*(2*설정!$C$7+1)/6)-(설정!$C$7*(설정!$C$7+1)/2)^2))</f>
        <v/>
      </c>
      <c r="AQ44" s="35">
        <f>IF($A44="","",(SUM(월별집계!$AB44:$AM44)-AP44*(설정!$C$7*(설정!$C$7+1)/2))/(설정!$C$7+1))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8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79">
        <f>IF($A45="","",IF(G45&lt;=0,IF(F45&gt;0,1,0),F45/G45-1))</f>
        <v/>
      </c>
      <c r="I45" s="35">
        <f>IF($A45="","",월별집계!$N45)</f>
        <v/>
      </c>
      <c r="J45" s="79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79">
        <f>IF($A45="","",IF(L45&lt;=0,IF(K45&gt;0,1,0),K45/L45-1))</f>
        <v/>
      </c>
      <c r="N45" s="40">
        <f>IF($A45="","",MAX(F45-G45,F45-I45))</f>
        <v/>
      </c>
      <c r="O45" s="80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2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80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80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2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IF($A45="","",((설정!$C$7+1)*SUMPRODUCT(월별집계!$AB$5:$AM$5,월별집계!$AB45:$AM45)-(설정!$C$7*(설정!$C$7+1)/2)*SUM(월별집계!$AB45:$AM45))/((설정!$C$7+1)*(설정!$C$7*(설정!$C$7+1)*(2*설정!$C$7+1)/6)-(설정!$C$7*(설정!$C$7+1)/2)^2))</f>
        <v/>
      </c>
      <c r="AQ45" s="35">
        <f>IF($A45="","",(SUM(월별집계!$AB45:$AM45)-AP45*(설정!$C$7*(설정!$C$7+1)/2))/(설정!$C$7+1))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8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79">
        <f>IF($A46="","",IF(G46&lt;=0,IF(F46&gt;0,1,0),F46/G46-1))</f>
        <v/>
      </c>
      <c r="I46" s="35">
        <f>IF($A46="","",월별집계!$N46)</f>
        <v/>
      </c>
      <c r="J46" s="79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79">
        <f>IF($A46="","",IF(L46&lt;=0,IF(K46&gt;0,1,0),K46/L46-1))</f>
        <v/>
      </c>
      <c r="N46" s="40">
        <f>IF($A46="","",MAX(F46-G46,F46-I46))</f>
        <v/>
      </c>
      <c r="O46" s="80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2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80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80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2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IF($A46="","",((설정!$C$7+1)*SUMPRODUCT(월별집계!$AB$5:$AM$5,월별집계!$AB46:$AM46)-(설정!$C$7*(설정!$C$7+1)/2)*SUM(월별집계!$AB46:$AM46))/((설정!$C$7+1)*(설정!$C$7*(설정!$C$7+1)*(2*설정!$C$7+1)/6)-(설정!$C$7*(설정!$C$7+1)/2)^2))</f>
        <v/>
      </c>
      <c r="AQ46" s="35">
        <f>IF($A46="","",(SUM(월별집계!$AB46:$AM46)-AP46*(설정!$C$7*(설정!$C$7+1)/2))/(설정!$C$7+1))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8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79">
        <f>IF($A47="","",IF(G47&lt;=0,IF(F47&gt;0,1,0),F47/G47-1))</f>
        <v/>
      </c>
      <c r="I47" s="35">
        <f>IF($A47="","",월별집계!$N47)</f>
        <v/>
      </c>
      <c r="J47" s="79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79">
        <f>IF($A47="","",IF(L47&lt;=0,IF(K47&gt;0,1,0),K47/L47-1))</f>
        <v/>
      </c>
      <c r="N47" s="40">
        <f>IF($A47="","",MAX(F47-G47,F47-I47))</f>
        <v/>
      </c>
      <c r="O47" s="80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2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80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80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2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IF($A47="","",((설정!$C$7+1)*SUMPRODUCT(월별집계!$AB$5:$AM$5,월별집계!$AB47:$AM47)-(설정!$C$7*(설정!$C$7+1)/2)*SUM(월별집계!$AB47:$AM47))/((설정!$C$7+1)*(설정!$C$7*(설정!$C$7+1)*(2*설정!$C$7+1)/6)-(설정!$C$7*(설정!$C$7+1)/2)^2))</f>
        <v/>
      </c>
      <c r="AQ47" s="35">
        <f>IF($A47="","",(SUM(월별집계!$AB47:$AM47)-AP47*(설정!$C$7*(설정!$C$7+1)/2))/(설정!$C$7+1))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8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79">
        <f>IF($A48="","",IF(G48&lt;=0,IF(F48&gt;0,1,0),F48/G48-1))</f>
        <v/>
      </c>
      <c r="I48" s="35">
        <f>IF($A48="","",월별집계!$N48)</f>
        <v/>
      </c>
      <c r="J48" s="79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79">
        <f>IF($A48="","",IF(L48&lt;=0,IF(K48&gt;0,1,0),K48/L48-1))</f>
        <v/>
      </c>
      <c r="N48" s="40">
        <f>IF($A48="","",MAX(F48-G48,F48-I48))</f>
        <v/>
      </c>
      <c r="O48" s="80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2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80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80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2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IF($A48="","",((설정!$C$7+1)*SUMPRODUCT(월별집계!$AB$5:$AM$5,월별집계!$AB48:$AM48)-(설정!$C$7*(설정!$C$7+1)/2)*SUM(월별집계!$AB48:$AM48))/((설정!$C$7+1)*(설정!$C$7*(설정!$C$7+1)*(2*설정!$C$7+1)/6)-(설정!$C$7*(설정!$C$7+1)/2)^2))</f>
        <v/>
      </c>
      <c r="AQ48" s="35">
        <f>IF($A48="","",(SUM(월별집계!$AB48:$AM48)-AP48*(설정!$C$7*(설정!$C$7+1)/2))/(설정!$C$7+1))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8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79">
        <f>IF($A49="","",IF(G49&lt;=0,IF(F49&gt;0,1,0),F49/G49-1))</f>
        <v/>
      </c>
      <c r="I49" s="35">
        <f>IF($A49="","",월별집계!$N49)</f>
        <v/>
      </c>
      <c r="J49" s="79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79">
        <f>IF($A49="","",IF(L49&lt;=0,IF(K49&gt;0,1,0),K49/L49-1))</f>
        <v/>
      </c>
      <c r="N49" s="40">
        <f>IF($A49="","",MAX(F49-G49,F49-I49))</f>
        <v/>
      </c>
      <c r="O49" s="80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2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80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80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2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IF($A49="","",((설정!$C$7+1)*SUMPRODUCT(월별집계!$AB$5:$AM$5,월별집계!$AB49:$AM49)-(설정!$C$7*(설정!$C$7+1)/2)*SUM(월별집계!$AB49:$AM49))/((설정!$C$7+1)*(설정!$C$7*(설정!$C$7+1)*(2*설정!$C$7+1)/6)-(설정!$C$7*(설정!$C$7+1)/2)^2))</f>
        <v/>
      </c>
      <c r="AQ49" s="35">
        <f>IF($A49="","",(SUM(월별집계!$AB49:$AM49)-AP49*(설정!$C$7*(설정!$C$7+1)/2))/(설정!$C$7+1))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8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79">
        <f>IF($A50="","",IF(G50&lt;=0,IF(F50&gt;0,1,0),F50/G50-1))</f>
        <v/>
      </c>
      <c r="I50" s="35">
        <f>IF($A50="","",월별집계!$N50)</f>
        <v/>
      </c>
      <c r="J50" s="79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79">
        <f>IF($A50="","",IF(L50&lt;=0,IF(K50&gt;0,1,0),K50/L50-1))</f>
        <v/>
      </c>
      <c r="N50" s="40">
        <f>IF($A50="","",MAX(F50-G50,F50-I50))</f>
        <v/>
      </c>
      <c r="O50" s="80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2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80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80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2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IF($A50="","",((설정!$C$7+1)*SUMPRODUCT(월별집계!$AB$5:$AM$5,월별집계!$AB50:$AM50)-(설정!$C$7*(설정!$C$7+1)/2)*SUM(월별집계!$AB50:$AM50))/((설정!$C$7+1)*(설정!$C$7*(설정!$C$7+1)*(2*설정!$C$7+1)/6)-(설정!$C$7*(설정!$C$7+1)/2)^2))</f>
        <v/>
      </c>
      <c r="AQ50" s="35">
        <f>IF($A50="","",(SUM(월별집계!$AB50:$AM50)-AP50*(설정!$C$7*(설정!$C$7+1)/2))/(설정!$C$7+1))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8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79">
        <f>IF($A51="","",IF(G51&lt;=0,IF(F51&gt;0,1,0),F51/G51-1))</f>
        <v/>
      </c>
      <c r="I51" s="35">
        <f>IF($A51="","",월별집계!$N51)</f>
        <v/>
      </c>
      <c r="J51" s="79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79">
        <f>IF($A51="","",IF(L51&lt;=0,IF(K51&gt;0,1,0),K51/L51-1))</f>
        <v/>
      </c>
      <c r="N51" s="40">
        <f>IF($A51="","",MAX(F51-G51,F51-I51))</f>
        <v/>
      </c>
      <c r="O51" s="80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2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80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80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2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IF($A51="","",((설정!$C$7+1)*SUMPRODUCT(월별집계!$AB$5:$AM$5,월별집계!$AB51:$AM51)-(설정!$C$7*(설정!$C$7+1)/2)*SUM(월별집계!$AB51:$AM51))/((설정!$C$7+1)*(설정!$C$7*(설정!$C$7+1)*(2*설정!$C$7+1)/6)-(설정!$C$7*(설정!$C$7+1)/2)^2))</f>
        <v/>
      </c>
      <c r="AQ51" s="35">
        <f>IF($A51="","",(SUM(월별집계!$AB51:$AM51)-AP51*(설정!$C$7*(설정!$C$7+1)/2))/(설정!$C$7+1))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8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79">
        <f>IF($A52="","",IF(G52&lt;=0,IF(F52&gt;0,1,0),F52/G52-1))</f>
        <v/>
      </c>
      <c r="I52" s="35">
        <f>IF($A52="","",월별집계!$N52)</f>
        <v/>
      </c>
      <c r="J52" s="79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79">
        <f>IF($A52="","",IF(L52&lt;=0,IF(K52&gt;0,1,0),K52/L52-1))</f>
        <v/>
      </c>
      <c r="N52" s="40">
        <f>IF($A52="","",MAX(F52-G52,F52-I52))</f>
        <v/>
      </c>
      <c r="O52" s="80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2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80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80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2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IF($A52="","",((설정!$C$7+1)*SUMPRODUCT(월별집계!$AB$5:$AM$5,월별집계!$AB52:$AM52)-(설정!$C$7*(설정!$C$7+1)/2)*SUM(월별집계!$AB52:$AM52))/((설정!$C$7+1)*(설정!$C$7*(설정!$C$7+1)*(2*설정!$C$7+1)/6)-(설정!$C$7*(설정!$C$7+1)/2)^2))</f>
        <v/>
      </c>
      <c r="AQ52" s="35">
        <f>IF($A52="","",(SUM(월별집계!$AB52:$AM52)-AP52*(설정!$C$7*(설정!$C$7+1)/2))/(설정!$C$7+1))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8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79">
        <f>IF($A53="","",IF(G53&lt;=0,IF(F53&gt;0,1,0),F53/G53-1))</f>
        <v/>
      </c>
      <c r="I53" s="35">
        <f>IF($A53="","",월별집계!$N53)</f>
        <v/>
      </c>
      <c r="J53" s="79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79">
        <f>IF($A53="","",IF(L53&lt;=0,IF(K53&gt;0,1,0),K53/L53-1))</f>
        <v/>
      </c>
      <c r="N53" s="40">
        <f>IF($A53="","",MAX(F53-G53,F53-I53))</f>
        <v/>
      </c>
      <c r="O53" s="80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2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80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80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2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IF($A53="","",((설정!$C$7+1)*SUMPRODUCT(월별집계!$AB$5:$AM$5,월별집계!$AB53:$AM53)-(설정!$C$7*(설정!$C$7+1)/2)*SUM(월별집계!$AB53:$AM53))/((설정!$C$7+1)*(설정!$C$7*(설정!$C$7+1)*(2*설정!$C$7+1)/6)-(설정!$C$7*(설정!$C$7+1)/2)^2))</f>
        <v/>
      </c>
      <c r="AQ53" s="35">
        <f>IF($A53="","",(SUM(월별집계!$AB53:$AM53)-AP53*(설정!$C$7*(설정!$C$7+1)/2))/(설정!$C$7+1))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8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79">
        <f>IF($A54="","",IF(G54&lt;=0,IF(F54&gt;0,1,0),F54/G54-1))</f>
        <v/>
      </c>
      <c r="I54" s="35">
        <f>IF($A54="","",월별집계!$N54)</f>
        <v/>
      </c>
      <c r="J54" s="79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79">
        <f>IF($A54="","",IF(L54&lt;=0,IF(K54&gt;0,1,0),K54/L54-1))</f>
        <v/>
      </c>
      <c r="N54" s="40">
        <f>IF($A54="","",MAX(F54-G54,F54-I54))</f>
        <v/>
      </c>
      <c r="O54" s="80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2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80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80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2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IF($A54="","",((설정!$C$7+1)*SUMPRODUCT(월별집계!$AB$5:$AM$5,월별집계!$AB54:$AM54)-(설정!$C$7*(설정!$C$7+1)/2)*SUM(월별집계!$AB54:$AM54))/((설정!$C$7+1)*(설정!$C$7*(설정!$C$7+1)*(2*설정!$C$7+1)/6)-(설정!$C$7*(설정!$C$7+1)/2)^2))</f>
        <v/>
      </c>
      <c r="AQ54" s="35">
        <f>IF($A54="","",(SUM(월별집계!$AB54:$AM54)-AP54*(설정!$C$7*(설정!$C$7+1)/2))/(설정!$C$7+1))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8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79">
        <f>IF($A55="","",IF(G55&lt;=0,IF(F55&gt;0,1,0),F55/G55-1))</f>
        <v/>
      </c>
      <c r="I55" s="35">
        <f>IF($A55="","",월별집계!$N55)</f>
        <v/>
      </c>
      <c r="J55" s="79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79">
        <f>IF($A55="","",IF(L55&lt;=0,IF(K55&gt;0,1,0),K55/L55-1))</f>
        <v/>
      </c>
      <c r="N55" s="40">
        <f>IF($A55="","",MAX(F55-G55,F55-I55))</f>
        <v/>
      </c>
      <c r="O55" s="80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2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80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80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2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IF($A55="","",((설정!$C$7+1)*SUMPRODUCT(월별집계!$AB$5:$AM$5,월별집계!$AB55:$AM55)-(설정!$C$7*(설정!$C$7+1)/2)*SUM(월별집계!$AB55:$AM55))/((설정!$C$7+1)*(설정!$C$7*(설정!$C$7+1)*(2*설정!$C$7+1)/6)-(설정!$C$7*(설정!$C$7+1)/2)^2))</f>
        <v/>
      </c>
      <c r="AQ55" s="35">
        <f>IF($A55="","",(SUM(월별집계!$AB55:$AM55)-AP55*(설정!$C$7*(설정!$C$7+1)/2))/(설정!$C$7+1))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8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79">
        <f>IF($A56="","",IF(G56&lt;=0,IF(F56&gt;0,1,0),F56/G56-1))</f>
        <v/>
      </c>
      <c r="I56" s="35">
        <f>IF($A56="","",월별집계!$N56)</f>
        <v/>
      </c>
      <c r="J56" s="79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79">
        <f>IF($A56="","",IF(L56&lt;=0,IF(K56&gt;0,1,0),K56/L56-1))</f>
        <v/>
      </c>
      <c r="N56" s="40">
        <f>IF($A56="","",MAX(F56-G56,F56-I56))</f>
        <v/>
      </c>
      <c r="O56" s="80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2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80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80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2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IF($A56="","",((설정!$C$7+1)*SUMPRODUCT(월별집계!$AB$5:$AM$5,월별집계!$AB56:$AM56)-(설정!$C$7*(설정!$C$7+1)/2)*SUM(월별집계!$AB56:$AM56))/((설정!$C$7+1)*(설정!$C$7*(설정!$C$7+1)*(2*설정!$C$7+1)/6)-(설정!$C$7*(설정!$C$7+1)/2)^2))</f>
        <v/>
      </c>
      <c r="AQ56" s="35">
        <f>IF($A56="","",(SUM(월별집계!$AB56:$AM56)-AP56*(설정!$C$7*(설정!$C$7+1)/2))/(설정!$C$7+1))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8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79">
        <f>IF($A57="","",IF(G57&lt;=0,IF(F57&gt;0,1,0),F57/G57-1))</f>
        <v/>
      </c>
      <c r="I57" s="35">
        <f>IF($A57="","",월별집계!$N57)</f>
        <v/>
      </c>
      <c r="J57" s="79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79">
        <f>IF($A57="","",IF(L57&lt;=0,IF(K57&gt;0,1,0),K57/L57-1))</f>
        <v/>
      </c>
      <c r="N57" s="40">
        <f>IF($A57="","",MAX(F57-G57,F57-I57))</f>
        <v/>
      </c>
      <c r="O57" s="80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2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80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80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2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IF($A57="","",((설정!$C$7+1)*SUMPRODUCT(월별집계!$AB$5:$AM$5,월별집계!$AB57:$AM57)-(설정!$C$7*(설정!$C$7+1)/2)*SUM(월별집계!$AB57:$AM57))/((설정!$C$7+1)*(설정!$C$7*(설정!$C$7+1)*(2*설정!$C$7+1)/6)-(설정!$C$7*(설정!$C$7+1)/2)^2))</f>
        <v/>
      </c>
      <c r="AQ57" s="35">
        <f>IF($A57="","",(SUM(월별집계!$AB57:$AM57)-AP57*(설정!$C$7*(설정!$C$7+1)/2))/(설정!$C$7+1))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8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79">
        <f>IF($A58="","",IF(G58&lt;=0,IF(F58&gt;0,1,0),F58/G58-1))</f>
        <v/>
      </c>
      <c r="I58" s="35">
        <f>IF($A58="","",월별집계!$N58)</f>
        <v/>
      </c>
      <c r="J58" s="79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79">
        <f>IF($A58="","",IF(L58&lt;=0,IF(K58&gt;0,1,0),K58/L58-1))</f>
        <v/>
      </c>
      <c r="N58" s="40">
        <f>IF($A58="","",MAX(F58-G58,F58-I58))</f>
        <v/>
      </c>
      <c r="O58" s="80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2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80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80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2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IF($A58="","",((설정!$C$7+1)*SUMPRODUCT(월별집계!$AB$5:$AM$5,월별집계!$AB58:$AM58)-(설정!$C$7*(설정!$C$7+1)/2)*SUM(월별집계!$AB58:$AM58))/((설정!$C$7+1)*(설정!$C$7*(설정!$C$7+1)*(2*설정!$C$7+1)/6)-(설정!$C$7*(설정!$C$7+1)/2)^2))</f>
        <v/>
      </c>
      <c r="AQ58" s="35">
        <f>IF($A58="","",(SUM(월별집계!$AB58:$AM58)-AP58*(설정!$C$7*(설정!$C$7+1)/2))/(설정!$C$7+1))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8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79">
        <f>IF($A59="","",IF(G59&lt;=0,IF(F59&gt;0,1,0),F59/G59-1))</f>
        <v/>
      </c>
      <c r="I59" s="35">
        <f>IF($A59="","",월별집계!$N59)</f>
        <v/>
      </c>
      <c r="J59" s="79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79">
        <f>IF($A59="","",IF(L59&lt;=0,IF(K59&gt;0,1,0),K59/L59-1))</f>
        <v/>
      </c>
      <c r="N59" s="40">
        <f>IF($A59="","",MAX(F59-G59,F59-I59))</f>
        <v/>
      </c>
      <c r="O59" s="80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2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80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80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2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IF($A59="","",((설정!$C$7+1)*SUMPRODUCT(월별집계!$AB$5:$AM$5,월별집계!$AB59:$AM59)-(설정!$C$7*(설정!$C$7+1)/2)*SUM(월별집계!$AB59:$AM59))/((설정!$C$7+1)*(설정!$C$7*(설정!$C$7+1)*(2*설정!$C$7+1)/6)-(설정!$C$7*(설정!$C$7+1)/2)^2))</f>
        <v/>
      </c>
      <c r="AQ59" s="35">
        <f>IF($A59="","",(SUM(월별집계!$AB59:$AM59)-AP59*(설정!$C$7*(설정!$C$7+1)/2))/(설정!$C$7+1))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8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79">
        <f>IF($A60="","",IF(G60&lt;=0,IF(F60&gt;0,1,0),F60/G60-1))</f>
        <v/>
      </c>
      <c r="I60" s="35">
        <f>IF($A60="","",월별집계!$N60)</f>
        <v/>
      </c>
      <c r="J60" s="79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79">
        <f>IF($A60="","",IF(L60&lt;=0,IF(K60&gt;0,1,0),K60/L60-1))</f>
        <v/>
      </c>
      <c r="N60" s="40">
        <f>IF($A60="","",MAX(F60-G60,F60-I60))</f>
        <v/>
      </c>
      <c r="O60" s="80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2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80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80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2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IF($A60="","",((설정!$C$7+1)*SUMPRODUCT(월별집계!$AB$5:$AM$5,월별집계!$AB60:$AM60)-(설정!$C$7*(설정!$C$7+1)/2)*SUM(월별집계!$AB60:$AM60))/((설정!$C$7+1)*(설정!$C$7*(설정!$C$7+1)*(2*설정!$C$7+1)/6)-(설정!$C$7*(설정!$C$7+1)/2)^2))</f>
        <v/>
      </c>
      <c r="AQ60" s="35">
        <f>IF($A60="","",(SUM(월별집계!$AB60:$AM60)-AP60*(설정!$C$7*(설정!$C$7+1)/2))/(설정!$C$7+1))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8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79">
        <f>IF($A61="","",IF(G61&lt;=0,IF(F61&gt;0,1,0),F61/G61-1))</f>
        <v/>
      </c>
      <c r="I61" s="35">
        <f>IF($A61="","",월별집계!$N61)</f>
        <v/>
      </c>
      <c r="J61" s="79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79">
        <f>IF($A61="","",IF(L61&lt;=0,IF(K61&gt;0,1,0),K61/L61-1))</f>
        <v/>
      </c>
      <c r="N61" s="40">
        <f>IF($A61="","",MAX(F61-G61,F61-I61))</f>
        <v/>
      </c>
      <c r="O61" s="80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2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80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80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2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IF($A61="","",((설정!$C$7+1)*SUMPRODUCT(월별집계!$AB$5:$AM$5,월별집계!$AB61:$AM61)-(설정!$C$7*(설정!$C$7+1)/2)*SUM(월별집계!$AB61:$AM61))/((설정!$C$7+1)*(설정!$C$7*(설정!$C$7+1)*(2*설정!$C$7+1)/6)-(설정!$C$7*(설정!$C$7+1)/2)^2))</f>
        <v/>
      </c>
      <c r="AQ61" s="35">
        <f>IF($A61="","",(SUM(월별집계!$AB61:$AM61)-AP61*(설정!$C$7*(설정!$C$7+1)/2))/(설정!$C$7+1))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8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79">
        <f>IF($A62="","",IF(G62&lt;=0,IF(F62&gt;0,1,0),F62/G62-1))</f>
        <v/>
      </c>
      <c r="I62" s="35">
        <f>IF($A62="","",월별집계!$N62)</f>
        <v/>
      </c>
      <c r="J62" s="79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79">
        <f>IF($A62="","",IF(L62&lt;=0,IF(K62&gt;0,1,0),K62/L62-1))</f>
        <v/>
      </c>
      <c r="N62" s="40">
        <f>IF($A62="","",MAX(F62-G62,F62-I62))</f>
        <v/>
      </c>
      <c r="O62" s="80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2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80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80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2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IF($A62="","",((설정!$C$7+1)*SUMPRODUCT(월별집계!$AB$5:$AM$5,월별집계!$AB62:$AM62)-(설정!$C$7*(설정!$C$7+1)/2)*SUM(월별집계!$AB62:$AM62))/((설정!$C$7+1)*(설정!$C$7*(설정!$C$7+1)*(2*설정!$C$7+1)/6)-(설정!$C$7*(설정!$C$7+1)/2)^2))</f>
        <v/>
      </c>
      <c r="AQ62" s="35">
        <f>IF($A62="","",(SUM(월별집계!$AB62:$AM62)-AP62*(설정!$C$7*(설정!$C$7+1)/2))/(설정!$C$7+1))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8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79">
        <f>IF($A63="","",IF(G63&lt;=0,IF(F63&gt;0,1,0),F63/G63-1))</f>
        <v/>
      </c>
      <c r="I63" s="35">
        <f>IF($A63="","",월별집계!$N63)</f>
        <v/>
      </c>
      <c r="J63" s="79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79">
        <f>IF($A63="","",IF(L63&lt;=0,IF(K63&gt;0,1,0),K63/L63-1))</f>
        <v/>
      </c>
      <c r="N63" s="40">
        <f>IF($A63="","",MAX(F63-G63,F63-I63))</f>
        <v/>
      </c>
      <c r="O63" s="80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2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80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80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2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IF($A63="","",((설정!$C$7+1)*SUMPRODUCT(월별집계!$AB$5:$AM$5,월별집계!$AB63:$AM63)-(설정!$C$7*(설정!$C$7+1)/2)*SUM(월별집계!$AB63:$AM63))/((설정!$C$7+1)*(설정!$C$7*(설정!$C$7+1)*(2*설정!$C$7+1)/6)-(설정!$C$7*(설정!$C$7+1)/2)^2))</f>
        <v/>
      </c>
      <c r="AQ63" s="35">
        <f>IF($A63="","",(SUM(월별집계!$AB63:$AM63)-AP63*(설정!$C$7*(설정!$C$7+1)/2))/(설정!$C$7+1))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8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79">
        <f>IF($A64="","",IF(G64&lt;=0,IF(F64&gt;0,1,0),F64/G64-1))</f>
        <v/>
      </c>
      <c r="I64" s="35">
        <f>IF($A64="","",월별집계!$N64)</f>
        <v/>
      </c>
      <c r="J64" s="79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79">
        <f>IF($A64="","",IF(L64&lt;=0,IF(K64&gt;0,1,0),K64/L64-1))</f>
        <v/>
      </c>
      <c r="N64" s="40">
        <f>IF($A64="","",MAX(F64-G64,F64-I64))</f>
        <v/>
      </c>
      <c r="O64" s="80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2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80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80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2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IF($A64="","",((설정!$C$7+1)*SUMPRODUCT(월별집계!$AB$5:$AM$5,월별집계!$AB64:$AM64)-(설정!$C$7*(설정!$C$7+1)/2)*SUM(월별집계!$AB64:$AM64))/((설정!$C$7+1)*(설정!$C$7*(설정!$C$7+1)*(2*설정!$C$7+1)/6)-(설정!$C$7*(설정!$C$7+1)/2)^2))</f>
        <v/>
      </c>
      <c r="AQ64" s="35">
        <f>IF($A64="","",(SUM(월별집계!$AB64:$AM64)-AP64*(설정!$C$7*(설정!$C$7+1)/2))/(설정!$C$7+1))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8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79">
        <f>IF($A65="","",IF(G65&lt;=0,IF(F65&gt;0,1,0),F65/G65-1))</f>
        <v/>
      </c>
      <c r="I65" s="35">
        <f>IF($A65="","",월별집계!$N65)</f>
        <v/>
      </c>
      <c r="J65" s="79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79">
        <f>IF($A65="","",IF(L65&lt;=0,IF(K65&gt;0,1,0),K65/L65-1))</f>
        <v/>
      </c>
      <c r="N65" s="40">
        <f>IF($A65="","",MAX(F65-G65,F65-I65))</f>
        <v/>
      </c>
      <c r="O65" s="80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2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80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80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2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IF($A65="","",((설정!$C$7+1)*SUMPRODUCT(월별집계!$AB$5:$AM$5,월별집계!$AB65:$AM65)-(설정!$C$7*(설정!$C$7+1)/2)*SUM(월별집계!$AB65:$AM65))/((설정!$C$7+1)*(설정!$C$7*(설정!$C$7+1)*(2*설정!$C$7+1)/6)-(설정!$C$7*(설정!$C$7+1)/2)^2))</f>
        <v/>
      </c>
      <c r="AQ65" s="35">
        <f>IF($A65="","",(SUM(월별집계!$AB65:$AM65)-AP65*(설정!$C$7*(설정!$C$7+1)/2))/(설정!$C$7+1))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8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79">
        <f>IF($A66="","",IF(G66&lt;=0,IF(F66&gt;0,1,0),F66/G66-1))</f>
        <v/>
      </c>
      <c r="I66" s="35">
        <f>IF($A66="","",월별집계!$N66)</f>
        <v/>
      </c>
      <c r="J66" s="79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79">
        <f>IF($A66="","",IF(L66&lt;=0,IF(K66&gt;0,1,0),K66/L66-1))</f>
        <v/>
      </c>
      <c r="N66" s="40">
        <f>IF($A66="","",MAX(F66-G66,F66-I66))</f>
        <v/>
      </c>
      <c r="O66" s="80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2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80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80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2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IF($A66="","",((설정!$C$7+1)*SUMPRODUCT(월별집계!$AB$5:$AM$5,월별집계!$AB66:$AM66)-(설정!$C$7*(설정!$C$7+1)/2)*SUM(월별집계!$AB66:$AM66))/((설정!$C$7+1)*(설정!$C$7*(설정!$C$7+1)*(2*설정!$C$7+1)/6)-(설정!$C$7*(설정!$C$7+1)/2)^2))</f>
        <v/>
      </c>
      <c r="AQ66" s="35">
        <f>IF($A66="","",(SUM(월별집계!$AB66:$AM66)-AP66*(설정!$C$7*(설정!$C$7+1)/2))/(설정!$C$7+1))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8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79">
        <f>IF($A67="","",IF(G67&lt;=0,IF(F67&gt;0,1,0),F67/G67-1))</f>
        <v/>
      </c>
      <c r="I67" s="35">
        <f>IF($A67="","",월별집계!$N67)</f>
        <v/>
      </c>
      <c r="J67" s="79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79">
        <f>IF($A67="","",IF(L67&lt;=0,IF(K67&gt;0,1,0),K67/L67-1))</f>
        <v/>
      </c>
      <c r="N67" s="40">
        <f>IF($A67="","",MAX(F67-G67,F67-I67))</f>
        <v/>
      </c>
      <c r="O67" s="80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2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80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80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2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IF($A67="","",((설정!$C$7+1)*SUMPRODUCT(월별집계!$AB$5:$AM$5,월별집계!$AB67:$AM67)-(설정!$C$7*(설정!$C$7+1)/2)*SUM(월별집계!$AB67:$AM67))/((설정!$C$7+1)*(설정!$C$7*(설정!$C$7+1)*(2*설정!$C$7+1)/6)-(설정!$C$7*(설정!$C$7+1)/2)^2))</f>
        <v/>
      </c>
      <c r="AQ67" s="35">
        <f>IF($A67="","",(SUM(월별집계!$AB67:$AM67)-AP67*(설정!$C$7*(설정!$C$7+1)/2))/(설정!$C$7+1))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8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79">
        <f>IF($A68="","",IF(G68&lt;=0,IF(F68&gt;0,1,0),F68/G68-1))</f>
        <v/>
      </c>
      <c r="I68" s="35">
        <f>IF($A68="","",월별집계!$N68)</f>
        <v/>
      </c>
      <c r="J68" s="79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79">
        <f>IF($A68="","",IF(L68&lt;=0,IF(K68&gt;0,1,0),K68/L68-1))</f>
        <v/>
      </c>
      <c r="N68" s="40">
        <f>IF($A68="","",MAX(F68-G68,F68-I68))</f>
        <v/>
      </c>
      <c r="O68" s="80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2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80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80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2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IF($A68="","",((설정!$C$7+1)*SUMPRODUCT(월별집계!$AB$5:$AM$5,월별집계!$AB68:$AM68)-(설정!$C$7*(설정!$C$7+1)/2)*SUM(월별집계!$AB68:$AM68))/((설정!$C$7+1)*(설정!$C$7*(설정!$C$7+1)*(2*설정!$C$7+1)/6)-(설정!$C$7*(설정!$C$7+1)/2)^2))</f>
        <v/>
      </c>
      <c r="AQ68" s="35">
        <f>IF($A68="","",(SUM(월별집계!$AB68:$AM68)-AP68*(설정!$C$7*(설정!$C$7+1)/2))/(설정!$C$7+1))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8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79">
        <f>IF($A69="","",IF(G69&lt;=0,IF(F69&gt;0,1,0),F69/G69-1))</f>
        <v/>
      </c>
      <c r="I69" s="35">
        <f>IF($A69="","",월별집계!$N69)</f>
        <v/>
      </c>
      <c r="J69" s="79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79">
        <f>IF($A69="","",IF(L69&lt;=0,IF(K69&gt;0,1,0),K69/L69-1))</f>
        <v/>
      </c>
      <c r="N69" s="40">
        <f>IF($A69="","",MAX(F69-G69,F69-I69))</f>
        <v/>
      </c>
      <c r="O69" s="80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2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80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80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2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IF($A69="","",((설정!$C$7+1)*SUMPRODUCT(월별집계!$AB$5:$AM$5,월별집계!$AB69:$AM69)-(설정!$C$7*(설정!$C$7+1)/2)*SUM(월별집계!$AB69:$AM69))/((설정!$C$7+1)*(설정!$C$7*(설정!$C$7+1)*(2*설정!$C$7+1)/6)-(설정!$C$7*(설정!$C$7+1)/2)^2))</f>
        <v/>
      </c>
      <c r="AQ69" s="35">
        <f>IF($A69="","",(SUM(월별집계!$AB69:$AM69)-AP69*(설정!$C$7*(설정!$C$7+1)/2))/(설정!$C$7+1))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8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79">
        <f>IF($A70="","",IF(G70&lt;=0,IF(F70&gt;0,1,0),F70/G70-1))</f>
        <v/>
      </c>
      <c r="I70" s="35">
        <f>IF($A70="","",월별집계!$N70)</f>
        <v/>
      </c>
      <c r="J70" s="79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79">
        <f>IF($A70="","",IF(L70&lt;=0,IF(K70&gt;0,1,0),K70/L70-1))</f>
        <v/>
      </c>
      <c r="N70" s="40">
        <f>IF($A70="","",MAX(F70-G70,F70-I70))</f>
        <v/>
      </c>
      <c r="O70" s="80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2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80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80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2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IF($A70="","",((설정!$C$7+1)*SUMPRODUCT(월별집계!$AB$5:$AM$5,월별집계!$AB70:$AM70)-(설정!$C$7*(설정!$C$7+1)/2)*SUM(월별집계!$AB70:$AM70))/((설정!$C$7+1)*(설정!$C$7*(설정!$C$7+1)*(2*설정!$C$7+1)/6)-(설정!$C$7*(설정!$C$7+1)/2)^2))</f>
        <v/>
      </c>
      <c r="AQ70" s="35">
        <f>IF($A70="","",(SUM(월별집계!$AB70:$AM70)-AP70*(설정!$C$7*(설정!$C$7+1)/2))/(설정!$C$7+1))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8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79">
        <f>IF($A71="","",IF(G71&lt;=0,IF(F71&gt;0,1,0),F71/G71-1))</f>
        <v/>
      </c>
      <c r="I71" s="35">
        <f>IF($A71="","",월별집계!$N71)</f>
        <v/>
      </c>
      <c r="J71" s="79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79">
        <f>IF($A71="","",IF(L71&lt;=0,IF(K71&gt;0,1,0),K71/L71-1))</f>
        <v/>
      </c>
      <c r="N71" s="40">
        <f>IF($A71="","",MAX(F71-G71,F71-I71))</f>
        <v/>
      </c>
      <c r="O71" s="80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2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80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80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2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IF($A71="","",((설정!$C$7+1)*SUMPRODUCT(월별집계!$AB$5:$AM$5,월별집계!$AB71:$AM71)-(설정!$C$7*(설정!$C$7+1)/2)*SUM(월별집계!$AB71:$AM71))/((설정!$C$7+1)*(설정!$C$7*(설정!$C$7+1)*(2*설정!$C$7+1)/6)-(설정!$C$7*(설정!$C$7+1)/2)^2))</f>
        <v/>
      </c>
      <c r="AQ71" s="35">
        <f>IF($A71="","",(SUM(월별집계!$AB71:$AM71)-AP71*(설정!$C$7*(설정!$C$7+1)/2))/(설정!$C$7+1))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8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79">
        <f>IF($A72="","",IF(G72&lt;=0,IF(F72&gt;0,1,0),F72/G72-1))</f>
        <v/>
      </c>
      <c r="I72" s="35">
        <f>IF($A72="","",월별집계!$N72)</f>
        <v/>
      </c>
      <c r="J72" s="79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79">
        <f>IF($A72="","",IF(L72&lt;=0,IF(K72&gt;0,1,0),K72/L72-1))</f>
        <v/>
      </c>
      <c r="N72" s="40">
        <f>IF($A72="","",MAX(F72-G72,F72-I72))</f>
        <v/>
      </c>
      <c r="O72" s="80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2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80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80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2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IF($A72="","",((설정!$C$7+1)*SUMPRODUCT(월별집계!$AB$5:$AM$5,월별집계!$AB72:$AM72)-(설정!$C$7*(설정!$C$7+1)/2)*SUM(월별집계!$AB72:$AM72))/((설정!$C$7+1)*(설정!$C$7*(설정!$C$7+1)*(2*설정!$C$7+1)/6)-(설정!$C$7*(설정!$C$7+1)/2)^2))</f>
        <v/>
      </c>
      <c r="AQ72" s="35">
        <f>IF($A72="","",(SUM(월별집계!$AB72:$AM72)-AP72*(설정!$C$7*(설정!$C$7+1)/2))/(설정!$C$7+1))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8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79">
        <f>IF($A73="","",IF(G73&lt;=0,IF(F73&gt;0,1,0),F73/G73-1))</f>
        <v/>
      </c>
      <c r="I73" s="35">
        <f>IF($A73="","",월별집계!$N73)</f>
        <v/>
      </c>
      <c r="J73" s="79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79">
        <f>IF($A73="","",IF(L73&lt;=0,IF(K73&gt;0,1,0),K73/L73-1))</f>
        <v/>
      </c>
      <c r="N73" s="40">
        <f>IF($A73="","",MAX(F73-G73,F73-I73))</f>
        <v/>
      </c>
      <c r="O73" s="80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2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80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80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2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IF($A73="","",((설정!$C$7+1)*SUMPRODUCT(월별집계!$AB$5:$AM$5,월별집계!$AB73:$AM73)-(설정!$C$7*(설정!$C$7+1)/2)*SUM(월별집계!$AB73:$AM73))/((설정!$C$7+1)*(설정!$C$7*(설정!$C$7+1)*(2*설정!$C$7+1)/6)-(설정!$C$7*(설정!$C$7+1)/2)^2))</f>
        <v/>
      </c>
      <c r="AQ73" s="35">
        <f>IF($A73="","",(SUM(월별집계!$AB73:$AM73)-AP73*(설정!$C$7*(설정!$C$7+1)/2))/(설정!$C$7+1))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8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79">
        <f>IF($A74="","",IF(G74&lt;=0,IF(F74&gt;0,1,0),F74/G74-1))</f>
        <v/>
      </c>
      <c r="I74" s="35">
        <f>IF($A74="","",월별집계!$N74)</f>
        <v/>
      </c>
      <c r="J74" s="79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79">
        <f>IF($A74="","",IF(L74&lt;=0,IF(K74&gt;0,1,0),K74/L74-1))</f>
        <v/>
      </c>
      <c r="N74" s="40">
        <f>IF($A74="","",MAX(F74-G74,F74-I74))</f>
        <v/>
      </c>
      <c r="O74" s="80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2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80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80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2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IF($A74="","",((설정!$C$7+1)*SUMPRODUCT(월별집계!$AB$5:$AM$5,월별집계!$AB74:$AM74)-(설정!$C$7*(설정!$C$7+1)/2)*SUM(월별집계!$AB74:$AM74))/((설정!$C$7+1)*(설정!$C$7*(설정!$C$7+1)*(2*설정!$C$7+1)/6)-(설정!$C$7*(설정!$C$7+1)/2)^2))</f>
        <v/>
      </c>
      <c r="AQ74" s="35">
        <f>IF($A74="","",(SUM(월별집계!$AB74:$AM74)-AP74*(설정!$C$7*(설정!$C$7+1)/2))/(설정!$C$7+1))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8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79">
        <f>IF($A75="","",IF(G75&lt;=0,IF(F75&gt;0,1,0),F75/G75-1))</f>
        <v/>
      </c>
      <c r="I75" s="35">
        <f>IF($A75="","",월별집계!$N75)</f>
        <v/>
      </c>
      <c r="J75" s="79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79">
        <f>IF($A75="","",IF(L75&lt;=0,IF(K75&gt;0,1,0),K75/L75-1))</f>
        <v/>
      </c>
      <c r="N75" s="40">
        <f>IF($A75="","",MAX(F75-G75,F75-I75))</f>
        <v/>
      </c>
      <c r="O75" s="80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2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80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80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2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IF($A75="","",((설정!$C$7+1)*SUMPRODUCT(월별집계!$AB$5:$AM$5,월별집계!$AB75:$AM75)-(설정!$C$7*(설정!$C$7+1)/2)*SUM(월별집계!$AB75:$AM75))/((설정!$C$7+1)*(설정!$C$7*(설정!$C$7+1)*(2*설정!$C$7+1)/6)-(설정!$C$7*(설정!$C$7+1)/2)^2))</f>
        <v/>
      </c>
      <c r="AQ75" s="35">
        <f>IF($A75="","",(SUM(월별집계!$AB75:$AM75)-AP75*(설정!$C$7*(설정!$C$7+1)/2))/(설정!$C$7+1))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8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79">
        <f>IF($A76="","",IF(G76&lt;=0,IF(F76&gt;0,1,0),F76/G76-1))</f>
        <v/>
      </c>
      <c r="I76" s="35">
        <f>IF($A76="","",월별집계!$N76)</f>
        <v/>
      </c>
      <c r="J76" s="79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79">
        <f>IF($A76="","",IF(L76&lt;=0,IF(K76&gt;0,1,0),K76/L76-1))</f>
        <v/>
      </c>
      <c r="N76" s="40">
        <f>IF($A76="","",MAX(F76-G76,F76-I76))</f>
        <v/>
      </c>
      <c r="O76" s="80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2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80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80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2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IF($A76="","",((설정!$C$7+1)*SUMPRODUCT(월별집계!$AB$5:$AM$5,월별집계!$AB76:$AM76)-(설정!$C$7*(설정!$C$7+1)/2)*SUM(월별집계!$AB76:$AM76))/((설정!$C$7+1)*(설정!$C$7*(설정!$C$7+1)*(2*설정!$C$7+1)/6)-(설정!$C$7*(설정!$C$7+1)/2)^2))</f>
        <v/>
      </c>
      <c r="AQ76" s="35">
        <f>IF($A76="","",(SUM(월별집계!$AB76:$AM76)-AP76*(설정!$C$7*(설정!$C$7+1)/2))/(설정!$C$7+1))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8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79">
        <f>IF($A77="","",IF(G77&lt;=0,IF(F77&gt;0,1,0),F77/G77-1))</f>
        <v/>
      </c>
      <c r="I77" s="35">
        <f>IF($A77="","",월별집계!$N77)</f>
        <v/>
      </c>
      <c r="J77" s="79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79">
        <f>IF($A77="","",IF(L77&lt;=0,IF(K77&gt;0,1,0),K77/L77-1))</f>
        <v/>
      </c>
      <c r="N77" s="40">
        <f>IF($A77="","",MAX(F77-G77,F77-I77))</f>
        <v/>
      </c>
      <c r="O77" s="80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2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80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80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2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IF($A77="","",((설정!$C$7+1)*SUMPRODUCT(월별집계!$AB$5:$AM$5,월별집계!$AB77:$AM77)-(설정!$C$7*(설정!$C$7+1)/2)*SUM(월별집계!$AB77:$AM77))/((설정!$C$7+1)*(설정!$C$7*(설정!$C$7+1)*(2*설정!$C$7+1)/6)-(설정!$C$7*(설정!$C$7+1)/2)^2))</f>
        <v/>
      </c>
      <c r="AQ77" s="35">
        <f>IF($A77="","",(SUM(월별집계!$AB77:$AM77)-AP77*(설정!$C$7*(설정!$C$7+1)/2))/(설정!$C$7+1))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8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79">
        <f>IF($A78="","",IF(G78&lt;=0,IF(F78&gt;0,1,0),F78/G78-1))</f>
        <v/>
      </c>
      <c r="I78" s="35">
        <f>IF($A78="","",월별집계!$N78)</f>
        <v/>
      </c>
      <c r="J78" s="79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79">
        <f>IF($A78="","",IF(L78&lt;=0,IF(K78&gt;0,1,0),K78/L78-1))</f>
        <v/>
      </c>
      <c r="N78" s="40">
        <f>IF($A78="","",MAX(F78-G78,F78-I78))</f>
        <v/>
      </c>
      <c r="O78" s="80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2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80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80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2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IF($A78="","",((설정!$C$7+1)*SUMPRODUCT(월별집계!$AB$5:$AM$5,월별집계!$AB78:$AM78)-(설정!$C$7*(설정!$C$7+1)/2)*SUM(월별집계!$AB78:$AM78))/((설정!$C$7+1)*(설정!$C$7*(설정!$C$7+1)*(2*설정!$C$7+1)/6)-(설정!$C$7*(설정!$C$7+1)/2)^2))</f>
        <v/>
      </c>
      <c r="AQ78" s="35">
        <f>IF($A78="","",(SUM(월별집계!$AB78:$AM78)-AP78*(설정!$C$7*(설정!$C$7+1)/2))/(설정!$C$7+1))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8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79">
        <f>IF($A79="","",IF(G79&lt;=0,IF(F79&gt;0,1,0),F79/G79-1))</f>
        <v/>
      </c>
      <c r="I79" s="35">
        <f>IF($A79="","",월별집계!$N79)</f>
        <v/>
      </c>
      <c r="J79" s="79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79">
        <f>IF($A79="","",IF(L79&lt;=0,IF(K79&gt;0,1,0),K79/L79-1))</f>
        <v/>
      </c>
      <c r="N79" s="40">
        <f>IF($A79="","",MAX(F79-G79,F79-I79))</f>
        <v/>
      </c>
      <c r="O79" s="80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2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80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80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2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IF($A79="","",((설정!$C$7+1)*SUMPRODUCT(월별집계!$AB$5:$AM$5,월별집계!$AB79:$AM79)-(설정!$C$7*(설정!$C$7+1)/2)*SUM(월별집계!$AB79:$AM79))/((설정!$C$7+1)*(설정!$C$7*(설정!$C$7+1)*(2*설정!$C$7+1)/6)-(설정!$C$7*(설정!$C$7+1)/2)^2))</f>
        <v/>
      </c>
      <c r="AQ79" s="35">
        <f>IF($A79="","",(SUM(월별집계!$AB79:$AM79)-AP79*(설정!$C$7*(설정!$C$7+1)/2))/(설정!$C$7+1))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8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79">
        <f>IF($A80="","",IF(G80&lt;=0,IF(F80&gt;0,1,0),F80/G80-1))</f>
        <v/>
      </c>
      <c r="I80" s="35">
        <f>IF($A80="","",월별집계!$N80)</f>
        <v/>
      </c>
      <c r="J80" s="79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79">
        <f>IF($A80="","",IF(L80&lt;=0,IF(K80&gt;0,1,0),K80/L80-1))</f>
        <v/>
      </c>
      <c r="N80" s="40">
        <f>IF($A80="","",MAX(F80-G80,F80-I80))</f>
        <v/>
      </c>
      <c r="O80" s="80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2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80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80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2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IF($A80="","",((설정!$C$7+1)*SUMPRODUCT(월별집계!$AB$5:$AM$5,월별집계!$AB80:$AM80)-(설정!$C$7*(설정!$C$7+1)/2)*SUM(월별집계!$AB80:$AM80))/((설정!$C$7+1)*(설정!$C$7*(설정!$C$7+1)*(2*설정!$C$7+1)/6)-(설정!$C$7*(설정!$C$7+1)/2)^2))</f>
        <v/>
      </c>
      <c r="AQ80" s="35">
        <f>IF($A80="","",(SUM(월별집계!$AB80:$AM80)-AP80*(설정!$C$7*(설정!$C$7+1)/2))/(설정!$C$7+1))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8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79">
        <f>IF($A81="","",IF(G81&lt;=0,IF(F81&gt;0,1,0),F81/G81-1))</f>
        <v/>
      </c>
      <c r="I81" s="35">
        <f>IF($A81="","",월별집계!$N81)</f>
        <v/>
      </c>
      <c r="J81" s="79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79">
        <f>IF($A81="","",IF(L81&lt;=0,IF(K81&gt;0,1,0),K81/L81-1))</f>
        <v/>
      </c>
      <c r="N81" s="40">
        <f>IF($A81="","",MAX(F81-G81,F81-I81))</f>
        <v/>
      </c>
      <c r="O81" s="80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2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80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80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2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IF($A81="","",((설정!$C$7+1)*SUMPRODUCT(월별집계!$AB$5:$AM$5,월별집계!$AB81:$AM81)-(설정!$C$7*(설정!$C$7+1)/2)*SUM(월별집계!$AB81:$AM81))/((설정!$C$7+1)*(설정!$C$7*(설정!$C$7+1)*(2*설정!$C$7+1)/6)-(설정!$C$7*(설정!$C$7+1)/2)^2))</f>
        <v/>
      </c>
      <c r="AQ81" s="35">
        <f>IF($A81="","",(SUM(월별집계!$AB81:$AM81)-AP81*(설정!$C$7*(설정!$C$7+1)/2))/(설정!$C$7+1))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8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79">
        <f>IF($A82="","",IF(G82&lt;=0,IF(F82&gt;0,1,0),F82/G82-1))</f>
        <v/>
      </c>
      <c r="I82" s="35">
        <f>IF($A82="","",월별집계!$N82)</f>
        <v/>
      </c>
      <c r="J82" s="79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79">
        <f>IF($A82="","",IF(L82&lt;=0,IF(K82&gt;0,1,0),K82/L82-1))</f>
        <v/>
      </c>
      <c r="N82" s="40">
        <f>IF($A82="","",MAX(F82-G82,F82-I82))</f>
        <v/>
      </c>
      <c r="O82" s="80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2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80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80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2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IF($A82="","",((설정!$C$7+1)*SUMPRODUCT(월별집계!$AB$5:$AM$5,월별집계!$AB82:$AM82)-(설정!$C$7*(설정!$C$7+1)/2)*SUM(월별집계!$AB82:$AM82))/((설정!$C$7+1)*(설정!$C$7*(설정!$C$7+1)*(2*설정!$C$7+1)/6)-(설정!$C$7*(설정!$C$7+1)/2)^2))</f>
        <v/>
      </c>
      <c r="AQ82" s="35">
        <f>IF($A82="","",(SUM(월별집계!$AB82:$AM82)-AP82*(설정!$C$7*(설정!$C$7+1)/2))/(설정!$C$7+1))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8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79">
        <f>IF($A83="","",IF(G83&lt;=0,IF(F83&gt;0,1,0),F83/G83-1))</f>
        <v/>
      </c>
      <c r="I83" s="35">
        <f>IF($A83="","",월별집계!$N83)</f>
        <v/>
      </c>
      <c r="J83" s="79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79">
        <f>IF($A83="","",IF(L83&lt;=0,IF(K83&gt;0,1,0),K83/L83-1))</f>
        <v/>
      </c>
      <c r="N83" s="40">
        <f>IF($A83="","",MAX(F83-G83,F83-I83))</f>
        <v/>
      </c>
      <c r="O83" s="80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2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80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80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2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IF($A83="","",((설정!$C$7+1)*SUMPRODUCT(월별집계!$AB$5:$AM$5,월별집계!$AB83:$AM83)-(설정!$C$7*(설정!$C$7+1)/2)*SUM(월별집계!$AB83:$AM83))/((설정!$C$7+1)*(설정!$C$7*(설정!$C$7+1)*(2*설정!$C$7+1)/6)-(설정!$C$7*(설정!$C$7+1)/2)^2))</f>
        <v/>
      </c>
      <c r="AQ83" s="35">
        <f>IF($A83="","",(SUM(월별집계!$AB83:$AM83)-AP83*(설정!$C$7*(설정!$C$7+1)/2))/(설정!$C$7+1))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8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79">
        <f>IF($A84="","",IF(G84&lt;=0,IF(F84&gt;0,1,0),F84/G84-1))</f>
        <v/>
      </c>
      <c r="I84" s="35">
        <f>IF($A84="","",월별집계!$N84)</f>
        <v/>
      </c>
      <c r="J84" s="79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79">
        <f>IF($A84="","",IF(L84&lt;=0,IF(K84&gt;0,1,0),K84/L84-1))</f>
        <v/>
      </c>
      <c r="N84" s="40">
        <f>IF($A84="","",MAX(F84-G84,F84-I84))</f>
        <v/>
      </c>
      <c r="O84" s="80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2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80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80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2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IF($A84="","",((설정!$C$7+1)*SUMPRODUCT(월별집계!$AB$5:$AM$5,월별집계!$AB84:$AM84)-(설정!$C$7*(설정!$C$7+1)/2)*SUM(월별집계!$AB84:$AM84))/((설정!$C$7+1)*(설정!$C$7*(설정!$C$7+1)*(2*설정!$C$7+1)/6)-(설정!$C$7*(설정!$C$7+1)/2)^2))</f>
        <v/>
      </c>
      <c r="AQ84" s="35">
        <f>IF($A84="","",(SUM(월별집계!$AB84:$AM84)-AP84*(설정!$C$7*(설정!$C$7+1)/2))/(설정!$C$7+1))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8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79">
        <f>IF($A85="","",IF(G85&lt;=0,IF(F85&gt;0,1,0),F85/G85-1))</f>
        <v/>
      </c>
      <c r="I85" s="35">
        <f>IF($A85="","",월별집계!$N85)</f>
        <v/>
      </c>
      <c r="J85" s="79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79">
        <f>IF($A85="","",IF(L85&lt;=0,IF(K85&gt;0,1,0),K85/L85-1))</f>
        <v/>
      </c>
      <c r="N85" s="40">
        <f>IF($A85="","",MAX(F85-G85,F85-I85))</f>
        <v/>
      </c>
      <c r="O85" s="80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2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80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80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2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IF($A85="","",((설정!$C$7+1)*SUMPRODUCT(월별집계!$AB$5:$AM$5,월별집계!$AB85:$AM85)-(설정!$C$7*(설정!$C$7+1)/2)*SUM(월별집계!$AB85:$AM85))/((설정!$C$7+1)*(설정!$C$7*(설정!$C$7+1)*(2*설정!$C$7+1)/6)-(설정!$C$7*(설정!$C$7+1)/2)^2))</f>
        <v/>
      </c>
      <c r="AQ85" s="35">
        <f>IF($A85="","",(SUM(월별집계!$AB85:$AM85)-AP85*(설정!$C$7*(설정!$C$7+1)/2))/(설정!$C$7+1))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8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79">
        <f>IF($A86="","",IF(G86&lt;=0,IF(F86&gt;0,1,0),F86/G86-1))</f>
        <v/>
      </c>
      <c r="I86" s="35">
        <f>IF($A86="","",월별집계!$N86)</f>
        <v/>
      </c>
      <c r="J86" s="79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79">
        <f>IF($A86="","",IF(L86&lt;=0,IF(K86&gt;0,1,0),K86/L86-1))</f>
        <v/>
      </c>
      <c r="N86" s="40">
        <f>IF($A86="","",MAX(F86-G86,F86-I86))</f>
        <v/>
      </c>
      <c r="O86" s="80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2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80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80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2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IF($A86="","",((설정!$C$7+1)*SUMPRODUCT(월별집계!$AB$5:$AM$5,월별집계!$AB86:$AM86)-(설정!$C$7*(설정!$C$7+1)/2)*SUM(월별집계!$AB86:$AM86))/((설정!$C$7+1)*(설정!$C$7*(설정!$C$7+1)*(2*설정!$C$7+1)/6)-(설정!$C$7*(설정!$C$7+1)/2)^2))</f>
        <v/>
      </c>
      <c r="AQ86" s="35">
        <f>IF($A86="","",(SUM(월별집계!$AB86:$AM86)-AP86*(설정!$C$7*(설정!$C$7+1)/2))/(설정!$C$7+1))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8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79">
        <f>IF($A87="","",IF(G87&lt;=0,IF(F87&gt;0,1,0),F87/G87-1))</f>
        <v/>
      </c>
      <c r="I87" s="35">
        <f>IF($A87="","",월별집계!$N87)</f>
        <v/>
      </c>
      <c r="J87" s="79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79">
        <f>IF($A87="","",IF(L87&lt;=0,IF(K87&gt;0,1,0),K87/L87-1))</f>
        <v/>
      </c>
      <c r="N87" s="40">
        <f>IF($A87="","",MAX(F87-G87,F87-I87))</f>
        <v/>
      </c>
      <c r="O87" s="80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2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80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80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2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IF($A87="","",((설정!$C$7+1)*SUMPRODUCT(월별집계!$AB$5:$AM$5,월별집계!$AB87:$AM87)-(설정!$C$7*(설정!$C$7+1)/2)*SUM(월별집계!$AB87:$AM87))/((설정!$C$7+1)*(설정!$C$7*(설정!$C$7+1)*(2*설정!$C$7+1)/6)-(설정!$C$7*(설정!$C$7+1)/2)^2))</f>
        <v/>
      </c>
      <c r="AQ87" s="35">
        <f>IF($A87="","",(SUM(월별집계!$AB87:$AM87)-AP87*(설정!$C$7*(설정!$C$7+1)/2))/(설정!$C$7+1))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8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79">
        <f>IF($A88="","",IF(G88&lt;=0,IF(F88&gt;0,1,0),F88/G88-1))</f>
        <v/>
      </c>
      <c r="I88" s="35">
        <f>IF($A88="","",월별집계!$N88)</f>
        <v/>
      </c>
      <c r="J88" s="79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79">
        <f>IF($A88="","",IF(L88&lt;=0,IF(K88&gt;0,1,0),K88/L88-1))</f>
        <v/>
      </c>
      <c r="N88" s="40">
        <f>IF($A88="","",MAX(F88-G88,F88-I88))</f>
        <v/>
      </c>
      <c r="O88" s="80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2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80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80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2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IF($A88="","",((설정!$C$7+1)*SUMPRODUCT(월별집계!$AB$5:$AM$5,월별집계!$AB88:$AM88)-(설정!$C$7*(설정!$C$7+1)/2)*SUM(월별집계!$AB88:$AM88))/((설정!$C$7+1)*(설정!$C$7*(설정!$C$7+1)*(2*설정!$C$7+1)/6)-(설정!$C$7*(설정!$C$7+1)/2)^2))</f>
        <v/>
      </c>
      <c r="AQ88" s="35">
        <f>IF($A88="","",(SUM(월별집계!$AB88:$AM88)-AP88*(설정!$C$7*(설정!$C$7+1)/2))/(설정!$C$7+1))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8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79">
        <f>IF($A89="","",IF(G89&lt;=0,IF(F89&gt;0,1,0),F89/G89-1))</f>
        <v/>
      </c>
      <c r="I89" s="35">
        <f>IF($A89="","",월별집계!$N89)</f>
        <v/>
      </c>
      <c r="J89" s="79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79">
        <f>IF($A89="","",IF(L89&lt;=0,IF(K89&gt;0,1,0),K89/L89-1))</f>
        <v/>
      </c>
      <c r="N89" s="40">
        <f>IF($A89="","",MAX(F89-G89,F89-I89))</f>
        <v/>
      </c>
      <c r="O89" s="80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2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80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80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2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IF($A89="","",((설정!$C$7+1)*SUMPRODUCT(월별집계!$AB$5:$AM$5,월별집계!$AB89:$AM89)-(설정!$C$7*(설정!$C$7+1)/2)*SUM(월별집계!$AB89:$AM89))/((설정!$C$7+1)*(설정!$C$7*(설정!$C$7+1)*(2*설정!$C$7+1)/6)-(설정!$C$7*(설정!$C$7+1)/2)^2))</f>
        <v/>
      </c>
      <c r="AQ89" s="35">
        <f>IF($A89="","",(SUM(월별집계!$AB89:$AM89)-AP89*(설정!$C$7*(설정!$C$7+1)/2))/(설정!$C$7+1))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8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79">
        <f>IF($A90="","",IF(G90&lt;=0,IF(F90&gt;0,1,0),F90/G90-1))</f>
        <v/>
      </c>
      <c r="I90" s="35">
        <f>IF($A90="","",월별집계!$N90)</f>
        <v/>
      </c>
      <c r="J90" s="79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79">
        <f>IF($A90="","",IF(L90&lt;=0,IF(K90&gt;0,1,0),K90/L90-1))</f>
        <v/>
      </c>
      <c r="N90" s="40">
        <f>IF($A90="","",MAX(F90-G90,F90-I90))</f>
        <v/>
      </c>
      <c r="O90" s="80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2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80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80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2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IF($A90="","",((설정!$C$7+1)*SUMPRODUCT(월별집계!$AB$5:$AM$5,월별집계!$AB90:$AM90)-(설정!$C$7*(설정!$C$7+1)/2)*SUM(월별집계!$AB90:$AM90))/((설정!$C$7+1)*(설정!$C$7*(설정!$C$7+1)*(2*설정!$C$7+1)/6)-(설정!$C$7*(설정!$C$7+1)/2)^2))</f>
        <v/>
      </c>
      <c r="AQ90" s="35">
        <f>IF($A90="","",(SUM(월별집계!$AB90:$AM90)-AP90*(설정!$C$7*(설정!$C$7+1)/2))/(설정!$C$7+1))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8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79">
        <f>IF($A91="","",IF(G91&lt;=0,IF(F91&gt;0,1,0),F91/G91-1))</f>
        <v/>
      </c>
      <c r="I91" s="35">
        <f>IF($A91="","",월별집계!$N91)</f>
        <v/>
      </c>
      <c r="J91" s="79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79">
        <f>IF($A91="","",IF(L91&lt;=0,IF(K91&gt;0,1,0),K91/L91-1))</f>
        <v/>
      </c>
      <c r="N91" s="40">
        <f>IF($A91="","",MAX(F91-G91,F91-I91))</f>
        <v/>
      </c>
      <c r="O91" s="80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2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80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80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2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IF($A91="","",((설정!$C$7+1)*SUMPRODUCT(월별집계!$AB$5:$AM$5,월별집계!$AB91:$AM91)-(설정!$C$7*(설정!$C$7+1)/2)*SUM(월별집계!$AB91:$AM91))/((설정!$C$7+1)*(설정!$C$7*(설정!$C$7+1)*(2*설정!$C$7+1)/6)-(설정!$C$7*(설정!$C$7+1)/2)^2))</f>
        <v/>
      </c>
      <c r="AQ91" s="35">
        <f>IF($A91="","",(SUM(월별집계!$AB91:$AM91)-AP91*(설정!$C$7*(설정!$C$7+1)/2))/(설정!$C$7+1))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8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79">
        <f>IF($A92="","",IF(G92&lt;=0,IF(F92&gt;0,1,0),F92/G92-1))</f>
        <v/>
      </c>
      <c r="I92" s="35">
        <f>IF($A92="","",월별집계!$N92)</f>
        <v/>
      </c>
      <c r="J92" s="79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79">
        <f>IF($A92="","",IF(L92&lt;=0,IF(K92&gt;0,1,0),K92/L92-1))</f>
        <v/>
      </c>
      <c r="N92" s="40">
        <f>IF($A92="","",MAX(F92-G92,F92-I92))</f>
        <v/>
      </c>
      <c r="O92" s="80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2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80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80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2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IF($A92="","",((설정!$C$7+1)*SUMPRODUCT(월별집계!$AB$5:$AM$5,월별집계!$AB92:$AM92)-(설정!$C$7*(설정!$C$7+1)/2)*SUM(월별집계!$AB92:$AM92))/((설정!$C$7+1)*(설정!$C$7*(설정!$C$7+1)*(2*설정!$C$7+1)/6)-(설정!$C$7*(설정!$C$7+1)/2)^2))</f>
        <v/>
      </c>
      <c r="AQ92" s="35">
        <f>IF($A92="","",(SUM(월별집계!$AB92:$AM92)-AP92*(설정!$C$7*(설정!$C$7+1)/2))/(설정!$C$7+1))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8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79">
        <f>IF($A93="","",IF(G93&lt;=0,IF(F93&gt;0,1,0),F93/G93-1))</f>
        <v/>
      </c>
      <c r="I93" s="35">
        <f>IF($A93="","",월별집계!$N93)</f>
        <v/>
      </c>
      <c r="J93" s="79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79">
        <f>IF($A93="","",IF(L93&lt;=0,IF(K93&gt;0,1,0),K93/L93-1))</f>
        <v/>
      </c>
      <c r="N93" s="40">
        <f>IF($A93="","",MAX(F93-G93,F93-I93))</f>
        <v/>
      </c>
      <c r="O93" s="80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2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80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80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2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IF($A93="","",((설정!$C$7+1)*SUMPRODUCT(월별집계!$AB$5:$AM$5,월별집계!$AB93:$AM93)-(설정!$C$7*(설정!$C$7+1)/2)*SUM(월별집계!$AB93:$AM93))/((설정!$C$7+1)*(설정!$C$7*(설정!$C$7+1)*(2*설정!$C$7+1)/6)-(설정!$C$7*(설정!$C$7+1)/2)^2))</f>
        <v/>
      </c>
      <c r="AQ93" s="35">
        <f>IF($A93="","",(SUM(월별집계!$AB93:$AM93)-AP93*(설정!$C$7*(설정!$C$7+1)/2))/(설정!$C$7+1))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8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79">
        <f>IF($A94="","",IF(G94&lt;=0,IF(F94&gt;0,1,0),F94/G94-1))</f>
        <v/>
      </c>
      <c r="I94" s="35">
        <f>IF($A94="","",월별집계!$N94)</f>
        <v/>
      </c>
      <c r="J94" s="79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79">
        <f>IF($A94="","",IF(L94&lt;=0,IF(K94&gt;0,1,0),K94/L94-1))</f>
        <v/>
      </c>
      <c r="N94" s="40">
        <f>IF($A94="","",MAX(F94-G94,F94-I94))</f>
        <v/>
      </c>
      <c r="O94" s="80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2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80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80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2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IF($A94="","",((설정!$C$7+1)*SUMPRODUCT(월별집계!$AB$5:$AM$5,월별집계!$AB94:$AM94)-(설정!$C$7*(설정!$C$7+1)/2)*SUM(월별집계!$AB94:$AM94))/((설정!$C$7+1)*(설정!$C$7*(설정!$C$7+1)*(2*설정!$C$7+1)/6)-(설정!$C$7*(설정!$C$7+1)/2)^2))</f>
        <v/>
      </c>
      <c r="AQ94" s="35">
        <f>IF($A94="","",(SUM(월별집계!$AB94:$AM94)-AP94*(설정!$C$7*(설정!$C$7+1)/2))/(설정!$C$7+1))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8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79">
        <f>IF($A95="","",IF(G95&lt;=0,IF(F95&gt;0,1,0),F95/G95-1))</f>
        <v/>
      </c>
      <c r="I95" s="35">
        <f>IF($A95="","",월별집계!$N95)</f>
        <v/>
      </c>
      <c r="J95" s="79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79">
        <f>IF($A95="","",IF(L95&lt;=0,IF(K95&gt;0,1,0),K95/L95-1))</f>
        <v/>
      </c>
      <c r="N95" s="40">
        <f>IF($A95="","",MAX(F95-G95,F95-I95))</f>
        <v/>
      </c>
      <c r="O95" s="80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2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80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80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2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IF($A95="","",((설정!$C$7+1)*SUMPRODUCT(월별집계!$AB$5:$AM$5,월별집계!$AB95:$AM95)-(설정!$C$7*(설정!$C$7+1)/2)*SUM(월별집계!$AB95:$AM95))/((설정!$C$7+1)*(설정!$C$7*(설정!$C$7+1)*(2*설정!$C$7+1)/6)-(설정!$C$7*(설정!$C$7+1)/2)^2))</f>
        <v/>
      </c>
      <c r="AQ95" s="35">
        <f>IF($A95="","",(SUM(월별집계!$AB95:$AM95)-AP95*(설정!$C$7*(설정!$C$7+1)/2))/(설정!$C$7+1))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8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79">
        <f>IF($A96="","",IF(G96&lt;=0,IF(F96&gt;0,1,0),F96/G96-1))</f>
        <v/>
      </c>
      <c r="I96" s="35">
        <f>IF($A96="","",월별집계!$N96)</f>
        <v/>
      </c>
      <c r="J96" s="79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79">
        <f>IF($A96="","",IF(L96&lt;=0,IF(K96&gt;0,1,0),K96/L96-1))</f>
        <v/>
      </c>
      <c r="N96" s="40">
        <f>IF($A96="","",MAX(F96-G96,F96-I96))</f>
        <v/>
      </c>
      <c r="O96" s="80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2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80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80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2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IF($A96="","",((설정!$C$7+1)*SUMPRODUCT(월별집계!$AB$5:$AM$5,월별집계!$AB96:$AM96)-(설정!$C$7*(설정!$C$7+1)/2)*SUM(월별집계!$AB96:$AM96))/((설정!$C$7+1)*(설정!$C$7*(설정!$C$7+1)*(2*설정!$C$7+1)/6)-(설정!$C$7*(설정!$C$7+1)/2)^2))</f>
        <v/>
      </c>
      <c r="AQ96" s="35">
        <f>IF($A96="","",(SUM(월별집계!$AB96:$AM96)-AP96*(설정!$C$7*(설정!$C$7+1)/2))/(설정!$C$7+1))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8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79">
        <f>IF($A97="","",IF(G97&lt;=0,IF(F97&gt;0,1,0),F97/G97-1))</f>
        <v/>
      </c>
      <c r="I97" s="35">
        <f>IF($A97="","",월별집계!$N97)</f>
        <v/>
      </c>
      <c r="J97" s="79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79">
        <f>IF($A97="","",IF(L97&lt;=0,IF(K97&gt;0,1,0),K97/L97-1))</f>
        <v/>
      </c>
      <c r="N97" s="40">
        <f>IF($A97="","",MAX(F97-G97,F97-I97))</f>
        <v/>
      </c>
      <c r="O97" s="80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2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80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80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2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IF($A97="","",((설정!$C$7+1)*SUMPRODUCT(월별집계!$AB$5:$AM$5,월별집계!$AB97:$AM97)-(설정!$C$7*(설정!$C$7+1)/2)*SUM(월별집계!$AB97:$AM97))/((설정!$C$7+1)*(설정!$C$7*(설정!$C$7+1)*(2*설정!$C$7+1)/6)-(설정!$C$7*(설정!$C$7+1)/2)^2))</f>
        <v/>
      </c>
      <c r="AQ97" s="35">
        <f>IF($A97="","",(SUM(월별집계!$AB97:$AM97)-AP97*(설정!$C$7*(설정!$C$7+1)/2))/(설정!$C$7+1))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8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79">
        <f>IF($A98="","",IF(G98&lt;=0,IF(F98&gt;0,1,0),F98/G98-1))</f>
        <v/>
      </c>
      <c r="I98" s="35">
        <f>IF($A98="","",월별집계!$N98)</f>
        <v/>
      </c>
      <c r="J98" s="79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79">
        <f>IF($A98="","",IF(L98&lt;=0,IF(K98&gt;0,1,0),K98/L98-1))</f>
        <v/>
      </c>
      <c r="N98" s="40">
        <f>IF($A98="","",MAX(F98-G98,F98-I98))</f>
        <v/>
      </c>
      <c r="O98" s="80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2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80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80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2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IF($A98="","",((설정!$C$7+1)*SUMPRODUCT(월별집계!$AB$5:$AM$5,월별집계!$AB98:$AM98)-(설정!$C$7*(설정!$C$7+1)/2)*SUM(월별집계!$AB98:$AM98))/((설정!$C$7+1)*(설정!$C$7*(설정!$C$7+1)*(2*설정!$C$7+1)/6)-(설정!$C$7*(설정!$C$7+1)/2)^2))</f>
        <v/>
      </c>
      <c r="AQ98" s="35">
        <f>IF($A98="","",(SUM(월별집계!$AB98:$AM98)-AP98*(설정!$C$7*(설정!$C$7+1)/2))/(설정!$C$7+1))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8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79">
        <f>IF($A99="","",IF(G99&lt;=0,IF(F99&gt;0,1,0),F99/G99-1))</f>
        <v/>
      </c>
      <c r="I99" s="35">
        <f>IF($A99="","",월별집계!$N99)</f>
        <v/>
      </c>
      <c r="J99" s="79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79">
        <f>IF($A99="","",IF(L99&lt;=0,IF(K99&gt;0,1,0),K99/L99-1))</f>
        <v/>
      </c>
      <c r="N99" s="40">
        <f>IF($A99="","",MAX(F99-G99,F99-I99))</f>
        <v/>
      </c>
      <c r="O99" s="80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2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80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80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2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IF($A99="","",((설정!$C$7+1)*SUMPRODUCT(월별집계!$AB$5:$AM$5,월별집계!$AB99:$AM99)-(설정!$C$7*(설정!$C$7+1)/2)*SUM(월별집계!$AB99:$AM99))/((설정!$C$7+1)*(설정!$C$7*(설정!$C$7+1)*(2*설정!$C$7+1)/6)-(설정!$C$7*(설정!$C$7+1)/2)^2))</f>
        <v/>
      </c>
      <c r="AQ99" s="35">
        <f>IF($A99="","",(SUM(월별집계!$AB99:$AM99)-AP99*(설정!$C$7*(설정!$C$7+1)/2))/(설정!$C$7+1))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8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79">
        <f>IF($A100="","",IF(G100&lt;=0,IF(F100&gt;0,1,0),F100/G100-1))</f>
        <v/>
      </c>
      <c r="I100" s="35">
        <f>IF($A100="","",월별집계!$N100)</f>
        <v/>
      </c>
      <c r="J100" s="79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79">
        <f>IF($A100="","",IF(L100&lt;=0,IF(K100&gt;0,1,0),K100/L100-1))</f>
        <v/>
      </c>
      <c r="N100" s="40">
        <f>IF($A100="","",MAX(F100-G100,F100-I100))</f>
        <v/>
      </c>
      <c r="O100" s="80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2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80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80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2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IF($A100="","",((설정!$C$7+1)*SUMPRODUCT(월별집계!$AB$5:$AM$5,월별집계!$AB100:$AM100)-(설정!$C$7*(설정!$C$7+1)/2)*SUM(월별집계!$AB100:$AM100))/((설정!$C$7+1)*(설정!$C$7*(설정!$C$7+1)*(2*설정!$C$7+1)/6)-(설정!$C$7*(설정!$C$7+1)/2)^2))</f>
        <v/>
      </c>
      <c r="AQ100" s="35">
        <f>IF($A100="","",(SUM(월별집계!$AB100:$AM100)-AP100*(설정!$C$7*(설정!$C$7+1)/2))/(설정!$C$7+1))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8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79">
        <f>IF($A101="","",IF(G101&lt;=0,IF(F101&gt;0,1,0),F101/G101-1))</f>
        <v/>
      </c>
      <c r="I101" s="35">
        <f>IF($A101="","",월별집계!$N101)</f>
        <v/>
      </c>
      <c r="J101" s="79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79">
        <f>IF($A101="","",IF(L101&lt;=0,IF(K101&gt;0,1,0),K101/L101-1))</f>
        <v/>
      </c>
      <c r="N101" s="40">
        <f>IF($A101="","",MAX(F101-G101,F101-I101))</f>
        <v/>
      </c>
      <c r="O101" s="80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2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80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80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2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IF($A101="","",((설정!$C$7+1)*SUMPRODUCT(월별집계!$AB$5:$AM$5,월별집계!$AB101:$AM101)-(설정!$C$7*(설정!$C$7+1)/2)*SUM(월별집계!$AB101:$AM101))/((설정!$C$7+1)*(설정!$C$7*(설정!$C$7+1)*(2*설정!$C$7+1)/6)-(설정!$C$7*(설정!$C$7+1)/2)^2))</f>
        <v/>
      </c>
      <c r="AQ101" s="35">
        <f>IF($A101="","",(SUM(월별집계!$AB101:$AM101)-AP101*(설정!$C$7*(설정!$C$7+1)/2))/(설정!$C$7+1))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8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79">
        <f>IF($A102="","",IF(G102&lt;=0,IF(F102&gt;0,1,0),F102/G102-1))</f>
        <v/>
      </c>
      <c r="I102" s="35">
        <f>IF($A102="","",월별집계!$N102)</f>
        <v/>
      </c>
      <c r="J102" s="79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79">
        <f>IF($A102="","",IF(L102&lt;=0,IF(K102&gt;0,1,0),K102/L102-1))</f>
        <v/>
      </c>
      <c r="N102" s="40">
        <f>IF($A102="","",MAX(F102-G102,F102-I102))</f>
        <v/>
      </c>
      <c r="O102" s="80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2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80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80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2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IF($A102="","",((설정!$C$7+1)*SUMPRODUCT(월별집계!$AB$5:$AM$5,월별집계!$AB102:$AM102)-(설정!$C$7*(설정!$C$7+1)/2)*SUM(월별집계!$AB102:$AM102))/((설정!$C$7+1)*(설정!$C$7*(설정!$C$7+1)*(2*설정!$C$7+1)/6)-(설정!$C$7*(설정!$C$7+1)/2)^2))</f>
        <v/>
      </c>
      <c r="AQ102" s="35">
        <f>IF($A102="","",(SUM(월별집계!$AB102:$AM102)-AP102*(설정!$C$7*(설정!$C$7+1)/2))/(설정!$C$7+1))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8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79">
        <f>IF($A103="","",IF(G103&lt;=0,IF(F103&gt;0,1,0),F103/G103-1))</f>
        <v/>
      </c>
      <c r="I103" s="35">
        <f>IF($A103="","",월별집계!$N103)</f>
        <v/>
      </c>
      <c r="J103" s="79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79">
        <f>IF($A103="","",IF(L103&lt;=0,IF(K103&gt;0,1,0),K103/L103-1))</f>
        <v/>
      </c>
      <c r="N103" s="40">
        <f>IF($A103="","",MAX(F103-G103,F103-I103))</f>
        <v/>
      </c>
      <c r="O103" s="80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2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80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80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2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IF($A103="","",((설정!$C$7+1)*SUMPRODUCT(월별집계!$AB$5:$AM$5,월별집계!$AB103:$AM103)-(설정!$C$7*(설정!$C$7+1)/2)*SUM(월별집계!$AB103:$AM103))/((설정!$C$7+1)*(설정!$C$7*(설정!$C$7+1)*(2*설정!$C$7+1)/6)-(설정!$C$7*(설정!$C$7+1)/2)^2))</f>
        <v/>
      </c>
      <c r="AQ103" s="35">
        <f>IF($A103="","",(SUM(월별집계!$AB103:$AM103)-AP103*(설정!$C$7*(설정!$C$7+1)/2))/(설정!$C$7+1))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8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79">
        <f>IF($A104="","",IF(G104&lt;=0,IF(F104&gt;0,1,0),F104/G104-1))</f>
        <v/>
      </c>
      <c r="I104" s="35">
        <f>IF($A104="","",월별집계!$N104)</f>
        <v/>
      </c>
      <c r="J104" s="79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79">
        <f>IF($A104="","",IF(L104&lt;=0,IF(K104&gt;0,1,0),K104/L104-1))</f>
        <v/>
      </c>
      <c r="N104" s="40">
        <f>IF($A104="","",MAX(F104-G104,F104-I104))</f>
        <v/>
      </c>
      <c r="O104" s="80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2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80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80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2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IF($A104="","",((설정!$C$7+1)*SUMPRODUCT(월별집계!$AB$5:$AM$5,월별집계!$AB104:$AM104)-(설정!$C$7*(설정!$C$7+1)/2)*SUM(월별집계!$AB104:$AM104))/((설정!$C$7+1)*(설정!$C$7*(설정!$C$7+1)*(2*설정!$C$7+1)/6)-(설정!$C$7*(설정!$C$7+1)/2)^2))</f>
        <v/>
      </c>
      <c r="AQ104" s="35">
        <f>IF($A104="","",(SUM(월별집계!$AB104:$AM104)-AP104*(설정!$C$7*(설정!$C$7+1)/2))/(설정!$C$7+1))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8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79">
        <f>IF($A105="","",IF(G105&lt;=0,IF(F105&gt;0,1,0),F105/G105-1))</f>
        <v/>
      </c>
      <c r="I105" s="35">
        <f>IF($A105="","",월별집계!$N105)</f>
        <v/>
      </c>
      <c r="J105" s="79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79">
        <f>IF($A105="","",IF(L105&lt;=0,IF(K105&gt;0,1,0),K105/L105-1))</f>
        <v/>
      </c>
      <c r="N105" s="40">
        <f>IF($A105="","",MAX(F105-G105,F105-I105))</f>
        <v/>
      </c>
      <c r="O105" s="80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2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80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80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2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IF($A105="","",((설정!$C$7+1)*SUMPRODUCT(월별집계!$AB$5:$AM$5,월별집계!$AB105:$AM105)-(설정!$C$7*(설정!$C$7+1)/2)*SUM(월별집계!$AB105:$AM105))/((설정!$C$7+1)*(설정!$C$7*(설정!$C$7+1)*(2*설정!$C$7+1)/6)-(설정!$C$7*(설정!$C$7+1)/2)^2))</f>
        <v/>
      </c>
      <c r="AQ105" s="35">
        <f>IF($A105="","",(SUM(월별집계!$AB105:$AM105)-AP105*(설정!$C$7*(설정!$C$7+1)/2))/(설정!$C$7+1))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8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79">
        <f>IF($A106="","",IF(G106&lt;=0,IF(F106&gt;0,1,0),F106/G106-1))</f>
        <v/>
      </c>
      <c r="I106" s="35">
        <f>IF($A106="","",월별집계!$N106)</f>
        <v/>
      </c>
      <c r="J106" s="79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79">
        <f>IF($A106="","",IF(L106&lt;=0,IF(K106&gt;0,1,0),K106/L106-1))</f>
        <v/>
      </c>
      <c r="N106" s="40">
        <f>IF($A106="","",MAX(F106-G106,F106-I106))</f>
        <v/>
      </c>
      <c r="O106" s="80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2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80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80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2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IF($A106="","",((설정!$C$7+1)*SUMPRODUCT(월별집계!$AB$5:$AM$5,월별집계!$AB106:$AM106)-(설정!$C$7*(설정!$C$7+1)/2)*SUM(월별집계!$AB106:$AM106))/((설정!$C$7+1)*(설정!$C$7*(설정!$C$7+1)*(2*설정!$C$7+1)/6)-(설정!$C$7*(설정!$C$7+1)/2)^2))</f>
        <v/>
      </c>
      <c r="AQ106" s="35">
        <f>IF($A106="","",(SUM(월별집계!$AB106:$AM106)-AP106*(설정!$C$7*(설정!$C$7+1)/2))/(설정!$C$7+1))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8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79">
        <f>IF($A107="","",IF(G107&lt;=0,IF(F107&gt;0,1,0),F107/G107-1))</f>
        <v/>
      </c>
      <c r="I107" s="35">
        <f>IF($A107="","",월별집계!$N107)</f>
        <v/>
      </c>
      <c r="J107" s="79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79">
        <f>IF($A107="","",IF(L107&lt;=0,IF(K107&gt;0,1,0),K107/L107-1))</f>
        <v/>
      </c>
      <c r="N107" s="40">
        <f>IF($A107="","",MAX(F107-G107,F107-I107))</f>
        <v/>
      </c>
      <c r="O107" s="80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2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80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80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2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IF($A107="","",((설정!$C$7+1)*SUMPRODUCT(월별집계!$AB$5:$AM$5,월별집계!$AB107:$AM107)-(설정!$C$7*(설정!$C$7+1)/2)*SUM(월별집계!$AB107:$AM107))/((설정!$C$7+1)*(설정!$C$7*(설정!$C$7+1)*(2*설정!$C$7+1)/6)-(설정!$C$7*(설정!$C$7+1)/2)^2))</f>
        <v/>
      </c>
      <c r="AQ107" s="35">
        <f>IF($A107="","",(SUM(월별집계!$AB107:$AM107)-AP107*(설정!$C$7*(설정!$C$7+1)/2))/(설정!$C$7+1))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8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79">
        <f>IF($A108="","",IF(G108&lt;=0,IF(F108&gt;0,1,0),F108/G108-1))</f>
        <v/>
      </c>
      <c r="I108" s="35">
        <f>IF($A108="","",월별집계!$N108)</f>
        <v/>
      </c>
      <c r="J108" s="79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79">
        <f>IF($A108="","",IF(L108&lt;=0,IF(K108&gt;0,1,0),K108/L108-1))</f>
        <v/>
      </c>
      <c r="N108" s="40">
        <f>IF($A108="","",MAX(F108-G108,F108-I108))</f>
        <v/>
      </c>
      <c r="O108" s="80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2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80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80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2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IF($A108="","",((설정!$C$7+1)*SUMPRODUCT(월별집계!$AB$5:$AM$5,월별집계!$AB108:$AM108)-(설정!$C$7*(설정!$C$7+1)/2)*SUM(월별집계!$AB108:$AM108))/((설정!$C$7+1)*(설정!$C$7*(설정!$C$7+1)*(2*설정!$C$7+1)/6)-(설정!$C$7*(설정!$C$7+1)/2)^2))</f>
        <v/>
      </c>
      <c r="AQ108" s="35">
        <f>IF($A108="","",(SUM(월별집계!$AB108:$AM108)-AP108*(설정!$C$7*(설정!$C$7+1)/2))/(설정!$C$7+1))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8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79">
        <f>IF($A109="","",IF(G109&lt;=0,IF(F109&gt;0,1,0),F109/G109-1))</f>
        <v/>
      </c>
      <c r="I109" s="35">
        <f>IF($A109="","",월별집계!$N109)</f>
        <v/>
      </c>
      <c r="J109" s="79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79">
        <f>IF($A109="","",IF(L109&lt;=0,IF(K109&gt;0,1,0),K109/L109-1))</f>
        <v/>
      </c>
      <c r="N109" s="40">
        <f>IF($A109="","",MAX(F109-G109,F109-I109))</f>
        <v/>
      </c>
      <c r="O109" s="80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2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80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80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2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IF($A109="","",((설정!$C$7+1)*SUMPRODUCT(월별집계!$AB$5:$AM$5,월별집계!$AB109:$AM109)-(설정!$C$7*(설정!$C$7+1)/2)*SUM(월별집계!$AB109:$AM109))/((설정!$C$7+1)*(설정!$C$7*(설정!$C$7+1)*(2*설정!$C$7+1)/6)-(설정!$C$7*(설정!$C$7+1)/2)^2))</f>
        <v/>
      </c>
      <c r="AQ109" s="35">
        <f>IF($A109="","",(SUM(월별집계!$AB109:$AM109)-AP109*(설정!$C$7*(설정!$C$7+1)/2))/(설정!$C$7+1))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8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79">
        <f>IF($A110="","",IF(G110&lt;=0,IF(F110&gt;0,1,0),F110/G110-1))</f>
        <v/>
      </c>
      <c r="I110" s="35">
        <f>IF($A110="","",월별집계!$N110)</f>
        <v/>
      </c>
      <c r="J110" s="79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79">
        <f>IF($A110="","",IF(L110&lt;=0,IF(K110&gt;0,1,0),K110/L110-1))</f>
        <v/>
      </c>
      <c r="N110" s="40">
        <f>IF($A110="","",MAX(F110-G110,F110-I110))</f>
        <v/>
      </c>
      <c r="O110" s="80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2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80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80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2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IF($A110="","",((설정!$C$7+1)*SUMPRODUCT(월별집계!$AB$5:$AM$5,월별집계!$AB110:$AM110)-(설정!$C$7*(설정!$C$7+1)/2)*SUM(월별집계!$AB110:$AM110))/((설정!$C$7+1)*(설정!$C$7*(설정!$C$7+1)*(2*설정!$C$7+1)/6)-(설정!$C$7*(설정!$C$7+1)/2)^2))</f>
        <v/>
      </c>
      <c r="AQ110" s="35">
        <f>IF($A110="","",(SUM(월별집계!$AB110:$AM110)-AP110*(설정!$C$7*(설정!$C$7+1)/2))/(설정!$C$7+1))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8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79">
        <f>IF($A111="","",IF(G111&lt;=0,IF(F111&gt;0,1,0),F111/G111-1))</f>
        <v/>
      </c>
      <c r="I111" s="35">
        <f>IF($A111="","",월별집계!$N111)</f>
        <v/>
      </c>
      <c r="J111" s="79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79">
        <f>IF($A111="","",IF(L111&lt;=0,IF(K111&gt;0,1,0),K111/L111-1))</f>
        <v/>
      </c>
      <c r="N111" s="40">
        <f>IF($A111="","",MAX(F111-G111,F111-I111))</f>
        <v/>
      </c>
      <c r="O111" s="80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2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80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80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2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IF($A111="","",((설정!$C$7+1)*SUMPRODUCT(월별집계!$AB$5:$AM$5,월별집계!$AB111:$AM111)-(설정!$C$7*(설정!$C$7+1)/2)*SUM(월별집계!$AB111:$AM111))/((설정!$C$7+1)*(설정!$C$7*(설정!$C$7+1)*(2*설정!$C$7+1)/6)-(설정!$C$7*(설정!$C$7+1)/2)^2))</f>
        <v/>
      </c>
      <c r="AQ111" s="35">
        <f>IF($A111="","",(SUM(월별집계!$AB111:$AM111)-AP111*(설정!$C$7*(설정!$C$7+1)/2))/(설정!$C$7+1))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8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79">
        <f>IF($A112="","",IF(G112&lt;=0,IF(F112&gt;0,1,0),F112/G112-1))</f>
        <v/>
      </c>
      <c r="I112" s="35">
        <f>IF($A112="","",월별집계!$N112)</f>
        <v/>
      </c>
      <c r="J112" s="79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79">
        <f>IF($A112="","",IF(L112&lt;=0,IF(K112&gt;0,1,0),K112/L112-1))</f>
        <v/>
      </c>
      <c r="N112" s="40">
        <f>IF($A112="","",MAX(F112-G112,F112-I112))</f>
        <v/>
      </c>
      <c r="O112" s="80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2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80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80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2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IF($A112="","",((설정!$C$7+1)*SUMPRODUCT(월별집계!$AB$5:$AM$5,월별집계!$AB112:$AM112)-(설정!$C$7*(설정!$C$7+1)/2)*SUM(월별집계!$AB112:$AM112))/((설정!$C$7+1)*(설정!$C$7*(설정!$C$7+1)*(2*설정!$C$7+1)/6)-(설정!$C$7*(설정!$C$7+1)/2)^2))</f>
        <v/>
      </c>
      <c r="AQ112" s="35">
        <f>IF($A112="","",(SUM(월별집계!$AB112:$AM112)-AP112*(설정!$C$7*(설정!$C$7+1)/2))/(설정!$C$7+1))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8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79">
        <f>IF($A113="","",IF(G113&lt;=0,IF(F113&gt;0,1,0),F113/G113-1))</f>
        <v/>
      </c>
      <c r="I113" s="35">
        <f>IF($A113="","",월별집계!$N113)</f>
        <v/>
      </c>
      <c r="J113" s="79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79">
        <f>IF($A113="","",IF(L113&lt;=0,IF(K113&gt;0,1,0),K113/L113-1))</f>
        <v/>
      </c>
      <c r="N113" s="40">
        <f>IF($A113="","",MAX(F113-G113,F113-I113))</f>
        <v/>
      </c>
      <c r="O113" s="80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2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80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80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2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IF($A113="","",((설정!$C$7+1)*SUMPRODUCT(월별집계!$AB$5:$AM$5,월별집계!$AB113:$AM113)-(설정!$C$7*(설정!$C$7+1)/2)*SUM(월별집계!$AB113:$AM113))/((설정!$C$7+1)*(설정!$C$7*(설정!$C$7+1)*(2*설정!$C$7+1)/6)-(설정!$C$7*(설정!$C$7+1)/2)^2))</f>
        <v/>
      </c>
      <c r="AQ113" s="35">
        <f>IF($A113="","",(SUM(월별집계!$AB113:$AM113)-AP113*(설정!$C$7*(설정!$C$7+1)/2))/(설정!$C$7+1))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8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79">
        <f>IF($A114="","",IF(G114&lt;=0,IF(F114&gt;0,1,0),F114/G114-1))</f>
        <v/>
      </c>
      <c r="I114" s="35">
        <f>IF($A114="","",월별집계!$N114)</f>
        <v/>
      </c>
      <c r="J114" s="79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79">
        <f>IF($A114="","",IF(L114&lt;=0,IF(K114&gt;0,1,0),K114/L114-1))</f>
        <v/>
      </c>
      <c r="N114" s="40">
        <f>IF($A114="","",MAX(F114-G114,F114-I114))</f>
        <v/>
      </c>
      <c r="O114" s="80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2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80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80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2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IF($A114="","",((설정!$C$7+1)*SUMPRODUCT(월별집계!$AB$5:$AM$5,월별집계!$AB114:$AM114)-(설정!$C$7*(설정!$C$7+1)/2)*SUM(월별집계!$AB114:$AM114))/((설정!$C$7+1)*(설정!$C$7*(설정!$C$7+1)*(2*설정!$C$7+1)/6)-(설정!$C$7*(설정!$C$7+1)/2)^2))</f>
        <v/>
      </c>
      <c r="AQ114" s="35">
        <f>IF($A114="","",(SUM(월별집계!$AB114:$AM114)-AP114*(설정!$C$7*(설정!$C$7+1)/2))/(설정!$C$7+1))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8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79">
        <f>IF($A115="","",IF(G115&lt;=0,IF(F115&gt;0,1,0),F115/G115-1))</f>
        <v/>
      </c>
      <c r="I115" s="35">
        <f>IF($A115="","",월별집계!$N115)</f>
        <v/>
      </c>
      <c r="J115" s="79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79">
        <f>IF($A115="","",IF(L115&lt;=0,IF(K115&gt;0,1,0),K115/L115-1))</f>
        <v/>
      </c>
      <c r="N115" s="40">
        <f>IF($A115="","",MAX(F115-G115,F115-I115))</f>
        <v/>
      </c>
      <c r="O115" s="80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2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80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80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2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IF($A115="","",((설정!$C$7+1)*SUMPRODUCT(월별집계!$AB$5:$AM$5,월별집계!$AB115:$AM115)-(설정!$C$7*(설정!$C$7+1)/2)*SUM(월별집계!$AB115:$AM115))/((설정!$C$7+1)*(설정!$C$7*(설정!$C$7+1)*(2*설정!$C$7+1)/6)-(설정!$C$7*(설정!$C$7+1)/2)^2))</f>
        <v/>
      </c>
      <c r="AQ115" s="35">
        <f>IF($A115="","",(SUM(월별집계!$AB115:$AM115)-AP115*(설정!$C$7*(설정!$C$7+1)/2))/(설정!$C$7+1))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8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79">
        <f>IF($A116="","",IF(G116&lt;=0,IF(F116&gt;0,1,0),F116/G116-1))</f>
        <v/>
      </c>
      <c r="I116" s="35">
        <f>IF($A116="","",월별집계!$N116)</f>
        <v/>
      </c>
      <c r="J116" s="79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79">
        <f>IF($A116="","",IF(L116&lt;=0,IF(K116&gt;0,1,0),K116/L116-1))</f>
        <v/>
      </c>
      <c r="N116" s="40">
        <f>IF($A116="","",MAX(F116-G116,F116-I116))</f>
        <v/>
      </c>
      <c r="O116" s="80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2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80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80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2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IF($A116="","",((설정!$C$7+1)*SUMPRODUCT(월별집계!$AB$5:$AM$5,월별집계!$AB116:$AM116)-(설정!$C$7*(설정!$C$7+1)/2)*SUM(월별집계!$AB116:$AM116))/((설정!$C$7+1)*(설정!$C$7*(설정!$C$7+1)*(2*설정!$C$7+1)/6)-(설정!$C$7*(설정!$C$7+1)/2)^2))</f>
        <v/>
      </c>
      <c r="AQ116" s="35">
        <f>IF($A116="","",(SUM(월별집계!$AB116:$AM116)-AP116*(설정!$C$7*(설정!$C$7+1)/2))/(설정!$C$7+1))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8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79">
        <f>IF($A117="","",IF(G117&lt;=0,IF(F117&gt;0,1,0),F117/G117-1))</f>
        <v/>
      </c>
      <c r="I117" s="35">
        <f>IF($A117="","",월별집계!$N117)</f>
        <v/>
      </c>
      <c r="J117" s="79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79">
        <f>IF($A117="","",IF(L117&lt;=0,IF(K117&gt;0,1,0),K117/L117-1))</f>
        <v/>
      </c>
      <c r="N117" s="40">
        <f>IF($A117="","",MAX(F117-G117,F117-I117))</f>
        <v/>
      </c>
      <c r="O117" s="80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2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80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80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2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IF($A117="","",((설정!$C$7+1)*SUMPRODUCT(월별집계!$AB$5:$AM$5,월별집계!$AB117:$AM117)-(설정!$C$7*(설정!$C$7+1)/2)*SUM(월별집계!$AB117:$AM117))/((설정!$C$7+1)*(설정!$C$7*(설정!$C$7+1)*(2*설정!$C$7+1)/6)-(설정!$C$7*(설정!$C$7+1)/2)^2))</f>
        <v/>
      </c>
      <c r="AQ117" s="35">
        <f>IF($A117="","",(SUM(월별집계!$AB117:$AM117)-AP117*(설정!$C$7*(설정!$C$7+1)/2))/(설정!$C$7+1))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8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79">
        <f>IF($A118="","",IF(G118&lt;=0,IF(F118&gt;0,1,0),F118/G118-1))</f>
        <v/>
      </c>
      <c r="I118" s="35">
        <f>IF($A118="","",월별집계!$N118)</f>
        <v/>
      </c>
      <c r="J118" s="79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79">
        <f>IF($A118="","",IF(L118&lt;=0,IF(K118&gt;0,1,0),K118/L118-1))</f>
        <v/>
      </c>
      <c r="N118" s="40">
        <f>IF($A118="","",MAX(F118-G118,F118-I118))</f>
        <v/>
      </c>
      <c r="O118" s="80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2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80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80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2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IF($A118="","",((설정!$C$7+1)*SUMPRODUCT(월별집계!$AB$5:$AM$5,월별집계!$AB118:$AM118)-(설정!$C$7*(설정!$C$7+1)/2)*SUM(월별집계!$AB118:$AM118))/((설정!$C$7+1)*(설정!$C$7*(설정!$C$7+1)*(2*설정!$C$7+1)/6)-(설정!$C$7*(설정!$C$7+1)/2)^2))</f>
        <v/>
      </c>
      <c r="AQ118" s="35">
        <f>IF($A118="","",(SUM(월별집계!$AB118:$AM118)-AP118*(설정!$C$7*(설정!$C$7+1)/2))/(설정!$C$7+1))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</row>
  </sheetData>
  <autoFilter ref="A6:AW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1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8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79">
        <f>IF(D6&lt;=0,IF(C6&gt;0,1,0),C6/D6-1)</f>
        <v/>
      </c>
      <c r="F6" s="35">
        <f>SUMIFS(TB_원본!$K$5:$K$20000,TB_원본!$J$5:$J$20000,$A6,TB_원본!$I$5:$I$20000,설정!$C$20-12)</f>
        <v/>
      </c>
      <c r="G6" s="79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79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8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79">
        <f>IF(D7&lt;=0,IF(C7&gt;0,1,0),C7/D7-1)</f>
        <v/>
      </c>
      <c r="F7" s="35">
        <f>SUMIFS(TB_원본!$K$5:$K$20000,TB_원본!$J$5:$J$20000,$A7,TB_원본!$I$5:$I$20000,설정!$C$20-12)</f>
        <v/>
      </c>
      <c r="G7" s="79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79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8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79">
        <f>IF(D8&lt;=0,IF(C8&gt;0,1,0),C8/D8-1)</f>
        <v/>
      </c>
      <c r="F8" s="35">
        <f>SUMIFS(TB_원본!$K$5:$K$20000,TB_원본!$J$5:$J$20000,$A8,TB_원본!$I$5:$I$20000,설정!$C$20-12)</f>
        <v/>
      </c>
      <c r="G8" s="79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79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8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79">
        <f>IF(D9&lt;=0,IF(C9&gt;0,1,0),C9/D9-1)</f>
        <v/>
      </c>
      <c r="F9" s="35">
        <f>SUMIFS(TB_원본!$K$5:$K$20000,TB_원본!$J$5:$J$20000,$A9,TB_원본!$I$5:$I$20000,설정!$C$20-12)</f>
        <v/>
      </c>
      <c r="G9" s="79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79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8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79">
        <f>IF(D10&lt;=0,IF(C10&gt;0,1,0),C10/D10-1)</f>
        <v/>
      </c>
      <c r="F10" s="35">
        <f>SUMIFS(TB_원본!$K$5:$K$20000,TB_원본!$J$5:$J$20000,$A10,TB_원본!$I$5:$I$20000,설정!$C$20-12)</f>
        <v/>
      </c>
      <c r="G10" s="79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79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8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79">
        <f>IF(D11&lt;=0,IF(C11&gt;0,1,0),C11/D11-1)</f>
        <v/>
      </c>
      <c r="F11" s="35">
        <f>SUMIFS(TB_원본!$K$5:$K$20000,TB_원본!$J$5:$J$20000,$A11,TB_원본!$I$5:$I$20000,설정!$C$20-12)</f>
        <v/>
      </c>
      <c r="G11" s="79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79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8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79">
        <f>IF(D12&lt;=0,IF(C12&gt;0,1,0),C12/D12-1)</f>
        <v/>
      </c>
      <c r="F12" s="35">
        <f>SUMIFS(TB_원본!$K$5:$K$20000,TB_원본!$J$5:$J$20000,$A12,TB_원본!$I$5:$I$20000,설정!$C$20-12)</f>
        <v/>
      </c>
      <c r="G12" s="79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79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8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79">
        <f>IF(D13&lt;=0,IF(C13&gt;0,1,0),C13/D13-1)</f>
        <v/>
      </c>
      <c r="F13" s="35">
        <f>SUMIFS(TB_원본!$K$5:$K$20000,TB_원본!$J$5:$J$20000,$A13,TB_원본!$I$5:$I$20000,설정!$C$20-12)</f>
        <v/>
      </c>
      <c r="G13" s="79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79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8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79">
        <f>IF(D14&lt;=0,IF(C14&gt;0,1,0),C14/D14-1)</f>
        <v/>
      </c>
      <c r="F14" s="35">
        <f>SUMIFS(TB_원본!$K$5:$K$20000,TB_원본!$J$5:$J$20000,$A14,TB_원본!$I$5:$I$20000,설정!$C$20-12)</f>
        <v/>
      </c>
      <c r="G14" s="79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79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8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79">
        <f>IF(D15&lt;=0,IF(C15&gt;0,1,0),C15/D15-1)</f>
        <v/>
      </c>
      <c r="F15" s="35">
        <f>SUMIFS(TB_원본!$K$5:$K$20000,TB_원본!$J$5:$J$20000,$A15,TB_원본!$I$5:$I$20000,설정!$C$20-12)</f>
        <v/>
      </c>
      <c r="G15" s="79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79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8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79">
        <f>IF(D16&lt;=0,IF(C16&gt;0,1,0),C16/D16-1)</f>
        <v/>
      </c>
      <c r="F16" s="35">
        <f>SUMIFS(TB_원본!$K$5:$K$20000,TB_원본!$J$5:$J$20000,$A16,TB_원본!$I$5:$I$20000,설정!$C$20-12)</f>
        <v/>
      </c>
      <c r="G16" s="79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79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8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79">
        <f>IF(D17&lt;=0,IF(C17&gt;0,1,0),C17/D17-1)</f>
        <v/>
      </c>
      <c r="F17" s="35">
        <f>SUMIFS(TB_원본!$K$5:$K$20000,TB_원본!$J$5:$J$20000,$A17,TB_원본!$I$5:$I$20000,설정!$C$20-12)</f>
        <v/>
      </c>
      <c r="G17" s="79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79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8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79">
        <f>IF(D18&lt;=0,IF(C18&gt;0,1,0),C18/D18-1)</f>
        <v/>
      </c>
      <c r="F18" s="35">
        <f>SUMIFS(TB_원본!$K$5:$K$20000,TB_원본!$J$5:$J$20000,$A18,TB_원본!$I$5:$I$20000,설정!$C$20-12)</f>
        <v/>
      </c>
      <c r="G18" s="79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79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8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79">
        <f>IF(D19&lt;=0,IF(C19&gt;0,1,0),C19/D19-1)</f>
        <v/>
      </c>
      <c r="F19" s="35">
        <f>SUMIFS(TB_원본!$K$5:$K$20000,TB_원본!$J$5:$J$20000,$A19,TB_원본!$I$5:$I$20000,설정!$C$20-12)</f>
        <v/>
      </c>
      <c r="G19" s="79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79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8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79">
        <f>IF(D20&lt;=0,IF(C20&gt;0,1,0),C20/D20-1)</f>
        <v/>
      </c>
      <c r="F20" s="35">
        <f>SUMIFS(TB_원본!$K$5:$K$20000,TB_원본!$J$5:$J$20000,$A20,TB_원본!$I$5:$I$20000,설정!$C$20-12)</f>
        <v/>
      </c>
      <c r="G20" s="79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79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8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79">
        <f>IF(D21&lt;=0,IF(C21&gt;0,1,0),C21/D21-1)</f>
        <v/>
      </c>
      <c r="F21" s="35">
        <f>SUMIFS(TB_원본!$K$5:$K$20000,TB_원본!$J$5:$J$20000,$A21,TB_원본!$I$5:$I$20000,설정!$C$20-12)</f>
        <v/>
      </c>
      <c r="G21" s="79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79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8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79">
        <f>IF(D22&lt;=0,IF(C22&gt;0,1,0),C22/D22-1)</f>
        <v/>
      </c>
      <c r="F22" s="35">
        <f>SUMIFS(TB_원본!$K$5:$K$20000,TB_원본!$J$5:$J$20000,$A22,TB_원본!$I$5:$I$20000,설정!$C$20-12)</f>
        <v/>
      </c>
      <c r="G22" s="79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79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8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79">
        <f>IF(D23&lt;=0,IF(C23&gt;0,1,0),C23/D23-1)</f>
        <v/>
      </c>
      <c r="F23" s="35">
        <f>SUMIFS(TB_원본!$K$5:$K$20000,TB_원본!$J$5:$J$20000,$A23,TB_원본!$I$5:$I$20000,설정!$C$20-12)</f>
        <v/>
      </c>
      <c r="G23" s="79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79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8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49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A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2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2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2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2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2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2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2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2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2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2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2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</row>
    <row r="38">
      <c r="A38" s="34">
        <f>계정변동!A6</f>
        <v/>
      </c>
      <c r="B38" s="26">
        <f>계정변동!B6</f>
        <v/>
      </c>
      <c r="C38" s="35">
        <f>계정변동!C6</f>
        <v/>
      </c>
      <c r="D38" s="35">
        <f>계정변동!F6</f>
        <v/>
      </c>
      <c r="E38" s="40">
        <f>C38-D38</f>
        <v/>
      </c>
    </row>
    <row r="39">
      <c r="A39" s="34">
        <f>계정변동!A7</f>
        <v/>
      </c>
      <c r="B39" s="26">
        <f>계정변동!B7</f>
        <v/>
      </c>
      <c r="C39" s="35">
        <f>계정변동!C7</f>
        <v/>
      </c>
      <c r="D39" s="35">
        <f>계정변동!F7</f>
        <v/>
      </c>
      <c r="E39" s="40">
        <f>C39-D39</f>
        <v/>
      </c>
    </row>
    <row r="40">
      <c r="A40" s="34">
        <f>계정변동!A8</f>
        <v/>
      </c>
      <c r="B40" s="26">
        <f>계정변동!B8</f>
        <v/>
      </c>
      <c r="C40" s="35">
        <f>계정변동!C8</f>
        <v/>
      </c>
      <c r="D40" s="35">
        <f>계정변동!F8</f>
        <v/>
      </c>
      <c r="E40" s="40">
        <f>C40-D40</f>
        <v/>
      </c>
    </row>
    <row r="41">
      <c r="A41" s="34">
        <f>계정변동!A9</f>
        <v/>
      </c>
      <c r="B41" s="26">
        <f>계정변동!B9</f>
        <v/>
      </c>
      <c r="C41" s="35">
        <f>계정변동!C9</f>
        <v/>
      </c>
      <c r="D41" s="35">
        <f>계정변동!F9</f>
        <v/>
      </c>
      <c r="E41" s="40">
        <f>C41-D41</f>
        <v/>
      </c>
    </row>
    <row r="42">
      <c r="A42" s="34">
        <f>계정변동!A10</f>
        <v/>
      </c>
      <c r="B42" s="26">
        <f>계정변동!B10</f>
        <v/>
      </c>
      <c r="C42" s="35">
        <f>계정변동!C10</f>
        <v/>
      </c>
      <c r="D42" s="35">
        <f>계정변동!F10</f>
        <v/>
      </c>
      <c r="E42" s="40">
        <f>C42-D42</f>
        <v/>
      </c>
    </row>
    <row r="43">
      <c r="A43" s="34">
        <f>계정변동!A11</f>
        <v/>
      </c>
      <c r="B43" s="26">
        <f>계정변동!B11</f>
        <v/>
      </c>
      <c r="C43" s="35">
        <f>계정변동!C11</f>
        <v/>
      </c>
      <c r="D43" s="35">
        <f>계정변동!F11</f>
        <v/>
      </c>
      <c r="E43" s="40">
        <f>C43-D43</f>
        <v/>
      </c>
    </row>
    <row r="44">
      <c r="A44" s="34">
        <f>계정변동!A12</f>
        <v/>
      </c>
      <c r="B44" s="26">
        <f>계정변동!B12</f>
        <v/>
      </c>
      <c r="C44" s="35">
        <f>계정변동!C12</f>
        <v/>
      </c>
      <c r="D44" s="35">
        <f>계정변동!F12</f>
        <v/>
      </c>
      <c r="E44" s="40">
        <f>C44-D44</f>
        <v/>
      </c>
    </row>
    <row r="45">
      <c r="A45" s="34">
        <f>계정변동!A13</f>
        <v/>
      </c>
      <c r="B45" s="26">
        <f>계정변동!B13</f>
        <v/>
      </c>
      <c r="C45" s="35">
        <f>계정변동!C13</f>
        <v/>
      </c>
      <c r="D45" s="35">
        <f>계정변동!F13</f>
        <v/>
      </c>
      <c r="E45" s="40">
        <f>C45-D45</f>
        <v/>
      </c>
    </row>
    <row r="46">
      <c r="A46" s="34">
        <f>계정변동!A14</f>
        <v/>
      </c>
      <c r="B46" s="26">
        <f>계정변동!B14</f>
        <v/>
      </c>
      <c r="C46" s="35">
        <f>계정변동!C14</f>
        <v/>
      </c>
      <c r="D46" s="35">
        <f>계정변동!F14</f>
        <v/>
      </c>
      <c r="E46" s="40">
        <f>C46-D46</f>
        <v/>
      </c>
    </row>
    <row r="47">
      <c r="A47" s="34">
        <f>계정변동!A15</f>
        <v/>
      </c>
      <c r="B47" s="26">
        <f>계정변동!B15</f>
        <v/>
      </c>
      <c r="C47" s="35">
        <f>계정변동!C15</f>
        <v/>
      </c>
      <c r="D47" s="35">
        <f>계정변동!F15</f>
        <v/>
      </c>
      <c r="E47" s="40">
        <f>C47-D47</f>
        <v/>
      </c>
    </row>
    <row r="48">
      <c r="A48" s="34">
        <f>계정변동!A16</f>
        <v/>
      </c>
      <c r="B48" s="26">
        <f>계정변동!B16</f>
        <v/>
      </c>
      <c r="C48" s="35">
        <f>계정변동!C16</f>
        <v/>
      </c>
      <c r="D48" s="35">
        <f>계정변동!F16</f>
        <v/>
      </c>
      <c r="E48" s="40">
        <f>C48-D48</f>
        <v/>
      </c>
    </row>
    <row r="49">
      <c r="A49" s="34">
        <f>계정변동!A17</f>
        <v/>
      </c>
      <c r="B49" s="26">
        <f>계정변동!B17</f>
        <v/>
      </c>
      <c r="C49" s="35">
        <f>계정변동!C17</f>
        <v/>
      </c>
      <c r="D49" s="35">
        <f>계정변동!F17</f>
        <v/>
      </c>
      <c r="E49" s="40">
        <f>C49-D49</f>
        <v/>
      </c>
    </row>
    <row r="50">
      <c r="A50" s="34">
        <f>계정변동!A18</f>
        <v/>
      </c>
      <c r="B50" s="26">
        <f>계정변동!B18</f>
        <v/>
      </c>
      <c r="C50" s="35">
        <f>계정변동!C18</f>
        <v/>
      </c>
      <c r="D50" s="35">
        <f>계정변동!F18</f>
        <v/>
      </c>
      <c r="E50" s="40">
        <f>C50-D50</f>
        <v/>
      </c>
    </row>
    <row r="51">
      <c r="A51" s="34">
        <f>계정변동!A19</f>
        <v/>
      </c>
      <c r="B51" s="26">
        <f>계정변동!B19</f>
        <v/>
      </c>
      <c r="C51" s="35">
        <f>계정변동!C19</f>
        <v/>
      </c>
      <c r="D51" s="35">
        <f>계정변동!F19</f>
        <v/>
      </c>
      <c r="E51" s="40">
        <f>C51-D51</f>
        <v/>
      </c>
    </row>
    <row r="52">
      <c r="A52" s="34">
        <f>계정변동!A20</f>
        <v/>
      </c>
      <c r="B52" s="26">
        <f>계정변동!B20</f>
        <v/>
      </c>
      <c r="C52" s="35">
        <f>계정변동!C20</f>
        <v/>
      </c>
      <c r="D52" s="35">
        <f>계정변동!F20</f>
        <v/>
      </c>
      <c r="E52" s="40">
        <f>C52-D52</f>
        <v/>
      </c>
    </row>
    <row r="53">
      <c r="A53" s="34">
        <f>계정변동!A21</f>
        <v/>
      </c>
      <c r="B53" s="26">
        <f>계정변동!B21</f>
        <v/>
      </c>
      <c r="C53" s="35">
        <f>계정변동!C21</f>
        <v/>
      </c>
      <c r="D53" s="35">
        <f>계정변동!F21</f>
        <v/>
      </c>
      <c r="E53" s="40">
        <f>C53-D53</f>
        <v/>
      </c>
    </row>
    <row r="54">
      <c r="A54" s="34">
        <f>계정변동!A22</f>
        <v/>
      </c>
      <c r="B54" s="26">
        <f>계정변동!B22</f>
        <v/>
      </c>
      <c r="C54" s="35">
        <f>계정변동!C22</f>
        <v/>
      </c>
      <c r="D54" s="35">
        <f>계정변동!F22</f>
        <v/>
      </c>
      <c r="E54" s="40">
        <f>C54-D54</f>
        <v/>
      </c>
    </row>
    <row r="55">
      <c r="A55" s="34">
        <f>계정변동!A23</f>
        <v/>
      </c>
      <c r="B55" s="26">
        <f>계정변동!B23</f>
        <v/>
      </c>
      <c r="C55" s="35">
        <f>계정변동!C23</f>
        <v/>
      </c>
      <c r="D55" s="35">
        <f>계정변동!F23</f>
        <v/>
      </c>
      <c r="E55" s="40">
        <f>C55-D55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1">
        <f>SUMIFS(BS_원본!$K$5:$K$20000,BS_원본!$J$5:$J$20000,"A000",BS_원본!$I$5:$I$20000,$A57)</f>
        <v/>
      </c>
      <c r="D57" s="51">
        <f>SUMIFS(BS_원본!$K$5:$K$20000,BS_원본!$J$5:$J$20000,"L000",BS_원본!$I$5:$I$20000,$A57)</f>
        <v/>
      </c>
      <c r="E57" s="51">
        <f>SUMIFS(BS_원본!$K$5:$K$20000,BS_원본!$J$5:$J$20000,"E000",BS_원본!$I$5:$I$20000,$A57)</f>
        <v/>
      </c>
      <c r="F57" s="51">
        <f>SUMIFS(BS_원본!$K$5:$K$20000,BS_원본!$J$5:$J$20000,"L130",BS_원본!$I$5:$I$20000,$A57)</f>
        <v/>
      </c>
      <c r="G57" s="51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1">
        <f>SUMIFS(BS_원본!$K$5:$K$20000,BS_원본!$J$5:$J$20000,"A000",BS_원본!$I$5:$I$20000,$A58)</f>
        <v/>
      </c>
      <c r="D58" s="51">
        <f>SUMIFS(BS_원본!$K$5:$K$20000,BS_원본!$J$5:$J$20000,"L000",BS_원본!$I$5:$I$20000,$A58)</f>
        <v/>
      </c>
      <c r="E58" s="51">
        <f>SUMIFS(BS_원본!$K$5:$K$20000,BS_원본!$J$5:$J$20000,"E000",BS_원본!$I$5:$I$20000,$A58)</f>
        <v/>
      </c>
      <c r="F58" s="51">
        <f>SUMIFS(BS_원본!$K$5:$K$20000,BS_원본!$J$5:$J$20000,"L130",BS_원본!$I$5:$I$20000,$A58)</f>
        <v/>
      </c>
      <c r="G58" s="51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1">
        <f>SUMIFS(BS_원본!$K$5:$K$20000,BS_원본!$J$5:$J$20000,"A000",BS_원본!$I$5:$I$20000,$A59)</f>
        <v/>
      </c>
      <c r="D59" s="51">
        <f>SUMIFS(BS_원본!$K$5:$K$20000,BS_원본!$J$5:$J$20000,"L000",BS_원본!$I$5:$I$20000,$A59)</f>
        <v/>
      </c>
      <c r="E59" s="51">
        <f>SUMIFS(BS_원본!$K$5:$K$20000,BS_원본!$J$5:$J$20000,"E000",BS_원본!$I$5:$I$20000,$A59)</f>
        <v/>
      </c>
      <c r="F59" s="51">
        <f>SUMIFS(BS_원본!$K$5:$K$20000,BS_원본!$J$5:$J$20000,"L130",BS_원본!$I$5:$I$20000,$A59)</f>
        <v/>
      </c>
      <c r="G59" s="51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1">
        <f>SUMIFS(BS_원본!$K$5:$K$20000,BS_원본!$J$5:$J$20000,"A000",BS_원본!$I$5:$I$20000,$A60)</f>
        <v/>
      </c>
      <c r="D60" s="51">
        <f>SUMIFS(BS_원본!$K$5:$K$20000,BS_원본!$J$5:$J$20000,"L000",BS_원본!$I$5:$I$20000,$A60)</f>
        <v/>
      </c>
      <c r="E60" s="51">
        <f>SUMIFS(BS_원본!$K$5:$K$20000,BS_원본!$J$5:$J$20000,"E000",BS_원본!$I$5:$I$20000,$A60)</f>
        <v/>
      </c>
      <c r="F60" s="51">
        <f>SUMIFS(BS_원본!$K$5:$K$20000,BS_원본!$J$5:$J$20000,"L130",BS_원본!$I$5:$I$20000,$A60)</f>
        <v/>
      </c>
      <c r="G60" s="51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1">
        <f>SUMIFS(BS_원본!$K$5:$K$20000,BS_원본!$J$5:$J$20000,"A000",BS_원본!$I$5:$I$20000,$A61)</f>
        <v/>
      </c>
      <c r="D61" s="51">
        <f>SUMIFS(BS_원본!$K$5:$K$20000,BS_원본!$J$5:$J$20000,"L000",BS_원본!$I$5:$I$20000,$A61)</f>
        <v/>
      </c>
      <c r="E61" s="51">
        <f>SUMIFS(BS_원본!$K$5:$K$20000,BS_원본!$J$5:$J$20000,"E000",BS_원본!$I$5:$I$20000,$A61)</f>
        <v/>
      </c>
      <c r="F61" s="51">
        <f>SUMIFS(BS_원본!$K$5:$K$20000,BS_원본!$J$5:$J$20000,"L130",BS_원본!$I$5:$I$20000,$A61)</f>
        <v/>
      </c>
      <c r="G61" s="51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1">
        <f>SUMIFS(BS_원본!$K$5:$K$20000,BS_원본!$J$5:$J$20000,"A000",BS_원본!$I$5:$I$20000,$A62)</f>
        <v/>
      </c>
      <c r="D62" s="51">
        <f>SUMIFS(BS_원본!$K$5:$K$20000,BS_원본!$J$5:$J$20000,"L000",BS_원본!$I$5:$I$20000,$A62)</f>
        <v/>
      </c>
      <c r="E62" s="51">
        <f>SUMIFS(BS_원본!$K$5:$K$20000,BS_원본!$J$5:$J$20000,"E000",BS_원본!$I$5:$I$20000,$A62)</f>
        <v/>
      </c>
      <c r="F62" s="51">
        <f>SUMIFS(BS_원본!$K$5:$K$20000,BS_원본!$J$5:$J$20000,"L130",BS_원본!$I$5:$I$20000,$A62)</f>
        <v/>
      </c>
      <c r="G62" s="51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1">
        <f>SUMIFS(BS_원본!$K$5:$K$20000,BS_원본!$J$5:$J$20000,"A000",BS_원본!$I$5:$I$20000,$A63)</f>
        <v/>
      </c>
      <c r="D63" s="51">
        <f>SUMIFS(BS_원본!$K$5:$K$20000,BS_원본!$J$5:$J$20000,"L000",BS_원본!$I$5:$I$20000,$A63)</f>
        <v/>
      </c>
      <c r="E63" s="51">
        <f>SUMIFS(BS_원본!$K$5:$K$20000,BS_원본!$J$5:$J$20000,"E000",BS_원본!$I$5:$I$20000,$A63)</f>
        <v/>
      </c>
      <c r="F63" s="51">
        <f>SUMIFS(BS_원본!$K$5:$K$20000,BS_원본!$J$5:$J$20000,"L130",BS_원본!$I$5:$I$20000,$A63)</f>
        <v/>
      </c>
      <c r="G63" s="51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1">
        <f>SUMIFS(BS_원본!$K$5:$K$20000,BS_원본!$J$5:$J$20000,"A000",BS_원본!$I$5:$I$20000,$A64)</f>
        <v/>
      </c>
      <c r="D64" s="51">
        <f>SUMIFS(BS_원본!$K$5:$K$20000,BS_원본!$J$5:$J$20000,"L000",BS_원본!$I$5:$I$20000,$A64)</f>
        <v/>
      </c>
      <c r="E64" s="51">
        <f>SUMIFS(BS_원본!$K$5:$K$20000,BS_원본!$J$5:$J$20000,"E000",BS_원본!$I$5:$I$20000,$A64)</f>
        <v/>
      </c>
      <c r="F64" s="51">
        <f>SUMIFS(BS_원본!$K$5:$K$20000,BS_원본!$J$5:$J$20000,"L130",BS_원본!$I$5:$I$20000,$A64)</f>
        <v/>
      </c>
      <c r="G64" s="51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1">
        <f>SUMIFS(BS_원본!$K$5:$K$20000,BS_원본!$J$5:$J$20000,"A000",BS_원본!$I$5:$I$20000,$A65)</f>
        <v/>
      </c>
      <c r="D65" s="51">
        <f>SUMIFS(BS_원본!$K$5:$K$20000,BS_원본!$J$5:$J$20000,"L000",BS_원본!$I$5:$I$20000,$A65)</f>
        <v/>
      </c>
      <c r="E65" s="51">
        <f>SUMIFS(BS_원본!$K$5:$K$20000,BS_원본!$J$5:$J$20000,"E000",BS_원본!$I$5:$I$20000,$A65)</f>
        <v/>
      </c>
      <c r="F65" s="51">
        <f>SUMIFS(BS_원본!$K$5:$K$20000,BS_원본!$J$5:$J$20000,"L130",BS_원본!$I$5:$I$20000,$A65)</f>
        <v/>
      </c>
      <c r="G65" s="51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1">
        <f>SUMIFS(BS_원본!$K$5:$K$20000,BS_원본!$J$5:$J$20000,"A000",BS_원본!$I$5:$I$20000,$A66)</f>
        <v/>
      </c>
      <c r="D66" s="51">
        <f>SUMIFS(BS_원본!$K$5:$K$20000,BS_원본!$J$5:$J$20000,"L000",BS_원본!$I$5:$I$20000,$A66)</f>
        <v/>
      </c>
      <c r="E66" s="51">
        <f>SUMIFS(BS_원본!$K$5:$K$20000,BS_원본!$J$5:$J$20000,"E000",BS_원본!$I$5:$I$20000,$A66)</f>
        <v/>
      </c>
      <c r="F66" s="51">
        <f>SUMIFS(BS_원본!$K$5:$K$20000,BS_원본!$J$5:$J$20000,"L130",BS_원본!$I$5:$I$20000,$A66)</f>
        <v/>
      </c>
      <c r="G66" s="51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1">
        <f>SUMIFS(BS_원본!$K$5:$K$20000,BS_원본!$J$5:$J$20000,"A000",BS_원본!$I$5:$I$20000,$A67)</f>
        <v/>
      </c>
      <c r="D67" s="51">
        <f>SUMIFS(BS_원본!$K$5:$K$20000,BS_원본!$J$5:$J$20000,"L000",BS_원본!$I$5:$I$20000,$A67)</f>
        <v/>
      </c>
      <c r="E67" s="51">
        <f>SUMIFS(BS_원본!$K$5:$K$20000,BS_원본!$J$5:$J$20000,"E000",BS_원본!$I$5:$I$20000,$A67)</f>
        <v/>
      </c>
      <c r="F67" s="51">
        <f>SUMIFS(BS_원본!$K$5:$K$20000,BS_원본!$J$5:$J$20000,"L130",BS_원본!$I$5:$I$20000,$A67)</f>
        <v/>
      </c>
      <c r="G67" s="51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1">
        <f>SUMIFS(BS_원본!$K$5:$K$20000,BS_원본!$J$5:$J$20000,"A000",BS_원본!$I$5:$I$20000,$A68)</f>
        <v/>
      </c>
      <c r="D68" s="51">
        <f>SUMIFS(BS_원본!$K$5:$K$20000,BS_원본!$J$5:$J$20000,"L000",BS_원본!$I$5:$I$20000,$A68)</f>
        <v/>
      </c>
      <c r="E68" s="51">
        <f>SUMIFS(BS_원본!$K$5:$K$20000,BS_원본!$J$5:$J$20000,"E000",BS_원본!$I$5:$I$20000,$A68)</f>
        <v/>
      </c>
      <c r="F68" s="51">
        <f>SUMIFS(BS_원본!$K$5:$K$20000,BS_원본!$J$5:$J$20000,"L130",BS_원본!$I$5:$I$20000,$A68)</f>
        <v/>
      </c>
      <c r="G68" s="51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1">
        <f>IF(1&gt;설정!$C$7,0,SUMIFS(PL_원본!$L$5:$L$20000,PL_원본!$K$5:$K$20000,"P600",PL_원본!$J$5:$J$20000,설정!$C$6*12+1))</f>
        <v/>
      </c>
      <c r="C72" s="51">
        <f>SUMIFS(PL_원본!$L$5:$L$20000,PL_원본!$K$5:$K$20000,"P600",PL_원본!$J$5:$J$20000,(설정!$C$6-1)*12+1)</f>
        <v/>
      </c>
      <c r="D72" s="51">
        <f>IF(1&gt;설정!$C$7,0,SUMIFS(PL_원본!$L$5:$L$20000,PL_원본!$K$5:$K$20000,"P100",PL_원본!$J$5:$J$20000,설정!$C$6*12+1))</f>
        <v/>
      </c>
      <c r="E72" s="51">
        <f>IF(1&gt;설정!$C$7,0,SUMIFS(PL_원본!$L$5:$L$20000,PL_원본!$K$5:$K$20000,"P200",PL_원본!$J$5:$J$20000,설정!$C$6*12+1))</f>
        <v/>
      </c>
      <c r="F72" s="51">
        <f>IF(1&gt;설정!$C$7,0,SUMIFS(PL_원본!$L$5:$L$20000,PL_원본!$K$5:$K$20000,"P300",PL_원본!$J$5:$J$20000,설정!$C$6*12+1))</f>
        <v/>
      </c>
      <c r="G72" s="51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1">
        <f>IF(2&gt;설정!$C$7,0,SUMIFS(PL_원본!$L$5:$L$20000,PL_원본!$K$5:$K$20000,"P600",PL_원본!$J$5:$J$20000,설정!$C$6*12+2))</f>
        <v/>
      </c>
      <c r="C73" s="51">
        <f>SUMIFS(PL_원본!$L$5:$L$20000,PL_원본!$K$5:$K$20000,"P600",PL_원본!$J$5:$J$20000,(설정!$C$6-1)*12+2)</f>
        <v/>
      </c>
      <c r="D73" s="51">
        <f>IF(2&gt;설정!$C$7,0,SUMIFS(PL_원본!$L$5:$L$20000,PL_원본!$K$5:$K$20000,"P100",PL_원본!$J$5:$J$20000,설정!$C$6*12+2))</f>
        <v/>
      </c>
      <c r="E73" s="51">
        <f>IF(2&gt;설정!$C$7,0,SUMIFS(PL_원본!$L$5:$L$20000,PL_원본!$K$5:$K$20000,"P200",PL_원본!$J$5:$J$20000,설정!$C$6*12+2))</f>
        <v/>
      </c>
      <c r="F73" s="51">
        <f>IF(2&gt;설정!$C$7,0,SUMIFS(PL_원본!$L$5:$L$20000,PL_원본!$K$5:$K$20000,"P300",PL_원본!$J$5:$J$20000,설정!$C$6*12+2))</f>
        <v/>
      </c>
      <c r="G73" s="51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1">
        <f>IF(3&gt;설정!$C$7,0,SUMIFS(PL_원본!$L$5:$L$20000,PL_원본!$K$5:$K$20000,"P600",PL_원본!$J$5:$J$20000,설정!$C$6*12+3))</f>
        <v/>
      </c>
      <c r="C74" s="51">
        <f>SUMIFS(PL_원본!$L$5:$L$20000,PL_원본!$K$5:$K$20000,"P600",PL_원본!$J$5:$J$20000,(설정!$C$6-1)*12+3)</f>
        <v/>
      </c>
      <c r="D74" s="51">
        <f>IF(3&gt;설정!$C$7,0,SUMIFS(PL_원본!$L$5:$L$20000,PL_원본!$K$5:$K$20000,"P100",PL_원본!$J$5:$J$20000,설정!$C$6*12+3))</f>
        <v/>
      </c>
      <c r="E74" s="51">
        <f>IF(3&gt;설정!$C$7,0,SUMIFS(PL_원본!$L$5:$L$20000,PL_원본!$K$5:$K$20000,"P200",PL_원본!$J$5:$J$20000,설정!$C$6*12+3))</f>
        <v/>
      </c>
      <c r="F74" s="51">
        <f>IF(3&gt;설정!$C$7,0,SUMIFS(PL_원본!$L$5:$L$20000,PL_원본!$K$5:$K$20000,"P300",PL_원본!$J$5:$J$20000,설정!$C$6*12+3))</f>
        <v/>
      </c>
      <c r="G74" s="51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1">
        <f>IF(4&gt;설정!$C$7,0,SUMIFS(PL_원본!$L$5:$L$20000,PL_원본!$K$5:$K$20000,"P600",PL_원본!$J$5:$J$20000,설정!$C$6*12+4))</f>
        <v/>
      </c>
      <c r="C75" s="51">
        <f>SUMIFS(PL_원본!$L$5:$L$20000,PL_원본!$K$5:$K$20000,"P600",PL_원본!$J$5:$J$20000,(설정!$C$6-1)*12+4)</f>
        <v/>
      </c>
      <c r="D75" s="51">
        <f>IF(4&gt;설정!$C$7,0,SUMIFS(PL_원본!$L$5:$L$20000,PL_원본!$K$5:$K$20000,"P100",PL_원본!$J$5:$J$20000,설정!$C$6*12+4))</f>
        <v/>
      </c>
      <c r="E75" s="51">
        <f>IF(4&gt;설정!$C$7,0,SUMIFS(PL_원본!$L$5:$L$20000,PL_원본!$K$5:$K$20000,"P200",PL_원본!$J$5:$J$20000,설정!$C$6*12+4))</f>
        <v/>
      </c>
      <c r="F75" s="51">
        <f>IF(4&gt;설정!$C$7,0,SUMIFS(PL_원본!$L$5:$L$20000,PL_원본!$K$5:$K$20000,"P300",PL_원본!$J$5:$J$20000,설정!$C$6*12+4))</f>
        <v/>
      </c>
      <c r="G75" s="51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1">
        <f>IF(5&gt;설정!$C$7,0,SUMIFS(PL_원본!$L$5:$L$20000,PL_원본!$K$5:$K$20000,"P600",PL_원본!$J$5:$J$20000,설정!$C$6*12+5))</f>
        <v/>
      </c>
      <c r="C76" s="51">
        <f>SUMIFS(PL_원본!$L$5:$L$20000,PL_원본!$K$5:$K$20000,"P600",PL_원본!$J$5:$J$20000,(설정!$C$6-1)*12+5)</f>
        <v/>
      </c>
      <c r="D76" s="51">
        <f>IF(5&gt;설정!$C$7,0,SUMIFS(PL_원본!$L$5:$L$20000,PL_원본!$K$5:$K$20000,"P100",PL_원본!$J$5:$J$20000,설정!$C$6*12+5))</f>
        <v/>
      </c>
      <c r="E76" s="51">
        <f>IF(5&gt;설정!$C$7,0,SUMIFS(PL_원본!$L$5:$L$20000,PL_원본!$K$5:$K$20000,"P200",PL_원본!$J$5:$J$20000,설정!$C$6*12+5))</f>
        <v/>
      </c>
      <c r="F76" s="51">
        <f>IF(5&gt;설정!$C$7,0,SUMIFS(PL_원본!$L$5:$L$20000,PL_원본!$K$5:$K$20000,"P300",PL_원본!$J$5:$J$20000,설정!$C$6*12+5))</f>
        <v/>
      </c>
      <c r="G76" s="51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1">
        <f>IF(6&gt;설정!$C$7,0,SUMIFS(PL_원본!$L$5:$L$20000,PL_원본!$K$5:$K$20000,"P600",PL_원본!$J$5:$J$20000,설정!$C$6*12+6))</f>
        <v/>
      </c>
      <c r="C77" s="51">
        <f>SUMIFS(PL_원본!$L$5:$L$20000,PL_원본!$K$5:$K$20000,"P600",PL_원본!$J$5:$J$20000,(설정!$C$6-1)*12+6)</f>
        <v/>
      </c>
      <c r="D77" s="51">
        <f>IF(6&gt;설정!$C$7,0,SUMIFS(PL_원본!$L$5:$L$20000,PL_원본!$K$5:$K$20000,"P100",PL_원본!$J$5:$J$20000,설정!$C$6*12+6))</f>
        <v/>
      </c>
      <c r="E77" s="51">
        <f>IF(6&gt;설정!$C$7,0,SUMIFS(PL_원본!$L$5:$L$20000,PL_원본!$K$5:$K$20000,"P200",PL_원본!$J$5:$J$20000,설정!$C$6*12+6))</f>
        <v/>
      </c>
      <c r="F77" s="51">
        <f>IF(6&gt;설정!$C$7,0,SUMIFS(PL_원본!$L$5:$L$20000,PL_원본!$K$5:$K$20000,"P300",PL_원본!$J$5:$J$20000,설정!$C$6*12+6))</f>
        <v/>
      </c>
      <c r="G77" s="51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1">
        <f>IF(7&gt;설정!$C$7,0,SUMIFS(PL_원본!$L$5:$L$20000,PL_원본!$K$5:$K$20000,"P600",PL_원본!$J$5:$J$20000,설정!$C$6*12+7))</f>
        <v/>
      </c>
      <c r="C78" s="51">
        <f>SUMIFS(PL_원본!$L$5:$L$20000,PL_원본!$K$5:$K$20000,"P600",PL_원본!$J$5:$J$20000,(설정!$C$6-1)*12+7)</f>
        <v/>
      </c>
      <c r="D78" s="51">
        <f>IF(7&gt;설정!$C$7,0,SUMIFS(PL_원본!$L$5:$L$20000,PL_원본!$K$5:$K$20000,"P100",PL_원본!$J$5:$J$20000,설정!$C$6*12+7))</f>
        <v/>
      </c>
      <c r="E78" s="51">
        <f>IF(7&gt;설정!$C$7,0,SUMIFS(PL_원본!$L$5:$L$20000,PL_원본!$K$5:$K$20000,"P200",PL_원본!$J$5:$J$20000,설정!$C$6*12+7))</f>
        <v/>
      </c>
      <c r="F78" s="51">
        <f>IF(7&gt;설정!$C$7,0,SUMIFS(PL_원본!$L$5:$L$20000,PL_원본!$K$5:$K$20000,"P300",PL_원본!$J$5:$J$20000,설정!$C$6*12+7))</f>
        <v/>
      </c>
      <c r="G78" s="51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1">
        <f>IF(8&gt;설정!$C$7,0,SUMIFS(PL_원본!$L$5:$L$20000,PL_원본!$K$5:$K$20000,"P600",PL_원본!$J$5:$J$20000,설정!$C$6*12+8))</f>
        <v/>
      </c>
      <c r="C79" s="51">
        <f>SUMIFS(PL_원본!$L$5:$L$20000,PL_원본!$K$5:$K$20000,"P600",PL_원본!$J$5:$J$20000,(설정!$C$6-1)*12+8)</f>
        <v/>
      </c>
      <c r="D79" s="51">
        <f>IF(8&gt;설정!$C$7,0,SUMIFS(PL_원본!$L$5:$L$20000,PL_원본!$K$5:$K$20000,"P100",PL_원본!$J$5:$J$20000,설정!$C$6*12+8))</f>
        <v/>
      </c>
      <c r="E79" s="51">
        <f>IF(8&gt;설정!$C$7,0,SUMIFS(PL_원본!$L$5:$L$20000,PL_원본!$K$5:$K$20000,"P200",PL_원본!$J$5:$J$20000,설정!$C$6*12+8))</f>
        <v/>
      </c>
      <c r="F79" s="51">
        <f>IF(8&gt;설정!$C$7,0,SUMIFS(PL_원본!$L$5:$L$20000,PL_원본!$K$5:$K$20000,"P300",PL_원본!$J$5:$J$20000,설정!$C$6*12+8))</f>
        <v/>
      </c>
      <c r="G79" s="51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1">
        <f>IF(9&gt;설정!$C$7,0,SUMIFS(PL_원본!$L$5:$L$20000,PL_원본!$K$5:$K$20000,"P600",PL_원본!$J$5:$J$20000,설정!$C$6*12+9))</f>
        <v/>
      </c>
      <c r="C80" s="51">
        <f>SUMIFS(PL_원본!$L$5:$L$20000,PL_원본!$K$5:$K$20000,"P600",PL_원본!$J$5:$J$20000,(설정!$C$6-1)*12+9)</f>
        <v/>
      </c>
      <c r="D80" s="51">
        <f>IF(9&gt;설정!$C$7,0,SUMIFS(PL_원본!$L$5:$L$20000,PL_원본!$K$5:$K$20000,"P100",PL_원본!$J$5:$J$20000,설정!$C$6*12+9))</f>
        <v/>
      </c>
      <c r="E80" s="51">
        <f>IF(9&gt;설정!$C$7,0,SUMIFS(PL_원본!$L$5:$L$20000,PL_원본!$K$5:$K$20000,"P200",PL_원본!$J$5:$J$20000,설정!$C$6*12+9))</f>
        <v/>
      </c>
      <c r="F80" s="51">
        <f>IF(9&gt;설정!$C$7,0,SUMIFS(PL_원본!$L$5:$L$20000,PL_원본!$K$5:$K$20000,"P300",PL_원본!$J$5:$J$20000,설정!$C$6*12+9))</f>
        <v/>
      </c>
      <c r="G80" s="51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1">
        <f>IF(10&gt;설정!$C$7,0,SUMIFS(PL_원본!$L$5:$L$20000,PL_원본!$K$5:$K$20000,"P600",PL_원본!$J$5:$J$20000,설정!$C$6*12+10))</f>
        <v/>
      </c>
      <c r="C81" s="51">
        <f>SUMIFS(PL_원본!$L$5:$L$20000,PL_원본!$K$5:$K$20000,"P600",PL_원본!$J$5:$J$20000,(설정!$C$6-1)*12+10)</f>
        <v/>
      </c>
      <c r="D81" s="51">
        <f>IF(10&gt;설정!$C$7,0,SUMIFS(PL_원본!$L$5:$L$20000,PL_원본!$K$5:$K$20000,"P100",PL_원본!$J$5:$J$20000,설정!$C$6*12+10))</f>
        <v/>
      </c>
      <c r="E81" s="51">
        <f>IF(10&gt;설정!$C$7,0,SUMIFS(PL_원본!$L$5:$L$20000,PL_원본!$K$5:$K$20000,"P200",PL_원본!$J$5:$J$20000,설정!$C$6*12+10))</f>
        <v/>
      </c>
      <c r="F81" s="51">
        <f>IF(10&gt;설정!$C$7,0,SUMIFS(PL_원본!$L$5:$L$20000,PL_원본!$K$5:$K$20000,"P300",PL_원본!$J$5:$J$20000,설정!$C$6*12+10))</f>
        <v/>
      </c>
      <c r="G81" s="51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1">
        <f>IF(11&gt;설정!$C$7,0,SUMIFS(PL_원본!$L$5:$L$20000,PL_원본!$K$5:$K$20000,"P600",PL_원본!$J$5:$J$20000,설정!$C$6*12+11))</f>
        <v/>
      </c>
      <c r="C82" s="51">
        <f>SUMIFS(PL_원본!$L$5:$L$20000,PL_원본!$K$5:$K$20000,"P600",PL_원본!$J$5:$J$20000,(설정!$C$6-1)*12+11)</f>
        <v/>
      </c>
      <c r="D82" s="51">
        <f>IF(11&gt;설정!$C$7,0,SUMIFS(PL_원본!$L$5:$L$20000,PL_원본!$K$5:$K$20000,"P100",PL_원본!$J$5:$J$20000,설정!$C$6*12+11))</f>
        <v/>
      </c>
      <c r="E82" s="51">
        <f>IF(11&gt;설정!$C$7,0,SUMIFS(PL_원본!$L$5:$L$20000,PL_원본!$K$5:$K$20000,"P200",PL_원본!$J$5:$J$20000,설정!$C$6*12+11))</f>
        <v/>
      </c>
      <c r="F82" s="51">
        <f>IF(11&gt;설정!$C$7,0,SUMIFS(PL_원본!$L$5:$L$20000,PL_원본!$K$5:$K$20000,"P300",PL_원본!$J$5:$J$20000,설정!$C$6*12+11))</f>
        <v/>
      </c>
      <c r="G82" s="51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1">
        <f>IF(12&gt;설정!$C$7,0,SUMIFS(PL_원본!$L$5:$L$20000,PL_원본!$K$5:$K$20000,"P600",PL_원본!$J$5:$J$20000,설정!$C$6*12+12))</f>
        <v/>
      </c>
      <c r="C83" s="51">
        <f>SUMIFS(PL_원본!$L$5:$L$20000,PL_원본!$K$5:$K$20000,"P600",PL_원본!$J$5:$J$20000,(설정!$C$6-1)*12+12)</f>
        <v/>
      </c>
      <c r="D83" s="51">
        <f>IF(12&gt;설정!$C$7,0,SUMIFS(PL_원본!$L$5:$L$20000,PL_원본!$K$5:$K$20000,"P100",PL_원본!$J$5:$J$20000,설정!$C$6*12+12))</f>
        <v/>
      </c>
      <c r="E83" s="51">
        <f>IF(12&gt;설정!$C$7,0,SUMIFS(PL_원본!$L$5:$L$20000,PL_원본!$K$5:$K$20000,"P200",PL_원본!$J$5:$J$20000,설정!$C$6*12+12))</f>
        <v/>
      </c>
      <c r="F83" s="51">
        <f>IF(12&gt;설정!$C$7,0,SUMIFS(PL_원본!$L$5:$L$20000,PL_원본!$K$5:$K$20000,"P300",PL_원본!$J$5:$J$20000,설정!$C$6*12+12))</f>
        <v/>
      </c>
      <c r="G83" s="51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1">
        <f>SUMIFS(BS_원본!$K$5:$K$20000,BS_원본!$J$5:$J$20000,"A000",BS_원본!$I$5:$I$20000,설정!$C$20)</f>
        <v/>
      </c>
      <c r="C87" s="51">
        <f>SUMIFS(BS_원본!$K$5:$K$20000,BS_원본!$J$5:$J$20000,"A000",BS_원본!$I$5:$I$20000,설정!$C$20-12)</f>
        <v/>
      </c>
      <c r="D87" s="79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1">
        <f>SUMIFS(BS_원본!$K$5:$K$20000,BS_원본!$J$5:$J$20000,"E000",BS_원본!$I$5:$I$20000,설정!$C$20)</f>
        <v/>
      </c>
      <c r="C88" s="51">
        <f>SUMIFS(BS_원본!$K$5:$K$20000,BS_원본!$J$5:$J$20000,"E000",BS_원본!$I$5:$I$20000,설정!$C$20-12)</f>
        <v/>
      </c>
      <c r="D88" s="79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1">
        <f>SUMIFS(BS_원본!$K$5:$K$20000,BS_원본!$J$5:$J$20000,"L130",BS_원본!$I$5:$I$20000,설정!$C$20)</f>
        <v/>
      </c>
      <c r="C89" s="51">
        <f>SUMIFS(BS_원본!$K$5:$K$20000,BS_원본!$J$5:$J$20000,"L130",BS_원본!$I$5:$I$20000,설정!$C$20-12)</f>
        <v/>
      </c>
      <c r="D89" s="79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1">
        <f>SUMIFS(PL_원본!$M$5:$M$20000,PL_원본!$K$5:$K$20000,"P600",PL_원본!$J$5:$J$20000,설정!$C$20)</f>
        <v/>
      </c>
      <c r="C90" s="51">
        <f>SUMIFS(PL_원본!$M$5:$M$20000,PL_원본!$K$5:$K$20000,"P600",PL_원본!$J$5:$J$20000,설정!$C$20-12)</f>
        <v/>
      </c>
      <c r="D90" s="79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1">
        <f>SUMIFS(전표_원본!$P$5:$P$100000,전표_원본!$M$5:$M$100000,"&gt;="&amp;(설정!$C$6*12+1),전표_원본!$M$5:$M$100000,"&lt;="&amp;설정!$C$20)</f>
        <v/>
      </c>
      <c r="C91" s="51">
        <f>SUMIFS(전표_원본!$P$5:$P$100000,전표_원본!$M$5:$M$100000,"&gt;="&amp;((설정!$C$6-1)*12+1),전표_원본!$M$5:$M$100000,"&lt;="&amp;(설정!$C$20-12))</f>
        <v/>
      </c>
      <c r="D91" s="79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1">
        <f>월별집계!Z6</f>
        <v/>
      </c>
      <c r="C92" s="51">
        <f>월별집계!Y6</f>
        <v/>
      </c>
      <c r="D92" s="79">
        <f>IF(C92&lt;=0,0,B92/C92-1)</f>
        <v/>
      </c>
      <c r="E92" s="7" t="inlineStr">
        <is>
          <t>전월</t>
        </is>
      </c>
    </row>
    <row r="93">
      <c r="A93" s="6" t="inlineStr">
        <is>
          <t>분기 한도 초과(예상)</t>
        </is>
      </c>
      <c r="B93" s="81">
        <f>COUNTIF(변동분석!$AO$7:$AO$506,"한도 초과")+COUNTIF(변동분석!$AO$7:$AO$506,"초과 예상")</f>
        <v/>
      </c>
      <c r="C93" s="81">
        <f>COUNTIF(변동분석!$AO$7:$AO$506,"주의")</f>
        <v/>
      </c>
      <c r="D93" s="79" t="inlineStr"/>
      <c r="E93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IF($A97="","",((설정!$C$7+1)*SUMPRODUCT(월별집계!$AB$5:$AM$5,$M97:$X97)-(설정!$C$7*(설정!$C$7+1)/2)*SUM($M97:$X97))/((설정!$C$7+1)*(설정!$C$7*(설정!$C$7+1)*(2*설정!$C$7+1)/6)-(설정!$C$7*(설정!$C$7+1)/2)^2))</f>
        <v/>
      </c>
      <c r="G97" s="35">
        <f>IF($A97="","",(SUM($M97:$X97)-F97*(설정!$C$7*(설정!$C$7+1)/2))/(설정!$C$7+1))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80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80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80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80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80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80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80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80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80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80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80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80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80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80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80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8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8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6849000</v>
      </c>
      <c r="J5" s="92" t="n">
        <v>801000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3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6789000</v>
      </c>
      <c r="J6" s="92" t="n">
        <v>861000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3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6747000</v>
      </c>
      <c r="J7" s="92" t="n">
        <v>903000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3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3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1142000</v>
      </c>
      <c r="J9" s="92" t="n">
        <v>208000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3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1108000</v>
      </c>
      <c r="J10" s="92" t="n">
        <v>242000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3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1152000</v>
      </c>
      <c r="J11" s="92" t="n">
        <v>198000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3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3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2237000</v>
      </c>
      <c r="J13" s="92" t="n">
        <v>163000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3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2267000</v>
      </c>
      <c r="J14" s="92" t="n">
        <v>133000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3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2241000</v>
      </c>
      <c r="J15" s="92" t="n">
        <v>159000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3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3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1443000</v>
      </c>
      <c r="J17" s="92" t="n">
        <v>57000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3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1402000</v>
      </c>
      <c r="J18" s="92" t="n">
        <v>98000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3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1429000</v>
      </c>
      <c r="J19" s="92" t="n">
        <v>71000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3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3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2398000</v>
      </c>
      <c r="J21" s="92" t="n">
        <v>602000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3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2457000</v>
      </c>
      <c r="J22" s="92" t="n">
        <v>543000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3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2601000</v>
      </c>
      <c r="J23" s="92" t="n">
        <v>399000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3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3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10945000</v>
      </c>
      <c r="J25" s="92" t="n">
        <v>1055000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3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10360000</v>
      </c>
      <c r="J26" s="92" t="n">
        <v>1640000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3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11376000</v>
      </c>
      <c r="J27" s="92" t="n">
        <v>624000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3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3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34126000</v>
      </c>
      <c r="J29" s="92" t="n">
        <v>7874000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3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32549000</v>
      </c>
      <c r="J30" s="92" t="n">
        <v>9451000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3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8538000</v>
      </c>
      <c r="J31" s="92" t="n">
        <v>33462000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3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3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15913000</v>
      </c>
      <c r="J33" s="92" t="n">
        <v>2087000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3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15656000</v>
      </c>
      <c r="J34" s="92" t="n">
        <v>2344000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3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16268000</v>
      </c>
      <c r="J35" s="92" t="n">
        <v>1732000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3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3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3636000</v>
      </c>
      <c r="J37" s="92" t="n">
        <v>189000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3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3202000</v>
      </c>
      <c r="J38" s="92" t="n">
        <v>623000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3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3343000</v>
      </c>
      <c r="J39" s="92" t="n">
        <v>482000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3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3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570000</v>
      </c>
      <c r="J41" s="92" t="n">
        <v>105000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3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646000</v>
      </c>
      <c r="J42" s="92" t="n">
        <v>29000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3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636000</v>
      </c>
      <c r="J43" s="92" t="n">
        <v>39000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3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3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1589000</v>
      </c>
      <c r="J45" s="92" t="n">
        <v>211000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3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1540000</v>
      </c>
      <c r="J46" s="92" t="n">
        <v>260000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3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1507000</v>
      </c>
      <c r="J47" s="92" t="n">
        <v>293000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3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3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1586000</v>
      </c>
      <c r="J49" s="92" t="n">
        <v>214000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3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1620000</v>
      </c>
      <c r="J50" s="92" t="n">
        <v>180000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3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1685000</v>
      </c>
      <c r="J51" s="92" t="n">
        <v>115000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3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3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1315000</v>
      </c>
      <c r="J53" s="92" t="n">
        <v>185000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3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1333000</v>
      </c>
      <c r="J54" s="92" t="n">
        <v>167000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3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1265000</v>
      </c>
      <c r="J55" s="92" t="n">
        <v>235000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3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3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62065000</v>
      </c>
      <c r="J57" s="92" t="n">
        <v>11435000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3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60567000</v>
      </c>
      <c r="J58" s="92" t="n">
        <v>12933000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3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90925000</v>
      </c>
      <c r="J59" s="92" t="n">
        <v>-17425000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3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3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31077000</v>
      </c>
      <c r="J61" s="92" t="n">
        <v>423000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3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29563000</v>
      </c>
      <c r="J62" s="92" t="n">
        <v>1937000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3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27175000</v>
      </c>
      <c r="J63" s="92" t="n">
        <v>4325000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3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3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4747000</v>
      </c>
      <c r="J65" s="92" t="n">
        <v>353000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3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4697000</v>
      </c>
      <c r="J66" s="92" t="n">
        <v>403000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3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4620000</v>
      </c>
      <c r="J67" s="92" t="n">
        <v>480000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3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3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826000</v>
      </c>
      <c r="J69" s="92" t="n">
        <v>74000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3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783000</v>
      </c>
      <c r="J70" s="92" t="n">
        <v>117000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3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861000</v>
      </c>
      <c r="J71" s="92" t="n">
        <v>39000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3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3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1748000</v>
      </c>
      <c r="J73" s="92" t="n">
        <v>352000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3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1708000</v>
      </c>
      <c r="J74" s="92" t="n">
        <v>392000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3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1853000</v>
      </c>
      <c r="J75" s="92" t="n">
        <v>247000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3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3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2331000</v>
      </c>
      <c r="J77" s="92" t="n">
        <v>69000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3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2250000</v>
      </c>
      <c r="J78" s="92" t="n">
        <v>150000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3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2352000</v>
      </c>
      <c r="J79" s="92" t="n">
        <v>48000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3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3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2057000</v>
      </c>
      <c r="J81" s="92" t="n">
        <v>343000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3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2100000</v>
      </c>
      <c r="J82" s="92" t="n">
        <v>300000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3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2117000</v>
      </c>
      <c r="J83" s="92" t="n">
        <v>283000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3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3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5003000</v>
      </c>
      <c r="J85" s="92" t="n">
        <v>997000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3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5131000</v>
      </c>
      <c r="J86" s="92" t="n">
        <v>869000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3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4873000</v>
      </c>
      <c r="J87" s="92" t="n">
        <v>1127000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3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3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42294000</v>
      </c>
      <c r="J89" s="92" t="n">
        <v>5706000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3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44575000</v>
      </c>
      <c r="J90" s="92" t="n">
        <v>3425000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3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40264000</v>
      </c>
      <c r="J91" s="92" t="n">
        <v>7736000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3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3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32078000</v>
      </c>
      <c r="J93" s="92" t="n">
        <v>39922000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3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34487000</v>
      </c>
      <c r="J94" s="92" t="n">
        <v>37513000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3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-20000000</v>
      </c>
      <c r="I95" s="92" t="n">
        <v>93470000</v>
      </c>
      <c r="J95" s="92" t="n">
        <v>-41470000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3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3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5880000</v>
      </c>
      <c r="J97" s="92" t="n">
        <v>495000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3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5520000</v>
      </c>
      <c r="J98" s="92" t="n">
        <v>855000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3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5616000</v>
      </c>
      <c r="J99" s="92" t="n">
        <v>759000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3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3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956000</v>
      </c>
      <c r="J101" s="92" t="n">
        <v>169000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3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922000</v>
      </c>
      <c r="J102" s="92" t="n">
        <v>203000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3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1000000</v>
      </c>
      <c r="J103" s="92" t="n">
        <v>125000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3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3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1703000</v>
      </c>
      <c r="J105" s="92" t="n">
        <v>97000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3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1485000</v>
      </c>
      <c r="J106" s="92" t="n">
        <v>315000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3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1608000</v>
      </c>
      <c r="J107" s="92" t="n">
        <v>192000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3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3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1083000</v>
      </c>
      <c r="J109" s="92" t="n">
        <v>117000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3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1051000</v>
      </c>
      <c r="J110" s="92" t="n">
        <v>149000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3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1148000</v>
      </c>
      <c r="J111" s="92" t="n">
        <v>52000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3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3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2799000</v>
      </c>
      <c r="J113" s="92" t="n">
        <v>201000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3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2721000</v>
      </c>
      <c r="J114" s="92" t="n">
        <v>279000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3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2619000</v>
      </c>
      <c r="J115" s="92" t="n">
        <v>381000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3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3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1531000</v>
      </c>
      <c r="J117" s="92" t="n">
        <v>269000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3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1544000</v>
      </c>
      <c r="J118" s="92" t="n">
        <v>256000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3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1551000</v>
      </c>
      <c r="J119" s="92" t="n">
        <v>249000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3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3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55215000</v>
      </c>
      <c r="J121" s="92" t="n">
        <v>7785000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3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56497000</v>
      </c>
      <c r="J122" s="92" t="n">
        <v>6503000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3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55807000</v>
      </c>
      <c r="J123" s="92" t="n">
        <v>7193000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3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3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23927000</v>
      </c>
      <c r="J125" s="92" t="n">
        <v>3073000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3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21877000</v>
      </c>
      <c r="J126" s="92" t="n">
        <v>5123000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3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21492000</v>
      </c>
      <c r="J127" s="92" t="n">
        <v>5508000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3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3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7037000</v>
      </c>
      <c r="J129" s="92" t="n">
        <v>1888000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3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7799000</v>
      </c>
      <c r="J130" s="92" t="n">
        <v>1126000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3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8129000</v>
      </c>
      <c r="J131" s="92" t="n">
        <v>796000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3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3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1459000</v>
      </c>
      <c r="J133" s="92" t="n">
        <v>116000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3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1401000</v>
      </c>
      <c r="J134" s="92" t="n">
        <v>174000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3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1368000</v>
      </c>
      <c r="J135" s="92" t="n">
        <v>207000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3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3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2798000</v>
      </c>
      <c r="J137" s="92" t="n">
        <v>202000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3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2734000</v>
      </c>
      <c r="J138" s="92" t="n">
        <v>266000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3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2877000</v>
      </c>
      <c r="J139" s="92" t="n">
        <v>123000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3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3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1867000</v>
      </c>
      <c r="J141" s="92" t="n">
        <v>533000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3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2003000</v>
      </c>
      <c r="J142" s="92" t="n">
        <v>397000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3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2178000</v>
      </c>
      <c r="J143" s="92" t="n">
        <v>222000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3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3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17182000</v>
      </c>
      <c r="J145" s="92" t="n">
        <v>3818000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3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17786000</v>
      </c>
      <c r="J146" s="92" t="n">
        <v>3214000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3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17629000</v>
      </c>
      <c r="J147" s="92" t="n">
        <v>3371000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3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3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3078000</v>
      </c>
      <c r="J149" s="92" t="n">
        <v>522000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3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3125000</v>
      </c>
      <c r="J150" s="92" t="n">
        <v>475000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3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3041000</v>
      </c>
      <c r="J151" s="92" t="n">
        <v>559000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3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3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7823000</v>
      </c>
      <c r="J153" s="92" t="n">
        <v>1177000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3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8634000</v>
      </c>
      <c r="J154" s="92" t="n">
        <v>366000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3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8021000</v>
      </c>
      <c r="J155" s="92" t="n">
        <v>979000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3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3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570000000</v>
      </c>
      <c r="J157" s="92" t="n">
        <v>-150000000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3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410000000</v>
      </c>
      <c r="J158" s="92" t="n">
        <v>40000000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3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600001000</v>
      </c>
      <c r="J159" s="92" t="n">
        <v>-165001000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3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3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16699000</v>
      </c>
      <c r="J161" s="92" t="n">
        <v>3701000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3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17220000</v>
      </c>
      <c r="J162" s="92" t="n">
        <v>3180000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3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16124000</v>
      </c>
      <c r="J163" s="92" t="n">
        <v>4276000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3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3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3084000</v>
      </c>
      <c r="J165" s="92" t="n">
        <v>516000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3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2977000</v>
      </c>
      <c r="J166" s="92" t="n">
        <v>623000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3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2896000</v>
      </c>
      <c r="J167" s="92" t="n">
        <v>704000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3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3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6060000</v>
      </c>
      <c r="J169" s="92" t="n">
        <v>540000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3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5853000</v>
      </c>
      <c r="J170" s="92" t="n">
        <v>747000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3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5661000</v>
      </c>
      <c r="J171" s="92" t="n">
        <v>939000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3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3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2846000</v>
      </c>
      <c r="J173" s="92" t="n">
        <v>754000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3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3186000</v>
      </c>
      <c r="J174" s="92" t="n">
        <v>414000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3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2838000</v>
      </c>
      <c r="J175" s="92" t="n">
        <v>762000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3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3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3898000</v>
      </c>
      <c r="J177" s="92" t="n">
        <v>602000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3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3938000</v>
      </c>
      <c r="J178" s="92" t="n">
        <v>562000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3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3802000</v>
      </c>
      <c r="J179" s="92" t="n">
        <v>698000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3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3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9242000</v>
      </c>
      <c r="J181" s="92" t="n">
        <v>1258000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3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9437000</v>
      </c>
      <c r="J182" s="92" t="n">
        <v>1063000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3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9129000</v>
      </c>
      <c r="J183" s="92" t="n">
        <v>1371000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3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3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46685000</v>
      </c>
      <c r="J185" s="92" t="n">
        <v>7315000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3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46937000</v>
      </c>
      <c r="J186" s="92" t="n">
        <v>7063000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3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44685000</v>
      </c>
      <c r="J187" s="92" t="n">
        <v>9315000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3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3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23995000</v>
      </c>
      <c r="J189" s="92" t="n">
        <v>5000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3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23621000</v>
      </c>
      <c r="J190" s="92" t="n">
        <v>379000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3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24122000</v>
      </c>
      <c r="J191" s="92" t="n">
        <v>-122000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3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3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2607000</v>
      </c>
      <c r="J193" s="92" t="n">
        <v>453000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3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2762000</v>
      </c>
      <c r="J194" s="92" t="n">
        <v>298000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3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2700000</v>
      </c>
      <c r="J195" s="92" t="n">
        <v>360000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3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3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482000</v>
      </c>
      <c r="J197" s="92" t="n">
        <v>58000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3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460000</v>
      </c>
      <c r="J198" s="92" t="n">
        <v>80000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3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491000</v>
      </c>
      <c r="J199" s="92" t="n">
        <v>49000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3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3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39589000</v>
      </c>
      <c r="J201" s="92" t="n">
        <v>5411000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3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38718000</v>
      </c>
      <c r="J202" s="92" t="n">
        <v>6282000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3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38012000</v>
      </c>
      <c r="J203" s="92" t="n">
        <v>6988000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3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3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2520000</v>
      </c>
      <c r="J205" s="92" t="n">
        <v>480000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3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2545000</v>
      </c>
      <c r="J206" s="92" t="n">
        <v>455000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3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2469000</v>
      </c>
      <c r="J207" s="92" t="n">
        <v>531000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3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3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1035000</v>
      </c>
      <c r="J209" s="92" t="n">
        <v>165000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3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1007000</v>
      </c>
      <c r="J210" s="92" t="n">
        <v>193000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3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1035000</v>
      </c>
      <c r="J211" s="92" t="n">
        <v>165000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3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3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292424000</v>
      </c>
      <c r="J213" s="92" t="n">
        <v>37576000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3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275743000</v>
      </c>
      <c r="J214" s="92" t="n">
        <v>54257000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3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281736000</v>
      </c>
      <c r="J215" s="92" t="n">
        <v>48264000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3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3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235000000</v>
      </c>
      <c r="J217" s="92" t="n">
        <v>35000000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3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239000000</v>
      </c>
      <c r="J218" s="92" t="n">
        <v>31000000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3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50000000</v>
      </c>
      <c r="I219" s="92" t="n">
        <v>280000000</v>
      </c>
      <c r="J219" s="92" t="n">
        <v>40000000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3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3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2262000</v>
      </c>
      <c r="J221" s="92" t="n">
        <v>288000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3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2460000</v>
      </c>
      <c r="J222" s="92" t="n">
        <v>90000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3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2291000</v>
      </c>
      <c r="J223" s="92" t="n">
        <v>259000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3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3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361000</v>
      </c>
      <c r="J225" s="92" t="n">
        <v>89000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3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358000</v>
      </c>
      <c r="J226" s="92" t="n">
        <v>92000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3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370000</v>
      </c>
      <c r="J227" s="92" t="n">
        <v>80000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3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3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49657000</v>
      </c>
      <c r="J229" s="92" t="n">
        <v>10343000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3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51673000</v>
      </c>
      <c r="J230" s="92" t="n">
        <v>8327000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3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52636000</v>
      </c>
      <c r="J231" s="92" t="n">
        <v>7364000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3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3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3642000</v>
      </c>
      <c r="J233" s="92" t="n">
        <v>858000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3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3669000</v>
      </c>
      <c r="J234" s="92" t="n">
        <v>831000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3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3744000</v>
      </c>
      <c r="J235" s="92" t="n">
        <v>756000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3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3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18570000</v>
      </c>
      <c r="J237" s="92" t="n">
        <v>5430000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3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18095000</v>
      </c>
      <c r="J238" s="92" t="n">
        <v>5905000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3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21636000</v>
      </c>
      <c r="J239" s="92" t="n">
        <v>2364000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3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3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1214000</v>
      </c>
      <c r="J241" s="92" t="n">
        <v>286000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3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1251000</v>
      </c>
      <c r="J242" s="92" t="n">
        <v>249000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3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1304000</v>
      </c>
      <c r="J243" s="92" t="n">
        <v>196000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3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3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94753000</v>
      </c>
      <c r="J245" s="92" t="n">
        <v>10247000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3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93229000</v>
      </c>
      <c r="J246" s="92" t="n">
        <v>11771000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3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95668000</v>
      </c>
      <c r="J247" s="92" t="n">
        <v>9332000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3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3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63093000</v>
      </c>
      <c r="J249" s="92" t="n">
        <v>-18093000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3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63077000</v>
      </c>
      <c r="J250" s="92" t="n">
        <v>-18077000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3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69868000</v>
      </c>
      <c r="J251" s="92" t="n">
        <v>-24868000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3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3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3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3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6062923000</v>
      </c>
      <c r="J255" s="92" t="n">
        <v>-62923000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3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3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3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3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3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3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3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3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3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3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3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3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3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3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3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3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3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3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3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3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3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3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3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3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3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3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3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3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3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3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3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3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3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3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4800000</v>
      </c>
      <c r="J289" s="92" t="n">
        <v>-4800000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3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3200000</v>
      </c>
      <c r="J290" s="92" t="n">
        <v>-3200000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3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5500000</v>
      </c>
      <c r="J291" s="92" t="n">
        <v>-5500000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3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3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18760000</v>
      </c>
      <c r="F5" s="92" t="n">
        <v>0</v>
      </c>
      <c r="G5" s="92" t="n">
        <v>18760000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3166000</v>
      </c>
      <c r="F6" s="92" t="n">
        <v>0</v>
      </c>
      <c r="G6" s="92" t="n">
        <v>3166000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36302000</v>
      </c>
      <c r="F7" s="92" t="n">
        <v>0</v>
      </c>
      <c r="G7" s="92" t="n">
        <v>36302000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6062000</v>
      </c>
      <c r="F8" s="92" t="n">
        <v>0</v>
      </c>
      <c r="G8" s="92" t="n">
        <v>6062000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13103000</v>
      </c>
      <c r="F9" s="92" t="n">
        <v>0</v>
      </c>
      <c r="G9" s="92" t="n">
        <v>13103000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5347000</v>
      </c>
      <c r="F10" s="92" t="n">
        <v>0</v>
      </c>
      <c r="G10" s="92" t="n">
        <v>5347000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10111000</v>
      </c>
      <c r="F11" s="92" t="n">
        <v>0</v>
      </c>
      <c r="G11" s="92" t="n">
        <v>10111000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150000000</v>
      </c>
      <c r="F12" s="92" t="n">
        <v>0</v>
      </c>
      <c r="G12" s="92" t="n">
        <v>150000000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11552000</v>
      </c>
      <c r="F13" s="92" t="n">
        <v>0</v>
      </c>
      <c r="G13" s="92" t="n">
        <v>11552000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15188000</v>
      </c>
      <c r="F14" s="92" t="n">
        <v>0</v>
      </c>
      <c r="G14" s="92" t="n">
        <v>15188000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102665000</v>
      </c>
      <c r="F15" s="92" t="n">
        <v>0</v>
      </c>
      <c r="G15" s="92" t="n">
        <v>102665000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48436000</v>
      </c>
      <c r="F16" s="92" t="n">
        <v>0</v>
      </c>
      <c r="G16" s="92" t="n">
        <v>48436000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95572000</v>
      </c>
      <c r="F17" s="92" t="n">
        <v>0</v>
      </c>
      <c r="G17" s="92" t="n">
        <v>95572000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72013000</v>
      </c>
      <c r="F18" s="92" t="n">
        <v>0</v>
      </c>
      <c r="G18" s="92" t="n">
        <v>72013000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13617000</v>
      </c>
      <c r="F19" s="92" t="n">
        <v>0</v>
      </c>
      <c r="G19" s="92" t="n">
        <v>13617000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7277000</v>
      </c>
      <c r="F20" s="92" t="n">
        <v>0</v>
      </c>
      <c r="G20" s="92" t="n">
        <v>7277000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813504000</v>
      </c>
      <c r="F23" s="92" t="n">
        <v>0</v>
      </c>
      <c r="G23" s="92" t="n">
        <v>813504000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118492000</v>
      </c>
      <c r="F24" s="92" t="n">
        <v>0</v>
      </c>
      <c r="G24" s="92" t="n">
        <v>118492000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17882000</v>
      </c>
      <c r="F25" s="92" t="n">
        <v>0</v>
      </c>
      <c r="G25" s="92" t="n">
        <v>36642000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3421000</v>
      </c>
      <c r="F26" s="92" t="n">
        <v>0</v>
      </c>
      <c r="G26" s="92" t="n">
        <v>6587000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32526000</v>
      </c>
      <c r="F27" s="92" t="n">
        <v>0</v>
      </c>
      <c r="G27" s="92" t="n">
        <v>68828000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5785000</v>
      </c>
      <c r="F28" s="92" t="n">
        <v>0</v>
      </c>
      <c r="G28" s="92" t="n">
        <v>11847000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13965000</v>
      </c>
      <c r="F29" s="92" t="n">
        <v>0</v>
      </c>
      <c r="G29" s="92" t="n">
        <v>27068000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5570000</v>
      </c>
      <c r="F30" s="92" t="n">
        <v>0</v>
      </c>
      <c r="G30" s="92" t="n">
        <v>10917000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10870000</v>
      </c>
      <c r="F31" s="92" t="n">
        <v>0</v>
      </c>
      <c r="G31" s="92" t="n">
        <v>20981000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140000000</v>
      </c>
      <c r="F32" s="92" t="n">
        <v>0</v>
      </c>
      <c r="G32" s="92" t="n">
        <v>290000000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11908000</v>
      </c>
      <c r="F33" s="92" t="n">
        <v>0</v>
      </c>
      <c r="G33" s="92" t="n">
        <v>23460000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14323000</v>
      </c>
      <c r="F34" s="92" t="n">
        <v>0</v>
      </c>
      <c r="G34" s="92" t="n">
        <v>29511000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95223000</v>
      </c>
      <c r="F35" s="92" t="n">
        <v>0</v>
      </c>
      <c r="G35" s="92" t="n">
        <v>197888000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48813000</v>
      </c>
      <c r="F36" s="92" t="n">
        <v>0</v>
      </c>
      <c r="G36" s="92" t="n">
        <v>97249000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99241000</v>
      </c>
      <c r="F37" s="92" t="n">
        <v>0</v>
      </c>
      <c r="G37" s="92" t="n">
        <v>194813000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72281000</v>
      </c>
      <c r="F38" s="92" t="n">
        <v>0</v>
      </c>
      <c r="G38" s="92" t="n">
        <v>144294000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16932000</v>
      </c>
      <c r="F39" s="92" t="n">
        <v>0</v>
      </c>
      <c r="G39" s="92" t="n">
        <v>30549000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7370000</v>
      </c>
      <c r="F40" s="92" t="n">
        <v>0</v>
      </c>
      <c r="G40" s="92" t="n">
        <v>14647000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813470000</v>
      </c>
      <c r="F43" s="92" t="n">
        <v>0</v>
      </c>
      <c r="G43" s="92" t="n">
        <v>1626974000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121143000</v>
      </c>
      <c r="F44" s="92" t="n">
        <v>0</v>
      </c>
      <c r="G44" s="92" t="n">
        <v>239635000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16981000</v>
      </c>
      <c r="F45" s="92" t="n">
        <v>0</v>
      </c>
      <c r="G45" s="92" t="n">
        <v>53623000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3177000</v>
      </c>
      <c r="F46" s="92" t="n">
        <v>0</v>
      </c>
      <c r="G46" s="92" t="n">
        <v>9764000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37105000</v>
      </c>
      <c r="F47" s="92" t="n">
        <v>0</v>
      </c>
      <c r="G47" s="92" t="n">
        <v>105933000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5841000</v>
      </c>
      <c r="F48" s="92" t="n">
        <v>0</v>
      </c>
      <c r="G48" s="92" t="n">
        <v>17688000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13827000</v>
      </c>
      <c r="F49" s="92" t="n">
        <v>0</v>
      </c>
      <c r="G49" s="92" t="n">
        <v>40895000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5204000</v>
      </c>
      <c r="F50" s="92" t="n">
        <v>0</v>
      </c>
      <c r="G50" s="92" t="n">
        <v>16121000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11107000</v>
      </c>
      <c r="F51" s="92" t="n">
        <v>0</v>
      </c>
      <c r="G51" s="92" t="n">
        <v>32088000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160000000</v>
      </c>
      <c r="F52" s="92" t="n">
        <v>0</v>
      </c>
      <c r="G52" s="92" t="n">
        <v>450000000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11242000</v>
      </c>
      <c r="F53" s="92" t="n">
        <v>0</v>
      </c>
      <c r="G53" s="92" t="n">
        <v>34702000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14086000</v>
      </c>
      <c r="F54" s="92" t="n">
        <v>0</v>
      </c>
      <c r="G54" s="92" t="n">
        <v>43597000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100708000</v>
      </c>
      <c r="F55" s="92" t="n">
        <v>0</v>
      </c>
      <c r="G55" s="92" t="n">
        <v>298596000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49410000</v>
      </c>
      <c r="F56" s="92" t="n">
        <v>0</v>
      </c>
      <c r="G56" s="92" t="n">
        <v>146659000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100557000</v>
      </c>
      <c r="F57" s="92" t="n">
        <v>0</v>
      </c>
      <c r="G57" s="92" t="n">
        <v>295370000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74019000</v>
      </c>
      <c r="F58" s="92" t="n">
        <v>0</v>
      </c>
      <c r="G58" s="92" t="n">
        <v>218313000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15584000</v>
      </c>
      <c r="F59" s="92" t="n">
        <v>0</v>
      </c>
      <c r="G59" s="92" t="n">
        <v>46133000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7067000</v>
      </c>
      <c r="F60" s="92" t="n">
        <v>0</v>
      </c>
      <c r="G60" s="92" t="n">
        <v>21714000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776635000</v>
      </c>
      <c r="F63" s="92" t="n">
        <v>0</v>
      </c>
      <c r="G63" s="92" t="n">
        <v>2403609000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118480000</v>
      </c>
      <c r="F64" s="92" t="n">
        <v>0</v>
      </c>
      <c r="G64" s="92" t="n">
        <v>358115000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18036000</v>
      </c>
      <c r="F65" s="92" t="n">
        <v>0</v>
      </c>
      <c r="G65" s="92" t="n">
        <v>71659000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3131000</v>
      </c>
      <c r="F66" s="92" t="n">
        <v>0</v>
      </c>
      <c r="G66" s="92" t="n">
        <v>12895000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36403000</v>
      </c>
      <c r="F67" s="92" t="n">
        <v>0</v>
      </c>
      <c r="G67" s="92" t="n">
        <v>142336000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6137000</v>
      </c>
      <c r="F68" s="92" t="n">
        <v>0</v>
      </c>
      <c r="G68" s="92" t="n">
        <v>23825000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13963000</v>
      </c>
      <c r="F69" s="92" t="n">
        <v>0</v>
      </c>
      <c r="G69" s="92" t="n">
        <v>54858000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5422000</v>
      </c>
      <c r="F70" s="92" t="n">
        <v>0</v>
      </c>
      <c r="G70" s="92" t="n">
        <v>21543000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10466000</v>
      </c>
      <c r="F71" s="92" t="n">
        <v>0</v>
      </c>
      <c r="G71" s="92" t="n">
        <v>42554000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150000000</v>
      </c>
      <c r="F72" s="92" t="n">
        <v>0</v>
      </c>
      <c r="G72" s="92" t="n">
        <v>600000000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13399000</v>
      </c>
      <c r="F73" s="92" t="n">
        <v>0</v>
      </c>
      <c r="G73" s="92" t="n">
        <v>48101000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12672000</v>
      </c>
      <c r="F74" s="92" t="n">
        <v>0</v>
      </c>
      <c r="G74" s="92" t="n">
        <v>56269000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99509000</v>
      </c>
      <c r="F75" s="92" t="n">
        <v>0</v>
      </c>
      <c r="G75" s="92" t="n">
        <v>398105000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48628000</v>
      </c>
      <c r="F76" s="92" t="n">
        <v>0</v>
      </c>
      <c r="G76" s="92" t="n">
        <v>195287000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105196000</v>
      </c>
      <c r="F77" s="92" t="n">
        <v>0</v>
      </c>
      <c r="G77" s="92" t="n">
        <v>400566000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73913000</v>
      </c>
      <c r="F78" s="92" t="n">
        <v>0</v>
      </c>
      <c r="G78" s="92" t="n">
        <v>292226000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15389000</v>
      </c>
      <c r="F79" s="92" t="n">
        <v>0</v>
      </c>
      <c r="G79" s="92" t="n">
        <v>61522000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7224000</v>
      </c>
      <c r="F80" s="92" t="n">
        <v>0</v>
      </c>
      <c r="G80" s="92" t="n">
        <v>28938000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822399000</v>
      </c>
      <c r="F83" s="92" t="n">
        <v>0</v>
      </c>
      <c r="G83" s="92" t="n">
        <v>3226008000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116551000</v>
      </c>
      <c r="F84" s="92" t="n">
        <v>0</v>
      </c>
      <c r="G84" s="92" t="n">
        <v>474666000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17751000</v>
      </c>
      <c r="F85" s="92" t="n">
        <v>0</v>
      </c>
      <c r="G85" s="92" t="n">
        <v>89410000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3216000</v>
      </c>
      <c r="F86" s="92" t="n">
        <v>0</v>
      </c>
      <c r="G86" s="92" t="n">
        <v>16111000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34720000</v>
      </c>
      <c r="F87" s="92" t="n">
        <v>0</v>
      </c>
      <c r="G87" s="92" t="n">
        <v>177056000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6071000</v>
      </c>
      <c r="F88" s="92" t="n">
        <v>0</v>
      </c>
      <c r="G88" s="92" t="n">
        <v>29896000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13710000</v>
      </c>
      <c r="F89" s="92" t="n">
        <v>0</v>
      </c>
      <c r="G89" s="92" t="n">
        <v>68568000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5669000</v>
      </c>
      <c r="F90" s="92" t="n">
        <v>0</v>
      </c>
      <c r="G90" s="92" t="n">
        <v>27212000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10213000</v>
      </c>
      <c r="F91" s="92" t="n">
        <v>0</v>
      </c>
      <c r="G91" s="92" t="n">
        <v>52767000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140001000</v>
      </c>
      <c r="F92" s="92" t="n">
        <v>0</v>
      </c>
      <c r="G92" s="92" t="n">
        <v>740001000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12410000</v>
      </c>
      <c r="F93" s="92" t="n">
        <v>0</v>
      </c>
      <c r="G93" s="92" t="n">
        <v>60511000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13418000</v>
      </c>
      <c r="F94" s="92" t="n">
        <v>0</v>
      </c>
      <c r="G94" s="92" t="n">
        <v>69687000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91374000</v>
      </c>
      <c r="F95" s="92" t="n">
        <v>0</v>
      </c>
      <c r="G95" s="92" t="n">
        <v>489479000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49807000</v>
      </c>
      <c r="F96" s="92" t="n">
        <v>0</v>
      </c>
      <c r="G96" s="92" t="n">
        <v>245094000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105535000</v>
      </c>
      <c r="F97" s="92" t="n">
        <v>0</v>
      </c>
      <c r="G97" s="92" t="n">
        <v>506101000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74493000</v>
      </c>
      <c r="F98" s="92" t="n">
        <v>0</v>
      </c>
      <c r="G98" s="92" t="n">
        <v>366719000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15226000</v>
      </c>
      <c r="F99" s="92" t="n">
        <v>0</v>
      </c>
      <c r="G99" s="92" t="n">
        <v>76748000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7247000</v>
      </c>
      <c r="F100" s="92" t="n">
        <v>0</v>
      </c>
      <c r="G100" s="92" t="n">
        <v>36185000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781805000</v>
      </c>
      <c r="F103" s="92" t="n">
        <v>0</v>
      </c>
      <c r="G103" s="92" t="n">
        <v>4007813000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118790000</v>
      </c>
      <c r="F104" s="92" t="n">
        <v>0</v>
      </c>
      <c r="G104" s="92" t="n">
        <v>593456000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18047000</v>
      </c>
      <c r="F105" s="92" t="n">
        <v>0</v>
      </c>
      <c r="G105" s="92" t="n">
        <v>107457000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3221000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33416000</v>
      </c>
      <c r="F107" s="92" t="n">
        <v>0</v>
      </c>
      <c r="G107" s="92" t="n">
        <v>210472000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6291000</v>
      </c>
      <c r="F108" s="92" t="n">
        <v>0</v>
      </c>
      <c r="G108" s="92" t="n">
        <v>36187000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14598000</v>
      </c>
      <c r="F109" s="92" t="n">
        <v>0</v>
      </c>
      <c r="G109" s="92" t="n">
        <v>83166000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5635000</v>
      </c>
      <c r="F110" s="92" t="n">
        <v>0</v>
      </c>
      <c r="G110" s="92" t="n">
        <v>32847000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11059000</v>
      </c>
      <c r="F111" s="92" t="n">
        <v>0</v>
      </c>
      <c r="G111" s="92" t="n">
        <v>63826000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150000000</v>
      </c>
      <c r="F112" s="92" t="n">
        <v>0</v>
      </c>
      <c r="G112" s="92" t="n">
        <v>890001000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13960000</v>
      </c>
      <c r="F113" s="92" t="n">
        <v>0</v>
      </c>
      <c r="G113" s="92" t="n">
        <v>74471000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15342000</v>
      </c>
      <c r="F114" s="92" t="n">
        <v>0</v>
      </c>
      <c r="G114" s="92" t="n">
        <v>85029000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96200000</v>
      </c>
      <c r="F115" s="92" t="n">
        <v>0</v>
      </c>
      <c r="G115" s="92" t="n">
        <v>585679000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49710000</v>
      </c>
      <c r="F116" s="92" t="n">
        <v>0</v>
      </c>
      <c r="G116" s="92" t="n">
        <v>294804000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89022000</v>
      </c>
      <c r="F117" s="92" t="n">
        <v>0</v>
      </c>
      <c r="G117" s="92" t="n">
        <v>595123000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75821000</v>
      </c>
      <c r="F118" s="92" t="n">
        <v>0</v>
      </c>
      <c r="G118" s="92" t="n">
        <v>442540000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15999000</v>
      </c>
      <c r="F119" s="92" t="n">
        <v>0</v>
      </c>
      <c r="G119" s="92" t="n">
        <v>92747000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7442000</v>
      </c>
      <c r="F120" s="92" t="n">
        <v>0</v>
      </c>
      <c r="G120" s="92" t="n">
        <v>43627000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800479000</v>
      </c>
      <c r="F123" s="92" t="n">
        <v>0</v>
      </c>
      <c r="G123" s="92" t="n">
        <v>4808292000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121877000</v>
      </c>
      <c r="F124" s="92" t="n">
        <v>0</v>
      </c>
      <c r="G124" s="92" t="n">
        <v>715333000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16718000</v>
      </c>
      <c r="F125" s="92" t="n">
        <v>0</v>
      </c>
      <c r="G125" s="92" t="n">
        <v>124175000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3035000</v>
      </c>
      <c r="F126" s="92" t="n">
        <v>0</v>
      </c>
      <c r="G126" s="92" t="n">
        <v>22367000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37325000</v>
      </c>
      <c r="F127" s="92" t="n">
        <v>0</v>
      </c>
      <c r="G127" s="92" t="n">
        <v>247797000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5994000</v>
      </c>
      <c r="F128" s="92" t="n">
        <v>0</v>
      </c>
      <c r="G128" s="92" t="n">
        <v>42181000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12740000</v>
      </c>
      <c r="F129" s="92" t="n">
        <v>0</v>
      </c>
      <c r="G129" s="92" t="n">
        <v>95906000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5569000</v>
      </c>
      <c r="F130" s="92" t="n">
        <v>0</v>
      </c>
      <c r="G130" s="92" t="n">
        <v>38416000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10632000</v>
      </c>
      <c r="F131" s="92" t="n">
        <v>0</v>
      </c>
      <c r="G131" s="92" t="n">
        <v>74458000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160000000</v>
      </c>
      <c r="F132" s="92" t="n">
        <v>0</v>
      </c>
      <c r="G132" s="92" t="n">
        <v>1050001000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12898000</v>
      </c>
      <c r="F133" s="92" t="n">
        <v>0</v>
      </c>
      <c r="G133" s="92" t="n">
        <v>87369000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12878000</v>
      </c>
      <c r="F134" s="92" t="n">
        <v>0</v>
      </c>
      <c r="G134" s="92" t="n">
        <v>97907000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95328000</v>
      </c>
      <c r="F135" s="92" t="n">
        <v>0</v>
      </c>
      <c r="G135" s="92" t="n">
        <v>681007000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48220000</v>
      </c>
      <c r="F136" s="92" t="n">
        <v>0</v>
      </c>
      <c r="G136" s="92" t="n">
        <v>343024000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101190000</v>
      </c>
      <c r="F137" s="92" t="n">
        <v>0</v>
      </c>
      <c r="G137" s="92" t="n">
        <v>696313000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75677000</v>
      </c>
      <c r="F138" s="92" t="n">
        <v>0</v>
      </c>
      <c r="G138" s="92" t="n">
        <v>518217000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15714000</v>
      </c>
      <c r="F139" s="92" t="n">
        <v>0</v>
      </c>
      <c r="G139" s="92" t="n">
        <v>108461000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7323000</v>
      </c>
      <c r="F140" s="92" t="n">
        <v>0</v>
      </c>
      <c r="G140" s="92" t="n">
        <v>50950000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783668000</v>
      </c>
      <c r="F143" s="92" t="n">
        <v>0</v>
      </c>
      <c r="G143" s="92" t="n">
        <v>5591960000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121527000</v>
      </c>
      <c r="F144" s="92" t="n">
        <v>0</v>
      </c>
      <c r="G144" s="92" t="n">
        <v>836860000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17438000</v>
      </c>
      <c r="F145" s="92" t="n">
        <v>0</v>
      </c>
      <c r="G145" s="92" t="n">
        <v>141613000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3180000</v>
      </c>
      <c r="F146" s="92" t="n">
        <v>0</v>
      </c>
      <c r="G146" s="92" t="n">
        <v>25547000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35489000</v>
      </c>
      <c r="F147" s="92" t="n">
        <v>0</v>
      </c>
      <c r="G147" s="92" t="n">
        <v>283286000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6178000</v>
      </c>
      <c r="F148" s="92" t="n">
        <v>0</v>
      </c>
      <c r="G148" s="92" t="n">
        <v>48359000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13801000</v>
      </c>
      <c r="F149" s="92" t="n">
        <v>0</v>
      </c>
      <c r="G149" s="92" t="n">
        <v>109707000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5397000</v>
      </c>
      <c r="F150" s="92" t="n">
        <v>0</v>
      </c>
      <c r="G150" s="92" t="n">
        <v>43813000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10199000</v>
      </c>
      <c r="F151" s="92" t="n">
        <v>0</v>
      </c>
      <c r="G151" s="92" t="n">
        <v>84657000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150000000</v>
      </c>
      <c r="F152" s="92" t="n">
        <v>0</v>
      </c>
      <c r="G152" s="92" t="n">
        <v>1200001000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13343000</v>
      </c>
      <c r="F153" s="92" t="n">
        <v>0</v>
      </c>
      <c r="G153" s="92" t="n">
        <v>100712000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14333000</v>
      </c>
      <c r="F154" s="92" t="n">
        <v>0</v>
      </c>
      <c r="G154" s="92" t="n">
        <v>112240000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95317000</v>
      </c>
      <c r="F155" s="92" t="n">
        <v>0</v>
      </c>
      <c r="G155" s="92" t="n">
        <v>776324000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49233000</v>
      </c>
      <c r="F156" s="92" t="n">
        <v>0</v>
      </c>
      <c r="G156" s="92" t="n">
        <v>392257000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103168000</v>
      </c>
      <c r="F157" s="92" t="n">
        <v>0</v>
      </c>
      <c r="G157" s="92" t="n">
        <v>799481000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76878000</v>
      </c>
      <c r="F158" s="92" t="n">
        <v>0</v>
      </c>
      <c r="G158" s="92" t="n">
        <v>595095000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15674000</v>
      </c>
      <c r="F159" s="92" t="n">
        <v>0</v>
      </c>
      <c r="G159" s="92" t="n">
        <v>124135000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7159000</v>
      </c>
      <c r="F160" s="92" t="n">
        <v>0</v>
      </c>
      <c r="G160" s="92" t="n">
        <v>58109000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788570000</v>
      </c>
      <c r="F163" s="92" t="n">
        <v>0</v>
      </c>
      <c r="G163" s="92" t="n">
        <v>6380530000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119294000</v>
      </c>
      <c r="F164" s="92" t="n">
        <v>0</v>
      </c>
      <c r="G164" s="92" t="n">
        <v>956154000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17201000</v>
      </c>
      <c r="F165" s="92" t="n">
        <v>0</v>
      </c>
      <c r="G165" s="92" t="n">
        <v>158814000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3147000</v>
      </c>
      <c r="F166" s="92" t="n">
        <v>0</v>
      </c>
      <c r="G166" s="92" t="n">
        <v>28694000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37390000</v>
      </c>
      <c r="F167" s="92" t="n">
        <v>0</v>
      </c>
      <c r="G167" s="92" t="n">
        <v>320676000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6173000</v>
      </c>
      <c r="F168" s="92" t="n">
        <v>0</v>
      </c>
      <c r="G168" s="92" t="n">
        <v>54532000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14242000</v>
      </c>
      <c r="F169" s="92" t="n">
        <v>0</v>
      </c>
      <c r="G169" s="92" t="n">
        <v>123949000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5399000</v>
      </c>
      <c r="F170" s="92" t="n">
        <v>0</v>
      </c>
      <c r="G170" s="92" t="n">
        <v>49212000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10559000</v>
      </c>
      <c r="F171" s="92" t="n">
        <v>0</v>
      </c>
      <c r="G171" s="92" t="n">
        <v>95216000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180000000</v>
      </c>
      <c r="F172" s="92" t="n">
        <v>0</v>
      </c>
      <c r="G172" s="92" t="n">
        <v>1380001000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13131000</v>
      </c>
      <c r="F173" s="92" t="n">
        <v>0</v>
      </c>
      <c r="G173" s="92" t="n">
        <v>113843000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14063000</v>
      </c>
      <c r="F174" s="92" t="n">
        <v>0</v>
      </c>
      <c r="G174" s="92" t="n">
        <v>126303000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94844000</v>
      </c>
      <c r="F175" s="92" t="n">
        <v>0</v>
      </c>
      <c r="G175" s="92" t="n">
        <v>871168000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49447000</v>
      </c>
      <c r="F176" s="92" t="n">
        <v>0</v>
      </c>
      <c r="G176" s="92" t="n">
        <v>441704000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103811000</v>
      </c>
      <c r="F177" s="92" t="n">
        <v>0</v>
      </c>
      <c r="G177" s="92" t="n">
        <v>903292000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77422000</v>
      </c>
      <c r="F178" s="92" t="n">
        <v>0</v>
      </c>
      <c r="G178" s="92" t="n">
        <v>672517000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15470000</v>
      </c>
      <c r="F179" s="92" t="n">
        <v>0</v>
      </c>
      <c r="G179" s="92" t="n">
        <v>139605000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7172000</v>
      </c>
      <c r="F180" s="92" t="n">
        <v>0</v>
      </c>
      <c r="G180" s="92" t="n">
        <v>65281000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795655000</v>
      </c>
      <c r="F183" s="92" t="n">
        <v>0</v>
      </c>
      <c r="G183" s="92" t="n">
        <v>7176185000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118909000</v>
      </c>
      <c r="F184" s="92" t="n">
        <v>0</v>
      </c>
      <c r="G184" s="92" t="n">
        <v>1075063000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18087000</v>
      </c>
      <c r="F185" s="92" t="n">
        <v>0</v>
      </c>
      <c r="G185" s="92" t="n">
        <v>176901000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3194000</v>
      </c>
      <c r="F186" s="92" t="n">
        <v>0</v>
      </c>
      <c r="G186" s="92" t="n">
        <v>31888000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38620000</v>
      </c>
      <c r="F187" s="92" t="n">
        <v>0</v>
      </c>
      <c r="G187" s="92" t="n">
        <v>359296000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6170000</v>
      </c>
      <c r="F188" s="92" t="n">
        <v>0</v>
      </c>
      <c r="G188" s="92" t="n">
        <v>60702000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13699000</v>
      </c>
      <c r="F189" s="92" t="n">
        <v>0</v>
      </c>
      <c r="G189" s="92" t="n">
        <v>137648000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5334000</v>
      </c>
      <c r="F190" s="92" t="n">
        <v>0</v>
      </c>
      <c r="G190" s="92" t="n">
        <v>54546000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10721000</v>
      </c>
      <c r="F191" s="92" t="n">
        <v>0</v>
      </c>
      <c r="G191" s="92" t="n">
        <v>105937000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190000000</v>
      </c>
      <c r="F192" s="92" t="n">
        <v>0</v>
      </c>
      <c r="G192" s="92" t="n">
        <v>1570001000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11913000</v>
      </c>
      <c r="F193" s="92" t="n">
        <v>0</v>
      </c>
      <c r="G193" s="92" t="n">
        <v>125756000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14310000</v>
      </c>
      <c r="F194" s="92" t="n">
        <v>0</v>
      </c>
      <c r="G194" s="92" t="n">
        <v>140613000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96615000</v>
      </c>
      <c r="F195" s="92" t="n">
        <v>0</v>
      </c>
      <c r="G195" s="92" t="n">
        <v>967783000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48773000</v>
      </c>
      <c r="F196" s="92" t="n">
        <v>0</v>
      </c>
      <c r="G196" s="92" t="n">
        <v>490477000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107315000</v>
      </c>
      <c r="F197" s="92" t="n">
        <v>0</v>
      </c>
      <c r="G197" s="92" t="n">
        <v>1010607000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77299000</v>
      </c>
      <c r="F198" s="92" t="n">
        <v>0</v>
      </c>
      <c r="G198" s="92" t="n">
        <v>749816000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15797000</v>
      </c>
      <c r="F199" s="92" t="n">
        <v>0</v>
      </c>
      <c r="G199" s="92" t="n">
        <v>155402000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7488000</v>
      </c>
      <c r="F200" s="92" t="n">
        <v>0</v>
      </c>
      <c r="G200" s="92" t="n">
        <v>72769000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782600000</v>
      </c>
      <c r="F203" s="92" t="n">
        <v>0</v>
      </c>
      <c r="G203" s="92" t="n">
        <v>7958785000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119139000</v>
      </c>
      <c r="F204" s="92" t="n">
        <v>0</v>
      </c>
      <c r="G204" s="92" t="n">
        <v>1194202000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17348000</v>
      </c>
      <c r="F205" s="92" t="n">
        <v>0</v>
      </c>
      <c r="G205" s="92" t="n">
        <v>194249000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3249000</v>
      </c>
      <c r="F206" s="92" t="n">
        <v>0</v>
      </c>
      <c r="G206" s="92" t="n">
        <v>35137000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35121000</v>
      </c>
      <c r="F207" s="92" t="n">
        <v>0</v>
      </c>
      <c r="G207" s="92" t="n">
        <v>394417000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5839000</v>
      </c>
      <c r="F208" s="92" t="n">
        <v>0</v>
      </c>
      <c r="G208" s="92" t="n">
        <v>66541000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15160000</v>
      </c>
      <c r="F209" s="92" t="n">
        <v>0</v>
      </c>
      <c r="G209" s="92" t="n">
        <v>152808000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5263000</v>
      </c>
      <c r="F210" s="92" t="n">
        <v>0</v>
      </c>
      <c r="G210" s="92" t="n">
        <v>59809000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10259000</v>
      </c>
      <c r="F211" s="92" t="n">
        <v>0</v>
      </c>
      <c r="G211" s="92" t="n">
        <v>116196000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199999000</v>
      </c>
      <c r="F212" s="92" t="n">
        <v>0</v>
      </c>
      <c r="G212" s="92" t="n">
        <v>1770000000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12522000</v>
      </c>
      <c r="F213" s="92" t="n">
        <v>0</v>
      </c>
      <c r="G213" s="92" t="n">
        <v>138278000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13259000</v>
      </c>
      <c r="F214" s="92" t="n">
        <v>0</v>
      </c>
      <c r="G214" s="92" t="n">
        <v>153872000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95768000</v>
      </c>
      <c r="F215" s="92" t="n">
        <v>0</v>
      </c>
      <c r="G215" s="92" t="n">
        <v>1063551000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48534000</v>
      </c>
      <c r="F216" s="92" t="n">
        <v>0</v>
      </c>
      <c r="G216" s="92" t="n">
        <v>539011000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98229000</v>
      </c>
      <c r="F217" s="92" t="n">
        <v>0</v>
      </c>
      <c r="G217" s="92" t="n">
        <v>1108836000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78620000</v>
      </c>
      <c r="F218" s="92" t="n">
        <v>0</v>
      </c>
      <c r="G218" s="92" t="n">
        <v>828436000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16398000</v>
      </c>
      <c r="F219" s="92" t="n">
        <v>0</v>
      </c>
      <c r="G219" s="92" t="n">
        <v>171800000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7410000</v>
      </c>
      <c r="F220" s="92" t="n">
        <v>0</v>
      </c>
      <c r="G220" s="92" t="n">
        <v>80179000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778283000</v>
      </c>
      <c r="F223" s="92" t="n">
        <v>0</v>
      </c>
      <c r="G223" s="92" t="n">
        <v>8737068000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116513000</v>
      </c>
      <c r="F224" s="92" t="n">
        <v>0</v>
      </c>
      <c r="G224" s="92" t="n">
        <v>1310715000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17367000</v>
      </c>
      <c r="F225" s="92" t="n">
        <v>0</v>
      </c>
      <c r="G225" s="92" t="n">
        <v>211616000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3098000</v>
      </c>
      <c r="F226" s="92" t="n">
        <v>0</v>
      </c>
      <c r="G226" s="92" t="n">
        <v>38235000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35465000</v>
      </c>
      <c r="F227" s="92" t="n">
        <v>0</v>
      </c>
      <c r="G227" s="92" t="n">
        <v>429882000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6096000</v>
      </c>
      <c r="F228" s="92" t="n">
        <v>0</v>
      </c>
      <c r="G228" s="92" t="n">
        <v>72637000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13828000</v>
      </c>
      <c r="F229" s="92" t="n">
        <v>0</v>
      </c>
      <c r="G229" s="92" t="n">
        <v>166636000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5524000</v>
      </c>
      <c r="F230" s="92" t="n">
        <v>0</v>
      </c>
      <c r="G230" s="92" t="n">
        <v>65333000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10731000</v>
      </c>
      <c r="F231" s="92" t="n">
        <v>0</v>
      </c>
      <c r="G231" s="92" t="n">
        <v>126927000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201400000</v>
      </c>
      <c r="F232" s="92" t="n">
        <v>0</v>
      </c>
      <c r="G232" s="92" t="n">
        <v>1971400000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13589000</v>
      </c>
      <c r="F233" s="92" t="n">
        <v>0</v>
      </c>
      <c r="G233" s="92" t="n">
        <v>151867000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14775000</v>
      </c>
      <c r="F234" s="92" t="n">
        <v>0</v>
      </c>
      <c r="G234" s="92" t="n">
        <v>168647000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96672000</v>
      </c>
      <c r="F235" s="92" t="n">
        <v>0</v>
      </c>
      <c r="G235" s="92" t="n">
        <v>1160223000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49705000</v>
      </c>
      <c r="F236" s="92" t="n">
        <v>0</v>
      </c>
      <c r="G236" s="92" t="n">
        <v>588716000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90619000</v>
      </c>
      <c r="F237" s="92" t="n">
        <v>0</v>
      </c>
      <c r="G237" s="92" t="n">
        <v>1199455000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79662000</v>
      </c>
      <c r="F238" s="92" t="n">
        <v>0</v>
      </c>
      <c r="G238" s="92" t="n">
        <v>908098000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16856000</v>
      </c>
      <c r="F239" s="92" t="n">
        <v>0</v>
      </c>
      <c r="G239" s="92" t="n">
        <v>188656000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7356000</v>
      </c>
      <c r="F240" s="92" t="n">
        <v>0</v>
      </c>
      <c r="G240" s="92" t="n">
        <v>87535000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810732000</v>
      </c>
      <c r="F243" s="92" t="n">
        <v>0</v>
      </c>
      <c r="G243" s="92" t="n">
        <v>9547800000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118149000</v>
      </c>
      <c r="F244" s="92" t="n">
        <v>0</v>
      </c>
      <c r="G244" s="92" t="n">
        <v>1428864000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18042000</v>
      </c>
      <c r="F245" s="92" t="n">
        <v>0</v>
      </c>
      <c r="G245" s="92" t="n">
        <v>18042000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3221000</v>
      </c>
      <c r="F246" s="92" t="n">
        <v>0</v>
      </c>
      <c r="G246" s="92" t="n">
        <v>3221000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36212000</v>
      </c>
      <c r="F247" s="92" t="n">
        <v>0</v>
      </c>
      <c r="G247" s="92" t="n">
        <v>36212000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5527000</v>
      </c>
      <c r="F248" s="92" t="n">
        <v>0</v>
      </c>
      <c r="G248" s="92" t="n">
        <v>5527000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13934000</v>
      </c>
      <c r="F249" s="92" t="n">
        <v>0</v>
      </c>
      <c r="G249" s="92" t="n">
        <v>13934000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5788000</v>
      </c>
      <c r="F250" s="92" t="n">
        <v>0</v>
      </c>
      <c r="G250" s="92" t="n">
        <v>5788000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11139000</v>
      </c>
      <c r="F251" s="92" t="n">
        <v>0</v>
      </c>
      <c r="G251" s="92" t="n">
        <v>11139000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190000000</v>
      </c>
      <c r="F252" s="92" t="n">
        <v>0</v>
      </c>
      <c r="G252" s="92" t="n">
        <v>190000000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13372000</v>
      </c>
      <c r="F253" s="92" t="n">
        <v>0</v>
      </c>
      <c r="G253" s="92" t="n">
        <v>13372000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10807000</v>
      </c>
      <c r="F254" s="92" t="n">
        <v>0</v>
      </c>
      <c r="G254" s="92" t="n">
        <v>10807000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97045000</v>
      </c>
      <c r="F255" s="92" t="n">
        <v>0</v>
      </c>
      <c r="G255" s="92" t="n">
        <v>97045000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52715000</v>
      </c>
      <c r="F256" s="92" t="n">
        <v>0</v>
      </c>
      <c r="G256" s="92" t="n">
        <v>52715000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109432000</v>
      </c>
      <c r="F257" s="92" t="n">
        <v>0</v>
      </c>
      <c r="G257" s="92" t="n">
        <v>109432000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85997000</v>
      </c>
      <c r="F258" s="92" t="n">
        <v>0</v>
      </c>
      <c r="G258" s="92" t="n">
        <v>85997000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17551000</v>
      </c>
      <c r="F259" s="92" t="n">
        <v>0</v>
      </c>
      <c r="G259" s="92" t="n">
        <v>17551000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8257000</v>
      </c>
      <c r="F260" s="92" t="n">
        <v>0</v>
      </c>
      <c r="G260" s="92" t="n">
        <v>8257000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818796000</v>
      </c>
      <c r="F263" s="92" t="n">
        <v>0</v>
      </c>
      <c r="G263" s="92" t="n">
        <v>818796000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123498000</v>
      </c>
      <c r="F264" s="92" t="n">
        <v>0</v>
      </c>
      <c r="G264" s="92" t="n">
        <v>123498000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18914000</v>
      </c>
      <c r="F265" s="92" t="n">
        <v>0</v>
      </c>
      <c r="G265" s="92" t="n">
        <v>36956000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3217000</v>
      </c>
      <c r="F266" s="92" t="n">
        <v>0</v>
      </c>
      <c r="G266" s="92" t="n">
        <v>6438000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36035000</v>
      </c>
      <c r="F267" s="92" t="n">
        <v>0</v>
      </c>
      <c r="G267" s="92" t="n">
        <v>72247000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5914000</v>
      </c>
      <c r="F268" s="92" t="n">
        <v>0</v>
      </c>
      <c r="G268" s="92" t="n">
        <v>11441000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12191000</v>
      </c>
      <c r="F269" s="92" t="n">
        <v>0</v>
      </c>
      <c r="G269" s="92" t="n">
        <v>26125000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5315000</v>
      </c>
      <c r="F270" s="92" t="n">
        <v>0</v>
      </c>
      <c r="G270" s="92" t="n">
        <v>11103000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10793000</v>
      </c>
      <c r="F271" s="92" t="n">
        <v>0</v>
      </c>
      <c r="G271" s="92" t="n">
        <v>21932000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190000000</v>
      </c>
      <c r="F272" s="92" t="n">
        <v>0</v>
      </c>
      <c r="G272" s="92" t="n">
        <v>380000000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14375000</v>
      </c>
      <c r="F273" s="92" t="n">
        <v>0</v>
      </c>
      <c r="G273" s="92" t="n">
        <v>27747000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11364000</v>
      </c>
      <c r="F274" s="92" t="n">
        <v>0</v>
      </c>
      <c r="G274" s="92" t="n">
        <v>22171000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102311000</v>
      </c>
      <c r="F275" s="92" t="n">
        <v>0</v>
      </c>
      <c r="G275" s="92" t="n">
        <v>199356000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52967000</v>
      </c>
      <c r="F276" s="92" t="n">
        <v>0</v>
      </c>
      <c r="G276" s="92" t="n">
        <v>105682000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101147000</v>
      </c>
      <c r="F277" s="92" t="n">
        <v>0</v>
      </c>
      <c r="G277" s="92" t="n">
        <v>210579000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86884000</v>
      </c>
      <c r="F278" s="92" t="n">
        <v>0</v>
      </c>
      <c r="G278" s="92" t="n">
        <v>172881000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14146000</v>
      </c>
      <c r="F279" s="92" t="n">
        <v>0</v>
      </c>
      <c r="G279" s="92" t="n">
        <v>31697000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7693000</v>
      </c>
      <c r="F280" s="92" t="n">
        <v>0</v>
      </c>
      <c r="G280" s="92" t="n">
        <v>15950000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790109000</v>
      </c>
      <c r="F283" s="92" t="n">
        <v>0</v>
      </c>
      <c r="G283" s="92" t="n">
        <v>1608905000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117525000</v>
      </c>
      <c r="F284" s="92" t="n">
        <v>0</v>
      </c>
      <c r="G284" s="92" t="n">
        <v>241023000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17192000</v>
      </c>
      <c r="F285" s="92" t="n">
        <v>0</v>
      </c>
      <c r="G285" s="92" t="n">
        <v>54148000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3248000</v>
      </c>
      <c r="F286" s="92" t="n">
        <v>0</v>
      </c>
      <c r="G286" s="92" t="n">
        <v>9686000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35767000</v>
      </c>
      <c r="F287" s="92" t="n">
        <v>0</v>
      </c>
      <c r="G287" s="92" t="n">
        <v>108014000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5877000</v>
      </c>
      <c r="F288" s="92" t="n">
        <v>0</v>
      </c>
      <c r="G288" s="92" t="n">
        <v>17318000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12426000</v>
      </c>
      <c r="F289" s="92" t="n">
        <v>0</v>
      </c>
      <c r="G289" s="92" t="n">
        <v>38551000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5423000</v>
      </c>
      <c r="F290" s="92" t="n">
        <v>0</v>
      </c>
      <c r="G290" s="92" t="n">
        <v>16526000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11081000</v>
      </c>
      <c r="F291" s="92" t="n">
        <v>0</v>
      </c>
      <c r="G291" s="92" t="n">
        <v>33013000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194800000</v>
      </c>
      <c r="F292" s="92" t="n">
        <v>0</v>
      </c>
      <c r="G292" s="92" t="n">
        <v>574800000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14547000</v>
      </c>
      <c r="F293" s="92" t="n">
        <v>0</v>
      </c>
      <c r="G293" s="92" t="n">
        <v>42294000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9907000</v>
      </c>
      <c r="F294" s="92" t="n">
        <v>0</v>
      </c>
      <c r="G294" s="92" t="n">
        <v>32078000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103564000</v>
      </c>
      <c r="F295" s="92" t="n">
        <v>0</v>
      </c>
      <c r="G295" s="92" t="n">
        <v>302920000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51228000</v>
      </c>
      <c r="F296" s="92" t="n">
        <v>0</v>
      </c>
      <c r="G296" s="92" t="n">
        <v>156910000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110673000</v>
      </c>
      <c r="F297" s="92" t="n">
        <v>0</v>
      </c>
      <c r="G297" s="92" t="n">
        <v>321252000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86298000</v>
      </c>
      <c r="F298" s="92" t="n">
        <v>0</v>
      </c>
      <c r="G298" s="92" t="n">
        <v>259179000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14988000</v>
      </c>
      <c r="F299" s="92" t="n">
        <v>0</v>
      </c>
      <c r="G299" s="92" t="n">
        <v>46685000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8045000</v>
      </c>
      <c r="F300" s="92" t="n">
        <v>0</v>
      </c>
      <c r="G300" s="92" t="n">
        <v>23995000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822340000</v>
      </c>
      <c r="F303" s="92" t="n">
        <v>0</v>
      </c>
      <c r="G303" s="92" t="n">
        <v>2431245000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117976000</v>
      </c>
      <c r="F304" s="92" t="n">
        <v>0</v>
      </c>
      <c r="G304" s="92" t="n">
        <v>358999000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18153000</v>
      </c>
      <c r="F305" s="92" t="n">
        <v>0</v>
      </c>
      <c r="G305" s="92" t="n">
        <v>72301000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3082000</v>
      </c>
      <c r="F306" s="92" t="n">
        <v>0</v>
      </c>
      <c r="G306" s="92" t="n">
        <v>12768000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34445000</v>
      </c>
      <c r="F307" s="92" t="n">
        <v>0</v>
      </c>
      <c r="G307" s="92" t="n">
        <v>142459000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5944000</v>
      </c>
      <c r="F308" s="92" t="n">
        <v>0</v>
      </c>
      <c r="G308" s="92" t="n">
        <v>23262000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12683000</v>
      </c>
      <c r="F309" s="92" t="n">
        <v>0</v>
      </c>
      <c r="G309" s="92" t="n">
        <v>51234000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5689000</v>
      </c>
      <c r="F310" s="92" t="n">
        <v>0</v>
      </c>
      <c r="G310" s="92" t="n">
        <v>22215000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10951000</v>
      </c>
      <c r="F311" s="92" t="n">
        <v>0</v>
      </c>
      <c r="G311" s="92" t="n">
        <v>43964000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143200000</v>
      </c>
      <c r="F312" s="92" t="n">
        <v>0</v>
      </c>
      <c r="G312" s="92" t="n">
        <v>718000000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13414000</v>
      </c>
      <c r="F313" s="92" t="n">
        <v>0</v>
      </c>
      <c r="G313" s="92" t="n">
        <v>55708000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12071000</v>
      </c>
      <c r="F314" s="92" t="n">
        <v>0</v>
      </c>
      <c r="G314" s="92" t="n">
        <v>44149000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97052000</v>
      </c>
      <c r="F315" s="92" t="n">
        <v>0</v>
      </c>
      <c r="G315" s="92" t="n">
        <v>399972000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52204000</v>
      </c>
      <c r="F316" s="92" t="n">
        <v>0</v>
      </c>
      <c r="G316" s="92" t="n">
        <v>209114000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97774000</v>
      </c>
      <c r="F317" s="92" t="n">
        <v>0</v>
      </c>
      <c r="G317" s="92" t="n">
        <v>419026000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87777000</v>
      </c>
      <c r="F318" s="92" t="n">
        <v>0</v>
      </c>
      <c r="G318" s="92" t="n">
        <v>346956000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15340000</v>
      </c>
      <c r="F319" s="92" t="n">
        <v>0</v>
      </c>
      <c r="G319" s="92" t="n">
        <v>62025000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7870000</v>
      </c>
      <c r="F320" s="92" t="n">
        <v>0</v>
      </c>
      <c r="G320" s="92" t="n">
        <v>31865000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819386000</v>
      </c>
      <c r="F323" s="92" t="n">
        <v>0</v>
      </c>
      <c r="G323" s="92" t="n">
        <v>3250631000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122617000</v>
      </c>
      <c r="F324" s="92" t="n">
        <v>0</v>
      </c>
      <c r="G324" s="92" t="n">
        <v>481616000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18278000</v>
      </c>
      <c r="F325" s="92" t="n">
        <v>0</v>
      </c>
      <c r="G325" s="92" t="n">
        <v>90579000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3045000</v>
      </c>
      <c r="F326" s="92" t="n">
        <v>0</v>
      </c>
      <c r="G326" s="92" t="n">
        <v>15813000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38390000</v>
      </c>
      <c r="F327" s="92" t="n">
        <v>0</v>
      </c>
      <c r="G327" s="92" t="n">
        <v>180849000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5711000</v>
      </c>
      <c r="F328" s="92" t="n">
        <v>0</v>
      </c>
      <c r="G328" s="92" t="n">
        <v>28973000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12604000</v>
      </c>
      <c r="F329" s="92" t="n">
        <v>0</v>
      </c>
      <c r="G329" s="92" t="n">
        <v>63838000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5403000</v>
      </c>
      <c r="F330" s="92" t="n">
        <v>0</v>
      </c>
      <c r="G330" s="92" t="n">
        <v>27618000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11134000</v>
      </c>
      <c r="F331" s="92" t="n">
        <v>0</v>
      </c>
      <c r="G331" s="92" t="n">
        <v>55098000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130001000</v>
      </c>
      <c r="F332" s="92" t="n">
        <v>0</v>
      </c>
      <c r="G332" s="92" t="n">
        <v>848001000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15264000</v>
      </c>
      <c r="F333" s="92" t="n">
        <v>0</v>
      </c>
      <c r="G333" s="92" t="n">
        <v>70972000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11444000</v>
      </c>
      <c r="F334" s="92" t="n">
        <v>0</v>
      </c>
      <c r="G334" s="92" t="n">
        <v>55593000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102982000</v>
      </c>
      <c r="F335" s="92" t="n">
        <v>0</v>
      </c>
      <c r="G335" s="92" t="n">
        <v>502954000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50684000</v>
      </c>
      <c r="F336" s="92" t="n">
        <v>0</v>
      </c>
      <c r="G336" s="92" t="n">
        <v>259798000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99457000</v>
      </c>
      <c r="F337" s="92" t="n">
        <v>0</v>
      </c>
      <c r="G337" s="92" t="n">
        <v>518483000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87178000</v>
      </c>
      <c r="F338" s="92" t="n">
        <v>0</v>
      </c>
      <c r="G338" s="92" t="n">
        <v>434134000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16666000</v>
      </c>
      <c r="F339" s="92" t="n">
        <v>0</v>
      </c>
      <c r="G339" s="92" t="n">
        <v>78691000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7705000</v>
      </c>
      <c r="F340" s="92" t="n">
        <v>0</v>
      </c>
      <c r="G340" s="92" t="n">
        <v>39570000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802827000</v>
      </c>
      <c r="F343" s="92" t="n">
        <v>0</v>
      </c>
      <c r="G343" s="92" t="n">
        <v>4053458000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118038000</v>
      </c>
      <c r="F344" s="92" t="n">
        <v>0</v>
      </c>
      <c r="G344" s="92" t="n">
        <v>599654000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18560000</v>
      </c>
      <c r="F345" s="92" t="n">
        <v>0</v>
      </c>
      <c r="G345" s="92" t="n">
        <v>109139000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3295000</v>
      </c>
      <c r="F346" s="92" t="n">
        <v>0</v>
      </c>
      <c r="G346" s="92" t="n">
        <v>19108000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35830000</v>
      </c>
      <c r="F347" s="92" t="n">
        <v>0</v>
      </c>
      <c r="G347" s="92" t="n">
        <v>216679000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6071000</v>
      </c>
      <c r="F348" s="92" t="n">
        <v>0</v>
      </c>
      <c r="G348" s="92" t="n">
        <v>35044000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13315000</v>
      </c>
      <c r="F349" s="92" t="n">
        <v>0</v>
      </c>
      <c r="G349" s="92" t="n">
        <v>77153000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5663000</v>
      </c>
      <c r="F350" s="92" t="n">
        <v>0</v>
      </c>
      <c r="G350" s="92" t="n">
        <v>33281000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11477000</v>
      </c>
      <c r="F351" s="92" t="n">
        <v>0</v>
      </c>
      <c r="G351" s="92" t="n">
        <v>66575000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139999000</v>
      </c>
      <c r="F352" s="92" t="n">
        <v>0</v>
      </c>
      <c r="G352" s="92" t="n">
        <v>988000000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15897000</v>
      </c>
      <c r="F353" s="92" t="n">
        <v>0</v>
      </c>
      <c r="G353" s="92" t="n">
        <v>86869000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10972000</v>
      </c>
      <c r="F354" s="92" t="n">
        <v>0</v>
      </c>
      <c r="G354" s="92" t="n">
        <v>66565000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97659000</v>
      </c>
      <c r="F355" s="92" t="n">
        <v>0</v>
      </c>
      <c r="G355" s="92" t="n">
        <v>600613000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51383000</v>
      </c>
      <c r="F356" s="92" t="n">
        <v>0</v>
      </c>
      <c r="G356" s="92" t="n">
        <v>311181000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106841000</v>
      </c>
      <c r="F357" s="92" t="n">
        <v>0</v>
      </c>
      <c r="G357" s="92" t="n">
        <v>625324000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87713000</v>
      </c>
      <c r="F358" s="92" t="n">
        <v>0</v>
      </c>
      <c r="G358" s="92" t="n">
        <v>521847000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14931000</v>
      </c>
      <c r="F359" s="92" t="n">
        <v>0</v>
      </c>
      <c r="G359" s="92" t="n">
        <v>93622000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8046000</v>
      </c>
      <c r="F360" s="92" t="n">
        <v>0</v>
      </c>
      <c r="G360" s="92" t="n">
        <v>47616000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788962000</v>
      </c>
      <c r="F363" s="92" t="n">
        <v>0</v>
      </c>
      <c r="G363" s="92" t="n">
        <v>4842420000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123493000</v>
      </c>
      <c r="F364" s="92" t="n">
        <v>0</v>
      </c>
      <c r="G364" s="92" t="n">
        <v>723147000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17481000</v>
      </c>
      <c r="F365" s="92" t="n">
        <v>0</v>
      </c>
      <c r="G365" s="92" t="n">
        <v>126620000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3238000</v>
      </c>
      <c r="F366" s="92" t="n">
        <v>0</v>
      </c>
      <c r="G366" s="92" t="n">
        <v>22346000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36585000</v>
      </c>
      <c r="F367" s="92" t="n">
        <v>0</v>
      </c>
      <c r="G367" s="92" t="n">
        <v>253264000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5958000</v>
      </c>
      <c r="F368" s="92" t="n">
        <v>0</v>
      </c>
      <c r="G368" s="92" t="n">
        <v>41002000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14454000</v>
      </c>
      <c r="F369" s="92" t="n">
        <v>0</v>
      </c>
      <c r="G369" s="92" t="n">
        <v>91607000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5789000</v>
      </c>
      <c r="F370" s="92" t="n">
        <v>0</v>
      </c>
      <c r="G370" s="92" t="n">
        <v>39070000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10603000</v>
      </c>
      <c r="F371" s="92" t="n">
        <v>0</v>
      </c>
      <c r="G371" s="92" t="n">
        <v>77178000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190001000</v>
      </c>
      <c r="F372" s="92" t="n">
        <v>0</v>
      </c>
      <c r="G372" s="92" t="n">
        <v>1178001000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14216000</v>
      </c>
      <c r="F373" s="92" t="n">
        <v>0</v>
      </c>
      <c r="G373" s="92" t="n">
        <v>101085000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12087000</v>
      </c>
      <c r="F374" s="92" t="n">
        <v>0</v>
      </c>
      <c r="G374" s="92" t="n">
        <v>78652000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102267000</v>
      </c>
      <c r="F375" s="92" t="n">
        <v>0</v>
      </c>
      <c r="G375" s="92" t="n">
        <v>702880000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50247000</v>
      </c>
      <c r="F376" s="92" t="n">
        <v>0</v>
      </c>
      <c r="G376" s="92" t="n">
        <v>361428000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100649000</v>
      </c>
      <c r="F377" s="92" t="n">
        <v>0</v>
      </c>
      <c r="G377" s="92" t="n">
        <v>725973000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94288000</v>
      </c>
      <c r="F378" s="92" t="n">
        <v>0</v>
      </c>
      <c r="G378" s="92" t="n">
        <v>616135000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14543000</v>
      </c>
      <c r="F379" s="92" t="n">
        <v>0</v>
      </c>
      <c r="G379" s="92" t="n">
        <v>108165000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7803000</v>
      </c>
      <c r="F380" s="92" t="n">
        <v>0</v>
      </c>
      <c r="G380" s="92" t="n">
        <v>55419000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812070000</v>
      </c>
      <c r="F383" s="92" t="n">
        <v>0</v>
      </c>
      <c r="G383" s="92" t="n">
        <v>5654490000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118965000</v>
      </c>
      <c r="F384" s="92" t="n">
        <v>0</v>
      </c>
      <c r="G384" s="92" t="n">
        <v>842112000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18991000</v>
      </c>
      <c r="F385" s="92" t="n">
        <v>0</v>
      </c>
      <c r="G385" s="92" t="n">
        <v>145611000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3170000</v>
      </c>
      <c r="F386" s="92" t="n">
        <v>0</v>
      </c>
      <c r="G386" s="92" t="n">
        <v>25516000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36238000</v>
      </c>
      <c r="F387" s="92" t="n">
        <v>0</v>
      </c>
      <c r="G387" s="92" t="n">
        <v>289502000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5862000</v>
      </c>
      <c r="F388" s="92" t="n">
        <v>0</v>
      </c>
      <c r="G388" s="92" t="n">
        <v>46864000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13670000</v>
      </c>
      <c r="F389" s="92" t="n">
        <v>0</v>
      </c>
      <c r="G389" s="92" t="n">
        <v>105277000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5443000</v>
      </c>
      <c r="F390" s="92" t="n">
        <v>0</v>
      </c>
      <c r="G390" s="92" t="n">
        <v>44513000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11090000</v>
      </c>
      <c r="F391" s="92" t="n">
        <v>0</v>
      </c>
      <c r="G391" s="92" t="n">
        <v>88268000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120000000</v>
      </c>
      <c r="F392" s="92" t="n">
        <v>0</v>
      </c>
      <c r="G392" s="92" t="n">
        <v>1298001000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12679000</v>
      </c>
      <c r="F393" s="92" t="n">
        <v>0</v>
      </c>
      <c r="G393" s="92" t="n">
        <v>113764000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11475000</v>
      </c>
      <c r="F394" s="92" t="n">
        <v>0</v>
      </c>
      <c r="G394" s="92" t="n">
        <v>90127000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100255000</v>
      </c>
      <c r="F395" s="92" t="n">
        <v>0</v>
      </c>
      <c r="G395" s="92" t="n">
        <v>803135000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49784000</v>
      </c>
      <c r="F396" s="92" t="n">
        <v>0</v>
      </c>
      <c r="G396" s="92" t="n">
        <v>411212000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111391000</v>
      </c>
      <c r="F397" s="92" t="n">
        <v>0</v>
      </c>
      <c r="G397" s="92" t="n">
        <v>837364000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101107000</v>
      </c>
      <c r="F398" s="92" t="n">
        <v>0</v>
      </c>
      <c r="G398" s="92" t="n">
        <v>717242000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15294000</v>
      </c>
      <c r="F399" s="92" t="n">
        <v>0</v>
      </c>
      <c r="G399" s="92" t="n">
        <v>123459000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2004000</v>
      </c>
      <c r="F400" s="92" t="n">
        <v>0</v>
      </c>
      <c r="G400" s="92" t="n">
        <v>57423000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818866000</v>
      </c>
      <c r="F403" s="92" t="n">
        <v>0</v>
      </c>
      <c r="G403" s="92" t="n">
        <v>6473356000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122095000</v>
      </c>
      <c r="F404" s="92" t="n">
        <v>0</v>
      </c>
      <c r="G404" s="92" t="n">
        <v>964207000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17522000</v>
      </c>
      <c r="F405" s="92" t="n">
        <v>0</v>
      </c>
      <c r="G405" s="92" t="n">
        <v>163133000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3156000</v>
      </c>
      <c r="F406" s="92" t="n">
        <v>0</v>
      </c>
      <c r="G406" s="92" t="n">
        <v>28672000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36220000</v>
      </c>
      <c r="F407" s="92" t="n">
        <v>0</v>
      </c>
      <c r="G407" s="92" t="n">
        <v>325722000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6023000</v>
      </c>
      <c r="F408" s="92" t="n">
        <v>0</v>
      </c>
      <c r="G408" s="92" t="n">
        <v>52887000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13760000</v>
      </c>
      <c r="F409" s="92" t="n">
        <v>0</v>
      </c>
      <c r="G409" s="92" t="n">
        <v>119037000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5484000</v>
      </c>
      <c r="F410" s="92" t="n">
        <v>0</v>
      </c>
      <c r="G410" s="92" t="n">
        <v>49997000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11706000</v>
      </c>
      <c r="F411" s="92" t="n">
        <v>0</v>
      </c>
      <c r="G411" s="92" t="n">
        <v>99974000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295500000</v>
      </c>
      <c r="F412" s="92" t="n">
        <v>0</v>
      </c>
      <c r="G412" s="92" t="n">
        <v>1593501000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13369000</v>
      </c>
      <c r="F413" s="92" t="n">
        <v>0</v>
      </c>
      <c r="G413" s="92" t="n">
        <v>127133000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69908000</v>
      </c>
      <c r="F414" s="92" t="n">
        <v>0</v>
      </c>
      <c r="G414" s="92" t="n">
        <v>160035000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136634000</v>
      </c>
      <c r="F415" s="92" t="n">
        <v>33000000</v>
      </c>
      <c r="G415" s="92" t="n">
        <v>906769000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58335000</v>
      </c>
      <c r="F416" s="92" t="n">
        <v>0</v>
      </c>
      <c r="G416" s="92" t="n">
        <v>469547000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98344000</v>
      </c>
      <c r="F417" s="92" t="n">
        <v>0</v>
      </c>
      <c r="G417" s="92" t="n">
        <v>935708000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109115000</v>
      </c>
      <c r="F418" s="92" t="n">
        <v>0</v>
      </c>
      <c r="G418" s="92" t="n">
        <v>826357000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14848000</v>
      </c>
      <c r="F419" s="92" t="n">
        <v>0</v>
      </c>
      <c r="G419" s="92" t="n">
        <v>138307000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14315000</v>
      </c>
      <c r="F420" s="92" t="n">
        <v>0</v>
      </c>
      <c r="G420" s="92" t="n">
        <v>71738000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2454582000</v>
      </c>
      <c r="F421" s="92" t="n">
        <v>0</v>
      </c>
      <c r="G421" s="92" t="n">
        <v>16781771000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814302000</v>
      </c>
      <c r="F423" s="92" t="n">
        <v>0</v>
      </c>
      <c r="G423" s="92" t="n">
        <v>7287658000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122200000</v>
      </c>
      <c r="F424" s="92" t="n">
        <v>0</v>
      </c>
      <c r="G424" s="92" t="n">
        <v>1086407000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30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1401</v>
      </c>
      <c r="H5" s="92" t="n">
        <v>511000</v>
      </c>
      <c r="I5" s="91" t="inlineStr">
        <is>
          <t>1월 국내출장 - M항공</t>
        </is>
      </c>
      <c r="J5" s="91" t="inlineStr">
        <is>
          <t>V10001</t>
        </is>
      </c>
      <c r="K5" s="91" t="inlineStr">
        <is>
          <t>M항공</t>
        </is>
      </c>
      <c r="M5" s="9">
        <f>IF($A5="","",VALUE($A5&amp;"")*12+VALUE($B5&amp;""))</f>
        <v/>
      </c>
      <c r="N5" s="63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3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3">
        <f>IF($A5="","",IF(COUNTIF(변동분석!$E$7:$E$506,O5)&gt;0,"Y","N"))</f>
        <v/>
      </c>
      <c r="W5" s="63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3">
        <f>IF($A5="","",IFERROR(INDEX(계정매핑!$E$5:$E$504,MATCH($F5&amp;"",계정매핑!$A$5:$A$504,0))&amp;"","공통비"))</f>
        <v/>
      </c>
      <c r="AF5" s="63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62201000</v>
      </c>
      <c r="G6" s="91" t="n">
        <v>1801</v>
      </c>
      <c r="H6" s="92" t="n">
        <v>3584000</v>
      </c>
      <c r="I6" s="91" t="inlineStr">
        <is>
          <t>1월 통신요금 - O텔레콤</t>
        </is>
      </c>
      <c r="J6" s="91" t="inlineStr">
        <is>
          <t>V10002</t>
        </is>
      </c>
      <c r="K6" s="91" t="inlineStr">
        <is>
          <t>O텔레콤</t>
        </is>
      </c>
      <c r="M6" s="9">
        <f>IF($A6="","",VALUE($A6&amp;"")*12+VALUE($B6&amp;""))</f>
        <v/>
      </c>
      <c r="N6" s="63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3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3">
        <f>IF($A6="","",IF(COUNTIF(변동분석!$E$7:$E$506,O6)&gt;0,"Y","N"))</f>
        <v/>
      </c>
      <c r="W6" s="63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3">
        <f>IF($A6="","",IFERROR(INDEX(계정매핑!$E$5:$E$504,MATCH($F6&amp;"",계정매핑!$A$5:$A$504,0))&amp;"","공통비"))</f>
        <v/>
      </c>
      <c r="AF6" s="63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62301000</v>
      </c>
      <c r="G7" s="91" t="n">
        <v>1201</v>
      </c>
      <c r="H7" s="92" t="n">
        <v>263000</v>
      </c>
      <c r="I7" s="91" t="inlineStr">
        <is>
          <t>1월 소모품 구입 - Q오피스</t>
        </is>
      </c>
      <c r="J7" s="91" t="inlineStr">
        <is>
          <t>V10003</t>
        </is>
      </c>
      <c r="K7" s="91" t="inlineStr">
        <is>
          <t>Q오피스</t>
        </is>
      </c>
      <c r="M7" s="9">
        <f>IF($A7="","",VALUE($A7&amp;"")*12+VALUE($B7&amp;""))</f>
        <v/>
      </c>
      <c r="N7" s="63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3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3">
        <f>IF($A7="","",IF(COUNTIF(변동분석!$E$7:$E$506,O7)&gt;0,"Y","N"))</f>
        <v/>
      </c>
      <c r="W7" s="63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3">
        <f>IF($A7="","",IFERROR(INDEX(계정매핑!$E$5:$E$504,MATCH($F7&amp;"",계정매핑!$A$5:$A$504,0))&amp;"","공통비"))</f>
        <v/>
      </c>
      <c r="AF7" s="63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62401000</v>
      </c>
      <c r="G8" s="91" t="n">
        <v>1401</v>
      </c>
      <c r="H8" s="92" t="n">
        <v>343000</v>
      </c>
      <c r="I8" s="91" t="inlineStr">
        <is>
          <t>1월 인쇄물 제작 - G인쇄</t>
        </is>
      </c>
      <c r="J8" s="91" t="inlineStr">
        <is>
          <t>V10004</t>
        </is>
      </c>
      <c r="K8" s="91" t="inlineStr">
        <is>
          <t>G인쇄</t>
        </is>
      </c>
      <c r="M8" s="9">
        <f>IF($A8="","",VALUE($A8&amp;"")*12+VALUE($B8&amp;""))</f>
        <v/>
      </c>
      <c r="N8" s="63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3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3">
        <f>IF($A8="","",IF(COUNTIF(변동분석!$E$7:$E$506,O8)&gt;0,"Y","N"))</f>
        <v/>
      </c>
      <c r="W8" s="63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3">
        <f>IF($A8="","",IFERROR(INDEX(계정매핑!$E$5:$E$504,MATCH($F8&amp;"",계정매핑!$A$5:$A$504,0))&amp;"","공통비"))</f>
        <v/>
      </c>
      <c r="AF8" s="63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62501000</v>
      </c>
      <c r="G9" s="91" t="n">
        <v>1602</v>
      </c>
      <c r="H9" s="92" t="n">
        <v>356000</v>
      </c>
      <c r="I9" s="91" t="inlineStr">
        <is>
          <t>1월 회의 다과 - T케이터링</t>
        </is>
      </c>
      <c r="J9" s="91" t="inlineStr">
        <is>
          <t>V10005</t>
        </is>
      </c>
      <c r="K9" s="91" t="inlineStr">
        <is>
          <t>T케이터링</t>
        </is>
      </c>
      <c r="M9" s="9">
        <f>IF($A9="","",VALUE($A9&amp;"")*12+VALUE($B9&amp;""))</f>
        <v/>
      </c>
      <c r="N9" s="63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3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3">
        <f>IF($A9="","",IF(COUNTIF(변동분석!$E$7:$E$506,O9)&gt;0,"Y","N"))</f>
        <v/>
      </c>
      <c r="W9" s="63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3">
        <f>IF($A9="","",IFERROR(INDEX(계정매핑!$E$5:$E$504,MATCH($F9&amp;"",계정매핑!$A$5:$A$504,0))&amp;"","공통비"))</f>
        <v/>
      </c>
      <c r="AF9" s="63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62901000</v>
      </c>
      <c r="G10" s="91" t="n">
        <v>1951</v>
      </c>
      <c r="H10" s="92" t="n">
        <v>5727000</v>
      </c>
      <c r="I10" s="91" t="inlineStr">
        <is>
          <t>1월 자문 수수료 - W컨설팅</t>
        </is>
      </c>
      <c r="J10" s="91" t="inlineStr">
        <is>
          <t>V10006</t>
        </is>
      </c>
      <c r="K10" s="91" t="inlineStr">
        <is>
          <t>W컨설팅</t>
        </is>
      </c>
      <c r="M10" s="9">
        <f>IF($A10="","",VALUE($A10&amp;"")*12+VALUE($B10&amp;""))</f>
        <v/>
      </c>
      <c r="N10" s="63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3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3">
        <f>IF($A10="","",IF(COUNTIF(변동분석!$E$7:$E$506,O10)&gt;0,"Y","N"))</f>
        <v/>
      </c>
      <c r="W10" s="63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3">
        <f>IF($A10="","",IFERROR(INDEX(계정매핑!$E$5:$E$504,MATCH($F10&amp;"",계정매핑!$A$5:$A$504,0))&amp;"","공통비"))</f>
        <v/>
      </c>
      <c r="AF10" s="63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63101000</v>
      </c>
      <c r="G11" s="91" t="n">
        <v>1601</v>
      </c>
      <c r="H11" s="92" t="n">
        <v>4840000</v>
      </c>
      <c r="I11" s="91" t="inlineStr">
        <is>
          <t>1월 사무실 임차료 - AA빌딩</t>
        </is>
      </c>
      <c r="J11" s="91" t="inlineStr">
        <is>
          <t>V10007</t>
        </is>
      </c>
      <c r="K11" s="91" t="inlineStr">
        <is>
          <t>AA빌딩</t>
        </is>
      </c>
      <c r="M11" s="9">
        <f>IF($A11="","",VALUE($A11&amp;"")*12+VALUE($B11&amp;""))</f>
        <v/>
      </c>
      <c r="N11" s="63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3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3">
        <f>IF($A11="","",IF(COUNTIF(변동분석!$E$7:$E$506,O11)&gt;0,"Y","N"))</f>
        <v/>
      </c>
      <c r="W11" s="63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3">
        <f>IF($A11="","",IFERROR(INDEX(계정매핑!$E$5:$E$504,MATCH($F11&amp;"",계정매핑!$A$5:$A$504,0))&amp;"","공통비"))</f>
        <v/>
      </c>
      <c r="AF11" s="63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45660</v>
      </c>
      <c r="E12" s="91" t="inlineStr">
        <is>
          <t>KR</t>
        </is>
      </c>
      <c r="F12" s="91" t="n">
        <v>62101000</v>
      </c>
      <c r="G12" s="91" t="n">
        <v>1501</v>
      </c>
      <c r="H12" s="92" t="n">
        <v>620000</v>
      </c>
      <c r="I12" s="91" t="inlineStr">
        <is>
          <t>1월 국내출장 - M항공</t>
        </is>
      </c>
      <c r="J12" s="91" t="inlineStr">
        <is>
          <t>V10001</t>
        </is>
      </c>
      <c r="K12" s="91" t="inlineStr">
        <is>
          <t>M항공</t>
        </is>
      </c>
      <c r="M12" s="9">
        <f>IF($A12="","",VALUE($A12&amp;"")*12+VALUE($B12&amp;""))</f>
        <v/>
      </c>
      <c r="N12" s="63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3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3">
        <f>IF($A12="","",IF(COUNTIF(변동분석!$E$7:$E$506,O12)&gt;0,"Y","N"))</f>
        <v/>
      </c>
      <c r="W12" s="63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3">
        <f>IF($A12="","",IFERROR(INDEX(계정매핑!$E$5:$E$504,MATCH($F12&amp;"",계정매핑!$A$5:$A$504,0))&amp;"","공통비"))</f>
        <v/>
      </c>
      <c r="AF12" s="63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45660</v>
      </c>
      <c r="E13" s="91" t="inlineStr">
        <is>
          <t>KR</t>
        </is>
      </c>
      <c r="F13" s="91" t="n">
        <v>62102000</v>
      </c>
      <c r="G13" s="91" t="n">
        <v>1801</v>
      </c>
      <c r="H13" s="92" t="n">
        <v>56000</v>
      </c>
      <c r="I13" s="91" t="inlineStr">
        <is>
          <t>1월 해외출장 - N호텔</t>
        </is>
      </c>
      <c r="J13" s="91" t="inlineStr">
        <is>
          <t>V10008</t>
        </is>
      </c>
      <c r="K13" s="91" t="inlineStr">
        <is>
          <t>N호텔</t>
        </is>
      </c>
      <c r="M13" s="9">
        <f>IF($A13="","",VALUE($A13&amp;"")*12+VALUE($B13&amp;""))</f>
        <v/>
      </c>
      <c r="N13" s="63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3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3">
        <f>IF($A13="","",IF(COUNTIF(변동분석!$E$7:$E$506,O13)&gt;0,"Y","N"))</f>
        <v/>
      </c>
      <c r="W13" s="63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3">
        <f>IF($A13="","",IFERROR(INDEX(계정매핑!$E$5:$E$504,MATCH($F13&amp;"",계정매핑!$A$5:$A$504,0))&amp;"","공통비"))</f>
        <v/>
      </c>
      <c r="AF13" s="63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45660</v>
      </c>
      <c r="E14" s="91" t="inlineStr">
        <is>
          <t>KR</t>
        </is>
      </c>
      <c r="F14" s="91" t="n">
        <v>62201000</v>
      </c>
      <c r="G14" s="91" t="n">
        <v>1701</v>
      </c>
      <c r="H14" s="92" t="n">
        <v>6587000</v>
      </c>
      <c r="I14" s="91" t="inlineStr">
        <is>
          <t>1월 통신요금 - O텔레콤</t>
        </is>
      </c>
      <c r="J14" s="91" t="inlineStr">
        <is>
          <t>V10002</t>
        </is>
      </c>
      <c r="K14" s="91" t="inlineStr">
        <is>
          <t>O텔레콤</t>
        </is>
      </c>
      <c r="M14" s="9">
        <f>IF($A14="","",VALUE($A14&amp;"")*12+VALUE($B14&amp;""))</f>
        <v/>
      </c>
      <c r="N14" s="63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3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3">
        <f>IF($A14="","",IF(COUNTIF(변동분석!$E$7:$E$506,O14)&gt;0,"Y","N"))</f>
        <v/>
      </c>
      <c r="W14" s="63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3">
        <f>IF($A14="","",IFERROR(INDEX(계정매핑!$E$5:$E$504,MATCH($F14&amp;"",계정매핑!$A$5:$A$504,0))&amp;"","공통비"))</f>
        <v/>
      </c>
      <c r="AF14" s="63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45660</v>
      </c>
      <c r="E15" s="91" t="inlineStr">
        <is>
          <t>KR</t>
        </is>
      </c>
      <c r="F15" s="91" t="n">
        <v>62301000</v>
      </c>
      <c r="G15" s="91" t="n">
        <v>1701</v>
      </c>
      <c r="H15" s="92" t="n">
        <v>281000</v>
      </c>
      <c r="I15" s="91" t="inlineStr">
        <is>
          <t>1월 소모품 구입 - Q오피스</t>
        </is>
      </c>
      <c r="J15" s="91" t="inlineStr">
        <is>
          <t>V10003</t>
        </is>
      </c>
      <c r="K15" s="91" t="inlineStr">
        <is>
          <t>Q오피스</t>
        </is>
      </c>
      <c r="M15" s="9">
        <f>IF($A15="","",VALUE($A15&amp;"")*12+VALUE($B15&amp;""))</f>
        <v/>
      </c>
      <c r="N15" s="63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3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3">
        <f>IF($A15="","",IF(COUNTIF(변동분석!$E$7:$E$506,O15)&gt;0,"Y","N"))</f>
        <v/>
      </c>
      <c r="W15" s="63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3">
        <f>IF($A15="","",IFERROR(INDEX(계정매핑!$E$5:$E$504,MATCH($F15&amp;"",계정매핑!$A$5:$A$504,0))&amp;"","공통비"))</f>
        <v/>
      </c>
      <c r="AF15" s="63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45660</v>
      </c>
      <c r="E16" s="91" t="inlineStr">
        <is>
          <t>KR</t>
        </is>
      </c>
      <c r="F16" s="91" t="n">
        <v>62301000</v>
      </c>
      <c r="G16" s="91" t="n">
        <v>1701</v>
      </c>
      <c r="H16" s="92" t="n">
        <v>323000</v>
      </c>
      <c r="I16" s="91" t="inlineStr">
        <is>
          <t>1월 소모품 구입 - Q오피스</t>
        </is>
      </c>
      <c r="J16" s="91" t="inlineStr">
        <is>
          <t>V10003</t>
        </is>
      </c>
      <c r="K16" s="91" t="inlineStr">
        <is>
          <t>Q오피스</t>
        </is>
      </c>
      <c r="M16" s="9">
        <f>IF($A16="","",VALUE($A16&amp;"")*12+VALUE($B16&amp;""))</f>
        <v/>
      </c>
      <c r="N16" s="63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3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3">
        <f>IF($A16="","",IF(COUNTIF(변동분석!$E$7:$E$506,O16)&gt;0,"Y","N"))</f>
        <v/>
      </c>
      <c r="W16" s="63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3">
        <f>IF($A16="","",IFERROR(INDEX(계정매핑!$E$5:$E$504,MATCH($F16&amp;"",계정매핑!$A$5:$A$504,0))&amp;"","공통비"))</f>
        <v/>
      </c>
      <c r="AF16" s="63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45660</v>
      </c>
      <c r="E17" s="91" t="inlineStr">
        <is>
          <t>KR</t>
        </is>
      </c>
      <c r="F17" s="91" t="n">
        <v>62501000</v>
      </c>
      <c r="G17" s="91" t="n">
        <v>1201</v>
      </c>
      <c r="H17" s="92" t="n">
        <v>103000</v>
      </c>
      <c r="I17" s="91" t="inlineStr">
        <is>
          <t>1월 회의 다과 - (법인카드)</t>
        </is>
      </c>
      <c r="J17" s="91" t="inlineStr">
        <is>
          <t>V10009</t>
        </is>
      </c>
      <c r="K17" s="91" t="inlineStr">
        <is>
          <t>(법인카드)</t>
        </is>
      </c>
      <c r="M17" s="9">
        <f>IF($A17="","",VALUE($A17&amp;"")*12+VALUE($B17&amp;""))</f>
        <v/>
      </c>
      <c r="N17" s="63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3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3">
        <f>IF($A17="","",IF(COUNTIF(변동분석!$E$7:$E$506,O17)&gt;0,"Y","N"))</f>
        <v/>
      </c>
      <c r="W17" s="63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3">
        <f>IF($A17="","",IFERROR(INDEX(계정매핑!$E$5:$E$504,MATCH($F17&amp;"",계정매핑!$A$5:$A$504,0))&amp;"","공통비"))</f>
        <v/>
      </c>
      <c r="AF17" s="63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45660</v>
      </c>
      <c r="E18" s="91" t="inlineStr">
        <is>
          <t>KR</t>
        </is>
      </c>
      <c r="F18" s="91" t="n">
        <v>62501000</v>
      </c>
      <c r="G18" s="91" t="n">
        <v>1801</v>
      </c>
      <c r="H18" s="92" t="n">
        <v>175000</v>
      </c>
      <c r="I18" s="91" t="inlineStr">
        <is>
          <t>1월 회의 다과 - (법인카드)</t>
        </is>
      </c>
      <c r="J18" s="91" t="inlineStr">
        <is>
          <t>V10009</t>
        </is>
      </c>
      <c r="K18" s="91" t="inlineStr">
        <is>
          <t>(법인카드)</t>
        </is>
      </c>
      <c r="M18" s="9">
        <f>IF($A18="","",VALUE($A18&amp;"")*12+VALUE($B18&amp;""))</f>
        <v/>
      </c>
      <c r="N18" s="63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3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3">
        <f>IF($A18="","",IF(COUNTIF(변동분석!$E$7:$E$506,O18)&gt;0,"Y","N"))</f>
        <v/>
      </c>
      <c r="W18" s="63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3">
        <f>IF($A18="","",IFERROR(INDEX(계정매핑!$E$5:$E$504,MATCH($F18&amp;"",계정매핑!$A$5:$A$504,0))&amp;"","공통비"))</f>
        <v/>
      </c>
      <c r="AF18" s="63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45660</v>
      </c>
      <c r="E19" s="91" t="inlineStr">
        <is>
          <t>KR</t>
        </is>
      </c>
      <c r="F19" s="91" t="n">
        <v>62901000</v>
      </c>
      <c r="G19" s="91" t="n">
        <v>1201</v>
      </c>
      <c r="H19" s="92" t="n">
        <v>9302000</v>
      </c>
      <c r="I19" s="91" t="inlineStr">
        <is>
          <t>1월 자문 수수료 - W컨설팅</t>
        </is>
      </c>
      <c r="J19" s="91" t="inlineStr">
        <is>
          <t>V10006</t>
        </is>
      </c>
      <c r="K19" s="91" t="inlineStr">
        <is>
          <t>W컨설팅</t>
        </is>
      </c>
      <c r="M19" s="9">
        <f>IF($A19="","",VALUE($A19&amp;"")*12+VALUE($B19&amp;""))</f>
        <v/>
      </c>
      <c r="N19" s="63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3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3">
        <f>IF($A19="","",IF(COUNTIF(변동분석!$E$7:$E$506,O19)&gt;0,"Y","N"))</f>
        <v/>
      </c>
      <c r="W19" s="63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3">
        <f>IF($A19="","",IFERROR(INDEX(계정매핑!$E$5:$E$504,MATCH($F19&amp;"",계정매핑!$A$5:$A$504,0))&amp;"","공통비"))</f>
        <v/>
      </c>
      <c r="AF19" s="63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62901000</v>
      </c>
      <c r="G20" s="91" t="n">
        <v>1401</v>
      </c>
      <c r="H20" s="92" t="n">
        <v>6945000</v>
      </c>
      <c r="I20" s="91" t="inlineStr">
        <is>
          <t>1월 자문 수수료 - K회계법인</t>
        </is>
      </c>
      <c r="J20" s="91" t="inlineStr">
        <is>
          <t>V10010</t>
        </is>
      </c>
      <c r="K20" s="91" t="inlineStr">
        <is>
          <t>K회계법인</t>
        </is>
      </c>
      <c r="M20" s="9">
        <f>IF($A20="","",VALUE($A20&amp;"")*12+VALUE($B20&amp;""))</f>
        <v/>
      </c>
      <c r="N20" s="63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3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3">
        <f>IF($A20="","",IF(COUNTIF(변동분석!$E$7:$E$506,O20)&gt;0,"Y","N"))</f>
        <v/>
      </c>
      <c r="W20" s="63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3">
        <f>IF($A20="","",IFERROR(INDEX(계정매핑!$E$5:$E$504,MATCH($F20&amp;"",계정매핑!$A$5:$A$504,0))&amp;"","공통비"))</f>
        <v/>
      </c>
      <c r="AF20" s="63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62901000</v>
      </c>
      <c r="G21" s="91" t="n">
        <v>1401</v>
      </c>
      <c r="H21" s="92" t="n">
        <v>4391000</v>
      </c>
      <c r="I21" s="91" t="inlineStr">
        <is>
          <t>1월 자문 수수료 - W컨설팅</t>
        </is>
      </c>
      <c r="J21" s="91" t="inlineStr">
        <is>
          <t>V10006</t>
        </is>
      </c>
      <c r="K21" s="91" t="inlineStr">
        <is>
          <t>W컨설팅</t>
        </is>
      </c>
      <c r="M21" s="9">
        <f>IF($A21="","",VALUE($A21&amp;"")*12+VALUE($B21&amp;""))</f>
        <v/>
      </c>
      <c r="N21" s="63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3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3">
        <f>IF($A21="","",IF(COUNTIF(변동분석!$E$7:$E$506,O21)&gt;0,"Y","N"))</f>
        <v/>
      </c>
      <c r="W21" s="63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3">
        <f>IF($A21="","",IFERROR(INDEX(계정매핑!$E$5:$E$504,MATCH($F21&amp;"",계정매핑!$A$5:$A$504,0))&amp;"","공통비"))</f>
        <v/>
      </c>
      <c r="AF21" s="63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63001000</v>
      </c>
      <c r="G22" s="91" t="n">
        <v>1951</v>
      </c>
      <c r="H22" s="92" t="n">
        <v>3760000</v>
      </c>
      <c r="I22" s="91" t="inlineStr">
        <is>
          <t>1월 SW 유지보수 - Z시스템</t>
        </is>
      </c>
      <c r="J22" s="91" t="inlineStr">
        <is>
          <t>V10011</t>
        </is>
      </c>
      <c r="K22" s="91" t="inlineStr">
        <is>
          <t>Z시스템</t>
        </is>
      </c>
      <c r="M22" s="9">
        <f>IF($A22="","",VALUE($A22&amp;"")*12+VALUE($B22&amp;""))</f>
        <v/>
      </c>
      <c r="N22" s="63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3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3">
        <f>IF($A22="","",IF(COUNTIF(변동분석!$E$7:$E$506,O22)&gt;0,"Y","N"))</f>
        <v/>
      </c>
      <c r="W22" s="63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3">
        <f>IF($A22="","",IFERROR(INDEX(계정매핑!$E$5:$E$504,MATCH($F22&amp;"",계정매핑!$A$5:$A$504,0))&amp;"","공통비"))</f>
        <v/>
      </c>
      <c r="AF22" s="63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63501000</v>
      </c>
      <c r="G23" s="91" t="n">
        <v>1901</v>
      </c>
      <c r="H23" s="92" t="n">
        <v>350796000</v>
      </c>
      <c r="I23" s="91" t="inlineStr">
        <is>
          <t>1월 모집수수료 - BB에셋</t>
        </is>
      </c>
      <c r="J23" s="91" t="inlineStr">
        <is>
          <t>V10012</t>
        </is>
      </c>
      <c r="K23" s="91" t="inlineStr">
        <is>
          <t>BB에셋</t>
        </is>
      </c>
      <c r="M23" s="9">
        <f>IF($A23="","",VALUE($A23&amp;"")*12+VALUE($B23&amp;""))</f>
        <v/>
      </c>
      <c r="N23" s="63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3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3">
        <f>IF($A23="","",IF(COUNTIF(변동분석!$E$7:$E$506,O23)&gt;0,"Y","N"))</f>
        <v/>
      </c>
      <c r="W23" s="63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3">
        <f>IF($A23="","",IFERROR(INDEX(계정매핑!$E$5:$E$504,MATCH($F23&amp;"",계정매핑!$A$5:$A$504,0))&amp;"","공통비"))</f>
        <v/>
      </c>
      <c r="AF23" s="63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45661</v>
      </c>
      <c r="E24" s="91" t="inlineStr">
        <is>
          <t>KR</t>
        </is>
      </c>
      <c r="F24" s="91" t="n">
        <v>62101000</v>
      </c>
      <c r="G24" s="91" t="n">
        <v>1401</v>
      </c>
      <c r="H24" s="92" t="n">
        <v>460000</v>
      </c>
      <c r="I24" s="91" t="inlineStr">
        <is>
          <t>1월 국내출장 - M항공</t>
        </is>
      </c>
      <c r="J24" s="91" t="inlineStr">
        <is>
          <t>V10001</t>
        </is>
      </c>
      <c r="K24" s="91" t="inlineStr">
        <is>
          <t>M항공</t>
        </is>
      </c>
      <c r="M24" s="9">
        <f>IF($A24="","",VALUE($A24&amp;"")*12+VALUE($B24&amp;""))</f>
        <v/>
      </c>
      <c r="N24" s="63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3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3">
        <f>IF($A24="","",IF(COUNTIF(변동분석!$E$7:$E$506,O24)&gt;0,"Y","N"))</f>
        <v/>
      </c>
      <c r="W24" s="63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3">
        <f>IF($A24="","",IFERROR(INDEX(계정매핑!$E$5:$E$504,MATCH($F24&amp;"",계정매핑!$A$5:$A$504,0))&amp;"","공통비"))</f>
        <v/>
      </c>
      <c r="AF24" s="63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45661</v>
      </c>
      <c r="E25" s="91" t="inlineStr">
        <is>
          <t>KR</t>
        </is>
      </c>
      <c r="F25" s="91" t="n">
        <v>62101000</v>
      </c>
      <c r="G25" s="91" t="n">
        <v>1701</v>
      </c>
      <c r="H25" s="92" t="n">
        <v>191000</v>
      </c>
      <c r="I25" s="91" t="inlineStr">
        <is>
          <t>1월 국내출장 - (법인카드)</t>
        </is>
      </c>
      <c r="J25" s="91" t="inlineStr">
        <is>
          <t>V10009</t>
        </is>
      </c>
      <c r="K25" s="91" t="inlineStr">
        <is>
          <t>(법인카드)</t>
        </is>
      </c>
      <c r="M25" s="9">
        <f>IF($A25="","",VALUE($A25&amp;"")*12+VALUE($B25&amp;""))</f>
        <v/>
      </c>
      <c r="N25" s="63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3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3">
        <f>IF($A25="","",IF(COUNTIF(변동분석!$E$7:$E$506,O25)&gt;0,"Y","N"))</f>
        <v/>
      </c>
      <c r="W25" s="63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3">
        <f>IF($A25="","",IFERROR(INDEX(계정매핑!$E$5:$E$504,MATCH($F25&amp;"",계정매핑!$A$5:$A$504,0))&amp;"","공통비"))</f>
        <v/>
      </c>
      <c r="AF25" s="63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45661</v>
      </c>
      <c r="E26" s="91" t="inlineStr">
        <is>
          <t>KR</t>
        </is>
      </c>
      <c r="F26" s="91" t="n">
        <v>62201000</v>
      </c>
      <c r="G26" s="91" t="n">
        <v>1502</v>
      </c>
      <c r="H26" s="92" t="n">
        <v>269000</v>
      </c>
      <c r="I26" s="91" t="inlineStr">
        <is>
          <t>1월 통신요금 - P통신</t>
        </is>
      </c>
      <c r="J26" s="91" t="inlineStr">
        <is>
          <t>V10013</t>
        </is>
      </c>
      <c r="K26" s="91" t="inlineStr">
        <is>
          <t>P통신</t>
        </is>
      </c>
      <c r="M26" s="9">
        <f>IF($A26="","",VALUE($A26&amp;"")*12+VALUE($B26&amp;""))</f>
        <v/>
      </c>
      <c r="N26" s="63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3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3">
        <f>IF($A26="","",IF(COUNTIF(변동분석!$E$7:$E$506,O26)&gt;0,"Y","N"))</f>
        <v/>
      </c>
      <c r="W26" s="63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3">
        <f>IF($A26="","",IFERROR(INDEX(계정매핑!$E$5:$E$504,MATCH($F26&amp;"",계정매핑!$A$5:$A$504,0))&amp;"","공통비"))</f>
        <v/>
      </c>
      <c r="AF26" s="63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45661</v>
      </c>
      <c r="E27" s="91" t="inlineStr">
        <is>
          <t>KR</t>
        </is>
      </c>
      <c r="F27" s="91" t="n">
        <v>62401000</v>
      </c>
      <c r="G27" s="91" t="n">
        <v>1401</v>
      </c>
      <c r="H27" s="92" t="n">
        <v>235000</v>
      </c>
      <c r="I27" s="91" t="inlineStr">
        <is>
          <t>1월 인쇄물 제작 - S출판</t>
        </is>
      </c>
      <c r="J27" s="91" t="inlineStr">
        <is>
          <t>V10014</t>
        </is>
      </c>
      <c r="K27" s="91" t="inlineStr">
        <is>
          <t>S출판</t>
        </is>
      </c>
      <c r="M27" s="9">
        <f>IF($A27="","",VALUE($A27&amp;"")*12+VALUE($B27&amp;""))</f>
        <v/>
      </c>
      <c r="N27" s="63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3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3">
        <f>IF($A27="","",IF(COUNTIF(변동분석!$E$7:$E$506,O27)&gt;0,"Y","N"))</f>
        <v/>
      </c>
      <c r="W27" s="63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3">
        <f>IF($A27="","",IFERROR(INDEX(계정매핑!$E$5:$E$504,MATCH($F27&amp;"",계정매핑!$A$5:$A$504,0))&amp;"","공통비"))</f>
        <v/>
      </c>
      <c r="AF27" s="63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45661</v>
      </c>
      <c r="E28" s="91" t="inlineStr">
        <is>
          <t>KR</t>
        </is>
      </c>
      <c r="F28" s="91" t="n">
        <v>62901000</v>
      </c>
      <c r="G28" s="91" t="n">
        <v>1801</v>
      </c>
      <c r="H28" s="92" t="n">
        <v>18507000</v>
      </c>
      <c r="I28" s="91" t="inlineStr">
        <is>
          <t>1월 자문 수수료 - W컨설팅</t>
        </is>
      </c>
      <c r="J28" s="91" t="inlineStr">
        <is>
          <t>V10006</t>
        </is>
      </c>
      <c r="K28" s="91" t="inlineStr">
        <is>
          <t>W컨설팅</t>
        </is>
      </c>
      <c r="M28" s="9">
        <f>IF($A28="","",VALUE($A28&amp;"")*12+VALUE($B28&amp;""))</f>
        <v/>
      </c>
      <c r="N28" s="63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3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3">
        <f>IF($A28="","",IF(COUNTIF(변동분석!$E$7:$E$506,O28)&gt;0,"Y","N"))</f>
        <v/>
      </c>
      <c r="W28" s="63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3">
        <f>IF($A28="","",IFERROR(INDEX(계정매핑!$E$5:$E$504,MATCH($F28&amp;"",계정매핑!$A$5:$A$504,0))&amp;"","공통비"))</f>
        <v/>
      </c>
      <c r="AF28" s="63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45661</v>
      </c>
      <c r="E29" s="91" t="inlineStr">
        <is>
          <t>KR</t>
        </is>
      </c>
      <c r="F29" s="91" t="n">
        <v>62902000</v>
      </c>
      <c r="G29" s="91" t="n">
        <v>1801</v>
      </c>
      <c r="H29" s="92" t="n">
        <v>1790000</v>
      </c>
      <c r="I29" s="91" t="inlineStr">
        <is>
          <t>1월 콜 위탁 수수료(건별)</t>
        </is>
      </c>
      <c r="J29" s="91" t="inlineStr">
        <is>
          <t>V10015</t>
        </is>
      </c>
      <c r="K29" s="91" t="inlineStr">
        <is>
          <t>J콜센터</t>
        </is>
      </c>
      <c r="M29" s="9">
        <f>IF($A29="","",VALUE($A29&amp;"")*12+VALUE($B29&amp;""))</f>
        <v/>
      </c>
      <c r="N29" s="63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3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3">
        <f>IF($A29="","",IF(COUNTIF(변동분석!$E$7:$E$506,O29)&gt;0,"Y","N"))</f>
        <v/>
      </c>
      <c r="W29" s="63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3">
        <f>IF($A29="","",IFERROR(INDEX(계정매핑!$E$5:$E$504,MATCH($F29&amp;"",계정매핑!$A$5:$A$504,0))&amp;"","공통비"))</f>
        <v/>
      </c>
      <c r="AF29" s="63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45661</v>
      </c>
      <c r="E30" s="91" t="inlineStr">
        <is>
          <t>KR</t>
        </is>
      </c>
      <c r="F30" s="91" t="n">
        <v>63001000</v>
      </c>
      <c r="G30" s="91" t="n">
        <v>1951</v>
      </c>
      <c r="H30" s="92" t="n">
        <v>2223000</v>
      </c>
      <c r="I30" s="91" t="inlineStr">
        <is>
          <t>1월 SW 유지보수 - Y소프트</t>
        </is>
      </c>
      <c r="J30" s="91" t="inlineStr">
        <is>
          <t>V10016</t>
        </is>
      </c>
      <c r="K30" s="91" t="inlineStr">
        <is>
          <t>Y소프트</t>
        </is>
      </c>
      <c r="M30" s="9">
        <f>IF($A30="","",VALUE($A30&amp;"")*12+VALUE($B30&amp;""))</f>
        <v/>
      </c>
      <c r="N30" s="63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3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3">
        <f>IF($A30="","",IF(COUNTIF(변동분석!$E$7:$E$506,O30)&gt;0,"Y","N"))</f>
        <v/>
      </c>
      <c r="W30" s="63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3">
        <f>IF($A30="","",IFERROR(INDEX(계정매핑!$E$5:$E$504,MATCH($F30&amp;"",계정매핑!$A$5:$A$504,0))&amp;"","공통비"))</f>
        <v/>
      </c>
      <c r="AF30" s="63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45662</v>
      </c>
      <c r="E31" s="91" t="inlineStr">
        <is>
          <t>KR</t>
        </is>
      </c>
      <c r="F31" s="91" t="n">
        <v>62101000</v>
      </c>
      <c r="G31" s="91" t="n">
        <v>1201</v>
      </c>
      <c r="H31" s="92" t="n">
        <v>145000</v>
      </c>
      <c r="I31" s="91" t="inlineStr">
        <is>
          <t>1월 국내출장 - (법인카드)</t>
        </is>
      </c>
      <c r="J31" s="91" t="inlineStr">
        <is>
          <t>V10009</t>
        </is>
      </c>
      <c r="K31" s="91" t="inlineStr">
        <is>
          <t>(법인카드)</t>
        </is>
      </c>
      <c r="M31" s="9">
        <f>IF($A31="","",VALUE($A31&amp;"")*12+VALUE($B31&amp;""))</f>
        <v/>
      </c>
      <c r="N31" s="63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3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3">
        <f>IF($A31="","",IF(COUNTIF(변동분석!$E$7:$E$506,O31)&gt;0,"Y","N"))</f>
        <v/>
      </c>
      <c r="W31" s="63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3">
        <f>IF($A31="","",IFERROR(INDEX(계정매핑!$E$5:$E$504,MATCH($F31&amp;"",계정매핑!$A$5:$A$504,0))&amp;"","공통비"))</f>
        <v/>
      </c>
      <c r="AF31" s="63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45662</v>
      </c>
      <c r="E32" s="91" t="inlineStr">
        <is>
          <t>KR</t>
        </is>
      </c>
      <c r="F32" s="91" t="n">
        <v>62101000</v>
      </c>
      <c r="G32" s="91" t="n">
        <v>1301</v>
      </c>
      <c r="H32" s="92" t="n">
        <v>230000</v>
      </c>
      <c r="I32" s="91" t="inlineStr">
        <is>
          <t>1월 국내출장 - (법인카드)</t>
        </is>
      </c>
      <c r="J32" s="91" t="inlineStr">
        <is>
          <t>V10009</t>
        </is>
      </c>
      <c r="K32" s="91" t="inlineStr">
        <is>
          <t>(법인카드)</t>
        </is>
      </c>
      <c r="M32" s="9">
        <f>IF($A32="","",VALUE($A32&amp;"")*12+VALUE($B32&amp;""))</f>
        <v/>
      </c>
      <c r="N32" s="63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3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3">
        <f>IF($A32="","",IF(COUNTIF(변동분석!$E$7:$E$506,O32)&gt;0,"Y","N"))</f>
        <v/>
      </c>
      <c r="W32" s="63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3">
        <f>IF($A32="","",IFERROR(INDEX(계정매핑!$E$5:$E$504,MATCH($F32&amp;"",계정매핑!$A$5:$A$504,0))&amp;"","공통비"))</f>
        <v/>
      </c>
      <c r="AF32" s="63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45662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389000</v>
      </c>
      <c r="I33" s="91" t="inlineStr">
        <is>
          <t>1월 국내출장 - (법인카드)</t>
        </is>
      </c>
      <c r="J33" s="91" t="inlineStr">
        <is>
          <t>V10009</t>
        </is>
      </c>
      <c r="K33" s="91" t="inlineStr">
        <is>
          <t>(법인카드)</t>
        </is>
      </c>
      <c r="M33" s="9">
        <f>IF($A33="","",VALUE($A33&amp;"")*12+VALUE($B33&amp;""))</f>
        <v/>
      </c>
      <c r="N33" s="63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3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3">
        <f>IF($A33="","",IF(COUNTIF(변동분석!$E$7:$E$506,O33)&gt;0,"Y","N"))</f>
        <v/>
      </c>
      <c r="W33" s="63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3">
        <f>IF($A33="","",IFERROR(INDEX(계정매핑!$E$5:$E$504,MATCH($F33&amp;"",계정매핑!$A$5:$A$504,0))&amp;"","공통비"))</f>
        <v/>
      </c>
      <c r="AF33" s="63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45662</v>
      </c>
      <c r="E34" s="91" t="inlineStr">
        <is>
          <t>KR</t>
        </is>
      </c>
      <c r="F34" s="91" t="n">
        <v>62102000</v>
      </c>
      <c r="G34" s="91" t="n">
        <v>1501</v>
      </c>
      <c r="H34" s="92" t="n">
        <v>115000</v>
      </c>
      <c r="I34" s="91" t="inlineStr">
        <is>
          <t>1월 해외출장 - N호텔</t>
        </is>
      </c>
      <c r="J34" s="91" t="inlineStr">
        <is>
          <t>V10008</t>
        </is>
      </c>
      <c r="K34" s="91" t="inlineStr">
        <is>
          <t>N호텔</t>
        </is>
      </c>
      <c r="M34" s="9">
        <f>IF($A34="","",VALUE($A34&amp;"")*12+VALUE($B34&amp;""))</f>
        <v/>
      </c>
      <c r="N34" s="63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3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3">
        <f>IF($A34="","",IF(COUNTIF(변동분석!$E$7:$E$506,O34)&gt;0,"Y","N"))</f>
        <v/>
      </c>
      <c r="W34" s="63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3">
        <f>IF($A34="","",IFERROR(INDEX(계정매핑!$E$5:$E$504,MATCH($F34&amp;"",계정매핑!$A$5:$A$504,0))&amp;"","공통비"))</f>
        <v/>
      </c>
      <c r="AF34" s="63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45662</v>
      </c>
      <c r="E35" s="91" t="inlineStr">
        <is>
          <t>KR</t>
        </is>
      </c>
      <c r="F35" s="91" t="n">
        <v>62201000</v>
      </c>
      <c r="G35" s="91" t="n">
        <v>1801</v>
      </c>
      <c r="H35" s="92" t="n">
        <v>4801000</v>
      </c>
      <c r="I35" s="91" t="inlineStr">
        <is>
          <t>1월 통신요금 - O텔레콤</t>
        </is>
      </c>
      <c r="J35" s="91" t="inlineStr">
        <is>
          <t>V10002</t>
        </is>
      </c>
      <c r="K35" s="91" t="inlineStr">
        <is>
          <t>O텔레콤</t>
        </is>
      </c>
      <c r="M35" s="9">
        <f>IF($A35="","",VALUE($A35&amp;"")*12+VALUE($B35&amp;""))</f>
        <v/>
      </c>
      <c r="N35" s="63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3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3">
        <f>IF($A35="","",IF(COUNTIF(변동분석!$E$7:$E$506,O35)&gt;0,"Y","N"))</f>
        <v/>
      </c>
      <c r="W35" s="63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3">
        <f>IF($A35="","",IFERROR(INDEX(계정매핑!$E$5:$E$504,MATCH($F35&amp;"",계정매핑!$A$5:$A$504,0))&amp;"","공통비"))</f>
        <v/>
      </c>
      <c r="AF35" s="63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45662</v>
      </c>
      <c r="E36" s="91" t="inlineStr">
        <is>
          <t>KR</t>
        </is>
      </c>
      <c r="F36" s="91" t="n">
        <v>62401000</v>
      </c>
      <c r="G36" s="91" t="n">
        <v>1502</v>
      </c>
      <c r="H36" s="92" t="n">
        <v>1165000</v>
      </c>
      <c r="I36" s="91" t="inlineStr">
        <is>
          <t>1월 인쇄물 제작 - S출판</t>
        </is>
      </c>
      <c r="J36" s="91" t="inlineStr">
        <is>
          <t>V10014</t>
        </is>
      </c>
      <c r="K36" s="91" t="inlineStr">
        <is>
          <t>S출판</t>
        </is>
      </c>
      <c r="M36" s="9">
        <f>IF($A36="","",VALUE($A36&amp;"")*12+VALUE($B36&amp;""))</f>
        <v/>
      </c>
      <c r="N36" s="63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3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3">
        <f>IF($A36="","",IF(COUNTIF(변동분석!$E$7:$E$506,O36)&gt;0,"Y","N"))</f>
        <v/>
      </c>
      <c r="W36" s="63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3">
        <f>IF($A36="","",IFERROR(INDEX(계정매핑!$E$5:$E$504,MATCH($F36&amp;"",계정매핑!$A$5:$A$504,0))&amp;"","공통비"))</f>
        <v/>
      </c>
      <c r="AF36" s="63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45662</v>
      </c>
      <c r="E37" s="91" t="inlineStr">
        <is>
          <t>KR</t>
        </is>
      </c>
      <c r="F37" s="91" t="n">
        <v>62501000</v>
      </c>
      <c r="G37" s="91" t="n">
        <v>1301</v>
      </c>
      <c r="H37" s="92" t="n">
        <v>114000</v>
      </c>
      <c r="I37" s="91" t="inlineStr">
        <is>
          <t>1월 회의 다과 - (법인카드)</t>
        </is>
      </c>
      <c r="J37" s="91" t="inlineStr">
        <is>
          <t>V10009</t>
        </is>
      </c>
      <c r="K37" s="91" t="inlineStr">
        <is>
          <t>(법인카드)</t>
        </is>
      </c>
      <c r="M37" s="9">
        <f>IF($A37="","",VALUE($A37&amp;"")*12+VALUE($B37&amp;""))</f>
        <v/>
      </c>
      <c r="N37" s="63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3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3">
        <f>IF($A37="","",IF(COUNTIF(변동분석!$E$7:$E$506,O37)&gt;0,"Y","N"))</f>
        <v/>
      </c>
      <c r="W37" s="63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3">
        <f>IF($A37="","",IFERROR(INDEX(계정매핑!$E$5:$E$504,MATCH($F37&amp;"",계정매핑!$A$5:$A$504,0))&amp;"","공통비"))</f>
        <v/>
      </c>
      <c r="AF37" s="63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45662</v>
      </c>
      <c r="E38" s="91" t="inlineStr">
        <is>
          <t>KR</t>
        </is>
      </c>
      <c r="F38" s="91" t="n">
        <v>62501000</v>
      </c>
      <c r="G38" s="91" t="n">
        <v>1701</v>
      </c>
      <c r="H38" s="92" t="n">
        <v>114000</v>
      </c>
      <c r="I38" s="91" t="inlineStr">
        <is>
          <t>1월 회의 다과 - T케이터링</t>
        </is>
      </c>
      <c r="J38" s="91" t="inlineStr">
        <is>
          <t>V10005</t>
        </is>
      </c>
      <c r="K38" s="91" t="inlineStr">
        <is>
          <t>T케이터링</t>
        </is>
      </c>
      <c r="M38" s="9">
        <f>IF($A38="","",VALUE($A38&amp;"")*12+VALUE($B38&amp;""))</f>
        <v/>
      </c>
      <c r="N38" s="63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3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3">
        <f>IF($A38="","",IF(COUNTIF(변동분석!$E$7:$E$506,O38)&gt;0,"Y","N"))</f>
        <v/>
      </c>
      <c r="W38" s="63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3">
        <f>IF($A38="","",IFERROR(INDEX(계정매핑!$E$5:$E$504,MATCH($F38&amp;"",계정매핑!$A$5:$A$504,0))&amp;"","공통비"))</f>
        <v/>
      </c>
      <c r="AF38" s="63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45662</v>
      </c>
      <c r="E39" s="91" t="inlineStr">
        <is>
          <t>KR</t>
        </is>
      </c>
      <c r="F39" s="91" t="n">
        <v>62902000</v>
      </c>
      <c r="G39" s="91" t="n">
        <v>1101</v>
      </c>
      <c r="H39" s="92" t="n">
        <v>1277000</v>
      </c>
      <c r="I39" s="91" t="inlineStr">
        <is>
          <t>1월 업무 위탁 수수료 - J콜센터</t>
        </is>
      </c>
      <c r="J39" s="91" t="inlineStr">
        <is>
          <t>V10015</t>
        </is>
      </c>
      <c r="K39" s="91" t="inlineStr">
        <is>
          <t>J콜센터</t>
        </is>
      </c>
      <c r="M39" s="9">
        <f>IF($A39="","",VALUE($A39&amp;"")*12+VALUE($B39&amp;""))</f>
        <v/>
      </c>
      <c r="N39" s="63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3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3">
        <f>IF($A39="","",IF(COUNTIF(변동분석!$E$7:$E$506,O39)&gt;0,"Y","N"))</f>
        <v/>
      </c>
      <c r="W39" s="63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3">
        <f>IF($A39="","",IFERROR(INDEX(계정매핑!$E$5:$E$504,MATCH($F39&amp;"",계정매핑!$A$5:$A$504,0))&amp;"","공통비"))</f>
        <v/>
      </c>
      <c r="AF39" s="63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45662</v>
      </c>
      <c r="E40" s="91" t="inlineStr">
        <is>
          <t>KR</t>
        </is>
      </c>
      <c r="F40" s="91" t="n">
        <v>62902000</v>
      </c>
      <c r="G40" s="91" t="n">
        <v>1401</v>
      </c>
      <c r="H40" s="92" t="n">
        <v>3166000</v>
      </c>
      <c r="I40" s="91" t="inlineStr">
        <is>
          <t>1월 업무 위탁 수수료 - J콜센터</t>
        </is>
      </c>
      <c r="J40" s="91" t="inlineStr">
        <is>
          <t>V10015</t>
        </is>
      </c>
      <c r="K40" s="91" t="inlineStr">
        <is>
          <t>J콜센터</t>
        </is>
      </c>
      <c r="M40" s="9">
        <f>IF($A40="","",VALUE($A40&amp;"")*12+VALUE($B40&amp;""))</f>
        <v/>
      </c>
      <c r="N40" s="63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3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3">
        <f>IF($A40="","",IF(COUNTIF(변동분석!$E$7:$E$506,O40)&gt;0,"Y","N"))</f>
        <v/>
      </c>
      <c r="W40" s="63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3">
        <f>IF($A40="","",IFERROR(INDEX(계정매핑!$E$5:$E$504,MATCH($F40&amp;"",계정매핑!$A$5:$A$504,0))&amp;"","공통비"))</f>
        <v/>
      </c>
      <c r="AF40" s="63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45663</v>
      </c>
      <c r="E41" s="91" t="inlineStr">
        <is>
          <t>KR</t>
        </is>
      </c>
      <c r="F41" s="91" t="n">
        <v>62101000</v>
      </c>
      <c r="G41" s="91" t="n">
        <v>1801</v>
      </c>
      <c r="H41" s="92" t="n">
        <v>202000</v>
      </c>
      <c r="I41" s="91" t="inlineStr">
        <is>
          <t>1월 국내출장 - L여행사</t>
        </is>
      </c>
      <c r="J41" s="91" t="inlineStr">
        <is>
          <t>V10017</t>
        </is>
      </c>
      <c r="K41" s="91" t="inlineStr">
        <is>
          <t>L여행사</t>
        </is>
      </c>
      <c r="M41" s="9">
        <f>IF($A41="","",VALUE($A41&amp;"")*12+VALUE($B41&amp;""))</f>
        <v/>
      </c>
      <c r="N41" s="63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3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3">
        <f>IF($A41="","",IF(COUNTIF(변동분석!$E$7:$E$506,O41)&gt;0,"Y","N"))</f>
        <v/>
      </c>
      <c r="W41" s="63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3">
        <f>IF($A41="","",IFERROR(INDEX(계정매핑!$E$5:$E$504,MATCH($F41&amp;"",계정매핑!$A$5:$A$504,0))&amp;"","공통비"))</f>
        <v/>
      </c>
      <c r="AF41" s="63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45663</v>
      </c>
      <c r="E42" s="91" t="inlineStr">
        <is>
          <t>KR</t>
        </is>
      </c>
      <c r="F42" s="91" t="n">
        <v>62102000</v>
      </c>
      <c r="G42" s="91" t="n">
        <v>1201</v>
      </c>
      <c r="H42" s="92" t="n">
        <v>32000</v>
      </c>
      <c r="I42" s="91" t="inlineStr">
        <is>
          <t>1월 해외출장 - M항공</t>
        </is>
      </c>
      <c r="J42" s="91" t="inlineStr">
        <is>
          <t>V10001</t>
        </is>
      </c>
      <c r="K42" s="91" t="inlineStr">
        <is>
          <t>M항공</t>
        </is>
      </c>
      <c r="M42" s="9">
        <f>IF($A42="","",VALUE($A42&amp;"")*12+VALUE($B42&amp;""))</f>
        <v/>
      </c>
      <c r="N42" s="63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3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3">
        <f>IF($A42="","",IF(COUNTIF(변동분석!$E$7:$E$506,O42)&gt;0,"Y","N"))</f>
        <v/>
      </c>
      <c r="W42" s="63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3">
        <f>IF($A42="","",IFERROR(INDEX(계정매핑!$E$5:$E$504,MATCH($F42&amp;"",계정매핑!$A$5:$A$504,0))&amp;"","공통비"))</f>
        <v/>
      </c>
      <c r="AF42" s="63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45663</v>
      </c>
      <c r="E43" s="91" t="inlineStr">
        <is>
          <t>KR</t>
        </is>
      </c>
      <c r="F43" s="91" t="n">
        <v>62102000</v>
      </c>
      <c r="G43" s="91" t="n">
        <v>1301</v>
      </c>
      <c r="H43" s="92" t="n">
        <v>123000</v>
      </c>
      <c r="I43" s="91" t="inlineStr">
        <is>
          <t>1월 해외출장 - M항공</t>
        </is>
      </c>
      <c r="J43" s="91" t="inlineStr">
        <is>
          <t>V10001</t>
        </is>
      </c>
      <c r="K43" s="91" t="inlineStr">
        <is>
          <t>M항공</t>
        </is>
      </c>
      <c r="M43" s="9">
        <f>IF($A43="","",VALUE($A43&amp;"")*12+VALUE($B43&amp;""))</f>
        <v/>
      </c>
      <c r="N43" s="63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3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3">
        <f>IF($A43="","",IF(COUNTIF(변동분석!$E$7:$E$506,O43)&gt;0,"Y","N"))</f>
        <v/>
      </c>
      <c r="W43" s="63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3">
        <f>IF($A43="","",IFERROR(INDEX(계정매핑!$E$5:$E$504,MATCH($F43&amp;"",계정매핑!$A$5:$A$504,0))&amp;"","공통비"))</f>
        <v/>
      </c>
      <c r="AF43" s="63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45663</v>
      </c>
      <c r="E44" s="91" t="inlineStr">
        <is>
          <t>KR</t>
        </is>
      </c>
      <c r="F44" s="91" t="n">
        <v>62102000</v>
      </c>
      <c r="G44" s="91" t="n">
        <v>1502</v>
      </c>
      <c r="H44" s="92" t="n">
        <v>109000</v>
      </c>
      <c r="I44" s="91" t="inlineStr">
        <is>
          <t>1월 해외출장 - N호텔</t>
        </is>
      </c>
      <c r="J44" s="91" t="inlineStr">
        <is>
          <t>V10008</t>
        </is>
      </c>
      <c r="K44" s="91" t="inlineStr">
        <is>
          <t>N호텔</t>
        </is>
      </c>
      <c r="M44" s="9">
        <f>IF($A44="","",VALUE($A44&amp;"")*12+VALUE($B44&amp;""))</f>
        <v/>
      </c>
      <c r="N44" s="63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3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3">
        <f>IF($A44="","",IF(COUNTIF(변동분석!$E$7:$E$506,O44)&gt;0,"Y","N"))</f>
        <v/>
      </c>
      <c r="W44" s="63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3">
        <f>IF($A44="","",IFERROR(INDEX(계정매핑!$E$5:$E$504,MATCH($F44&amp;"",계정매핑!$A$5:$A$504,0))&amp;"","공통비"))</f>
        <v/>
      </c>
      <c r="AF44" s="63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45663</v>
      </c>
      <c r="E45" s="91" t="inlineStr">
        <is>
          <t>KR</t>
        </is>
      </c>
      <c r="F45" s="91" t="n">
        <v>62201000</v>
      </c>
      <c r="G45" s="91" t="n">
        <v>1601</v>
      </c>
      <c r="H45" s="92" t="n">
        <v>524000</v>
      </c>
      <c r="I45" s="91" t="inlineStr">
        <is>
          <t>1월 통신요금 - O텔레콤</t>
        </is>
      </c>
      <c r="J45" s="91" t="inlineStr">
        <is>
          <t>V10002</t>
        </is>
      </c>
      <c r="K45" s="91" t="inlineStr">
        <is>
          <t>O텔레콤</t>
        </is>
      </c>
      <c r="M45" s="9">
        <f>IF($A45="","",VALUE($A45&amp;"")*12+VALUE($B45&amp;""))</f>
        <v/>
      </c>
      <c r="N45" s="63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3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3">
        <f>IF($A45="","",IF(COUNTIF(변동분석!$E$7:$E$506,O45)&gt;0,"Y","N"))</f>
        <v/>
      </c>
      <c r="W45" s="63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3">
        <f>IF($A45="","",IFERROR(INDEX(계정매핑!$E$5:$E$504,MATCH($F45&amp;"",계정매핑!$A$5:$A$504,0))&amp;"","공통비"))</f>
        <v/>
      </c>
      <c r="AF45" s="63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45663</v>
      </c>
      <c r="E46" s="91" t="inlineStr">
        <is>
          <t>KR</t>
        </is>
      </c>
      <c r="F46" s="91" t="n">
        <v>62201000</v>
      </c>
      <c r="G46" s="91" t="n">
        <v>1602</v>
      </c>
      <c r="H46" s="92" t="n">
        <v>762000</v>
      </c>
      <c r="I46" s="91" t="inlineStr">
        <is>
          <t>1월 통신요금 - P통신</t>
        </is>
      </c>
      <c r="J46" s="91" t="inlineStr">
        <is>
          <t>V10013</t>
        </is>
      </c>
      <c r="K46" s="91" t="inlineStr">
        <is>
          <t>P통신</t>
        </is>
      </c>
      <c r="M46" s="9">
        <f>IF($A46="","",VALUE($A46&amp;"")*12+VALUE($B46&amp;""))</f>
        <v/>
      </c>
      <c r="N46" s="63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3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3">
        <f>IF($A46="","",IF(COUNTIF(변동분석!$E$7:$E$506,O46)&gt;0,"Y","N"))</f>
        <v/>
      </c>
      <c r="W46" s="63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3">
        <f>IF($A46="","",IFERROR(INDEX(계정매핑!$E$5:$E$504,MATCH($F46&amp;"",계정매핑!$A$5:$A$504,0))&amp;"","공통비"))</f>
        <v/>
      </c>
      <c r="AF46" s="63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45663</v>
      </c>
      <c r="E47" s="91" t="inlineStr">
        <is>
          <t>KR</t>
        </is>
      </c>
      <c r="F47" s="91" t="n">
        <v>62401000</v>
      </c>
      <c r="G47" s="91" t="n">
        <v>1801</v>
      </c>
      <c r="H47" s="92" t="n">
        <v>3075000</v>
      </c>
      <c r="I47" s="91" t="inlineStr">
        <is>
          <t>1월 인쇄물 제작 - S출판</t>
        </is>
      </c>
      <c r="J47" s="91" t="inlineStr">
        <is>
          <t>V10014</t>
        </is>
      </c>
      <c r="K47" s="91" t="inlineStr">
        <is>
          <t>S출판</t>
        </is>
      </c>
      <c r="M47" s="9">
        <f>IF($A47="","",VALUE($A47&amp;"")*12+VALUE($B47&amp;""))</f>
        <v/>
      </c>
      <c r="N47" s="63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3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3">
        <f>IF($A47="","",IF(COUNTIF(변동분석!$E$7:$E$506,O47)&gt;0,"Y","N"))</f>
        <v/>
      </c>
      <c r="W47" s="63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3">
        <f>IF($A47="","",IFERROR(INDEX(계정매핑!$E$5:$E$504,MATCH($F47&amp;"",계정매핑!$A$5:$A$504,0))&amp;"","공통비"))</f>
        <v/>
      </c>
      <c r="AF47" s="63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45663</v>
      </c>
      <c r="E48" s="91" t="inlineStr">
        <is>
          <t>KR</t>
        </is>
      </c>
      <c r="F48" s="91" t="n">
        <v>62802000</v>
      </c>
      <c r="G48" s="91" t="n">
        <v>1301</v>
      </c>
      <c r="H48" s="92" t="n">
        <v>5790000</v>
      </c>
      <c r="I48" s="91" t="inlineStr">
        <is>
          <t>1월 위탁교육 - I교육원</t>
        </is>
      </c>
      <c r="J48" s="91" t="inlineStr">
        <is>
          <t>V10018</t>
        </is>
      </c>
      <c r="K48" s="91" t="inlineStr">
        <is>
          <t>I교육원</t>
        </is>
      </c>
      <c r="M48" s="9">
        <f>IF($A48="","",VALUE($A48&amp;"")*12+VALUE($B48&amp;""))</f>
        <v/>
      </c>
      <c r="N48" s="63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3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3">
        <f>IF($A48="","",IF(COUNTIF(변동분석!$E$7:$E$506,O48)&gt;0,"Y","N"))</f>
        <v/>
      </c>
      <c r="W48" s="63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3">
        <f>IF($A48="","",IFERROR(INDEX(계정매핑!$E$5:$E$504,MATCH($F48&amp;"",계정매핑!$A$5:$A$504,0))&amp;"","공통비"))</f>
        <v/>
      </c>
      <c r="AF48" s="63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45663</v>
      </c>
      <c r="E49" s="91" t="inlineStr">
        <is>
          <t>KR</t>
        </is>
      </c>
      <c r="F49" s="91" t="n">
        <v>62902000</v>
      </c>
      <c r="G49" s="91" t="n">
        <v>1101</v>
      </c>
      <c r="H49" s="92" t="n">
        <v>1240000</v>
      </c>
      <c r="I49" s="91" t="inlineStr">
        <is>
          <t>1월 업무 위탁 수수료 - X서비스</t>
        </is>
      </c>
      <c r="J49" s="91" t="inlineStr">
        <is>
          <t>V10019</t>
        </is>
      </c>
      <c r="K49" s="91" t="inlineStr">
        <is>
          <t>X서비스</t>
        </is>
      </c>
      <c r="M49" s="9">
        <f>IF($A49="","",VALUE($A49&amp;"")*12+VALUE($B49&amp;""))</f>
        <v/>
      </c>
      <c r="N49" s="63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3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3">
        <f>IF($A49="","",IF(COUNTIF(변동분석!$E$7:$E$506,O49)&gt;0,"Y","N"))</f>
        <v/>
      </c>
      <c r="W49" s="63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3">
        <f>IF($A49="","",IFERROR(INDEX(계정매핑!$E$5:$E$504,MATCH($F49&amp;"",계정매핑!$A$5:$A$504,0))&amp;"","공통비"))</f>
        <v/>
      </c>
      <c r="AF49" s="63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45663</v>
      </c>
      <c r="E50" s="91" t="inlineStr">
        <is>
          <t>KR</t>
        </is>
      </c>
      <c r="F50" s="91" t="n">
        <v>62902000</v>
      </c>
      <c r="G50" s="91" t="n">
        <v>1951</v>
      </c>
      <c r="H50" s="92" t="n">
        <v>2140000</v>
      </c>
      <c r="I50" s="91" t="inlineStr">
        <is>
          <t>1월 업무 위탁 수수료 - X서비스</t>
        </is>
      </c>
      <c r="J50" s="91" t="inlineStr">
        <is>
          <t>V10019</t>
        </is>
      </c>
      <c r="K50" s="91" t="inlineStr">
        <is>
          <t>X서비스</t>
        </is>
      </c>
      <c r="M50" s="9">
        <f>IF($A50="","",VALUE($A50&amp;"")*12+VALUE($B50&amp;""))</f>
        <v/>
      </c>
      <c r="N50" s="63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3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3">
        <f>IF($A50="","",IF(COUNTIF(변동분석!$E$7:$E$506,O50)&gt;0,"Y","N"))</f>
        <v/>
      </c>
      <c r="W50" s="63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3">
        <f>IF($A50="","",IFERROR(INDEX(계정매핑!$E$5:$E$504,MATCH($F50&amp;"",계정매핑!$A$5:$A$504,0))&amp;"","공통비"))</f>
        <v/>
      </c>
      <c r="AF50" s="63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45663</v>
      </c>
      <c r="E51" s="91" t="inlineStr">
        <is>
          <t>KR</t>
        </is>
      </c>
      <c r="F51" s="91" t="n">
        <v>63001000</v>
      </c>
      <c r="G51" s="91" t="n">
        <v>1701</v>
      </c>
      <c r="H51" s="92" t="n">
        <v>17436000</v>
      </c>
      <c r="I51" s="91" t="inlineStr">
        <is>
          <t>1월 SW 유지보수 - Y소프트</t>
        </is>
      </c>
      <c r="J51" s="91" t="inlineStr">
        <is>
          <t>V10016</t>
        </is>
      </c>
      <c r="K51" s="91" t="inlineStr">
        <is>
          <t>Y소프트</t>
        </is>
      </c>
      <c r="M51" s="9">
        <f>IF($A51="","",VALUE($A51&amp;"")*12+VALUE($B51&amp;""))</f>
        <v/>
      </c>
      <c r="N51" s="63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3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3">
        <f>IF($A51="","",IF(COUNTIF(변동분석!$E$7:$E$506,O51)&gt;0,"Y","N"))</f>
        <v/>
      </c>
      <c r="W51" s="63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3">
        <f>IF($A51="","",IFERROR(INDEX(계정매핑!$E$5:$E$504,MATCH($F51&amp;"",계정매핑!$A$5:$A$504,0))&amp;"","공통비"))</f>
        <v/>
      </c>
      <c r="AF51" s="63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45663</v>
      </c>
      <c r="E52" s="91" t="inlineStr">
        <is>
          <t>KR</t>
        </is>
      </c>
      <c r="F52" s="91" t="n">
        <v>63502000</v>
      </c>
      <c r="G52" s="91" t="n">
        <v>1902</v>
      </c>
      <c r="H52" s="92" t="n">
        <v>153070000</v>
      </c>
      <c r="I52" s="91" t="inlineStr">
        <is>
          <t>1월 유지수수료 - (전속설계사)</t>
        </is>
      </c>
      <c r="J52" s="91" t="inlineStr">
        <is>
          <t>V10020</t>
        </is>
      </c>
      <c r="K52" s="91" t="inlineStr">
        <is>
          <t>(전속설계사)</t>
        </is>
      </c>
      <c r="M52" s="9">
        <f>IF($A52="","",VALUE($A52&amp;"")*12+VALUE($B52&amp;""))</f>
        <v/>
      </c>
      <c r="N52" s="63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3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3">
        <f>IF($A52="","",IF(COUNTIF(변동분석!$E$7:$E$506,O52)&gt;0,"Y","N"))</f>
        <v/>
      </c>
      <c r="W52" s="63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3">
        <f>IF($A52="","",IFERROR(INDEX(계정매핑!$E$5:$E$504,MATCH($F52&amp;"",계정매핑!$A$5:$A$504,0))&amp;"","공통비"))</f>
        <v/>
      </c>
      <c r="AF52" s="63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45664</v>
      </c>
      <c r="E53" s="91" t="inlineStr">
        <is>
          <t>KR</t>
        </is>
      </c>
      <c r="F53" s="91" t="n">
        <v>62101000</v>
      </c>
      <c r="G53" s="91" t="n">
        <v>1701</v>
      </c>
      <c r="H53" s="92" t="n">
        <v>196000</v>
      </c>
      <c r="I53" s="91" t="inlineStr">
        <is>
          <t>1월 국내출장 - L여행사</t>
        </is>
      </c>
      <c r="J53" s="91" t="inlineStr">
        <is>
          <t>V10017</t>
        </is>
      </c>
      <c r="K53" s="91" t="inlineStr">
        <is>
          <t>L여행사</t>
        </is>
      </c>
      <c r="M53" s="9">
        <f>IF($A53="","",VALUE($A53&amp;"")*12+VALUE($B53&amp;""))</f>
        <v/>
      </c>
      <c r="N53" s="63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3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3">
        <f>IF($A53="","",IF(COUNTIF(변동분석!$E$7:$E$506,O53)&gt;0,"Y","N"))</f>
        <v/>
      </c>
      <c r="W53" s="63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3">
        <f>IF($A53="","",IFERROR(INDEX(계정매핑!$E$5:$E$504,MATCH($F53&amp;"",계정매핑!$A$5:$A$504,0))&amp;"","공통비"))</f>
        <v/>
      </c>
      <c r="AF53" s="63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45664</v>
      </c>
      <c r="E54" s="91" t="inlineStr">
        <is>
          <t>KR</t>
        </is>
      </c>
      <c r="F54" s="91" t="n">
        <v>62101000</v>
      </c>
      <c r="G54" s="91" t="n">
        <v>1801</v>
      </c>
      <c r="H54" s="92" t="n">
        <v>200000</v>
      </c>
      <c r="I54" s="91" t="inlineStr">
        <is>
          <t>1월 국내출장 - L여행사</t>
        </is>
      </c>
      <c r="J54" s="91" t="inlineStr">
        <is>
          <t>V10017</t>
        </is>
      </c>
      <c r="K54" s="91" t="inlineStr">
        <is>
          <t>L여행사</t>
        </is>
      </c>
      <c r="M54" s="9">
        <f>IF($A54="","",VALUE($A54&amp;"")*12+VALUE($B54&amp;""))</f>
        <v/>
      </c>
      <c r="N54" s="63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3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3">
        <f>IF($A54="","",IF(COUNTIF(변동분석!$E$7:$E$506,O54)&gt;0,"Y","N"))</f>
        <v/>
      </c>
      <c r="W54" s="63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3">
        <f>IF($A54="","",IFERROR(INDEX(계정매핑!$E$5:$E$504,MATCH($F54&amp;"",계정매핑!$A$5:$A$504,0))&amp;"","공통비"))</f>
        <v/>
      </c>
      <c r="AF54" s="63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45664</v>
      </c>
      <c r="E55" s="91" t="inlineStr">
        <is>
          <t>KR</t>
        </is>
      </c>
      <c r="F55" s="91" t="n">
        <v>62201000</v>
      </c>
      <c r="G55" s="91" t="n">
        <v>1101</v>
      </c>
      <c r="H55" s="92" t="n">
        <v>447000</v>
      </c>
      <c r="I55" s="91" t="inlineStr">
        <is>
          <t>1월 통신요금 - P통신</t>
        </is>
      </c>
      <c r="J55" s="91" t="inlineStr">
        <is>
          <t>V10013</t>
        </is>
      </c>
      <c r="K55" s="91" t="inlineStr">
        <is>
          <t>P통신</t>
        </is>
      </c>
      <c r="M55" s="9">
        <f>IF($A55="","",VALUE($A55&amp;"")*12+VALUE($B55&amp;""))</f>
        <v/>
      </c>
      <c r="N55" s="63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3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3">
        <f>IF($A55="","",IF(COUNTIF(변동분석!$E$7:$E$506,O55)&gt;0,"Y","N"))</f>
        <v/>
      </c>
      <c r="W55" s="63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3">
        <f>IF($A55="","",IFERROR(INDEX(계정매핑!$E$5:$E$504,MATCH($F55&amp;"",계정매핑!$A$5:$A$504,0))&amp;"","공통비"))</f>
        <v/>
      </c>
      <c r="AF55" s="63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45664</v>
      </c>
      <c r="E56" s="91" t="inlineStr">
        <is>
          <t>KR</t>
        </is>
      </c>
      <c r="F56" s="91" t="n">
        <v>62301000</v>
      </c>
      <c r="G56" s="91" t="n">
        <v>1101</v>
      </c>
      <c r="H56" s="92" t="n">
        <v>242000</v>
      </c>
      <c r="I56" s="91" t="inlineStr">
        <is>
          <t>1월 소모품 구입 - Q오피스</t>
        </is>
      </c>
      <c r="J56" s="91" t="inlineStr">
        <is>
          <t>V10003</t>
        </is>
      </c>
      <c r="K56" s="91" t="inlineStr">
        <is>
          <t>Q오피스</t>
        </is>
      </c>
      <c r="M56" s="9">
        <f>IF($A56="","",VALUE($A56&amp;"")*12+VALUE($B56&amp;""))</f>
        <v/>
      </c>
      <c r="N56" s="63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3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3">
        <f>IF($A56="","",IF(COUNTIF(변동분석!$E$7:$E$506,O56)&gt;0,"Y","N"))</f>
        <v/>
      </c>
      <c r="W56" s="63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3">
        <f>IF($A56="","",IFERROR(INDEX(계정매핑!$E$5:$E$504,MATCH($F56&amp;"",계정매핑!$A$5:$A$504,0))&amp;"","공통비"))</f>
        <v/>
      </c>
      <c r="AF56" s="63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45664</v>
      </c>
      <c r="E57" s="91" t="inlineStr">
        <is>
          <t>KR</t>
        </is>
      </c>
      <c r="F57" s="91" t="n">
        <v>62301000</v>
      </c>
      <c r="G57" s="91" t="n">
        <v>1502</v>
      </c>
      <c r="H57" s="92" t="n">
        <v>377000</v>
      </c>
      <c r="I57" s="91" t="inlineStr">
        <is>
          <t>1월 소모품 구입 - R문구</t>
        </is>
      </c>
      <c r="J57" s="91" t="inlineStr">
        <is>
          <t>V10021</t>
        </is>
      </c>
      <c r="K57" s="91" t="inlineStr">
        <is>
          <t>R문구</t>
        </is>
      </c>
      <c r="M57" s="9">
        <f>IF($A57="","",VALUE($A57&amp;"")*12+VALUE($B57&amp;""))</f>
        <v/>
      </c>
      <c r="N57" s="63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3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3">
        <f>IF($A57="","",IF(COUNTIF(변동분석!$E$7:$E$506,O57)&gt;0,"Y","N"))</f>
        <v/>
      </c>
      <c r="W57" s="63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3">
        <f>IF($A57="","",IFERROR(INDEX(계정매핑!$E$5:$E$504,MATCH($F57&amp;"",계정매핑!$A$5:$A$504,0))&amp;"","공통비"))</f>
        <v/>
      </c>
      <c r="AF57" s="63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45664</v>
      </c>
      <c r="E58" s="91" t="inlineStr">
        <is>
          <t>KR</t>
        </is>
      </c>
      <c r="F58" s="91" t="n">
        <v>62901000</v>
      </c>
      <c r="G58" s="91" t="n">
        <v>1951</v>
      </c>
      <c r="H58" s="92" t="n">
        <v>3507000</v>
      </c>
      <c r="I58" s="91" t="inlineStr">
        <is>
          <t>1월 자문 수수료 - K회계법인</t>
        </is>
      </c>
      <c r="J58" s="91" t="inlineStr">
        <is>
          <t>V10010</t>
        </is>
      </c>
      <c r="K58" s="91" t="inlineStr">
        <is>
          <t>K회계법인</t>
        </is>
      </c>
      <c r="M58" s="9">
        <f>IF($A58="","",VALUE($A58&amp;"")*12+VALUE($B58&amp;""))</f>
        <v/>
      </c>
      <c r="N58" s="63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3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3">
        <f>IF($A58="","",IF(COUNTIF(변동분석!$E$7:$E$506,O58)&gt;0,"Y","N"))</f>
        <v/>
      </c>
      <c r="W58" s="63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3">
        <f>IF($A58="","",IFERROR(INDEX(계정매핑!$E$5:$E$504,MATCH($F58&amp;"",계정매핑!$A$5:$A$504,0))&amp;"","공통비"))</f>
        <v/>
      </c>
      <c r="AF58" s="63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45664</v>
      </c>
      <c r="E59" s="91" t="inlineStr">
        <is>
          <t>KR</t>
        </is>
      </c>
      <c r="F59" s="91" t="n">
        <v>62902000</v>
      </c>
      <c r="G59" s="91" t="n">
        <v>1201</v>
      </c>
      <c r="H59" s="92" t="n">
        <v>1831000</v>
      </c>
      <c r="I59" s="91" t="inlineStr">
        <is>
          <t>1월 업무 위탁 수수료 - X서비스</t>
        </is>
      </c>
      <c r="J59" s="91" t="inlineStr">
        <is>
          <t>V10019</t>
        </is>
      </c>
      <c r="K59" s="91" t="inlineStr">
        <is>
          <t>X서비스</t>
        </is>
      </c>
      <c r="M59" s="9">
        <f>IF($A59="","",VALUE($A59&amp;"")*12+VALUE($B59&amp;""))</f>
        <v/>
      </c>
      <c r="N59" s="63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3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3">
        <f>IF($A59="","",IF(COUNTIF(변동분석!$E$7:$E$506,O59)&gt;0,"Y","N"))</f>
        <v/>
      </c>
      <c r="W59" s="63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3">
        <f>IF($A59="","",IFERROR(INDEX(계정매핑!$E$5:$E$504,MATCH($F59&amp;"",계정매핑!$A$5:$A$504,0))&amp;"","공통비"))</f>
        <v/>
      </c>
      <c r="AF59" s="63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45664</v>
      </c>
      <c r="E60" s="91" t="inlineStr">
        <is>
          <t>KR</t>
        </is>
      </c>
      <c r="F60" s="91" t="n">
        <v>62902000</v>
      </c>
      <c r="G60" s="91" t="n">
        <v>1801</v>
      </c>
      <c r="H60" s="92" t="n">
        <v>1786000</v>
      </c>
      <c r="I60" s="91" t="inlineStr">
        <is>
          <t>1월 콜 위탁 수수료(건별)</t>
        </is>
      </c>
      <c r="J60" s="91" t="inlineStr">
        <is>
          <t>V10015</t>
        </is>
      </c>
      <c r="K60" s="91" t="inlineStr">
        <is>
          <t>J콜센터</t>
        </is>
      </c>
      <c r="M60" s="9">
        <f>IF($A60="","",VALUE($A60&amp;"")*12+VALUE($B60&amp;""))</f>
        <v/>
      </c>
      <c r="N60" s="63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3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3">
        <f>IF($A60="","",IF(COUNTIF(변동분석!$E$7:$E$506,O60)&gt;0,"Y","N"))</f>
        <v/>
      </c>
      <c r="W60" s="63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3">
        <f>IF($A60="","",IFERROR(INDEX(계정매핑!$E$5:$E$504,MATCH($F60&amp;"",계정매핑!$A$5:$A$504,0))&amp;"","공통비"))</f>
        <v/>
      </c>
      <c r="AF60" s="63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45665</v>
      </c>
      <c r="E61" s="91" t="inlineStr">
        <is>
          <t>KR</t>
        </is>
      </c>
      <c r="F61" s="91" t="n">
        <v>62101000</v>
      </c>
      <c r="G61" s="91" t="n">
        <v>1602</v>
      </c>
      <c r="H61" s="92" t="n">
        <v>1454000</v>
      </c>
      <c r="I61" s="91" t="inlineStr">
        <is>
          <t>1월 국내출장 - L여행사</t>
        </is>
      </c>
      <c r="J61" s="91" t="inlineStr">
        <is>
          <t>V10017</t>
        </is>
      </c>
      <c r="K61" s="91" t="inlineStr">
        <is>
          <t>L여행사</t>
        </is>
      </c>
      <c r="M61" s="9">
        <f>IF($A61="","",VALUE($A61&amp;"")*12+VALUE($B61&amp;""))</f>
        <v/>
      </c>
      <c r="N61" s="63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3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3">
        <f>IF($A61="","",IF(COUNTIF(변동분석!$E$7:$E$506,O61)&gt;0,"Y","N"))</f>
        <v/>
      </c>
      <c r="W61" s="63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3">
        <f>IF($A61="","",IFERROR(INDEX(계정매핑!$E$5:$E$504,MATCH($F61&amp;"",계정매핑!$A$5:$A$504,0))&amp;"","공통비"))</f>
        <v/>
      </c>
      <c r="AF61" s="63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45665</v>
      </c>
      <c r="E62" s="91" t="inlineStr">
        <is>
          <t>KR</t>
        </is>
      </c>
      <c r="F62" s="91" t="n">
        <v>62102000</v>
      </c>
      <c r="G62" s="91" t="n">
        <v>1601</v>
      </c>
      <c r="H62" s="92" t="n">
        <v>287000</v>
      </c>
      <c r="I62" s="91" t="inlineStr">
        <is>
          <t>1월 해외출장 - M항공</t>
        </is>
      </c>
      <c r="J62" s="91" t="inlineStr">
        <is>
          <t>V10001</t>
        </is>
      </c>
      <c r="K62" s="91" t="inlineStr">
        <is>
          <t>M항공</t>
        </is>
      </c>
      <c r="M62" s="9">
        <f>IF($A62="","",VALUE($A62&amp;"")*12+VALUE($B62&amp;""))</f>
        <v/>
      </c>
      <c r="N62" s="63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3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3">
        <f>IF($A62="","",IF(COUNTIF(변동분석!$E$7:$E$506,O62)&gt;0,"Y","N"))</f>
        <v/>
      </c>
      <c r="W62" s="63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3">
        <f>IF($A62="","",IFERROR(INDEX(계정매핑!$E$5:$E$504,MATCH($F62&amp;"",계정매핑!$A$5:$A$504,0))&amp;"","공통비"))</f>
        <v/>
      </c>
      <c r="AF62" s="63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45665</v>
      </c>
      <c r="E63" s="91" t="inlineStr">
        <is>
          <t>KR</t>
        </is>
      </c>
      <c r="F63" s="91" t="n">
        <v>62301000</v>
      </c>
      <c r="G63" s="91" t="n">
        <v>1401</v>
      </c>
      <c r="H63" s="92" t="n">
        <v>74000</v>
      </c>
      <c r="I63" s="91" t="inlineStr">
        <is>
          <t>1월 소모품 구입 - Q오피스</t>
        </is>
      </c>
      <c r="J63" s="91" t="inlineStr">
        <is>
          <t>V10003</t>
        </is>
      </c>
      <c r="K63" s="91" t="inlineStr">
        <is>
          <t>Q오피스</t>
        </is>
      </c>
      <c r="M63" s="9">
        <f>IF($A63="","",VALUE($A63&amp;"")*12+VALUE($B63&amp;""))</f>
        <v/>
      </c>
      <c r="N63" s="63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3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3">
        <f>IF($A63="","",IF(COUNTIF(변동분석!$E$7:$E$506,O63)&gt;0,"Y","N"))</f>
        <v/>
      </c>
      <c r="W63" s="63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3">
        <f>IF($A63="","",IFERROR(INDEX(계정매핑!$E$5:$E$504,MATCH($F63&amp;"",계정매핑!$A$5:$A$504,0))&amp;"","공통비"))</f>
        <v/>
      </c>
      <c r="AF63" s="63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45665</v>
      </c>
      <c r="E64" s="91" t="inlineStr">
        <is>
          <t>KR</t>
        </is>
      </c>
      <c r="F64" s="91" t="n">
        <v>62301000</v>
      </c>
      <c r="G64" s="91" t="n">
        <v>1601</v>
      </c>
      <c r="H64" s="92" t="n">
        <v>341000</v>
      </c>
      <c r="I64" s="91" t="inlineStr">
        <is>
          <t>1월 소모품 구입 - R문구</t>
        </is>
      </c>
      <c r="J64" s="91" t="inlineStr">
        <is>
          <t>V10021</t>
        </is>
      </c>
      <c r="K64" s="91" t="inlineStr">
        <is>
          <t>R문구</t>
        </is>
      </c>
      <c r="M64" s="9">
        <f>IF($A64="","",VALUE($A64&amp;"")*12+VALUE($B64&amp;""))</f>
        <v/>
      </c>
      <c r="N64" s="63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3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3">
        <f>IF($A64="","",IF(COUNTIF(변동분석!$E$7:$E$506,O64)&gt;0,"Y","N"))</f>
        <v/>
      </c>
      <c r="W64" s="63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3">
        <f>IF($A64="","",IFERROR(INDEX(계정매핑!$E$5:$E$504,MATCH($F64&amp;"",계정매핑!$A$5:$A$504,0))&amp;"","공통비"))</f>
        <v/>
      </c>
      <c r="AF64" s="63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45665</v>
      </c>
      <c r="E65" s="91" t="inlineStr">
        <is>
          <t>KR</t>
        </is>
      </c>
      <c r="F65" s="91" t="n">
        <v>62401000</v>
      </c>
      <c r="G65" s="91" t="n">
        <v>1501</v>
      </c>
      <c r="H65" s="92" t="n">
        <v>2049000</v>
      </c>
      <c r="I65" s="91" t="inlineStr">
        <is>
          <t>1월 인쇄물 제작 - G인쇄</t>
        </is>
      </c>
      <c r="J65" s="91" t="inlineStr">
        <is>
          <t>V10004</t>
        </is>
      </c>
      <c r="K65" s="91" t="inlineStr">
        <is>
          <t>G인쇄</t>
        </is>
      </c>
      <c r="M65" s="9">
        <f>IF($A65="","",VALUE($A65&amp;"")*12+VALUE($B65&amp;""))</f>
        <v/>
      </c>
      <c r="N65" s="63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3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3">
        <f>IF($A65="","",IF(COUNTIF(변동분석!$E$7:$E$506,O65)&gt;0,"Y","N"))</f>
        <v/>
      </c>
      <c r="W65" s="63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3">
        <f>IF($A65="","",IFERROR(INDEX(계정매핑!$E$5:$E$504,MATCH($F65&amp;"",계정매핑!$A$5:$A$504,0))&amp;"","공통비"))</f>
        <v/>
      </c>
      <c r="AF65" s="63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45665</v>
      </c>
      <c r="E66" s="91" t="inlineStr">
        <is>
          <t>KR</t>
        </is>
      </c>
      <c r="F66" s="91" t="n">
        <v>62501000</v>
      </c>
      <c r="G66" s="91" t="n">
        <v>1601</v>
      </c>
      <c r="H66" s="92" t="n">
        <v>241000</v>
      </c>
      <c r="I66" s="91" t="inlineStr">
        <is>
          <t>1월 회의 다과 - (법인카드)</t>
        </is>
      </c>
      <c r="J66" s="91" t="inlineStr">
        <is>
          <t>V10009</t>
        </is>
      </c>
      <c r="K66" s="91" t="inlineStr">
        <is>
          <t>(법인카드)</t>
        </is>
      </c>
      <c r="M66" s="9">
        <f>IF($A66="","",VALUE($A66&amp;"")*12+VALUE($B66&amp;""))</f>
        <v/>
      </c>
      <c r="N66" s="63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3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3">
        <f>IF($A66="","",IF(COUNTIF(변동분석!$E$7:$E$506,O66)&gt;0,"Y","N"))</f>
        <v/>
      </c>
      <c r="W66" s="63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3">
        <f>IF($A66="","",IFERROR(INDEX(계정매핑!$E$5:$E$504,MATCH($F66&amp;"",계정매핑!$A$5:$A$504,0))&amp;"","공통비"))</f>
        <v/>
      </c>
      <c r="AF66" s="63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45665</v>
      </c>
      <c r="E67" s="91" t="inlineStr">
        <is>
          <t>KR</t>
        </is>
      </c>
      <c r="F67" s="91" t="n">
        <v>62902000</v>
      </c>
      <c r="G67" s="91" t="n">
        <v>1101</v>
      </c>
      <c r="H67" s="92" t="n">
        <v>1191000</v>
      </c>
      <c r="I67" s="91" t="inlineStr">
        <is>
          <t>1월 업무 위탁 수수료 - J콜센터</t>
        </is>
      </c>
      <c r="J67" s="91" t="inlineStr">
        <is>
          <t>V10015</t>
        </is>
      </c>
      <c r="K67" s="91" t="inlineStr">
        <is>
          <t>J콜센터</t>
        </is>
      </c>
      <c r="M67" s="9">
        <f>IF($A67="","",VALUE($A67&amp;"")*12+VALUE($B67&amp;""))</f>
        <v/>
      </c>
      <c r="N67" s="63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3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3">
        <f>IF($A67="","",IF(COUNTIF(변동분석!$E$7:$E$506,O67)&gt;0,"Y","N"))</f>
        <v/>
      </c>
      <c r="W67" s="63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3">
        <f>IF($A67="","",IFERROR(INDEX(계정매핑!$E$5:$E$504,MATCH($F67&amp;"",계정매핑!$A$5:$A$504,0))&amp;"","공통비"))</f>
        <v/>
      </c>
      <c r="AF67" s="63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45665</v>
      </c>
      <c r="E68" s="91" t="inlineStr">
        <is>
          <t>KR</t>
        </is>
      </c>
      <c r="F68" s="91" t="n">
        <v>62902000</v>
      </c>
      <c r="G68" s="91" t="n">
        <v>1101</v>
      </c>
      <c r="H68" s="92" t="n">
        <v>1915000</v>
      </c>
      <c r="I68" s="91" t="inlineStr">
        <is>
          <t>1월 업무 위탁 수수료 - X서비스</t>
        </is>
      </c>
      <c r="J68" s="91" t="inlineStr">
        <is>
          <t>V10019</t>
        </is>
      </c>
      <c r="K68" s="91" t="inlineStr">
        <is>
          <t>X서비스</t>
        </is>
      </c>
      <c r="M68" s="9">
        <f>IF($A68="","",VALUE($A68&amp;"")*12+VALUE($B68&amp;""))</f>
        <v/>
      </c>
      <c r="N68" s="63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3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3">
        <f>IF($A68="","",IF(COUNTIF(변동분석!$E$7:$E$506,O68)&gt;0,"Y","N"))</f>
        <v/>
      </c>
      <c r="W68" s="63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3">
        <f>IF($A68="","",IFERROR(INDEX(계정매핑!$E$5:$E$504,MATCH($F68&amp;"",계정매핑!$A$5:$A$504,0))&amp;"","공통비"))</f>
        <v/>
      </c>
      <c r="AF68" s="63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45666</v>
      </c>
      <c r="E69" s="91" t="inlineStr">
        <is>
          <t>KR</t>
        </is>
      </c>
      <c r="F69" s="91" t="n">
        <v>62101000</v>
      </c>
      <c r="G69" s="91" t="n">
        <v>1401</v>
      </c>
      <c r="H69" s="92" t="n">
        <v>378000</v>
      </c>
      <c r="I69" s="91" t="inlineStr">
        <is>
          <t>1월 국내출장 - L여행사</t>
        </is>
      </c>
      <c r="J69" s="91" t="inlineStr">
        <is>
          <t>V10017</t>
        </is>
      </c>
      <c r="K69" s="91" t="inlineStr">
        <is>
          <t>L여행사</t>
        </is>
      </c>
      <c r="M69" s="9">
        <f>IF($A69="","",VALUE($A69&amp;"")*12+VALUE($B69&amp;""))</f>
        <v/>
      </c>
      <c r="N69" s="63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3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3">
        <f>IF($A69="","",IF(COUNTIF(변동분석!$E$7:$E$506,O69)&gt;0,"Y","N"))</f>
        <v/>
      </c>
      <c r="W69" s="63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3">
        <f>IF($A69="","",IFERROR(INDEX(계정매핑!$E$5:$E$504,MATCH($F69&amp;"",계정매핑!$A$5:$A$504,0))&amp;"","공통비"))</f>
        <v/>
      </c>
      <c r="AF69" s="63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45666</v>
      </c>
      <c r="E70" s="91" t="inlineStr">
        <is>
          <t>KR</t>
        </is>
      </c>
      <c r="F70" s="91" t="n">
        <v>62101000</v>
      </c>
      <c r="G70" s="91" t="n">
        <v>1601</v>
      </c>
      <c r="H70" s="92" t="n">
        <v>746000</v>
      </c>
      <c r="I70" s="91" t="inlineStr">
        <is>
          <t>1월 국내출장 - L여행사</t>
        </is>
      </c>
      <c r="J70" s="91" t="inlineStr">
        <is>
          <t>V10017</t>
        </is>
      </c>
      <c r="K70" s="91" t="inlineStr">
        <is>
          <t>L여행사</t>
        </is>
      </c>
      <c r="M70" s="9">
        <f>IF($A70="","",VALUE($A70&amp;"")*12+VALUE($B70&amp;""))</f>
        <v/>
      </c>
      <c r="N70" s="63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3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3">
        <f>IF($A70="","",IF(COUNTIF(변동분석!$E$7:$E$506,O70)&gt;0,"Y","N"))</f>
        <v/>
      </c>
      <c r="W70" s="63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3">
        <f>IF($A70="","",IFERROR(INDEX(계정매핑!$E$5:$E$504,MATCH($F70&amp;"",계정매핑!$A$5:$A$504,0))&amp;"","공통비"))</f>
        <v/>
      </c>
      <c r="AF70" s="63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45666</v>
      </c>
      <c r="E71" s="91" t="inlineStr">
        <is>
          <t>KR</t>
        </is>
      </c>
      <c r="F71" s="91" t="n">
        <v>62102000</v>
      </c>
      <c r="G71" s="91" t="n">
        <v>1601</v>
      </c>
      <c r="H71" s="92" t="n">
        <v>231000</v>
      </c>
      <c r="I71" s="91" t="inlineStr">
        <is>
          <t>1월 해외출장 - N호텔</t>
        </is>
      </c>
      <c r="J71" s="91" t="inlineStr">
        <is>
          <t>V10008</t>
        </is>
      </c>
      <c r="K71" s="91" t="inlineStr">
        <is>
          <t>N호텔</t>
        </is>
      </c>
      <c r="M71" s="9">
        <f>IF($A71="","",VALUE($A71&amp;"")*12+VALUE($B71&amp;""))</f>
        <v/>
      </c>
      <c r="N71" s="63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3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3">
        <f>IF($A71="","",IF(COUNTIF(변동분석!$E$7:$E$506,O71)&gt;0,"Y","N"))</f>
        <v/>
      </c>
      <c r="W71" s="63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3">
        <f>IF($A71="","",IFERROR(INDEX(계정매핑!$E$5:$E$504,MATCH($F71&amp;"",계정매핑!$A$5:$A$504,0))&amp;"","공통비"))</f>
        <v/>
      </c>
      <c r="AF71" s="63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45666</v>
      </c>
      <c r="E72" s="91" t="inlineStr">
        <is>
          <t>KR</t>
        </is>
      </c>
      <c r="F72" s="91" t="n">
        <v>62201000</v>
      </c>
      <c r="G72" s="91" t="n">
        <v>1951</v>
      </c>
      <c r="H72" s="92" t="n">
        <v>390000</v>
      </c>
      <c r="I72" s="91" t="inlineStr">
        <is>
          <t>1월 통신요금 - P통신</t>
        </is>
      </c>
      <c r="J72" s="91" t="inlineStr">
        <is>
          <t>V10013</t>
        </is>
      </c>
      <c r="K72" s="91" t="inlineStr">
        <is>
          <t>P통신</t>
        </is>
      </c>
      <c r="M72" s="9">
        <f>IF($A72="","",VALUE($A72&amp;"")*12+VALUE($B72&amp;""))</f>
        <v/>
      </c>
      <c r="N72" s="63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3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3">
        <f>IF($A72="","",IF(COUNTIF(변동분석!$E$7:$E$506,O72)&gt;0,"Y","N"))</f>
        <v/>
      </c>
      <c r="W72" s="63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3">
        <f>IF($A72="","",IFERROR(INDEX(계정매핑!$E$5:$E$504,MATCH($F72&amp;"",계정매핑!$A$5:$A$504,0))&amp;"","공통비"))</f>
        <v/>
      </c>
      <c r="AF72" s="63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45666</v>
      </c>
      <c r="E73" s="91" t="inlineStr">
        <is>
          <t>KR</t>
        </is>
      </c>
      <c r="F73" s="91" t="n">
        <v>62301000</v>
      </c>
      <c r="G73" s="91" t="n">
        <v>1301</v>
      </c>
      <c r="H73" s="92" t="n">
        <v>262000</v>
      </c>
      <c r="I73" s="91" t="inlineStr">
        <is>
          <t>1월 소모품 구입 - Q오피스</t>
        </is>
      </c>
      <c r="J73" s="91" t="inlineStr">
        <is>
          <t>V10003</t>
        </is>
      </c>
      <c r="K73" s="91" t="inlineStr">
        <is>
          <t>Q오피스</t>
        </is>
      </c>
      <c r="M73" s="9">
        <f>IF($A73="","",VALUE($A73&amp;"")*12+VALUE($B73&amp;""))</f>
        <v/>
      </c>
      <c r="N73" s="63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3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3">
        <f>IF($A73="","",IF(COUNTIF(변동분석!$E$7:$E$506,O73)&gt;0,"Y","N"))</f>
        <v/>
      </c>
      <c r="W73" s="63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3">
        <f>IF($A73="","",IFERROR(INDEX(계정매핑!$E$5:$E$504,MATCH($F73&amp;"",계정매핑!$A$5:$A$504,0))&amp;"","공통비"))</f>
        <v/>
      </c>
      <c r="AF73" s="63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45666</v>
      </c>
      <c r="E74" s="91" t="inlineStr">
        <is>
          <t>KR</t>
        </is>
      </c>
      <c r="F74" s="91" t="n">
        <v>62301000</v>
      </c>
      <c r="G74" s="91" t="n">
        <v>1401</v>
      </c>
      <c r="H74" s="92" t="n">
        <v>93000</v>
      </c>
      <c r="I74" s="91" t="inlineStr">
        <is>
          <t>1월 소모품 구입 - R문구</t>
        </is>
      </c>
      <c r="J74" s="91" t="inlineStr">
        <is>
          <t>V10021</t>
        </is>
      </c>
      <c r="K74" s="91" t="inlineStr">
        <is>
          <t>R문구</t>
        </is>
      </c>
      <c r="M74" s="9">
        <f>IF($A74="","",VALUE($A74&amp;"")*12+VALUE($B74&amp;""))</f>
        <v/>
      </c>
      <c r="N74" s="63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3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3">
        <f>IF($A74="","",IF(COUNTIF(변동분석!$E$7:$E$506,O74)&gt;0,"Y","N"))</f>
        <v/>
      </c>
      <c r="W74" s="63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3">
        <f>IF($A74="","",IFERROR(INDEX(계정매핑!$E$5:$E$504,MATCH($F74&amp;"",계정매핑!$A$5:$A$504,0))&amp;"","공통비"))</f>
        <v/>
      </c>
      <c r="AF74" s="63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45666</v>
      </c>
      <c r="E75" s="91" t="inlineStr">
        <is>
          <t>KR</t>
        </is>
      </c>
      <c r="F75" s="91" t="n">
        <v>62301000</v>
      </c>
      <c r="G75" s="91" t="n">
        <v>1801</v>
      </c>
      <c r="H75" s="92" t="n">
        <v>584000</v>
      </c>
      <c r="I75" s="91" t="inlineStr">
        <is>
          <t>1월 소모품 구입 - R문구</t>
        </is>
      </c>
      <c r="J75" s="91" t="inlineStr">
        <is>
          <t>V10021</t>
        </is>
      </c>
      <c r="K75" s="91" t="inlineStr">
        <is>
          <t>R문구</t>
        </is>
      </c>
      <c r="M75" s="9">
        <f>IF($A75="","",VALUE($A75&amp;"")*12+VALUE($B75&amp;""))</f>
        <v/>
      </c>
      <c r="N75" s="63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3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3">
        <f>IF($A75="","",IF(COUNTIF(변동분석!$E$7:$E$506,O75)&gt;0,"Y","N"))</f>
        <v/>
      </c>
      <c r="W75" s="63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3">
        <f>IF($A75="","",IFERROR(INDEX(계정매핑!$E$5:$E$504,MATCH($F75&amp;"",계정매핑!$A$5:$A$504,0))&amp;"","공통비"))</f>
        <v/>
      </c>
      <c r="AF75" s="63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62501000</v>
      </c>
      <c r="G76" s="91" t="n">
        <v>1401</v>
      </c>
      <c r="H76" s="92" t="n">
        <v>155000</v>
      </c>
      <c r="I76" s="91" t="inlineStr">
        <is>
          <t>1월 회의 다과 - T케이터링</t>
        </is>
      </c>
      <c r="J76" s="91" t="inlineStr">
        <is>
          <t>V10005</t>
        </is>
      </c>
      <c r="K76" s="91" t="inlineStr">
        <is>
          <t>T케이터링</t>
        </is>
      </c>
      <c r="M76" s="9">
        <f>IF($A76="","",VALUE($A76&amp;"")*12+VALUE($B76&amp;""))</f>
        <v/>
      </c>
      <c r="N76" s="63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3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3">
        <f>IF($A76="","",IF(COUNTIF(변동분석!$E$7:$E$506,O76)&gt;0,"Y","N"))</f>
        <v/>
      </c>
      <c r="W76" s="63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3">
        <f>IF($A76="","",IFERROR(INDEX(계정매핑!$E$5:$E$504,MATCH($F76&amp;"",계정매핑!$A$5:$A$504,0))&amp;"","공통비"))</f>
        <v/>
      </c>
      <c r="AF76" s="63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62901000</v>
      </c>
      <c r="G77" s="91" t="n">
        <v>1101</v>
      </c>
      <c r="H77" s="92" t="n">
        <v>3664000</v>
      </c>
      <c r="I77" s="91" t="inlineStr">
        <is>
          <t>1월 자문 수수료 - K회계법인</t>
        </is>
      </c>
      <c r="J77" s="91" t="inlineStr">
        <is>
          <t>V10010</t>
        </is>
      </c>
      <c r="K77" s="91" t="inlineStr">
        <is>
          <t>K회계법인</t>
        </is>
      </c>
      <c r="M77" s="9">
        <f>IF($A77="","",VALUE($A77&amp;"")*12+VALUE($B77&amp;""))</f>
        <v/>
      </c>
      <c r="N77" s="63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3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3">
        <f>IF($A77="","",IF(COUNTIF(변동분석!$E$7:$E$506,O77)&gt;0,"Y","N"))</f>
        <v/>
      </c>
      <c r="W77" s="63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3">
        <f>IF($A77="","",IFERROR(INDEX(계정매핑!$E$5:$E$504,MATCH($F77&amp;"",계정매핑!$A$5:$A$504,0))&amp;"","공통비"))</f>
        <v/>
      </c>
      <c r="AF77" s="63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62901000</v>
      </c>
      <c r="G78" s="91" t="n">
        <v>1951</v>
      </c>
      <c r="H78" s="92" t="n">
        <v>4150000</v>
      </c>
      <c r="I78" s="91" t="inlineStr">
        <is>
          <t>1월 자문 수수료 - K회계법인</t>
        </is>
      </c>
      <c r="J78" s="91" t="inlineStr">
        <is>
          <t>V10010</t>
        </is>
      </c>
      <c r="K78" s="91" t="inlineStr">
        <is>
          <t>K회계법인</t>
        </is>
      </c>
      <c r="M78" s="9">
        <f>IF($A78="","",VALUE($A78&amp;"")*12+VALUE($B78&amp;""))</f>
        <v/>
      </c>
      <c r="N78" s="63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3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3">
        <f>IF($A78="","",IF(COUNTIF(변동분석!$E$7:$E$506,O78)&gt;0,"Y","N"))</f>
        <v/>
      </c>
      <c r="W78" s="63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3">
        <f>IF($A78="","",IFERROR(INDEX(계정매핑!$E$5:$E$504,MATCH($F78&amp;"",계정매핑!$A$5:$A$504,0))&amp;"","공통비"))</f>
        <v/>
      </c>
      <c r="AF78" s="63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45667</v>
      </c>
      <c r="E79" s="91" t="inlineStr">
        <is>
          <t>KR</t>
        </is>
      </c>
      <c r="F79" s="91" t="n">
        <v>62101000</v>
      </c>
      <c r="G79" s="91" t="n">
        <v>1201</v>
      </c>
      <c r="H79" s="92" t="n">
        <v>163000</v>
      </c>
      <c r="I79" s="91" t="inlineStr">
        <is>
          <t>1월 국내출장 - M항공</t>
        </is>
      </c>
      <c r="J79" s="91" t="inlineStr">
        <is>
          <t>V10001</t>
        </is>
      </c>
      <c r="K79" s="91" t="inlineStr">
        <is>
          <t>M항공</t>
        </is>
      </c>
      <c r="M79" s="9">
        <f>IF($A79="","",VALUE($A79&amp;"")*12+VALUE($B79&amp;""))</f>
        <v/>
      </c>
      <c r="N79" s="63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3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3">
        <f>IF($A79="","",IF(COUNTIF(변동분석!$E$7:$E$506,O79)&gt;0,"Y","N"))</f>
        <v/>
      </c>
      <c r="W79" s="63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3">
        <f>IF($A79="","",IFERROR(INDEX(계정매핑!$E$5:$E$504,MATCH($F79&amp;"",계정매핑!$A$5:$A$504,0))&amp;"","공통비"))</f>
        <v/>
      </c>
      <c r="AF79" s="63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45667</v>
      </c>
      <c r="E80" s="91" t="inlineStr">
        <is>
          <t>KR</t>
        </is>
      </c>
      <c r="F80" s="91" t="n">
        <v>62101000</v>
      </c>
      <c r="G80" s="91" t="n">
        <v>1301</v>
      </c>
      <c r="H80" s="92" t="n">
        <v>169000</v>
      </c>
      <c r="I80" s="91" t="inlineStr">
        <is>
          <t>1월 국내출장 - (법인카드)</t>
        </is>
      </c>
      <c r="J80" s="91" t="inlineStr">
        <is>
          <t>V10009</t>
        </is>
      </c>
      <c r="K80" s="91" t="inlineStr">
        <is>
          <t>(법인카드)</t>
        </is>
      </c>
      <c r="M80" s="9">
        <f>IF($A80="","",VALUE($A80&amp;"")*12+VALUE($B80&amp;""))</f>
        <v/>
      </c>
      <c r="N80" s="63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3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3">
        <f>IF($A80="","",IF(COUNTIF(변동분석!$E$7:$E$506,O80)&gt;0,"Y","N"))</f>
        <v/>
      </c>
      <c r="W80" s="63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3">
        <f>IF($A80="","",IFERROR(INDEX(계정매핑!$E$5:$E$504,MATCH($F80&amp;"",계정매핑!$A$5:$A$504,0))&amp;"","공통비"))</f>
        <v/>
      </c>
      <c r="AF80" s="63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45667</v>
      </c>
      <c r="E81" s="91" t="inlineStr">
        <is>
          <t>KR</t>
        </is>
      </c>
      <c r="F81" s="91" t="n">
        <v>62101000</v>
      </c>
      <c r="G81" s="91" t="n">
        <v>1501</v>
      </c>
      <c r="H81" s="92" t="n">
        <v>361000</v>
      </c>
      <c r="I81" s="91" t="inlineStr">
        <is>
          <t>1월 국내출장 - (법인카드)</t>
        </is>
      </c>
      <c r="J81" s="91" t="inlineStr">
        <is>
          <t>V10009</t>
        </is>
      </c>
      <c r="K81" s="91" t="inlineStr">
        <is>
          <t>(법인카드)</t>
        </is>
      </c>
      <c r="M81" s="9">
        <f>IF($A81="","",VALUE($A81&amp;"")*12+VALUE($B81&amp;""))</f>
        <v/>
      </c>
      <c r="N81" s="63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3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3">
        <f>IF($A81="","",IF(COUNTIF(변동분석!$E$7:$E$506,O81)&gt;0,"Y","N"))</f>
        <v/>
      </c>
      <c r="W81" s="63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3">
        <f>IF($A81="","",IFERROR(INDEX(계정매핑!$E$5:$E$504,MATCH($F81&amp;"",계정매핑!$A$5:$A$504,0))&amp;"","공통비"))</f>
        <v/>
      </c>
      <c r="AF81" s="63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45667</v>
      </c>
      <c r="E82" s="91" t="inlineStr">
        <is>
          <t>KR</t>
        </is>
      </c>
      <c r="F82" s="91" t="n">
        <v>62102000</v>
      </c>
      <c r="G82" s="91" t="n">
        <v>1401</v>
      </c>
      <c r="H82" s="92" t="n">
        <v>82000</v>
      </c>
      <c r="I82" s="91" t="inlineStr">
        <is>
          <t>1월 해외출장 - M항공</t>
        </is>
      </c>
      <c r="J82" s="91" t="inlineStr">
        <is>
          <t>V10001</t>
        </is>
      </c>
      <c r="K82" s="91" t="inlineStr">
        <is>
          <t>M항공</t>
        </is>
      </c>
      <c r="M82" s="9">
        <f>IF($A82="","",VALUE($A82&amp;"")*12+VALUE($B82&amp;""))</f>
        <v/>
      </c>
      <c r="N82" s="63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3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3">
        <f>IF($A82="","",IF(COUNTIF(변동분석!$E$7:$E$506,O82)&gt;0,"Y","N"))</f>
        <v/>
      </c>
      <c r="W82" s="63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3">
        <f>IF($A82="","",IFERROR(INDEX(계정매핑!$E$5:$E$504,MATCH($F82&amp;"",계정매핑!$A$5:$A$504,0))&amp;"","공통비"))</f>
        <v/>
      </c>
      <c r="AF82" s="63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45667</v>
      </c>
      <c r="E83" s="91" t="inlineStr">
        <is>
          <t>KR</t>
        </is>
      </c>
      <c r="F83" s="91" t="n">
        <v>62102000</v>
      </c>
      <c r="G83" s="91" t="n">
        <v>1401</v>
      </c>
      <c r="H83" s="92" t="n">
        <v>88000</v>
      </c>
      <c r="I83" s="91" t="inlineStr">
        <is>
          <t>1월 해외출장 - N호텔</t>
        </is>
      </c>
      <c r="J83" s="91" t="inlineStr">
        <is>
          <t>V10008</t>
        </is>
      </c>
      <c r="K83" s="91" t="inlineStr">
        <is>
          <t>N호텔</t>
        </is>
      </c>
      <c r="M83" s="9">
        <f>IF($A83="","",VALUE($A83&amp;"")*12+VALUE($B83&amp;""))</f>
        <v/>
      </c>
      <c r="N83" s="63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3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3">
        <f>IF($A83="","",IF(COUNTIF(변동분석!$E$7:$E$506,O83)&gt;0,"Y","N"))</f>
        <v/>
      </c>
      <c r="W83" s="63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3">
        <f>IF($A83="","",IFERROR(INDEX(계정매핑!$E$5:$E$504,MATCH($F83&amp;"",계정매핑!$A$5:$A$504,0))&amp;"","공통비"))</f>
        <v/>
      </c>
      <c r="AF83" s="63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45667</v>
      </c>
      <c r="E84" s="91" t="inlineStr">
        <is>
          <t>KR</t>
        </is>
      </c>
      <c r="F84" s="91" t="n">
        <v>62201000</v>
      </c>
      <c r="G84" s="91" t="n">
        <v>1201</v>
      </c>
      <c r="H84" s="92" t="n">
        <v>128000</v>
      </c>
      <c r="I84" s="91" t="inlineStr">
        <is>
          <t>1월 통신요금 - P통신</t>
        </is>
      </c>
      <c r="J84" s="91" t="inlineStr">
        <is>
          <t>V10013</t>
        </is>
      </c>
      <c r="K84" s="91" t="inlineStr">
        <is>
          <t>P통신</t>
        </is>
      </c>
      <c r="M84" s="9">
        <f>IF($A84="","",VALUE($A84&amp;"")*12+VALUE($B84&amp;""))</f>
        <v/>
      </c>
      <c r="N84" s="63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3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3">
        <f>IF($A84="","",IF(COUNTIF(변동분석!$E$7:$E$506,O84)&gt;0,"Y","N"))</f>
        <v/>
      </c>
      <c r="W84" s="63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3">
        <f>IF($A84="","",IFERROR(INDEX(계정매핑!$E$5:$E$504,MATCH($F84&amp;"",계정매핑!$A$5:$A$504,0))&amp;"","공통비"))</f>
        <v/>
      </c>
      <c r="AF84" s="63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45667</v>
      </c>
      <c r="E85" s="91" t="inlineStr">
        <is>
          <t>KR</t>
        </is>
      </c>
      <c r="F85" s="91" t="n">
        <v>62301000</v>
      </c>
      <c r="G85" s="91" t="n">
        <v>1201</v>
      </c>
      <c r="H85" s="92" t="n">
        <v>220000</v>
      </c>
      <c r="I85" s="91" t="inlineStr">
        <is>
          <t>1월 소모품 구입 - R문구</t>
        </is>
      </c>
      <c r="J85" s="91" t="inlineStr">
        <is>
          <t>V10021</t>
        </is>
      </c>
      <c r="K85" s="91" t="inlineStr">
        <is>
          <t>R문구</t>
        </is>
      </c>
      <c r="M85" s="9">
        <f>IF($A85="","",VALUE($A85&amp;"")*12+VALUE($B85&amp;""))</f>
        <v/>
      </c>
      <c r="N85" s="63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3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3">
        <f>IF($A85="","",IF(COUNTIF(변동분석!$E$7:$E$506,O85)&gt;0,"Y","N"))</f>
        <v/>
      </c>
      <c r="W85" s="63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3">
        <f>IF($A85="","",IFERROR(INDEX(계정매핑!$E$5:$E$504,MATCH($F85&amp;"",계정매핑!$A$5:$A$504,0))&amp;"","공통비"))</f>
        <v/>
      </c>
      <c r="AF85" s="63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62701000</v>
      </c>
      <c r="G86" s="91" t="n">
        <v>1501</v>
      </c>
      <c r="H86" s="92" t="n">
        <v>36107000</v>
      </c>
      <c r="I86" s="91" t="inlineStr">
        <is>
          <t>1월 광고 집행 - F애드</t>
        </is>
      </c>
      <c r="J86" s="91" t="inlineStr">
        <is>
          <t>V10022</t>
        </is>
      </c>
      <c r="K86" s="91" t="inlineStr">
        <is>
          <t>F애드</t>
        </is>
      </c>
      <c r="M86" s="9">
        <f>IF($A86="","",VALUE($A86&amp;"")*12+VALUE($B86&amp;""))</f>
        <v/>
      </c>
      <c r="N86" s="63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3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3">
        <f>IF($A86="","",IF(COUNTIF(변동분석!$E$7:$E$506,O86)&gt;0,"Y","N"))</f>
        <v/>
      </c>
      <c r="W86" s="63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3">
        <f>IF($A86="","",IFERROR(INDEX(계정매핑!$E$5:$E$504,MATCH($F86&amp;"",계정매핑!$A$5:$A$504,0))&amp;"","공통비"))</f>
        <v/>
      </c>
      <c r="AF86" s="63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62801000</v>
      </c>
      <c r="G87" s="91" t="n">
        <v>1301</v>
      </c>
      <c r="H87" s="92" t="n">
        <v>2865000</v>
      </c>
      <c r="I87" s="91" t="inlineStr">
        <is>
          <t>1월 사내교육 - (사내강사료)</t>
        </is>
      </c>
      <c r="J87" s="91" t="inlineStr">
        <is>
          <t>V10023</t>
        </is>
      </c>
      <c r="K87" s="91" t="inlineStr">
        <is>
          <t>(사내강사료)</t>
        </is>
      </c>
      <c r="M87" s="9">
        <f>IF($A87="","",VALUE($A87&amp;"")*12+VALUE($B87&amp;""))</f>
        <v/>
      </c>
      <c r="N87" s="63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3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3">
        <f>IF($A87="","",IF(COUNTIF(변동분석!$E$7:$E$506,O87)&gt;0,"Y","N"))</f>
        <v/>
      </c>
      <c r="W87" s="63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3">
        <f>IF($A87="","",IFERROR(INDEX(계정매핑!$E$5:$E$504,MATCH($F87&amp;"",계정매핑!$A$5:$A$504,0))&amp;"","공통비"))</f>
        <v/>
      </c>
      <c r="AF87" s="63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63001000</v>
      </c>
      <c r="G88" s="91" t="n">
        <v>1701</v>
      </c>
      <c r="H88" s="92" t="n">
        <v>20386000</v>
      </c>
      <c r="I88" s="91" t="inlineStr">
        <is>
          <t>1월 SW 유지보수 - Z시스템</t>
        </is>
      </c>
      <c r="J88" s="91" t="inlineStr">
        <is>
          <t>V10011</t>
        </is>
      </c>
      <c r="K88" s="91" t="inlineStr">
        <is>
          <t>Z시스템</t>
        </is>
      </c>
      <c r="M88" s="9">
        <f>IF($A88="","",VALUE($A88&amp;"")*12+VALUE($B88&amp;""))</f>
        <v/>
      </c>
      <c r="N88" s="63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3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3">
        <f>IF($A88="","",IF(COUNTIF(변동분석!$E$7:$E$506,O88)&gt;0,"Y","N"))</f>
        <v/>
      </c>
      <c r="W88" s="63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3">
        <f>IF($A88="","",IFERROR(INDEX(계정매핑!$E$5:$E$504,MATCH($F88&amp;"",계정매핑!$A$5:$A$504,0))&amp;"","공통비"))</f>
        <v/>
      </c>
      <c r="AF88" s="63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63201000</v>
      </c>
      <c r="G89" s="91" t="n">
        <v>1602</v>
      </c>
      <c r="H89" s="92" t="n">
        <v>5522000</v>
      </c>
      <c r="I89" s="91" t="inlineStr">
        <is>
          <t>1월 차량 유지 - D정비</t>
        </is>
      </c>
      <c r="J89" s="91" t="inlineStr">
        <is>
          <t>V10024</t>
        </is>
      </c>
      <c r="K89" s="91" t="inlineStr">
        <is>
          <t>D정비</t>
        </is>
      </c>
      <c r="M89" s="9">
        <f>IF($A89="","",VALUE($A89&amp;"")*12+VALUE($B89&amp;""))</f>
        <v/>
      </c>
      <c r="N89" s="63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3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3">
        <f>IF($A89="","",IF(COUNTIF(변동분석!$E$7:$E$506,O89)&gt;0,"Y","N"))</f>
        <v/>
      </c>
      <c r="W89" s="63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3">
        <f>IF($A89="","",IFERROR(INDEX(계정매핑!$E$5:$E$504,MATCH($F89&amp;"",계정매핑!$A$5:$A$504,0))&amp;"","공통비"))</f>
        <v/>
      </c>
      <c r="AF89" s="63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45668</v>
      </c>
      <c r="E90" s="91" t="inlineStr">
        <is>
          <t>KR</t>
        </is>
      </c>
      <c r="F90" s="91" t="n">
        <v>62101000</v>
      </c>
      <c r="G90" s="91" t="n">
        <v>1101</v>
      </c>
      <c r="H90" s="92" t="n">
        <v>378000</v>
      </c>
      <c r="I90" s="91" t="inlineStr">
        <is>
          <t>1월 국내출장 - L여행사</t>
        </is>
      </c>
      <c r="J90" s="91" t="inlineStr">
        <is>
          <t>V10017</t>
        </is>
      </c>
      <c r="K90" s="91" t="inlineStr">
        <is>
          <t>L여행사</t>
        </is>
      </c>
      <c r="M90" s="9">
        <f>IF($A90="","",VALUE($A90&amp;"")*12+VALUE($B90&amp;""))</f>
        <v/>
      </c>
      <c r="N90" s="63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3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3">
        <f>IF($A90="","",IF(COUNTIF(변동분석!$E$7:$E$506,O90)&gt;0,"Y","N"))</f>
        <v/>
      </c>
      <c r="W90" s="63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3">
        <f>IF($A90="","",IFERROR(INDEX(계정매핑!$E$5:$E$504,MATCH($F90&amp;"",계정매핑!$A$5:$A$504,0))&amp;"","공통비"))</f>
        <v/>
      </c>
      <c r="AF90" s="63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45668</v>
      </c>
      <c r="E91" s="91" t="inlineStr">
        <is>
          <t>KR</t>
        </is>
      </c>
      <c r="F91" s="91" t="n">
        <v>62101000</v>
      </c>
      <c r="G91" s="91" t="n">
        <v>1701</v>
      </c>
      <c r="H91" s="92" t="n">
        <v>186000</v>
      </c>
      <c r="I91" s="91" t="inlineStr">
        <is>
          <t>1월 국내출장 - L여행사</t>
        </is>
      </c>
      <c r="J91" s="91" t="inlineStr">
        <is>
          <t>V10017</t>
        </is>
      </c>
      <c r="K91" s="91" t="inlineStr">
        <is>
          <t>L여행사</t>
        </is>
      </c>
      <c r="M91" s="9">
        <f>IF($A91="","",VALUE($A91&amp;"")*12+VALUE($B91&amp;""))</f>
        <v/>
      </c>
      <c r="N91" s="63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3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3">
        <f>IF($A91="","",IF(COUNTIF(변동분석!$E$7:$E$506,O91)&gt;0,"Y","N"))</f>
        <v/>
      </c>
      <c r="W91" s="63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3">
        <f>IF($A91="","",IFERROR(INDEX(계정매핑!$E$5:$E$504,MATCH($F91&amp;"",계정매핑!$A$5:$A$504,0))&amp;"","공통비"))</f>
        <v/>
      </c>
      <c r="AF91" s="63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45668</v>
      </c>
      <c r="E92" s="91" t="inlineStr">
        <is>
          <t>KR</t>
        </is>
      </c>
      <c r="F92" s="91" t="n">
        <v>62301000</v>
      </c>
      <c r="G92" s="91" t="n">
        <v>1301</v>
      </c>
      <c r="H92" s="92" t="n">
        <v>263000</v>
      </c>
      <c r="I92" s="91" t="inlineStr">
        <is>
          <t>1월 소모품 구입 - Q오피스</t>
        </is>
      </c>
      <c r="J92" s="91" t="inlineStr">
        <is>
          <t>V10003</t>
        </is>
      </c>
      <c r="K92" s="91" t="inlineStr">
        <is>
          <t>Q오피스</t>
        </is>
      </c>
      <c r="M92" s="9">
        <f>IF($A92="","",VALUE($A92&amp;"")*12+VALUE($B92&amp;""))</f>
        <v/>
      </c>
      <c r="N92" s="63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3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3">
        <f>IF($A92="","",IF(COUNTIF(변동분석!$E$7:$E$506,O92)&gt;0,"Y","N"))</f>
        <v/>
      </c>
      <c r="W92" s="63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3">
        <f>IF($A92="","",IFERROR(INDEX(계정매핑!$E$5:$E$504,MATCH($F92&amp;"",계정매핑!$A$5:$A$504,0))&amp;"","공통비"))</f>
        <v/>
      </c>
      <c r="AF92" s="63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62501000</v>
      </c>
      <c r="G93" s="91" t="n">
        <v>1401</v>
      </c>
      <c r="H93" s="92" t="n">
        <v>179000</v>
      </c>
      <c r="I93" s="91" t="inlineStr">
        <is>
          <t>1월 회의 다과 - T케이터링</t>
        </is>
      </c>
      <c r="J93" s="91" t="inlineStr">
        <is>
          <t>V10005</t>
        </is>
      </c>
      <c r="K93" s="91" t="inlineStr">
        <is>
          <t>T케이터링</t>
        </is>
      </c>
      <c r="M93" s="9">
        <f>IF($A93="","",VALUE($A93&amp;"")*12+VALUE($B93&amp;""))</f>
        <v/>
      </c>
      <c r="N93" s="63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3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3">
        <f>IF($A93="","",IF(COUNTIF(변동분석!$E$7:$E$506,O93)&gt;0,"Y","N"))</f>
        <v/>
      </c>
      <c r="W93" s="63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3">
        <f>IF($A93="","",IFERROR(INDEX(계정매핑!$E$5:$E$504,MATCH($F93&amp;"",계정매핑!$A$5:$A$504,0))&amp;"","공통비"))</f>
        <v/>
      </c>
      <c r="AF93" s="63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62501000</v>
      </c>
      <c r="G94" s="91" t="n">
        <v>1501</v>
      </c>
      <c r="H94" s="92" t="n">
        <v>345000</v>
      </c>
      <c r="I94" s="91" t="inlineStr">
        <is>
          <t>1월 회의 다과 - T케이터링</t>
        </is>
      </c>
      <c r="J94" s="91" t="inlineStr">
        <is>
          <t>V10005</t>
        </is>
      </c>
      <c r="K94" s="91" t="inlineStr">
        <is>
          <t>T케이터링</t>
        </is>
      </c>
      <c r="M94" s="9">
        <f>IF($A94="","",VALUE($A94&amp;"")*12+VALUE($B94&amp;""))</f>
        <v/>
      </c>
      <c r="N94" s="63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3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3">
        <f>IF($A94="","",IF(COUNTIF(변동분석!$E$7:$E$506,O94)&gt;0,"Y","N"))</f>
        <v/>
      </c>
      <c r="W94" s="63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3">
        <f>IF($A94="","",IFERROR(INDEX(계정매핑!$E$5:$E$504,MATCH($F94&amp;"",계정매핑!$A$5:$A$504,0))&amp;"","공통비"))</f>
        <v/>
      </c>
      <c r="AF94" s="63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62902000</v>
      </c>
      <c r="G95" s="91" t="n">
        <v>1201</v>
      </c>
      <c r="H95" s="92" t="n">
        <v>2211000</v>
      </c>
      <c r="I95" s="91" t="inlineStr">
        <is>
          <t>1월 업무 위탁 수수료 - J콜센터</t>
        </is>
      </c>
      <c r="J95" s="91" t="inlineStr">
        <is>
          <t>V10015</t>
        </is>
      </c>
      <c r="K95" s="91" t="inlineStr">
        <is>
          <t>J콜센터</t>
        </is>
      </c>
      <c r="M95" s="9">
        <f>IF($A95="","",VALUE($A95&amp;"")*12+VALUE($B95&amp;""))</f>
        <v/>
      </c>
      <c r="N95" s="63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3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3">
        <f>IF($A95="","",IF(COUNTIF(변동분석!$E$7:$E$506,O95)&gt;0,"Y","N"))</f>
        <v/>
      </c>
      <c r="W95" s="63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3">
        <f>IF($A95="","",IFERROR(INDEX(계정매핑!$E$5:$E$504,MATCH($F95&amp;"",계정매핑!$A$5:$A$504,0))&amp;"","공통비"))</f>
        <v/>
      </c>
      <c r="AF95" s="63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62902000</v>
      </c>
      <c r="G96" s="91" t="n">
        <v>1801</v>
      </c>
      <c r="H96" s="92" t="n">
        <v>1772000</v>
      </c>
      <c r="I96" s="91" t="inlineStr">
        <is>
          <t>1월 콜 위탁 수수료(건별)</t>
        </is>
      </c>
      <c r="J96" s="91" t="inlineStr">
        <is>
          <t>V10015</t>
        </is>
      </c>
      <c r="K96" s="91" t="inlineStr">
        <is>
          <t>J콜센터</t>
        </is>
      </c>
      <c r="M96" s="9">
        <f>IF($A96="","",VALUE($A96&amp;"")*12+VALUE($B96&amp;""))</f>
        <v/>
      </c>
      <c r="N96" s="63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3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3">
        <f>IF($A96="","",IF(COUNTIF(변동분석!$E$7:$E$506,O96)&gt;0,"Y","N"))</f>
        <v/>
      </c>
      <c r="W96" s="63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3">
        <f>IF($A96="","",IFERROR(INDEX(계정매핑!$E$5:$E$504,MATCH($F96&amp;"",계정매핑!$A$5:$A$504,0))&amp;"","공통비"))</f>
        <v/>
      </c>
      <c r="AF96" s="63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62902000</v>
      </c>
      <c r="G97" s="91" t="n">
        <v>1951</v>
      </c>
      <c r="H97" s="92" t="n">
        <v>2132000</v>
      </c>
      <c r="I97" s="91" t="inlineStr">
        <is>
          <t>1월 업무 위탁 수수료 - J콜센터</t>
        </is>
      </c>
      <c r="J97" s="91" t="inlineStr">
        <is>
          <t>V10015</t>
        </is>
      </c>
      <c r="K97" s="91" t="inlineStr">
        <is>
          <t>J콜센터</t>
        </is>
      </c>
      <c r="M97" s="9">
        <f>IF($A97="","",VALUE($A97&amp;"")*12+VALUE($B97&amp;""))</f>
        <v/>
      </c>
      <c r="N97" s="63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3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3">
        <f>IF($A97="","",IF(COUNTIF(변동분석!$E$7:$E$506,O97)&gt;0,"Y","N"))</f>
        <v/>
      </c>
      <c r="W97" s="63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3">
        <f>IF($A97="","",IFERROR(INDEX(계정매핑!$E$5:$E$504,MATCH($F97&amp;"",계정매핑!$A$5:$A$504,0))&amp;"","공통비"))</f>
        <v/>
      </c>
      <c r="AF97" s="63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63001000</v>
      </c>
      <c r="G98" s="91" t="n">
        <v>1701</v>
      </c>
      <c r="H98" s="92" t="n">
        <v>27168000</v>
      </c>
      <c r="I98" s="91" t="inlineStr">
        <is>
          <t>1월 SW 유지보수 - Y소프트</t>
        </is>
      </c>
      <c r="J98" s="91" t="inlineStr">
        <is>
          <t>V10016</t>
        </is>
      </c>
      <c r="K98" s="91" t="inlineStr">
        <is>
          <t>Y소프트</t>
        </is>
      </c>
      <c r="M98" s="9">
        <f>IF($A98="","",VALUE($A98&amp;"")*12+VALUE($B98&amp;""))</f>
        <v/>
      </c>
      <c r="N98" s="63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3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3">
        <f>IF($A98="","",IF(COUNTIF(변동분석!$E$7:$E$506,O98)&gt;0,"Y","N"))</f>
        <v/>
      </c>
      <c r="W98" s="63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3">
        <f>IF($A98="","",IFERROR(INDEX(계정매핑!$E$5:$E$504,MATCH($F98&amp;"",계정매핑!$A$5:$A$504,0))&amp;"","공통비"))</f>
        <v/>
      </c>
      <c r="AF98" s="63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45669</v>
      </c>
      <c r="E99" s="91" t="inlineStr">
        <is>
          <t>KR</t>
        </is>
      </c>
      <c r="F99" s="91" t="n">
        <v>62102000</v>
      </c>
      <c r="G99" s="91" t="n">
        <v>1401</v>
      </c>
      <c r="H99" s="92" t="n">
        <v>95000</v>
      </c>
      <c r="I99" s="91" t="inlineStr">
        <is>
          <t>1월 해외출장 - N호텔</t>
        </is>
      </c>
      <c r="J99" s="91" t="inlineStr">
        <is>
          <t>V10008</t>
        </is>
      </c>
      <c r="K99" s="91" t="inlineStr">
        <is>
          <t>N호텔</t>
        </is>
      </c>
      <c r="M99" s="9">
        <f>IF($A99="","",VALUE($A99&amp;"")*12+VALUE($B99&amp;""))</f>
        <v/>
      </c>
      <c r="N99" s="63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3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3">
        <f>IF($A99="","",IF(COUNTIF(변동분석!$E$7:$E$506,O99)&gt;0,"Y","N"))</f>
        <v/>
      </c>
      <c r="W99" s="63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3">
        <f>IF($A99="","",IFERROR(INDEX(계정매핑!$E$5:$E$504,MATCH($F99&amp;"",계정매핑!$A$5:$A$504,0))&amp;"","공통비"))</f>
        <v/>
      </c>
      <c r="AF99" s="63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45669</v>
      </c>
      <c r="E100" s="91" t="inlineStr">
        <is>
          <t>KR</t>
        </is>
      </c>
      <c r="F100" s="91" t="n">
        <v>62102000</v>
      </c>
      <c r="G100" s="91" t="n">
        <v>1501</v>
      </c>
      <c r="H100" s="92" t="n">
        <v>137000</v>
      </c>
      <c r="I100" s="91" t="inlineStr">
        <is>
          <t>1월 해외출장 - M항공</t>
        </is>
      </c>
      <c r="J100" s="91" t="inlineStr">
        <is>
          <t>V10001</t>
        </is>
      </c>
      <c r="K100" s="91" t="inlineStr">
        <is>
          <t>M항공</t>
        </is>
      </c>
      <c r="M100" s="9">
        <f>IF($A100="","",VALUE($A100&amp;"")*12+VALUE($B100&amp;""))</f>
        <v/>
      </c>
      <c r="N100" s="63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3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3">
        <f>IF($A100="","",IF(COUNTIF(변동분석!$E$7:$E$506,O100)&gt;0,"Y","N"))</f>
        <v/>
      </c>
      <c r="W100" s="63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3">
        <f>IF($A100="","",IFERROR(INDEX(계정매핑!$E$5:$E$504,MATCH($F100&amp;"",계정매핑!$A$5:$A$504,0))&amp;"","공통비"))</f>
        <v/>
      </c>
      <c r="AF100" s="63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45669</v>
      </c>
      <c r="E101" s="91" t="inlineStr">
        <is>
          <t>KR</t>
        </is>
      </c>
      <c r="F101" s="91" t="n">
        <v>62102000</v>
      </c>
      <c r="G101" s="91" t="n">
        <v>1951</v>
      </c>
      <c r="H101" s="92" t="n">
        <v>79000</v>
      </c>
      <c r="I101" s="91" t="inlineStr">
        <is>
          <t>1월 해외출장 - N호텔</t>
        </is>
      </c>
      <c r="J101" s="91" t="inlineStr">
        <is>
          <t>V10008</t>
        </is>
      </c>
      <c r="K101" s="91" t="inlineStr">
        <is>
          <t>N호텔</t>
        </is>
      </c>
      <c r="M101" s="9">
        <f>IF($A101="","",VALUE($A101&amp;"")*12+VALUE($B101&amp;""))</f>
        <v/>
      </c>
      <c r="N101" s="63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3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3">
        <f>IF($A101="","",IF(COUNTIF(변동분석!$E$7:$E$506,O101)&gt;0,"Y","N"))</f>
        <v/>
      </c>
      <c r="W101" s="63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3">
        <f>IF($A101="","",IFERROR(INDEX(계정매핑!$E$5:$E$504,MATCH($F101&amp;"",계정매핑!$A$5:$A$504,0))&amp;"","공통비"))</f>
        <v/>
      </c>
      <c r="AF101" s="63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62201000</v>
      </c>
      <c r="G102" s="91" t="n">
        <v>1301</v>
      </c>
      <c r="H102" s="92" t="n">
        <v>107000</v>
      </c>
      <c r="I102" s="91" t="inlineStr">
        <is>
          <t>1월 통신요금 - O텔레콤</t>
        </is>
      </c>
      <c r="J102" s="91" t="inlineStr">
        <is>
          <t>V10002</t>
        </is>
      </c>
      <c r="K102" s="91" t="inlineStr">
        <is>
          <t>O텔레콤</t>
        </is>
      </c>
      <c r="M102" s="9">
        <f>IF($A102="","",VALUE($A102&amp;"")*12+VALUE($B102&amp;""))</f>
        <v/>
      </c>
      <c r="N102" s="63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3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3">
        <f>IF($A102="","",IF(COUNTIF(변동분석!$E$7:$E$506,O102)&gt;0,"Y","N"))</f>
        <v/>
      </c>
      <c r="W102" s="63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3">
        <f>IF($A102="","",IFERROR(INDEX(계정매핑!$E$5:$E$504,MATCH($F102&amp;"",계정매핑!$A$5:$A$504,0))&amp;"","공통비"))</f>
        <v/>
      </c>
      <c r="AF102" s="63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1301</v>
      </c>
      <c r="H103" s="92" t="n">
        <v>244000</v>
      </c>
      <c r="I103" s="91" t="inlineStr">
        <is>
          <t>1월 통신요금 - P통신</t>
        </is>
      </c>
      <c r="J103" s="91" t="inlineStr">
        <is>
          <t>V10013</t>
        </is>
      </c>
      <c r="K103" s="91" t="inlineStr">
        <is>
          <t>P통신</t>
        </is>
      </c>
      <c r="M103" s="9">
        <f>IF($A103="","",VALUE($A103&amp;"")*12+VALUE($B103&amp;""))</f>
        <v/>
      </c>
      <c r="N103" s="63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3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3">
        <f>IF($A103="","",IF(COUNTIF(변동분석!$E$7:$E$506,O103)&gt;0,"Y","N"))</f>
        <v/>
      </c>
      <c r="W103" s="63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3">
        <f>IF($A103="","",IFERROR(INDEX(계정매핑!$E$5:$E$504,MATCH($F103&amp;"",계정매핑!$A$5:$A$504,0))&amp;"","공통비"))</f>
        <v/>
      </c>
      <c r="AF103" s="63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62501000</v>
      </c>
      <c r="G104" s="91" t="n">
        <v>1101</v>
      </c>
      <c r="H104" s="92" t="n">
        <v>285000</v>
      </c>
      <c r="I104" s="91" t="inlineStr">
        <is>
          <t>1월 회의 다과 - (법인카드)</t>
        </is>
      </c>
      <c r="J104" s="91" t="inlineStr">
        <is>
          <t>V10009</t>
        </is>
      </c>
      <c r="K104" s="91" t="inlineStr">
        <is>
          <t>(법인카드)</t>
        </is>
      </c>
      <c r="M104" s="9">
        <f>IF($A104="","",VALUE($A104&amp;"")*12+VALUE($B104&amp;""))</f>
        <v/>
      </c>
      <c r="N104" s="63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3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3">
        <f>IF($A104="","",IF(COUNTIF(변동분석!$E$7:$E$506,O104)&gt;0,"Y","N"))</f>
        <v/>
      </c>
      <c r="W104" s="63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3">
        <f>IF($A104="","",IFERROR(INDEX(계정매핑!$E$5:$E$504,MATCH($F104&amp;"",계정매핑!$A$5:$A$504,0))&amp;"","공통비"))</f>
        <v/>
      </c>
      <c r="AF104" s="63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63002000</v>
      </c>
      <c r="G105" s="91" t="n">
        <v>1951</v>
      </c>
      <c r="H105" s="92" t="n">
        <v>3946000</v>
      </c>
      <c r="I105" s="91" t="inlineStr">
        <is>
          <t>1월 클라우드 사용료 - C클라우드</t>
        </is>
      </c>
      <c r="J105" s="91" t="inlineStr">
        <is>
          <t>V10025</t>
        </is>
      </c>
      <c r="K105" s="91" t="inlineStr">
        <is>
          <t>C클라우드</t>
        </is>
      </c>
      <c r="M105" s="9">
        <f>IF($A105="","",VALUE($A105&amp;"")*12+VALUE($B105&amp;""))</f>
        <v/>
      </c>
      <c r="N105" s="63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3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3">
        <f>IF($A105="","",IF(COUNTIF(변동분석!$E$7:$E$506,O105)&gt;0,"Y","N"))</f>
        <v/>
      </c>
      <c r="W105" s="63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3">
        <f>IF($A105="","",IFERROR(INDEX(계정매핑!$E$5:$E$504,MATCH($F105&amp;"",계정매핑!$A$5:$A$504,0))&amp;"","공통비"))</f>
        <v/>
      </c>
      <c r="AF105" s="63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63002000</v>
      </c>
      <c r="G106" s="91" t="n">
        <v>1951</v>
      </c>
      <c r="H106" s="92" t="n">
        <v>4067000</v>
      </c>
      <c r="I106" s="91" t="inlineStr">
        <is>
          <t>1월 클라우드 사용료 - C클라우드</t>
        </is>
      </c>
      <c r="J106" s="91" t="inlineStr">
        <is>
          <t>V10025</t>
        </is>
      </c>
      <c r="K106" s="91" t="inlineStr">
        <is>
          <t>C클라우드</t>
        </is>
      </c>
      <c r="M106" s="9">
        <f>IF($A106="","",VALUE($A106&amp;"")*12+VALUE($B106&amp;""))</f>
        <v/>
      </c>
      <c r="N106" s="63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3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3">
        <f>IF($A106="","",IF(COUNTIF(변동분석!$E$7:$E$506,O106)&gt;0,"Y","N"))</f>
        <v/>
      </c>
      <c r="W106" s="63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3">
        <f>IF($A106="","",IFERROR(INDEX(계정매핑!$E$5:$E$504,MATCH($F106&amp;"",계정매핑!$A$5:$A$504,0))&amp;"","공통비"))</f>
        <v/>
      </c>
      <c r="AF106" s="63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63101000</v>
      </c>
      <c r="G107" s="91" t="n">
        <v>1602</v>
      </c>
      <c r="H107" s="92" t="n">
        <v>5655000</v>
      </c>
      <c r="I107" s="91" t="inlineStr">
        <is>
          <t>1월 사무실 임차료 - AA빌딩</t>
        </is>
      </c>
      <c r="J107" s="91" t="inlineStr">
        <is>
          <t>V10007</t>
        </is>
      </c>
      <c r="K107" s="91" t="inlineStr">
        <is>
          <t>AA빌딩</t>
        </is>
      </c>
      <c r="M107" s="9">
        <f>IF($A107="","",VALUE($A107&amp;"")*12+VALUE($B107&amp;""))</f>
        <v/>
      </c>
      <c r="N107" s="63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3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3">
        <f>IF($A107="","",IF(COUNTIF(변동분석!$E$7:$E$506,O107)&gt;0,"Y","N"))</f>
        <v/>
      </c>
      <c r="W107" s="63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3">
        <f>IF($A107="","",IFERROR(INDEX(계정매핑!$E$5:$E$504,MATCH($F107&amp;"",계정매핑!$A$5:$A$504,0))&amp;"","공통비"))</f>
        <v/>
      </c>
      <c r="AF107" s="63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45670</v>
      </c>
      <c r="E108" s="91" t="inlineStr">
        <is>
          <t>KR</t>
        </is>
      </c>
      <c r="F108" s="91" t="n">
        <v>62101000</v>
      </c>
      <c r="G108" s="91" t="n">
        <v>1301</v>
      </c>
      <c r="H108" s="92" t="n">
        <v>212000</v>
      </c>
      <c r="I108" s="91" t="inlineStr">
        <is>
          <t>1월 국내출장 - M항공</t>
        </is>
      </c>
      <c r="J108" s="91" t="inlineStr">
        <is>
          <t>V10001</t>
        </is>
      </c>
      <c r="K108" s="91" t="inlineStr">
        <is>
          <t>M항공</t>
        </is>
      </c>
      <c r="M108" s="9">
        <f>IF($A108="","",VALUE($A108&amp;"")*12+VALUE($B108&amp;""))</f>
        <v/>
      </c>
      <c r="N108" s="63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3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3">
        <f>IF($A108="","",IF(COUNTIF(변동분석!$E$7:$E$506,O108)&gt;0,"Y","N"))</f>
        <v/>
      </c>
      <c r="W108" s="63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3">
        <f>IF($A108="","",IFERROR(INDEX(계정매핑!$E$5:$E$504,MATCH($F108&amp;"",계정매핑!$A$5:$A$504,0))&amp;"","공통비"))</f>
        <v/>
      </c>
      <c r="AF108" s="63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45670</v>
      </c>
      <c r="E109" s="91" t="inlineStr">
        <is>
          <t>KR</t>
        </is>
      </c>
      <c r="F109" s="91" t="n">
        <v>62101000</v>
      </c>
      <c r="G109" s="91" t="n">
        <v>1502</v>
      </c>
      <c r="H109" s="92" t="n">
        <v>374000</v>
      </c>
      <c r="I109" s="91" t="inlineStr">
        <is>
          <t>1월 국내출장 - L여행사</t>
        </is>
      </c>
      <c r="J109" s="91" t="inlineStr">
        <is>
          <t>V10017</t>
        </is>
      </c>
      <c r="K109" s="91" t="inlineStr">
        <is>
          <t>L여행사</t>
        </is>
      </c>
      <c r="M109" s="9">
        <f>IF($A109="","",VALUE($A109&amp;"")*12+VALUE($B109&amp;""))</f>
        <v/>
      </c>
      <c r="N109" s="63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3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3">
        <f>IF($A109="","",IF(COUNTIF(변동분석!$E$7:$E$506,O109)&gt;0,"Y","N"))</f>
        <v/>
      </c>
      <c r="W109" s="63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3">
        <f>IF($A109="","",IFERROR(INDEX(계정매핑!$E$5:$E$504,MATCH($F109&amp;"",계정매핑!$A$5:$A$504,0))&amp;"","공통비"))</f>
        <v/>
      </c>
      <c r="AF109" s="63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62201000</v>
      </c>
      <c r="G110" s="91" t="n">
        <v>1301</v>
      </c>
      <c r="H110" s="92" t="n">
        <v>143000</v>
      </c>
      <c r="I110" s="91" t="inlineStr">
        <is>
          <t>1월 통신요금 - P통신</t>
        </is>
      </c>
      <c r="J110" s="91" t="inlineStr">
        <is>
          <t>V10013</t>
        </is>
      </c>
      <c r="K110" s="91" t="inlineStr">
        <is>
          <t>P통신</t>
        </is>
      </c>
      <c r="M110" s="9">
        <f>IF($A110="","",VALUE($A110&amp;"")*12+VALUE($B110&amp;""))</f>
        <v/>
      </c>
      <c r="N110" s="63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3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3">
        <f>IF($A110="","",IF(COUNTIF(변동분석!$E$7:$E$506,O110)&gt;0,"Y","N"))</f>
        <v/>
      </c>
      <c r="W110" s="63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3">
        <f>IF($A110="","",IFERROR(INDEX(계정매핑!$E$5:$E$504,MATCH($F110&amp;"",계정매핑!$A$5:$A$504,0))&amp;"","공통비"))</f>
        <v/>
      </c>
      <c r="AF110" s="63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62301000</v>
      </c>
      <c r="G111" s="91" t="n">
        <v>1301</v>
      </c>
      <c r="H111" s="92" t="n">
        <v>215000</v>
      </c>
      <c r="I111" s="91" t="inlineStr">
        <is>
          <t>1월 소모품 구입 - R문구</t>
        </is>
      </c>
      <c r="J111" s="91" t="inlineStr">
        <is>
          <t>V10021</t>
        </is>
      </c>
      <c r="K111" s="91" t="inlineStr">
        <is>
          <t>R문구</t>
        </is>
      </c>
      <c r="M111" s="9">
        <f>IF($A111="","",VALUE($A111&amp;"")*12+VALUE($B111&amp;""))</f>
        <v/>
      </c>
      <c r="N111" s="63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3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3">
        <f>IF($A111="","",IF(COUNTIF(변동분석!$E$7:$E$506,O111)&gt;0,"Y","N"))</f>
        <v/>
      </c>
      <c r="W111" s="63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3">
        <f>IF($A111="","",IFERROR(INDEX(계정매핑!$E$5:$E$504,MATCH($F111&amp;"",계정매핑!$A$5:$A$504,0))&amp;"","공통비"))</f>
        <v/>
      </c>
      <c r="AF111" s="63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62301000</v>
      </c>
      <c r="G112" s="91" t="n">
        <v>1401</v>
      </c>
      <c r="H112" s="92" t="n">
        <v>85000</v>
      </c>
      <c r="I112" s="91" t="inlineStr">
        <is>
          <t>1월 소모품 구입 - Q오피스</t>
        </is>
      </c>
      <c r="J112" s="91" t="inlineStr">
        <is>
          <t>V10003</t>
        </is>
      </c>
      <c r="K112" s="91" t="inlineStr">
        <is>
          <t>Q오피스</t>
        </is>
      </c>
      <c r="M112" s="9">
        <f>IF($A112="","",VALUE($A112&amp;"")*12+VALUE($B112&amp;""))</f>
        <v/>
      </c>
      <c r="N112" s="63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3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3">
        <f>IF($A112="","",IF(COUNTIF(변동분석!$E$7:$E$506,O112)&gt;0,"Y","N"))</f>
        <v/>
      </c>
      <c r="W112" s="63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3">
        <f>IF($A112="","",IFERROR(INDEX(계정매핑!$E$5:$E$504,MATCH($F112&amp;"",계정매핑!$A$5:$A$504,0))&amp;"","공통비"))</f>
        <v/>
      </c>
      <c r="AF112" s="63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45670</v>
      </c>
      <c r="E113" s="91" t="inlineStr">
        <is>
          <t>KR</t>
        </is>
      </c>
      <c r="F113" s="91" t="n">
        <v>62401000</v>
      </c>
      <c r="G113" s="91" t="n">
        <v>1401</v>
      </c>
      <c r="H113" s="92" t="n">
        <v>189000</v>
      </c>
      <c r="I113" s="91" t="inlineStr">
        <is>
          <t>1월 인쇄물 제작 - S출판</t>
        </is>
      </c>
      <c r="J113" s="91" t="inlineStr">
        <is>
          <t>V10014</t>
        </is>
      </c>
      <c r="K113" s="91" t="inlineStr">
        <is>
          <t>S출판</t>
        </is>
      </c>
      <c r="M113" s="9">
        <f>IF($A113="","",VALUE($A113&amp;"")*12+VALUE($B113&amp;""))</f>
        <v/>
      </c>
      <c r="N113" s="63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3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3">
        <f>IF($A113="","",IF(COUNTIF(변동분석!$E$7:$E$506,O113)&gt;0,"Y","N"))</f>
        <v/>
      </c>
      <c r="W113" s="63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3">
        <f>IF($A113="","",IFERROR(INDEX(계정매핑!$E$5:$E$504,MATCH($F113&amp;"",계정매핑!$A$5:$A$504,0))&amp;"","공통비"))</f>
        <v/>
      </c>
      <c r="AF113" s="63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45670</v>
      </c>
      <c r="E114" s="91" t="inlineStr">
        <is>
          <t>KR</t>
        </is>
      </c>
      <c r="F114" s="91" t="n">
        <v>62802000</v>
      </c>
      <c r="G114" s="91" t="n">
        <v>1301</v>
      </c>
      <c r="H114" s="92" t="n">
        <v>5457000</v>
      </c>
      <c r="I114" s="91" t="inlineStr">
        <is>
          <t>1월 위탁교육 - V아카데미</t>
        </is>
      </c>
      <c r="J114" s="91" t="inlineStr">
        <is>
          <t>V10026</t>
        </is>
      </c>
      <c r="K114" s="91" t="inlineStr">
        <is>
          <t>V아카데미</t>
        </is>
      </c>
      <c r="M114" s="9">
        <f>IF($A114="","",VALUE($A114&amp;"")*12+VALUE($B114&amp;""))</f>
        <v/>
      </c>
      <c r="N114" s="63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3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3">
        <f>IF($A114="","",IF(COUNTIF(변동분석!$E$7:$E$506,O114)&gt;0,"Y","N"))</f>
        <v/>
      </c>
      <c r="W114" s="63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3">
        <f>IF($A114="","",IFERROR(INDEX(계정매핑!$E$5:$E$504,MATCH($F114&amp;"",계정매핑!$A$5:$A$504,0))&amp;"","공통비"))</f>
        <v/>
      </c>
      <c r="AF114" s="63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45670</v>
      </c>
      <c r="E115" s="91" t="inlineStr">
        <is>
          <t>KR</t>
        </is>
      </c>
      <c r="F115" s="91" t="n">
        <v>62901000</v>
      </c>
      <c r="G115" s="91" t="n">
        <v>1101</v>
      </c>
      <c r="H115" s="92" t="n">
        <v>2125000</v>
      </c>
      <c r="I115" s="91" t="inlineStr">
        <is>
          <t>1월 자문 수수료 - K회계법인</t>
        </is>
      </c>
      <c r="J115" s="91" t="inlineStr">
        <is>
          <t>V10010</t>
        </is>
      </c>
      <c r="K115" s="91" t="inlineStr">
        <is>
          <t>K회계법인</t>
        </is>
      </c>
      <c r="M115" s="9">
        <f>IF($A115="","",VALUE($A115&amp;"")*12+VALUE($B115&amp;""))</f>
        <v/>
      </c>
      <c r="N115" s="63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3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3">
        <f>IF($A115="","",IF(COUNTIF(변동분석!$E$7:$E$506,O115)&gt;0,"Y","N"))</f>
        <v/>
      </c>
      <c r="W115" s="63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3">
        <f>IF($A115="","",IFERROR(INDEX(계정매핑!$E$5:$E$504,MATCH($F115&amp;"",계정매핑!$A$5:$A$504,0))&amp;"","공통비"))</f>
        <v/>
      </c>
      <c r="AF115" s="63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45670</v>
      </c>
      <c r="E116" s="91" t="inlineStr">
        <is>
          <t>KR</t>
        </is>
      </c>
      <c r="F116" s="91" t="n">
        <v>62902000</v>
      </c>
      <c r="G116" s="91" t="n">
        <v>1801</v>
      </c>
      <c r="H116" s="92" t="n">
        <v>1765000</v>
      </c>
      <c r="I116" s="91" t="inlineStr">
        <is>
          <t>1월 콜 위탁 수수료(건별)</t>
        </is>
      </c>
      <c r="J116" s="91" t="inlineStr">
        <is>
          <t>V10015</t>
        </is>
      </c>
      <c r="K116" s="91" t="inlineStr">
        <is>
          <t>J콜센터</t>
        </is>
      </c>
      <c r="M116" s="9">
        <f>IF($A116="","",VALUE($A116&amp;"")*12+VALUE($B116&amp;""))</f>
        <v/>
      </c>
      <c r="N116" s="63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3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3">
        <f>IF($A116="","",IF(COUNTIF(변동분석!$E$7:$E$506,O116)&gt;0,"Y","N"))</f>
        <v/>
      </c>
      <c r="W116" s="63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3">
        <f>IF($A116="","",IFERROR(INDEX(계정매핑!$E$5:$E$504,MATCH($F116&amp;"",계정매핑!$A$5:$A$504,0))&amp;"","공통비"))</f>
        <v/>
      </c>
      <c r="AF116" s="63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62101000</v>
      </c>
      <c r="G117" s="91" t="n">
        <v>1301</v>
      </c>
      <c r="H117" s="92" t="n">
        <v>187000</v>
      </c>
      <c r="I117" s="91" t="inlineStr">
        <is>
          <t>1월 국내출장 - L여행사</t>
        </is>
      </c>
      <c r="J117" s="91" t="inlineStr">
        <is>
          <t>V10017</t>
        </is>
      </c>
      <c r="K117" s="91" t="inlineStr">
        <is>
          <t>L여행사</t>
        </is>
      </c>
      <c r="M117" s="9">
        <f>IF($A117="","",VALUE($A117&amp;"")*12+VALUE($B117&amp;""))</f>
        <v/>
      </c>
      <c r="N117" s="63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3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3">
        <f>IF($A117="","",IF(COUNTIF(변동분석!$E$7:$E$506,O117)&gt;0,"Y","N"))</f>
        <v/>
      </c>
      <c r="W117" s="63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3">
        <f>IF($A117="","",IFERROR(INDEX(계정매핑!$E$5:$E$504,MATCH($F117&amp;"",계정매핑!$A$5:$A$504,0))&amp;"","공통비"))</f>
        <v/>
      </c>
      <c r="AF117" s="63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62101000</v>
      </c>
      <c r="G118" s="91" t="n">
        <v>1701</v>
      </c>
      <c r="H118" s="92" t="n">
        <v>221000</v>
      </c>
      <c r="I118" s="91" t="inlineStr">
        <is>
          <t>1월 국내출장 - M항공</t>
        </is>
      </c>
      <c r="J118" s="91" t="inlineStr">
        <is>
          <t>V10001</t>
        </is>
      </c>
      <c r="K118" s="91" t="inlineStr">
        <is>
          <t>M항공</t>
        </is>
      </c>
      <c r="M118" s="9">
        <f>IF($A118="","",VALUE($A118&amp;"")*12+VALUE($B118&amp;""))</f>
        <v/>
      </c>
      <c r="N118" s="63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3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3">
        <f>IF($A118="","",IF(COUNTIF(변동분석!$E$7:$E$506,O118)&gt;0,"Y","N"))</f>
        <v/>
      </c>
      <c r="W118" s="63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3">
        <f>IF($A118="","",IFERROR(INDEX(계정매핑!$E$5:$E$504,MATCH($F118&amp;"",계정매핑!$A$5:$A$504,0))&amp;"","공통비"))</f>
        <v/>
      </c>
      <c r="AF118" s="63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62101000</v>
      </c>
      <c r="G119" s="91" t="n">
        <v>1951</v>
      </c>
      <c r="H119" s="92" t="n">
        <v>400000</v>
      </c>
      <c r="I119" s="91" t="inlineStr">
        <is>
          <t>1월 국내출장 - M항공</t>
        </is>
      </c>
      <c r="J119" s="91" t="inlineStr">
        <is>
          <t>V10001</t>
        </is>
      </c>
      <c r="K119" s="91" t="inlineStr">
        <is>
          <t>M항공</t>
        </is>
      </c>
      <c r="M119" s="9">
        <f>IF($A119="","",VALUE($A119&amp;"")*12+VALUE($B119&amp;""))</f>
        <v/>
      </c>
      <c r="N119" s="63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3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3">
        <f>IF($A119="","",IF(COUNTIF(변동분석!$E$7:$E$506,O119)&gt;0,"Y","N"))</f>
        <v/>
      </c>
      <c r="W119" s="63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3">
        <f>IF($A119="","",IFERROR(INDEX(계정매핑!$E$5:$E$504,MATCH($F119&amp;"",계정매핑!$A$5:$A$504,0))&amp;"","공통비"))</f>
        <v/>
      </c>
      <c r="AF119" s="63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62102000</v>
      </c>
      <c r="G120" s="91" t="n">
        <v>1601</v>
      </c>
      <c r="H120" s="92" t="n">
        <v>169000</v>
      </c>
      <c r="I120" s="91" t="inlineStr">
        <is>
          <t>1월 해외출장 - N호텔</t>
        </is>
      </c>
      <c r="J120" s="91" t="inlineStr">
        <is>
          <t>V10008</t>
        </is>
      </c>
      <c r="K120" s="91" t="inlineStr">
        <is>
          <t>N호텔</t>
        </is>
      </c>
      <c r="M120" s="9">
        <f>IF($A120="","",VALUE($A120&amp;"")*12+VALUE($B120&amp;""))</f>
        <v/>
      </c>
      <c r="N120" s="63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3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3">
        <f>IF($A120="","",IF(COUNTIF(변동분석!$E$7:$E$506,O120)&gt;0,"Y","N"))</f>
        <v/>
      </c>
      <c r="W120" s="63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3">
        <f>IF($A120="","",IFERROR(INDEX(계정매핑!$E$5:$E$504,MATCH($F120&amp;"",계정매핑!$A$5:$A$504,0))&amp;"","공통비"))</f>
        <v/>
      </c>
      <c r="AF120" s="63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62102000</v>
      </c>
      <c r="G121" s="91" t="n">
        <v>1701</v>
      </c>
      <c r="H121" s="92" t="n">
        <v>41000</v>
      </c>
      <c r="I121" s="91" t="inlineStr">
        <is>
          <t>1월 해외출장 - M항공</t>
        </is>
      </c>
      <c r="J121" s="91" t="inlineStr">
        <is>
          <t>V10001</t>
        </is>
      </c>
      <c r="K121" s="91" t="inlineStr">
        <is>
          <t>M항공</t>
        </is>
      </c>
      <c r="M121" s="9">
        <f>IF($A121="","",VALUE($A121&amp;"")*12+VALUE($B121&amp;""))</f>
        <v/>
      </c>
      <c r="N121" s="63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3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3">
        <f>IF($A121="","",IF(COUNTIF(변동분석!$E$7:$E$506,O121)&gt;0,"Y","N"))</f>
        <v/>
      </c>
      <c r="W121" s="63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3">
        <f>IF($A121="","",IFERROR(INDEX(계정매핑!$E$5:$E$504,MATCH($F121&amp;"",계정매핑!$A$5:$A$504,0))&amp;"","공통비"))</f>
        <v/>
      </c>
      <c r="AF121" s="63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62102000</v>
      </c>
      <c r="G122" s="91" t="n">
        <v>1701</v>
      </c>
      <c r="H122" s="92" t="n">
        <v>47000</v>
      </c>
      <c r="I122" s="91" t="inlineStr">
        <is>
          <t>1월 해외출장 - M항공</t>
        </is>
      </c>
      <c r="J122" s="91" t="inlineStr">
        <is>
          <t>V10001</t>
        </is>
      </c>
      <c r="K122" s="91" t="inlineStr">
        <is>
          <t>M항공</t>
        </is>
      </c>
      <c r="M122" s="9">
        <f>IF($A122="","",VALUE($A122&amp;"")*12+VALUE($B122&amp;""))</f>
        <v/>
      </c>
      <c r="N122" s="63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3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3">
        <f>IF($A122="","",IF(COUNTIF(변동분석!$E$7:$E$506,O122)&gt;0,"Y","N"))</f>
        <v/>
      </c>
      <c r="W122" s="63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3">
        <f>IF($A122="","",IFERROR(INDEX(계정매핑!$E$5:$E$504,MATCH($F122&amp;"",계정매핑!$A$5:$A$504,0))&amp;"","공통비"))</f>
        <v/>
      </c>
      <c r="AF122" s="63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62102000</v>
      </c>
      <c r="G123" s="91" t="n">
        <v>1701</v>
      </c>
      <c r="H123" s="92" t="n">
        <v>36000</v>
      </c>
      <c r="I123" s="91" t="inlineStr">
        <is>
          <t>1월 해외출장 - N호텔</t>
        </is>
      </c>
      <c r="J123" s="91" t="inlineStr">
        <is>
          <t>V10008</t>
        </is>
      </c>
      <c r="K123" s="91" t="inlineStr">
        <is>
          <t>N호텔</t>
        </is>
      </c>
      <c r="M123" s="9">
        <f>IF($A123="","",VALUE($A123&amp;"")*12+VALUE($B123&amp;""))</f>
        <v/>
      </c>
      <c r="N123" s="63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3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3">
        <f>IF($A123="","",IF(COUNTIF(변동분석!$E$7:$E$506,O123)&gt;0,"Y","N"))</f>
        <v/>
      </c>
      <c r="W123" s="63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3">
        <f>IF($A123="","",IFERROR(INDEX(계정매핑!$E$5:$E$504,MATCH($F123&amp;"",계정매핑!$A$5:$A$504,0))&amp;"","공통비"))</f>
        <v/>
      </c>
      <c r="AF123" s="63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62201000</v>
      </c>
      <c r="G124" s="91" t="n">
        <v>1101</v>
      </c>
      <c r="H124" s="92" t="n">
        <v>301000</v>
      </c>
      <c r="I124" s="91" t="inlineStr">
        <is>
          <t>1월 통신요금 - O텔레콤</t>
        </is>
      </c>
      <c r="J124" s="91" t="inlineStr">
        <is>
          <t>V10002</t>
        </is>
      </c>
      <c r="K124" s="91" t="inlineStr">
        <is>
          <t>O텔레콤</t>
        </is>
      </c>
      <c r="M124" s="9">
        <f>IF($A124="","",VALUE($A124&amp;"")*12+VALUE($B124&amp;""))</f>
        <v/>
      </c>
      <c r="N124" s="63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3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3">
        <f>IF($A124="","",IF(COUNTIF(변동분석!$E$7:$E$506,O124)&gt;0,"Y","N"))</f>
        <v/>
      </c>
      <c r="W124" s="63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3">
        <f>IF($A124="","",IFERROR(INDEX(계정매핑!$E$5:$E$504,MATCH($F124&amp;"",계정매핑!$A$5:$A$504,0))&amp;"","공통비"))</f>
        <v/>
      </c>
      <c r="AF124" s="63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62201000</v>
      </c>
      <c r="G125" s="91" t="n">
        <v>1201</v>
      </c>
      <c r="H125" s="92" t="n">
        <v>130000</v>
      </c>
      <c r="I125" s="91" t="inlineStr">
        <is>
          <t>1월 통신요금 - P통신</t>
        </is>
      </c>
      <c r="J125" s="91" t="inlineStr">
        <is>
          <t>V10013</t>
        </is>
      </c>
      <c r="K125" s="91" t="inlineStr">
        <is>
          <t>P통신</t>
        </is>
      </c>
      <c r="M125" s="9">
        <f>IF($A125="","",VALUE($A125&amp;"")*12+VALUE($B125&amp;""))</f>
        <v/>
      </c>
      <c r="N125" s="63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3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3">
        <f>IF($A125="","",IF(COUNTIF(변동분석!$E$7:$E$506,O125)&gt;0,"Y","N"))</f>
        <v/>
      </c>
      <c r="W125" s="63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3">
        <f>IF($A125="","",IFERROR(INDEX(계정매핑!$E$5:$E$504,MATCH($F125&amp;"",계정매핑!$A$5:$A$504,0))&amp;"","공통비"))</f>
        <v/>
      </c>
      <c r="AF125" s="63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45671</v>
      </c>
      <c r="E126" s="91" t="inlineStr">
        <is>
          <t>KR</t>
        </is>
      </c>
      <c r="F126" s="91" t="n">
        <v>62201000</v>
      </c>
      <c r="G126" s="91" t="n">
        <v>1301</v>
      </c>
      <c r="H126" s="92" t="n">
        <v>142000</v>
      </c>
      <c r="I126" s="91" t="inlineStr">
        <is>
          <t>1월 통신요금 - O텔레콤</t>
        </is>
      </c>
      <c r="J126" s="91" t="inlineStr">
        <is>
          <t>V10002</t>
        </is>
      </c>
      <c r="K126" s="91" t="inlineStr">
        <is>
          <t>O텔레콤</t>
        </is>
      </c>
      <c r="M126" s="9">
        <f>IF($A126="","",VALUE($A126&amp;"")*12+VALUE($B126&amp;""))</f>
        <v/>
      </c>
      <c r="N126" s="63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3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3">
        <f>IF($A126="","",IF(COUNTIF(변동분석!$E$7:$E$506,O126)&gt;0,"Y","N"))</f>
        <v/>
      </c>
      <c r="W126" s="63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3">
        <f>IF($A126="","",IFERROR(INDEX(계정매핑!$E$5:$E$504,MATCH($F126&amp;"",계정매핑!$A$5:$A$504,0))&amp;"","공통비"))</f>
        <v/>
      </c>
      <c r="AF126" s="63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45671</v>
      </c>
      <c r="E127" s="91" t="inlineStr">
        <is>
          <t>KR</t>
        </is>
      </c>
      <c r="F127" s="91" t="n">
        <v>62201000</v>
      </c>
      <c r="G127" s="91" t="n">
        <v>1801</v>
      </c>
      <c r="H127" s="92" t="n">
        <v>4450000</v>
      </c>
      <c r="I127" s="91" t="inlineStr">
        <is>
          <t>1월 통신요금 - P통신</t>
        </is>
      </c>
      <c r="J127" s="91" t="inlineStr">
        <is>
          <t>V10013</t>
        </is>
      </c>
      <c r="K127" s="91" t="inlineStr">
        <is>
          <t>P통신</t>
        </is>
      </c>
      <c r="M127" s="9">
        <f>IF($A127="","",VALUE($A127&amp;"")*12+VALUE($B127&amp;""))</f>
        <v/>
      </c>
      <c r="N127" s="63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3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3">
        <f>IF($A127="","",IF(COUNTIF(변동분석!$E$7:$E$506,O127)&gt;0,"Y","N"))</f>
        <v/>
      </c>
      <c r="W127" s="63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3">
        <f>IF($A127="","",IFERROR(INDEX(계정매핑!$E$5:$E$504,MATCH($F127&amp;"",계정매핑!$A$5:$A$504,0))&amp;"","공통비"))</f>
        <v/>
      </c>
      <c r="AF127" s="63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45671</v>
      </c>
      <c r="E128" s="91" t="inlineStr">
        <is>
          <t>KR</t>
        </is>
      </c>
      <c r="F128" s="91" t="n">
        <v>62301000</v>
      </c>
      <c r="G128" s="91" t="n">
        <v>1801</v>
      </c>
      <c r="H128" s="92" t="n">
        <v>736000</v>
      </c>
      <c r="I128" s="91" t="inlineStr">
        <is>
          <t>1월 소모품 구입 - Q오피스</t>
        </is>
      </c>
      <c r="J128" s="91" t="inlineStr">
        <is>
          <t>V10003</t>
        </is>
      </c>
      <c r="K128" s="91" t="inlineStr">
        <is>
          <t>Q오피스</t>
        </is>
      </c>
      <c r="M128" s="9">
        <f>IF($A128="","",VALUE($A128&amp;"")*12+VALUE($B128&amp;""))</f>
        <v/>
      </c>
      <c r="N128" s="63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3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3">
        <f>IF($A128="","",IF(COUNTIF(변동분석!$E$7:$E$506,O128)&gt;0,"Y","N"))</f>
        <v/>
      </c>
      <c r="W128" s="63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3">
        <f>IF($A128="","",IFERROR(INDEX(계정매핑!$E$5:$E$504,MATCH($F128&amp;"",계정매핑!$A$5:$A$504,0))&amp;"","공통비"))</f>
        <v/>
      </c>
      <c r="AF128" s="63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45671</v>
      </c>
      <c r="E129" s="91" t="inlineStr">
        <is>
          <t>KR</t>
        </is>
      </c>
      <c r="F129" s="91" t="n">
        <v>62501000</v>
      </c>
      <c r="G129" s="91" t="n">
        <v>1201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V10005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3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3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3">
        <f>IF($A129="","",IF(COUNTIF(변동분석!$E$7:$E$506,O129)&gt;0,"Y","N"))</f>
        <v/>
      </c>
      <c r="W129" s="63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3">
        <f>IF($A129="","",IFERROR(INDEX(계정매핑!$E$5:$E$504,MATCH($F129&amp;"",계정매핑!$A$5:$A$504,0))&amp;"","공통비"))</f>
        <v/>
      </c>
      <c r="AF129" s="63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45671</v>
      </c>
      <c r="E130" s="91" t="inlineStr">
        <is>
          <t>KR</t>
        </is>
      </c>
      <c r="F130" s="91" t="n">
        <v>62501000</v>
      </c>
      <c r="G130" s="91" t="n">
        <v>1301</v>
      </c>
      <c r="H130" s="92" t="n">
        <v>167000</v>
      </c>
      <c r="I130" s="91" t="inlineStr">
        <is>
          <t>1월 회의 다과 - (법인카드)</t>
        </is>
      </c>
      <c r="J130" s="91" t="inlineStr">
        <is>
          <t>V10009</t>
        </is>
      </c>
      <c r="K130" s="91" t="inlineStr">
        <is>
          <t>(법인카드)</t>
        </is>
      </c>
      <c r="M130" s="9">
        <f>IF($A130="","",VALUE($A130&amp;"")*12+VALUE($B130&amp;""))</f>
        <v/>
      </c>
      <c r="N130" s="63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3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3">
        <f>IF($A130="","",IF(COUNTIF(변동분석!$E$7:$E$506,O130)&gt;0,"Y","N"))</f>
        <v/>
      </c>
      <c r="W130" s="63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3">
        <f>IF($A130="","",IFERROR(INDEX(계정매핑!$E$5:$E$504,MATCH($F130&amp;"",계정매핑!$A$5:$A$504,0))&amp;"","공통비"))</f>
        <v/>
      </c>
      <c r="AF130" s="63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45671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1786000</v>
      </c>
      <c r="I131" s="91" t="inlineStr">
        <is>
          <t>1월 콜 위탁 수수료(건별)</t>
        </is>
      </c>
      <c r="J131" s="91" t="inlineStr">
        <is>
          <t>V10015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3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3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3">
        <f>IF($A131="","",IF(COUNTIF(변동분석!$E$7:$E$506,O131)&gt;0,"Y","N"))</f>
        <v/>
      </c>
      <c r="W131" s="63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3">
        <f>IF($A131="","",IFERROR(INDEX(계정매핑!$E$5:$E$504,MATCH($F131&amp;"",계정매핑!$A$5:$A$504,0))&amp;"","공통비"))</f>
        <v/>
      </c>
      <c r="AF131" s="63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45671</v>
      </c>
      <c r="E132" s="91" t="inlineStr">
        <is>
          <t>KR</t>
        </is>
      </c>
      <c r="F132" s="91" t="n">
        <v>63001000</v>
      </c>
      <c r="G132" s="91" t="n">
        <v>1701</v>
      </c>
      <c r="H132" s="92" t="n">
        <v>21480000</v>
      </c>
      <c r="I132" s="91" t="inlineStr">
        <is>
          <t>1월 SW 유지보수 - Z시스템</t>
        </is>
      </c>
      <c r="J132" s="91" t="inlineStr">
        <is>
          <t>V10011</t>
        </is>
      </c>
      <c r="K132" s="91" t="inlineStr">
        <is>
          <t>Z시스템</t>
        </is>
      </c>
      <c r="M132" s="9">
        <f>IF($A132="","",VALUE($A132&amp;"")*12+VALUE($B132&amp;""))</f>
        <v/>
      </c>
      <c r="N132" s="63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3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3">
        <f>IF($A132="","",IF(COUNTIF(변동분석!$E$7:$E$506,O132)&gt;0,"Y","N"))</f>
        <v/>
      </c>
      <c r="W132" s="63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3">
        <f>IF($A132="","",IFERROR(INDEX(계정매핑!$E$5:$E$504,MATCH($F132&amp;"",계정매핑!$A$5:$A$504,0))&amp;"","공통비"))</f>
        <v/>
      </c>
      <c r="AF132" s="63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45671</v>
      </c>
      <c r="E133" s="91" t="inlineStr">
        <is>
          <t>KR</t>
        </is>
      </c>
      <c r="F133" s="91" t="n">
        <v>63101000</v>
      </c>
      <c r="G133" s="91" t="n">
        <v>1601</v>
      </c>
      <c r="H133" s="92" t="n">
        <v>3122000</v>
      </c>
      <c r="I133" s="91" t="inlineStr">
        <is>
          <t>1월 사무실 임차료 - BB부동산</t>
        </is>
      </c>
      <c r="J133" s="91" t="inlineStr">
        <is>
          <t>V10027</t>
        </is>
      </c>
      <c r="K133" s="91" t="inlineStr">
        <is>
          <t>BB부동산</t>
        </is>
      </c>
      <c r="M133" s="9">
        <f>IF($A133="","",VALUE($A133&amp;"")*12+VALUE($B133&amp;""))</f>
        <v/>
      </c>
      <c r="N133" s="63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3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3">
        <f>IF($A133="","",IF(COUNTIF(변동분석!$E$7:$E$506,O133)&gt;0,"Y","N"))</f>
        <v/>
      </c>
      <c r="W133" s="63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3">
        <f>IF($A133="","",IFERROR(INDEX(계정매핑!$E$5:$E$504,MATCH($F133&amp;"",계정매핑!$A$5:$A$504,0))&amp;"","공통비"))</f>
        <v/>
      </c>
      <c r="AF133" s="63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45671</v>
      </c>
      <c r="E134" s="91" t="inlineStr">
        <is>
          <t>KR</t>
        </is>
      </c>
      <c r="F134" s="91" t="n">
        <v>63502000</v>
      </c>
      <c r="G134" s="91" t="n">
        <v>1901</v>
      </c>
      <c r="H134" s="92" t="n">
        <v>153972000</v>
      </c>
      <c r="I134" s="91" t="inlineStr">
        <is>
          <t>1월 유지수수료 - CC금융서비스</t>
        </is>
      </c>
      <c r="J134" s="91" t="inlineStr">
        <is>
          <t>V10028</t>
        </is>
      </c>
      <c r="K134" s="91" t="inlineStr">
        <is>
          <t>CC금융서비스</t>
        </is>
      </c>
      <c r="M134" s="9">
        <f>IF($A134="","",VALUE($A134&amp;"")*12+VALUE($B134&amp;""))</f>
        <v/>
      </c>
      <c r="N134" s="63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3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3">
        <f>IF($A134="","",IF(COUNTIF(변동분석!$E$7:$E$506,O134)&gt;0,"Y","N"))</f>
        <v/>
      </c>
      <c r="W134" s="63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3">
        <f>IF($A134="","",IFERROR(INDEX(계정매핑!$E$5:$E$504,MATCH($F134&amp;"",계정매핑!$A$5:$A$504,0))&amp;"","공통비"))</f>
        <v/>
      </c>
      <c r="AF134" s="63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45672</v>
      </c>
      <c r="E135" s="91" t="inlineStr">
        <is>
          <t>KR</t>
        </is>
      </c>
      <c r="F135" s="91" t="n">
        <v>62101000</v>
      </c>
      <c r="G135" s="91" t="n">
        <v>1401</v>
      </c>
      <c r="H135" s="92" t="n">
        <v>245000</v>
      </c>
      <c r="I135" s="91" t="inlineStr">
        <is>
          <t>1월 국내출장 - L여행사</t>
        </is>
      </c>
      <c r="J135" s="91" t="inlineStr">
        <is>
          <t>V10017</t>
        </is>
      </c>
      <c r="K135" s="91" t="inlineStr">
        <is>
          <t>L여행사</t>
        </is>
      </c>
      <c r="M135" s="9">
        <f>IF($A135="","",VALUE($A135&amp;"")*12+VALUE($B135&amp;""))</f>
        <v/>
      </c>
      <c r="N135" s="63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3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3">
        <f>IF($A135="","",IF(COUNTIF(변동분석!$E$7:$E$506,O135)&gt;0,"Y","N"))</f>
        <v/>
      </c>
      <c r="W135" s="63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3">
        <f>IF($A135="","",IFERROR(INDEX(계정매핑!$E$5:$E$504,MATCH($F135&amp;"",계정매핑!$A$5:$A$504,0))&amp;"","공통비"))</f>
        <v/>
      </c>
      <c r="AF135" s="63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45672</v>
      </c>
      <c r="E136" s="91" t="inlineStr">
        <is>
          <t>KR</t>
        </is>
      </c>
      <c r="F136" s="91" t="n">
        <v>62101000</v>
      </c>
      <c r="G136" s="91" t="n">
        <v>1501</v>
      </c>
      <c r="H136" s="92" t="n">
        <v>463000</v>
      </c>
      <c r="I136" s="91" t="inlineStr">
        <is>
          <t>1월 국내출장 - M항공</t>
        </is>
      </c>
      <c r="J136" s="91" t="inlineStr">
        <is>
          <t>V10001</t>
        </is>
      </c>
      <c r="K136" s="91" t="inlineStr">
        <is>
          <t>M항공</t>
        </is>
      </c>
      <c r="M136" s="9">
        <f>IF($A136="","",VALUE($A136&amp;"")*12+VALUE($B136&amp;""))</f>
        <v/>
      </c>
      <c r="N136" s="63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3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3">
        <f>IF($A136="","",IF(COUNTIF(변동분석!$E$7:$E$506,O136)&gt;0,"Y","N"))</f>
        <v/>
      </c>
      <c r="W136" s="63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3">
        <f>IF($A136="","",IFERROR(INDEX(계정매핑!$E$5:$E$504,MATCH($F136&amp;"",계정매핑!$A$5:$A$504,0))&amp;"","공통비"))</f>
        <v/>
      </c>
      <c r="AF136" s="63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45672</v>
      </c>
      <c r="E137" s="91" t="inlineStr">
        <is>
          <t>KR</t>
        </is>
      </c>
      <c r="F137" s="91" t="n">
        <v>62101000</v>
      </c>
      <c r="G137" s="91" t="n">
        <v>1951</v>
      </c>
      <c r="H137" s="92" t="n">
        <v>450000</v>
      </c>
      <c r="I137" s="91" t="inlineStr">
        <is>
          <t>1월 국내출장 - (법인카드)</t>
        </is>
      </c>
      <c r="J137" s="91" t="inlineStr">
        <is>
          <t>V10009</t>
        </is>
      </c>
      <c r="K137" s="91" t="inlineStr">
        <is>
          <t>(법인카드)</t>
        </is>
      </c>
      <c r="M137" s="9">
        <f>IF($A137="","",VALUE($A137&amp;"")*12+VALUE($B137&amp;""))</f>
        <v/>
      </c>
      <c r="N137" s="63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3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3">
        <f>IF($A137="","",IF(COUNTIF(변동분석!$E$7:$E$506,O137)&gt;0,"Y","N"))</f>
        <v/>
      </c>
      <c r="W137" s="63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3">
        <f>IF($A137="","",IFERROR(INDEX(계정매핑!$E$5:$E$504,MATCH($F137&amp;"",계정매핑!$A$5:$A$504,0))&amp;"","공통비"))</f>
        <v/>
      </c>
      <c r="AF137" s="63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45672</v>
      </c>
      <c r="E138" s="91" t="inlineStr">
        <is>
          <t>KR</t>
        </is>
      </c>
      <c r="F138" s="91" t="n">
        <v>62102000</v>
      </c>
      <c r="G138" s="91" t="n">
        <v>1501</v>
      </c>
      <c r="H138" s="92" t="n">
        <v>145000</v>
      </c>
      <c r="I138" s="91" t="inlineStr">
        <is>
          <t>1월 해외출장 - M항공</t>
        </is>
      </c>
      <c r="J138" s="91" t="inlineStr">
        <is>
          <t>V10001</t>
        </is>
      </c>
      <c r="K138" s="91" t="inlineStr">
        <is>
          <t>M항공</t>
        </is>
      </c>
      <c r="M138" s="9">
        <f>IF($A138="","",VALUE($A138&amp;"")*12+VALUE($B138&amp;""))</f>
        <v/>
      </c>
      <c r="N138" s="63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3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3">
        <f>IF($A138="","",IF(COUNTIF(변동분석!$E$7:$E$506,O138)&gt;0,"Y","N"))</f>
        <v/>
      </c>
      <c r="W138" s="63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3">
        <f>IF($A138="","",IFERROR(INDEX(계정매핑!$E$5:$E$504,MATCH($F138&amp;"",계정매핑!$A$5:$A$504,0))&amp;"","공통비"))</f>
        <v/>
      </c>
      <c r="AF138" s="63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45672</v>
      </c>
      <c r="E139" s="91" t="inlineStr">
        <is>
          <t>KR</t>
        </is>
      </c>
      <c r="F139" s="91" t="n">
        <v>62102000</v>
      </c>
      <c r="G139" s="91" t="n">
        <v>1801</v>
      </c>
      <c r="H139" s="92" t="n">
        <v>66000</v>
      </c>
      <c r="I139" s="91" t="inlineStr">
        <is>
          <t>1월 해외출장 - M항공</t>
        </is>
      </c>
      <c r="J139" s="91" t="inlineStr">
        <is>
          <t>V10001</t>
        </is>
      </c>
      <c r="K139" s="91" t="inlineStr">
        <is>
          <t>M항공</t>
        </is>
      </c>
      <c r="M139" s="9">
        <f>IF($A139="","",VALUE($A139&amp;"")*12+VALUE($B139&amp;""))</f>
        <v/>
      </c>
      <c r="N139" s="63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3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3">
        <f>IF($A139="","",IF(COUNTIF(변동분석!$E$7:$E$506,O139)&gt;0,"Y","N"))</f>
        <v/>
      </c>
      <c r="W139" s="63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3">
        <f>IF($A139="","",IFERROR(INDEX(계정매핑!$E$5:$E$504,MATCH($F139&amp;"",계정매핑!$A$5:$A$504,0))&amp;"","공통비"))</f>
        <v/>
      </c>
      <c r="AF139" s="63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45672</v>
      </c>
      <c r="E140" s="91" t="inlineStr">
        <is>
          <t>KR</t>
        </is>
      </c>
      <c r="F140" s="91" t="n">
        <v>62201000</v>
      </c>
      <c r="G140" s="91" t="n">
        <v>1401</v>
      </c>
      <c r="H140" s="92" t="n">
        <v>244000</v>
      </c>
      <c r="I140" s="91" t="inlineStr">
        <is>
          <t>1월 통신요금 - O텔레콤</t>
        </is>
      </c>
      <c r="J140" s="91" t="inlineStr">
        <is>
          <t>V10002</t>
        </is>
      </c>
      <c r="K140" s="91" t="inlineStr">
        <is>
          <t>O텔레콤</t>
        </is>
      </c>
      <c r="M140" s="9">
        <f>IF($A140="","",VALUE($A140&amp;"")*12+VALUE($B140&amp;""))</f>
        <v/>
      </c>
      <c r="N140" s="63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3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3">
        <f>IF($A140="","",IF(COUNTIF(변동분석!$E$7:$E$506,O140)&gt;0,"Y","N"))</f>
        <v/>
      </c>
      <c r="W140" s="63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3">
        <f>IF($A140="","",IFERROR(INDEX(계정매핑!$E$5:$E$504,MATCH($F140&amp;"",계정매핑!$A$5:$A$504,0))&amp;"","공통비"))</f>
        <v/>
      </c>
      <c r="AF140" s="63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45672</v>
      </c>
      <c r="E141" s="91" t="inlineStr">
        <is>
          <t>KR</t>
        </is>
      </c>
      <c r="F141" s="91" t="n">
        <v>62301000</v>
      </c>
      <c r="G141" s="91" t="n">
        <v>1701</v>
      </c>
      <c r="H141" s="92" t="n">
        <v>197000</v>
      </c>
      <c r="I141" s="91" t="inlineStr">
        <is>
          <t>1월 소모품 구입 - R문구</t>
        </is>
      </c>
      <c r="J141" s="91" t="inlineStr">
        <is>
          <t>V10021</t>
        </is>
      </c>
      <c r="K141" s="91" t="inlineStr">
        <is>
          <t>R문구</t>
        </is>
      </c>
      <c r="M141" s="9">
        <f>IF($A141="","",VALUE($A141&amp;"")*12+VALUE($B141&amp;""))</f>
        <v/>
      </c>
      <c r="N141" s="63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3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3">
        <f>IF($A141="","",IF(COUNTIF(변동분석!$E$7:$E$506,O141)&gt;0,"Y","N"))</f>
        <v/>
      </c>
      <c r="W141" s="63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3">
        <f>IF($A141="","",IFERROR(INDEX(계정매핑!$E$5:$E$504,MATCH($F141&amp;"",계정매핑!$A$5:$A$504,0))&amp;"","공통비"))</f>
        <v/>
      </c>
      <c r="AF141" s="63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45672</v>
      </c>
      <c r="E142" s="91" t="inlineStr">
        <is>
          <t>KR</t>
        </is>
      </c>
      <c r="F142" s="91" t="n">
        <v>62501000</v>
      </c>
      <c r="G142" s="91" t="n">
        <v>1201</v>
      </c>
      <c r="H142" s="92" t="n">
        <v>91000</v>
      </c>
      <c r="I142" s="91" t="inlineStr">
        <is>
          <t>1월 회의 다과 - T케이터링</t>
        </is>
      </c>
      <c r="J142" s="91" t="inlineStr">
        <is>
          <t>V10005</t>
        </is>
      </c>
      <c r="K142" s="91" t="inlineStr">
        <is>
          <t>T케이터링</t>
        </is>
      </c>
      <c r="M142" s="9">
        <f>IF($A142="","",VALUE($A142&amp;"")*12+VALUE($B142&amp;""))</f>
        <v/>
      </c>
      <c r="N142" s="63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3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3">
        <f>IF($A142="","",IF(COUNTIF(변동분석!$E$7:$E$506,O142)&gt;0,"Y","N"))</f>
        <v/>
      </c>
      <c r="W142" s="63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3">
        <f>IF($A142="","",IFERROR(INDEX(계정매핑!$E$5:$E$504,MATCH($F142&amp;"",계정매핑!$A$5:$A$504,0))&amp;"","공통비"))</f>
        <v/>
      </c>
      <c r="AF142" s="63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45672</v>
      </c>
      <c r="E143" s="91" t="inlineStr">
        <is>
          <t>KR</t>
        </is>
      </c>
      <c r="F143" s="91" t="n">
        <v>62501000</v>
      </c>
      <c r="G143" s="91" t="n">
        <v>1401</v>
      </c>
      <c r="H143" s="92" t="n">
        <v>145000</v>
      </c>
      <c r="I143" s="91" t="inlineStr">
        <is>
          <t>1월 회의 다과 - (법인카드)</t>
        </is>
      </c>
      <c r="J143" s="91" t="inlineStr">
        <is>
          <t>V10009</t>
        </is>
      </c>
      <c r="K143" s="91" t="inlineStr">
        <is>
          <t>(법인카드)</t>
        </is>
      </c>
      <c r="M143" s="9">
        <f>IF($A143="","",VALUE($A143&amp;"")*12+VALUE($B143&amp;""))</f>
        <v/>
      </c>
      <c r="N143" s="63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3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3">
        <f>IF($A143="","",IF(COUNTIF(변동분석!$E$7:$E$506,O143)&gt;0,"Y","N"))</f>
        <v/>
      </c>
      <c r="W143" s="63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3">
        <f>IF($A143="","",IFERROR(INDEX(계정매핑!$E$5:$E$504,MATCH($F143&amp;"",계정매핑!$A$5:$A$504,0))&amp;"","공통비"))</f>
        <v/>
      </c>
      <c r="AF143" s="63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45672</v>
      </c>
      <c r="E144" s="91" t="inlineStr">
        <is>
          <t>KR</t>
        </is>
      </c>
      <c r="F144" s="91" t="n">
        <v>62601000</v>
      </c>
      <c r="G144" s="91" t="n">
        <v>1501</v>
      </c>
      <c r="H144" s="92" t="n">
        <v>1462000</v>
      </c>
      <c r="I144" s="91" t="inlineStr">
        <is>
          <t>1월 업무추진 - (법인카드)</t>
        </is>
      </c>
      <c r="J144" s="91" t="inlineStr">
        <is>
          <t>V10009</t>
        </is>
      </c>
      <c r="K144" s="91" t="inlineStr">
        <is>
          <t>(법인카드)</t>
        </is>
      </c>
      <c r="M144" s="9">
        <f>IF($A144="","",VALUE($A144&amp;"")*12+VALUE($B144&amp;""))</f>
        <v/>
      </c>
      <c r="N144" s="63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3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3">
        <f>IF($A144="","",IF(COUNTIF(변동분석!$E$7:$E$506,O144)&gt;0,"Y","N"))</f>
        <v/>
      </c>
      <c r="W144" s="63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3">
        <f>IF($A144="","",IFERROR(INDEX(계정매핑!$E$5:$E$504,MATCH($F144&amp;"",계정매핑!$A$5:$A$504,0))&amp;"","공통비"))</f>
        <v/>
      </c>
      <c r="AF144" s="63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45672</v>
      </c>
      <c r="E145" s="91" t="inlineStr">
        <is>
          <t>KR</t>
        </is>
      </c>
      <c r="F145" s="91" t="n">
        <v>62601000</v>
      </c>
      <c r="G145" s="91" t="n">
        <v>1601</v>
      </c>
      <c r="H145" s="92" t="n">
        <v>1055000</v>
      </c>
      <c r="I145" s="91" t="inlineStr">
        <is>
          <t>1월 업무추진 - (법인카드)</t>
        </is>
      </c>
      <c r="J145" s="91" t="inlineStr">
        <is>
          <t>V10009</t>
        </is>
      </c>
      <c r="K145" s="91" t="inlineStr">
        <is>
          <t>(법인카드)</t>
        </is>
      </c>
      <c r="M145" s="9">
        <f>IF($A145="","",VALUE($A145&amp;"")*12+VALUE($B145&amp;""))</f>
        <v/>
      </c>
      <c r="N145" s="63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3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3">
        <f>IF($A145="","",IF(COUNTIF(변동분석!$E$7:$E$506,O145)&gt;0,"Y","N"))</f>
        <v/>
      </c>
      <c r="W145" s="63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3">
        <f>IF($A145="","",IFERROR(INDEX(계정매핑!$E$5:$E$504,MATCH($F145&amp;"",계정매핑!$A$5:$A$504,0))&amp;"","공통비"))</f>
        <v/>
      </c>
      <c r="AF145" s="63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45672</v>
      </c>
      <c r="E146" s="91" t="inlineStr">
        <is>
          <t>KR</t>
        </is>
      </c>
      <c r="F146" s="91" t="n">
        <v>62901000</v>
      </c>
      <c r="G146" s="91" t="n">
        <v>1101</v>
      </c>
      <c r="H146" s="92" t="n">
        <v>3320000</v>
      </c>
      <c r="I146" s="91" t="inlineStr">
        <is>
          <t>1월 자문 수수료 - W컨설팅</t>
        </is>
      </c>
      <c r="J146" s="91" t="inlineStr">
        <is>
          <t>V10006</t>
        </is>
      </c>
      <c r="K146" s="91" t="inlineStr">
        <is>
          <t>W컨설팅</t>
        </is>
      </c>
      <c r="M146" s="9">
        <f>IF($A146="","",VALUE($A146&amp;"")*12+VALUE($B146&amp;""))</f>
        <v/>
      </c>
      <c r="N146" s="63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3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3">
        <f>IF($A146="","",IF(COUNTIF(변동분석!$E$7:$E$506,O146)&gt;0,"Y","N"))</f>
        <v/>
      </c>
      <c r="W146" s="63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3">
        <f>IF($A146="","",IFERROR(INDEX(계정매핑!$E$5:$E$504,MATCH($F146&amp;"",계정매핑!$A$5:$A$504,0))&amp;"","공통비"))</f>
        <v/>
      </c>
      <c r="AF146" s="63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45672</v>
      </c>
      <c r="E147" s="91" t="inlineStr">
        <is>
          <t>KR</t>
        </is>
      </c>
      <c r="F147" s="91" t="n">
        <v>62902000</v>
      </c>
      <c r="G147" s="91" t="n">
        <v>1401</v>
      </c>
      <c r="H147" s="92" t="n">
        <v>2461000</v>
      </c>
      <c r="I147" s="91" t="inlineStr">
        <is>
          <t>1월 업무 위탁 수수료 - J콜센터</t>
        </is>
      </c>
      <c r="J147" s="91" t="inlineStr">
        <is>
          <t>V10015</t>
        </is>
      </c>
      <c r="K147" s="91" t="inlineStr">
        <is>
          <t>J콜센터</t>
        </is>
      </c>
      <c r="M147" s="9">
        <f>IF($A147="","",VALUE($A147&amp;"")*12+VALUE($B147&amp;""))</f>
        <v/>
      </c>
      <c r="N147" s="63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3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3">
        <f>IF($A147="","",IF(COUNTIF(변동분석!$E$7:$E$506,O147)&gt;0,"Y","N"))</f>
        <v/>
      </c>
      <c r="W147" s="63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3">
        <f>IF($A147="","",IFERROR(INDEX(계정매핑!$E$5:$E$504,MATCH($F147&amp;"",계정매핑!$A$5:$A$504,0))&amp;"","공통비"))</f>
        <v/>
      </c>
      <c r="AF147" s="63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45672</v>
      </c>
      <c r="E148" s="91" t="inlineStr">
        <is>
          <t>KR</t>
        </is>
      </c>
      <c r="F148" s="91" t="n">
        <v>62902000</v>
      </c>
      <c r="G148" s="91" t="n">
        <v>1801</v>
      </c>
      <c r="H148" s="92" t="n">
        <v>1759000</v>
      </c>
      <c r="I148" s="91" t="inlineStr">
        <is>
          <t>1월 콜 위탁 수수료(건별)</t>
        </is>
      </c>
      <c r="J148" s="91" t="inlineStr">
        <is>
          <t>V10015</t>
        </is>
      </c>
      <c r="K148" s="91" t="inlineStr">
        <is>
          <t>J콜센터</t>
        </is>
      </c>
      <c r="M148" s="9">
        <f>IF($A148="","",VALUE($A148&amp;"")*12+VALUE($B148&amp;""))</f>
        <v/>
      </c>
      <c r="N148" s="63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3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3">
        <f>IF($A148="","",IF(COUNTIF(변동분석!$E$7:$E$506,O148)&gt;0,"Y","N"))</f>
        <v/>
      </c>
      <c r="W148" s="63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3">
        <f>IF($A148="","",IFERROR(INDEX(계정매핑!$E$5:$E$504,MATCH($F148&amp;"",계정매핑!$A$5:$A$504,0))&amp;"","공통비"))</f>
        <v/>
      </c>
      <c r="AF148" s="63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45672</v>
      </c>
      <c r="E149" s="91" t="inlineStr">
        <is>
          <t>KR</t>
        </is>
      </c>
      <c r="F149" s="91" t="n">
        <v>63201000</v>
      </c>
      <c r="G149" s="91" t="n">
        <v>1601</v>
      </c>
      <c r="H149" s="92" t="n">
        <v>1755000</v>
      </c>
      <c r="I149" s="91" t="inlineStr">
        <is>
          <t>1월 차량 유지 - H에너지</t>
        </is>
      </c>
      <c r="J149" s="91" t="inlineStr">
        <is>
          <t>V10029</t>
        </is>
      </c>
      <c r="K149" s="91" t="inlineStr">
        <is>
          <t>H에너지</t>
        </is>
      </c>
      <c r="M149" s="9">
        <f>IF($A149="","",VALUE($A149&amp;"")*12+VALUE($B149&amp;""))</f>
        <v/>
      </c>
      <c r="N149" s="63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3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3">
        <f>IF($A149="","",IF(COUNTIF(변동분석!$E$7:$E$506,O149)&gt;0,"Y","N"))</f>
        <v/>
      </c>
      <c r="W149" s="63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3">
        <f>IF($A149="","",IFERROR(INDEX(계정매핑!$E$5:$E$504,MATCH($F149&amp;"",계정매핑!$A$5:$A$504,0))&amp;"","공통비"))</f>
        <v/>
      </c>
      <c r="AF149" s="63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45673</v>
      </c>
      <c r="E150" s="91" t="inlineStr">
        <is>
          <t>KR</t>
        </is>
      </c>
      <c r="F150" s="91" t="n">
        <v>62101000</v>
      </c>
      <c r="G150" s="91" t="n">
        <v>1101</v>
      </c>
      <c r="H150" s="92" t="n">
        <v>341000</v>
      </c>
      <c r="I150" s="91" t="inlineStr">
        <is>
          <t>1월 국내출장 - (법인카드)</t>
        </is>
      </c>
      <c r="J150" s="91" t="inlineStr">
        <is>
          <t>V10009</t>
        </is>
      </c>
      <c r="K150" s="91" t="inlineStr">
        <is>
          <t>(법인카드)</t>
        </is>
      </c>
      <c r="M150" s="9">
        <f>IF($A150="","",VALUE($A150&amp;"")*12+VALUE($B150&amp;""))</f>
        <v/>
      </c>
      <c r="N150" s="63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3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3">
        <f>IF($A150="","",IF(COUNTIF(변동분석!$E$7:$E$506,O150)&gt;0,"Y","N"))</f>
        <v/>
      </c>
      <c r="W150" s="63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3">
        <f>IF($A150="","",IFERROR(INDEX(계정매핑!$E$5:$E$504,MATCH($F150&amp;"",계정매핑!$A$5:$A$504,0))&amp;"","공통비"))</f>
        <v/>
      </c>
      <c r="AF150" s="63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45673</v>
      </c>
      <c r="E151" s="91" t="inlineStr">
        <is>
          <t>KR</t>
        </is>
      </c>
      <c r="F151" s="91" t="n">
        <v>62101000</v>
      </c>
      <c r="G151" s="91" t="n">
        <v>1601</v>
      </c>
      <c r="H151" s="92" t="n">
        <v>1014000</v>
      </c>
      <c r="I151" s="91" t="inlineStr">
        <is>
          <t>1월 국내출장 - (법인카드)</t>
        </is>
      </c>
      <c r="J151" s="91" t="inlineStr">
        <is>
          <t>V10009</t>
        </is>
      </c>
      <c r="K151" s="91" t="inlineStr">
        <is>
          <t>(법인카드)</t>
        </is>
      </c>
      <c r="M151" s="9">
        <f>IF($A151="","",VALUE($A151&amp;"")*12+VALUE($B151&amp;""))</f>
        <v/>
      </c>
      <c r="N151" s="63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3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3">
        <f>IF($A151="","",IF(COUNTIF(변동분석!$E$7:$E$506,O151)&gt;0,"Y","N"))</f>
        <v/>
      </c>
      <c r="W151" s="63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3">
        <f>IF($A151="","",IFERROR(INDEX(계정매핑!$E$5:$E$504,MATCH($F151&amp;"",계정매핑!$A$5:$A$504,0))&amp;"","공통비"))</f>
        <v/>
      </c>
      <c r="AF151" s="63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45673</v>
      </c>
      <c r="E152" s="91" t="inlineStr">
        <is>
          <t>KR</t>
        </is>
      </c>
      <c r="F152" s="91" t="n">
        <v>62101000</v>
      </c>
      <c r="G152" s="91" t="n">
        <v>1602</v>
      </c>
      <c r="H152" s="92" t="n">
        <v>1506000</v>
      </c>
      <c r="I152" s="91" t="inlineStr">
        <is>
          <t>1월 국내출장 - (법인카드)</t>
        </is>
      </c>
      <c r="J152" s="91" t="inlineStr">
        <is>
          <t>V10009</t>
        </is>
      </c>
      <c r="K152" s="91" t="inlineStr">
        <is>
          <t>(법인카드)</t>
        </is>
      </c>
      <c r="M152" s="9">
        <f>IF($A152="","",VALUE($A152&amp;"")*12+VALUE($B152&amp;""))</f>
        <v/>
      </c>
      <c r="N152" s="63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3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3">
        <f>IF($A152="","",IF(COUNTIF(변동분석!$E$7:$E$506,O152)&gt;0,"Y","N"))</f>
        <v/>
      </c>
      <c r="W152" s="63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3">
        <f>IF($A152="","",IFERROR(INDEX(계정매핑!$E$5:$E$504,MATCH($F152&amp;"",계정매핑!$A$5:$A$504,0))&amp;"","공통비"))</f>
        <v/>
      </c>
      <c r="AF152" s="63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45673</v>
      </c>
      <c r="E153" s="91" t="inlineStr">
        <is>
          <t>KR</t>
        </is>
      </c>
      <c r="F153" s="91" t="n">
        <v>62101000</v>
      </c>
      <c r="G153" s="91" t="n">
        <v>1801</v>
      </c>
      <c r="H153" s="92" t="n">
        <v>196000</v>
      </c>
      <c r="I153" s="91" t="inlineStr">
        <is>
          <t>1월 국내출장 - (법인카드)</t>
        </is>
      </c>
      <c r="J153" s="91" t="inlineStr">
        <is>
          <t>V10009</t>
        </is>
      </c>
      <c r="K153" s="91" t="inlineStr">
        <is>
          <t>(법인카드)</t>
        </is>
      </c>
      <c r="M153" s="9">
        <f>IF($A153="","",VALUE($A153&amp;"")*12+VALUE($B153&amp;""))</f>
        <v/>
      </c>
      <c r="N153" s="63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3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3">
        <f>IF($A153="","",IF(COUNTIF(변동분석!$E$7:$E$506,O153)&gt;0,"Y","N"))</f>
        <v/>
      </c>
      <c r="W153" s="63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3">
        <f>IF($A153="","",IFERROR(INDEX(계정매핑!$E$5:$E$504,MATCH($F153&amp;"",계정매핑!$A$5:$A$504,0))&amp;"","공통비"))</f>
        <v/>
      </c>
      <c r="AF153" s="63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45673</v>
      </c>
      <c r="E154" s="91" t="inlineStr">
        <is>
          <t>KR</t>
        </is>
      </c>
      <c r="F154" s="91" t="n">
        <v>62102000</v>
      </c>
      <c r="G154" s="91" t="n">
        <v>1401</v>
      </c>
      <c r="H154" s="92" t="n">
        <v>74000</v>
      </c>
      <c r="I154" s="91" t="inlineStr">
        <is>
          <t>1월 해외출장 - M항공</t>
        </is>
      </c>
      <c r="J154" s="91" t="inlineStr">
        <is>
          <t>V10001</t>
        </is>
      </c>
      <c r="K154" s="91" t="inlineStr">
        <is>
          <t>M항공</t>
        </is>
      </c>
      <c r="M154" s="9">
        <f>IF($A154="","",VALUE($A154&amp;"")*12+VALUE($B154&amp;""))</f>
        <v/>
      </c>
      <c r="N154" s="63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3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3">
        <f>IF($A154="","",IF(COUNTIF(변동분석!$E$7:$E$506,O154)&gt;0,"Y","N"))</f>
        <v/>
      </c>
      <c r="W154" s="63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3">
        <f>IF($A154="","",IFERROR(INDEX(계정매핑!$E$5:$E$504,MATCH($F154&amp;"",계정매핑!$A$5:$A$504,0))&amp;"","공통비"))</f>
        <v/>
      </c>
      <c r="AF154" s="63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45673</v>
      </c>
      <c r="E155" s="91" t="inlineStr">
        <is>
          <t>KR</t>
        </is>
      </c>
      <c r="F155" s="91" t="n">
        <v>62102000</v>
      </c>
      <c r="G155" s="91" t="n">
        <v>1951</v>
      </c>
      <c r="H155" s="92" t="n">
        <v>41000</v>
      </c>
      <c r="I155" s="91" t="inlineStr">
        <is>
          <t>1월 해외출장 - M항공</t>
        </is>
      </c>
      <c r="J155" s="91" t="inlineStr">
        <is>
          <t>V10001</t>
        </is>
      </c>
      <c r="K155" s="91" t="inlineStr">
        <is>
          <t>M항공</t>
        </is>
      </c>
      <c r="M155" s="9">
        <f>IF($A155="","",VALUE($A155&amp;"")*12+VALUE($B155&amp;""))</f>
        <v/>
      </c>
      <c r="N155" s="63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3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3">
        <f>IF($A155="","",IF(COUNTIF(변동분석!$E$7:$E$506,O155)&gt;0,"Y","N"))</f>
        <v/>
      </c>
      <c r="W155" s="63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3">
        <f>IF($A155="","",IFERROR(INDEX(계정매핑!$E$5:$E$504,MATCH($F155&amp;"",계정매핑!$A$5:$A$504,0))&amp;"","공통비"))</f>
        <v/>
      </c>
      <c r="AF155" s="63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45673</v>
      </c>
      <c r="E156" s="91" t="inlineStr">
        <is>
          <t>KR</t>
        </is>
      </c>
      <c r="F156" s="91" t="n">
        <v>62201000</v>
      </c>
      <c r="G156" s="91" t="n">
        <v>1601</v>
      </c>
      <c r="H156" s="92" t="n">
        <v>578000</v>
      </c>
      <c r="I156" s="91" t="inlineStr">
        <is>
          <t>1월 통신요금 - P통신</t>
        </is>
      </c>
      <c r="J156" s="91" t="inlineStr">
        <is>
          <t>V10013</t>
        </is>
      </c>
      <c r="K156" s="91" t="inlineStr">
        <is>
          <t>P통신</t>
        </is>
      </c>
      <c r="M156" s="9">
        <f>IF($A156="","",VALUE($A156&amp;"")*12+VALUE($B156&amp;""))</f>
        <v/>
      </c>
      <c r="N156" s="63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3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3">
        <f>IF($A156="","",IF(COUNTIF(변동분석!$E$7:$E$506,O156)&gt;0,"Y","N"))</f>
        <v/>
      </c>
      <c r="W156" s="63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3">
        <f>IF($A156="","",IFERROR(INDEX(계정매핑!$E$5:$E$504,MATCH($F156&amp;"",계정매핑!$A$5:$A$504,0))&amp;"","공통비"))</f>
        <v/>
      </c>
      <c r="AF156" s="63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45673</v>
      </c>
      <c r="E157" s="91" t="inlineStr">
        <is>
          <t>KR</t>
        </is>
      </c>
      <c r="F157" s="91" t="n">
        <v>62301000</v>
      </c>
      <c r="G157" s="91" t="n">
        <v>1601</v>
      </c>
      <c r="H157" s="92" t="n">
        <v>367000</v>
      </c>
      <c r="I157" s="91" t="inlineStr">
        <is>
          <t>1월 소모품 구입 - R문구</t>
        </is>
      </c>
      <c r="J157" s="91" t="inlineStr">
        <is>
          <t>V10021</t>
        </is>
      </c>
      <c r="K157" s="91" t="inlineStr">
        <is>
          <t>R문구</t>
        </is>
      </c>
      <c r="M157" s="9">
        <f>IF($A157="","",VALUE($A157&amp;"")*12+VALUE($B157&amp;""))</f>
        <v/>
      </c>
      <c r="N157" s="63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3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3">
        <f>IF($A157="","",IF(COUNTIF(변동분석!$E$7:$E$506,O157)&gt;0,"Y","N"))</f>
        <v/>
      </c>
      <c r="W157" s="63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3">
        <f>IF($A157="","",IFERROR(INDEX(계정매핑!$E$5:$E$504,MATCH($F157&amp;"",계정매핑!$A$5:$A$504,0))&amp;"","공통비"))</f>
        <v/>
      </c>
      <c r="AF157" s="63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45673</v>
      </c>
      <c r="E158" s="91" t="inlineStr">
        <is>
          <t>KR</t>
        </is>
      </c>
      <c r="F158" s="91" t="n">
        <v>62601000</v>
      </c>
      <c r="G158" s="91" t="n">
        <v>1601</v>
      </c>
      <c r="H158" s="92" t="n">
        <v>1750000</v>
      </c>
      <c r="I158" s="91" t="inlineStr">
        <is>
          <t>1월 업무추진 - (법인카드)</t>
        </is>
      </c>
      <c r="J158" s="91" t="inlineStr">
        <is>
          <t>V10009</t>
        </is>
      </c>
      <c r="K158" s="91" t="inlineStr">
        <is>
          <t>(법인카드)</t>
        </is>
      </c>
      <c r="M158" s="9">
        <f>IF($A158="","",VALUE($A158&amp;"")*12+VALUE($B158&amp;""))</f>
        <v/>
      </c>
      <c r="N158" s="63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3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3">
        <f>IF($A158="","",IF(COUNTIF(변동분석!$E$7:$E$506,O158)&gt;0,"Y","N"))</f>
        <v/>
      </c>
      <c r="W158" s="63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3">
        <f>IF($A158="","",IFERROR(INDEX(계정매핑!$E$5:$E$504,MATCH($F158&amp;"",계정매핑!$A$5:$A$504,0))&amp;"","공통비"))</f>
        <v/>
      </c>
      <c r="AF158" s="63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45673</v>
      </c>
      <c r="E159" s="91" t="inlineStr">
        <is>
          <t>KR</t>
        </is>
      </c>
      <c r="F159" s="91" t="n">
        <v>62701000</v>
      </c>
      <c r="G159" s="91" t="n">
        <v>1502</v>
      </c>
      <c r="H159" s="92" t="n">
        <v>44314000</v>
      </c>
      <c r="I159" s="91" t="inlineStr">
        <is>
          <t>1월 광고 집행 - F애드</t>
        </is>
      </c>
      <c r="J159" s="91" t="inlineStr">
        <is>
          <t>V10022</t>
        </is>
      </c>
      <c r="K159" s="91" t="inlineStr">
        <is>
          <t>F애드</t>
        </is>
      </c>
      <c r="M159" s="9">
        <f>IF($A159="","",VALUE($A159&amp;"")*12+VALUE($B159&amp;""))</f>
        <v/>
      </c>
      <c r="N159" s="63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3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3">
        <f>IF($A159="","",IF(COUNTIF(변동분석!$E$7:$E$506,O159)&gt;0,"Y","N"))</f>
        <v/>
      </c>
      <c r="W159" s="63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3">
        <f>IF($A159="","",IFERROR(INDEX(계정매핑!$E$5:$E$504,MATCH($F159&amp;"",계정매핑!$A$5:$A$504,0))&amp;"","공통비"))</f>
        <v/>
      </c>
      <c r="AF159" s="63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45673</v>
      </c>
      <c r="E160" s="91" t="inlineStr">
        <is>
          <t>KR</t>
        </is>
      </c>
      <c r="F160" s="91" t="n">
        <v>62802000</v>
      </c>
      <c r="G160" s="91" t="n">
        <v>1301</v>
      </c>
      <c r="H160" s="92" t="n">
        <v>3941000</v>
      </c>
      <c r="I160" s="91" t="inlineStr">
        <is>
          <t>1월 위탁교육 - V아카데미</t>
        </is>
      </c>
      <c r="J160" s="91" t="inlineStr">
        <is>
          <t>V10026</t>
        </is>
      </c>
      <c r="K160" s="91" t="inlineStr">
        <is>
          <t>V아카데미</t>
        </is>
      </c>
      <c r="M160" s="9">
        <f>IF($A160="","",VALUE($A160&amp;"")*12+VALUE($B160&amp;""))</f>
        <v/>
      </c>
      <c r="N160" s="63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3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3">
        <f>IF($A160="","",IF(COUNTIF(변동분석!$E$7:$E$506,O160)&gt;0,"Y","N"))</f>
        <v/>
      </c>
      <c r="W160" s="63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3">
        <f>IF($A160="","",IFERROR(INDEX(계정매핑!$E$5:$E$504,MATCH($F160&amp;"",계정매핑!$A$5:$A$504,0))&amp;"","공통비"))</f>
        <v/>
      </c>
      <c r="AF160" s="63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45673</v>
      </c>
      <c r="E161" s="91" t="inlineStr">
        <is>
          <t>KR</t>
        </is>
      </c>
      <c r="F161" s="91" t="n">
        <v>62902000</v>
      </c>
      <c r="G161" s="91" t="n">
        <v>1801</v>
      </c>
      <c r="H161" s="92" t="n">
        <v>3000000</v>
      </c>
      <c r="I161" s="91" t="inlineStr">
        <is>
          <t>1월 업무 위탁 수수료 - X서비스</t>
        </is>
      </c>
      <c r="J161" s="91" t="inlineStr">
        <is>
          <t>V10019</t>
        </is>
      </c>
      <c r="K161" s="91" t="inlineStr">
        <is>
          <t>X서비스</t>
        </is>
      </c>
      <c r="M161" s="9">
        <f>IF($A161="","",VALUE($A161&amp;"")*12+VALUE($B161&amp;""))</f>
        <v/>
      </c>
      <c r="N161" s="63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3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3">
        <f>IF($A161="","",IF(COUNTIF(변동분석!$E$7:$E$506,O161)&gt;0,"Y","N"))</f>
        <v/>
      </c>
      <c r="W161" s="63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3">
        <f>IF($A161="","",IFERROR(INDEX(계정매핑!$E$5:$E$504,MATCH($F161&amp;"",계정매핑!$A$5:$A$504,0))&amp;"","공통비"))</f>
        <v/>
      </c>
      <c r="AF161" s="63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45674</v>
      </c>
      <c r="E162" s="91" t="inlineStr">
        <is>
          <t>KR</t>
        </is>
      </c>
      <c r="F162" s="91" t="n">
        <v>62101000</v>
      </c>
      <c r="G162" s="91" t="n">
        <v>1501</v>
      </c>
      <c r="H162" s="92" t="n">
        <v>448000</v>
      </c>
      <c r="I162" s="91" t="inlineStr">
        <is>
          <t>1월 국내출장 - L여행사</t>
        </is>
      </c>
      <c r="J162" s="91" t="inlineStr">
        <is>
          <t>V10017</t>
        </is>
      </c>
      <c r="K162" s="91" t="inlineStr">
        <is>
          <t>L여행사</t>
        </is>
      </c>
      <c r="M162" s="9">
        <f>IF($A162="","",VALUE($A162&amp;"")*12+VALUE($B162&amp;""))</f>
        <v/>
      </c>
      <c r="N162" s="63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3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3">
        <f>IF($A162="","",IF(COUNTIF(변동분석!$E$7:$E$506,O162)&gt;0,"Y","N"))</f>
        <v/>
      </c>
      <c r="W162" s="63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3">
        <f>IF($A162="","",IFERROR(INDEX(계정매핑!$E$5:$E$504,MATCH($F162&amp;"",계정매핑!$A$5:$A$504,0))&amp;"","공통비"))</f>
        <v/>
      </c>
      <c r="AF162" s="63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45674</v>
      </c>
      <c r="E163" s="91" t="inlineStr">
        <is>
          <t>KR</t>
        </is>
      </c>
      <c r="F163" s="91" t="n">
        <v>62102000</v>
      </c>
      <c r="G163" s="91" t="n">
        <v>1201</v>
      </c>
      <c r="H163" s="92" t="n">
        <v>50000</v>
      </c>
      <c r="I163" s="91" t="inlineStr">
        <is>
          <t>1월 해외출장 - N호텔</t>
        </is>
      </c>
      <c r="J163" s="91" t="inlineStr">
        <is>
          <t>V10008</t>
        </is>
      </c>
      <c r="K163" s="91" t="inlineStr">
        <is>
          <t>N호텔</t>
        </is>
      </c>
      <c r="M163" s="9">
        <f>IF($A163="","",VALUE($A163&amp;"")*12+VALUE($B163&amp;""))</f>
        <v/>
      </c>
      <c r="N163" s="63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3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3">
        <f>IF($A163="","",IF(COUNTIF(변동분석!$E$7:$E$506,O163)&gt;0,"Y","N"))</f>
        <v/>
      </c>
      <c r="W163" s="63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3">
        <f>IF($A163="","",IFERROR(INDEX(계정매핑!$E$5:$E$504,MATCH($F163&amp;"",계정매핑!$A$5:$A$504,0))&amp;"","공통비"))</f>
        <v/>
      </c>
      <c r="AF163" s="63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45674</v>
      </c>
      <c r="E164" s="91" t="inlineStr">
        <is>
          <t>KR</t>
        </is>
      </c>
      <c r="F164" s="91" t="n">
        <v>62201000</v>
      </c>
      <c r="G164" s="91" t="n">
        <v>1502</v>
      </c>
      <c r="H164" s="92" t="n">
        <v>283000</v>
      </c>
      <c r="I164" s="91" t="inlineStr">
        <is>
          <t>1월 통신요금 - P통신</t>
        </is>
      </c>
      <c r="J164" s="91" t="inlineStr">
        <is>
          <t>V10013</t>
        </is>
      </c>
      <c r="K164" s="91" t="inlineStr">
        <is>
          <t>P통신</t>
        </is>
      </c>
      <c r="M164" s="9">
        <f>IF($A164="","",VALUE($A164&amp;"")*12+VALUE($B164&amp;""))</f>
        <v/>
      </c>
      <c r="N164" s="63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3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3">
        <f>IF($A164="","",IF(COUNTIF(변동분석!$E$7:$E$506,O164)&gt;0,"Y","N"))</f>
        <v/>
      </c>
      <c r="W164" s="63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3">
        <f>IF($A164="","",IFERROR(INDEX(계정매핑!$E$5:$E$504,MATCH($F164&amp;"",계정매핑!$A$5:$A$504,0))&amp;"","공통비"))</f>
        <v/>
      </c>
      <c r="AF164" s="63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45674</v>
      </c>
      <c r="E165" s="91" t="inlineStr">
        <is>
          <t>KR</t>
        </is>
      </c>
      <c r="F165" s="91" t="n">
        <v>62301000</v>
      </c>
      <c r="G165" s="91" t="n">
        <v>1401</v>
      </c>
      <c r="H165" s="92" t="n">
        <v>96000</v>
      </c>
      <c r="I165" s="91" t="inlineStr">
        <is>
          <t>1월 소모품 구입 - R문구</t>
        </is>
      </c>
      <c r="J165" s="91" t="inlineStr">
        <is>
          <t>V10021</t>
        </is>
      </c>
      <c r="K165" s="91" t="inlineStr">
        <is>
          <t>R문구</t>
        </is>
      </c>
      <c r="M165" s="9">
        <f>IF($A165="","",VALUE($A165&amp;"")*12+VALUE($B165&amp;""))</f>
        <v/>
      </c>
      <c r="N165" s="63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3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3">
        <f>IF($A165="","",IF(COUNTIF(변동분석!$E$7:$E$506,O165)&gt;0,"Y","N"))</f>
        <v/>
      </c>
      <c r="W165" s="63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3">
        <f>IF($A165="","",IFERROR(INDEX(계정매핑!$E$5:$E$504,MATCH($F165&amp;"",계정매핑!$A$5:$A$504,0))&amp;"","공통비"))</f>
        <v/>
      </c>
      <c r="AF165" s="63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45674</v>
      </c>
      <c r="E166" s="91" t="inlineStr">
        <is>
          <t>KR</t>
        </is>
      </c>
      <c r="F166" s="91" t="n">
        <v>62901000</v>
      </c>
      <c r="G166" s="91" t="n">
        <v>1201</v>
      </c>
      <c r="H166" s="92" t="n">
        <v>5700000</v>
      </c>
      <c r="I166" s="91" t="inlineStr">
        <is>
          <t>1월 자문 수수료 - K회계법인</t>
        </is>
      </c>
      <c r="J166" s="91" t="inlineStr">
        <is>
          <t>V10010</t>
        </is>
      </c>
      <c r="K166" s="91" t="inlineStr">
        <is>
          <t>K회계법인</t>
        </is>
      </c>
      <c r="M166" s="9">
        <f>IF($A166="","",VALUE($A166&amp;"")*12+VALUE($B166&amp;""))</f>
        <v/>
      </c>
      <c r="N166" s="63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3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3">
        <f>IF($A166="","",IF(COUNTIF(변동분석!$E$7:$E$506,O166)&gt;0,"Y","N"))</f>
        <v/>
      </c>
      <c r="W166" s="63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3">
        <f>IF($A166="","",IFERROR(INDEX(계정매핑!$E$5:$E$504,MATCH($F166&amp;"",계정매핑!$A$5:$A$504,0))&amp;"","공통비"))</f>
        <v/>
      </c>
      <c r="AF166" s="63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45674</v>
      </c>
      <c r="E167" s="91" t="inlineStr">
        <is>
          <t>KR</t>
        </is>
      </c>
      <c r="F167" s="91" t="n">
        <v>62902000</v>
      </c>
      <c r="G167" s="91" t="n">
        <v>1801</v>
      </c>
      <c r="H167" s="92" t="n">
        <v>1803000</v>
      </c>
      <c r="I167" s="91" t="inlineStr">
        <is>
          <t>1월 콜 위탁 수수료(건별)</t>
        </is>
      </c>
      <c r="J167" s="91" t="inlineStr">
        <is>
          <t>V10015</t>
        </is>
      </c>
      <c r="K167" s="91" t="inlineStr">
        <is>
          <t>J콜센터</t>
        </is>
      </c>
      <c r="M167" s="9">
        <f>IF($A167="","",VALUE($A167&amp;"")*12+VALUE($B167&amp;""))</f>
        <v/>
      </c>
      <c r="N167" s="63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3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3">
        <f>IF($A167="","",IF(COUNTIF(변동분석!$E$7:$E$506,O167)&gt;0,"Y","N"))</f>
        <v/>
      </c>
      <c r="W167" s="63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3">
        <f>IF($A167="","",IFERROR(INDEX(계정매핑!$E$5:$E$504,MATCH($F167&amp;"",계정매핑!$A$5:$A$504,0))&amp;"","공통비"))</f>
        <v/>
      </c>
      <c r="AF167" s="63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45675</v>
      </c>
      <c r="E168" s="91" t="inlineStr">
        <is>
          <t>KR</t>
        </is>
      </c>
      <c r="F168" s="91" t="n">
        <v>62101000</v>
      </c>
      <c r="G168" s="91" t="n">
        <v>1501</v>
      </c>
      <c r="H168" s="92" t="n">
        <v>580000</v>
      </c>
      <c r="I168" s="91" t="inlineStr">
        <is>
          <t>1월 국내출장 - (법인카드)</t>
        </is>
      </c>
      <c r="J168" s="91" t="inlineStr">
        <is>
          <t>V10009</t>
        </is>
      </c>
      <c r="K168" s="91" t="inlineStr">
        <is>
          <t>(법인카드)</t>
        </is>
      </c>
      <c r="M168" s="9">
        <f>IF($A168="","",VALUE($A168&amp;"")*12+VALUE($B168&amp;""))</f>
        <v/>
      </c>
      <c r="N168" s="63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3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3">
        <f>IF($A168="","",IF(COUNTIF(변동분석!$E$7:$E$506,O168)&gt;0,"Y","N"))</f>
        <v/>
      </c>
      <c r="W168" s="63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3">
        <f>IF($A168="","",IFERROR(INDEX(계정매핑!$E$5:$E$504,MATCH($F168&amp;"",계정매핑!$A$5:$A$504,0))&amp;"","공통비"))</f>
        <v/>
      </c>
      <c r="AF168" s="63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45675</v>
      </c>
      <c r="E169" s="91" t="inlineStr">
        <is>
          <t>KR</t>
        </is>
      </c>
      <c r="F169" s="91" t="n">
        <v>62101000</v>
      </c>
      <c r="G169" s="91" t="n">
        <v>1601</v>
      </c>
      <c r="H169" s="92" t="n">
        <v>1122000</v>
      </c>
      <c r="I169" s="91" t="inlineStr">
        <is>
          <t>1월 국내출장 - M항공</t>
        </is>
      </c>
      <c r="J169" s="91" t="inlineStr">
        <is>
          <t>V10001</t>
        </is>
      </c>
      <c r="K169" s="91" t="inlineStr">
        <is>
          <t>M항공</t>
        </is>
      </c>
      <c r="M169" s="9">
        <f>IF($A169="","",VALUE($A169&amp;"")*12+VALUE($B169&amp;""))</f>
        <v/>
      </c>
      <c r="N169" s="63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3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3">
        <f>IF($A169="","",IF(COUNTIF(변동분석!$E$7:$E$506,O169)&gt;0,"Y","N"))</f>
        <v/>
      </c>
      <c r="W169" s="63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3">
        <f>IF($A169="","",IFERROR(INDEX(계정매핑!$E$5:$E$504,MATCH($F169&amp;"",계정매핑!$A$5:$A$504,0))&amp;"","공통비"))</f>
        <v/>
      </c>
      <c r="AF169" s="63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45675</v>
      </c>
      <c r="E170" s="91" t="inlineStr">
        <is>
          <t>KR</t>
        </is>
      </c>
      <c r="F170" s="91" t="n">
        <v>62102000</v>
      </c>
      <c r="G170" s="91" t="n">
        <v>1601</v>
      </c>
      <c r="H170" s="92" t="n">
        <v>296000</v>
      </c>
      <c r="I170" s="91" t="inlineStr">
        <is>
          <t>1월 해외출장 - M항공</t>
        </is>
      </c>
      <c r="J170" s="91" t="inlineStr">
        <is>
          <t>V10001</t>
        </is>
      </c>
      <c r="K170" s="91" t="inlineStr">
        <is>
          <t>M항공</t>
        </is>
      </c>
      <c r="M170" s="9">
        <f>IF($A170="","",VALUE($A170&amp;"")*12+VALUE($B170&amp;""))</f>
        <v/>
      </c>
      <c r="N170" s="63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3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3">
        <f>IF($A170="","",IF(COUNTIF(변동분석!$E$7:$E$506,O170)&gt;0,"Y","N"))</f>
        <v/>
      </c>
      <c r="W170" s="63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3">
        <f>IF($A170="","",IFERROR(INDEX(계정매핑!$E$5:$E$504,MATCH($F170&amp;"",계정매핑!$A$5:$A$504,0))&amp;"","공통비"))</f>
        <v/>
      </c>
      <c r="AF170" s="63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45675</v>
      </c>
      <c r="E171" s="91" t="inlineStr">
        <is>
          <t>KR</t>
        </is>
      </c>
      <c r="F171" s="91" t="n">
        <v>62102000</v>
      </c>
      <c r="G171" s="91" t="n">
        <v>1951</v>
      </c>
      <c r="H171" s="92" t="n">
        <v>70000</v>
      </c>
      <c r="I171" s="91" t="inlineStr">
        <is>
          <t>1월 해외출장 - N호텔</t>
        </is>
      </c>
      <c r="J171" s="91" t="inlineStr">
        <is>
          <t>V10008</t>
        </is>
      </c>
      <c r="K171" s="91" t="inlineStr">
        <is>
          <t>N호텔</t>
        </is>
      </c>
      <c r="M171" s="9">
        <f>IF($A171="","",VALUE($A171&amp;"")*12+VALUE($B171&amp;""))</f>
        <v/>
      </c>
      <c r="N171" s="63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3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3">
        <f>IF($A171="","",IF(COUNTIF(변동분석!$E$7:$E$506,O171)&gt;0,"Y","N"))</f>
        <v/>
      </c>
      <c r="W171" s="63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3">
        <f>IF($A171="","",IFERROR(INDEX(계정매핑!$E$5:$E$504,MATCH($F171&amp;"",계정매핑!$A$5:$A$504,0))&amp;"","공통비"))</f>
        <v/>
      </c>
      <c r="AF171" s="63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45675</v>
      </c>
      <c r="E172" s="91" t="inlineStr">
        <is>
          <t>KR</t>
        </is>
      </c>
      <c r="F172" s="91" t="n">
        <v>62501000</v>
      </c>
      <c r="G172" s="91" t="n">
        <v>1301</v>
      </c>
      <c r="H172" s="92" t="n">
        <v>134000</v>
      </c>
      <c r="I172" s="91" t="inlineStr">
        <is>
          <t>1월 회의 다과 - T케이터링</t>
        </is>
      </c>
      <c r="J172" s="91" t="inlineStr">
        <is>
          <t>V10005</t>
        </is>
      </c>
      <c r="K172" s="91" t="inlineStr">
        <is>
          <t>T케이터링</t>
        </is>
      </c>
      <c r="M172" s="9">
        <f>IF($A172="","",VALUE($A172&amp;"")*12+VALUE($B172&amp;""))</f>
        <v/>
      </c>
      <c r="N172" s="63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3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3">
        <f>IF($A172="","",IF(COUNTIF(변동분석!$E$7:$E$506,O172)&gt;0,"Y","N"))</f>
        <v/>
      </c>
      <c r="W172" s="63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3">
        <f>IF($A172="","",IFERROR(INDEX(계정매핑!$E$5:$E$504,MATCH($F172&amp;"",계정매핑!$A$5:$A$504,0))&amp;"","공통비"))</f>
        <v/>
      </c>
      <c r="AF172" s="63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45675</v>
      </c>
      <c r="E173" s="91" t="inlineStr">
        <is>
          <t>KR</t>
        </is>
      </c>
      <c r="F173" s="91" t="n">
        <v>62801000</v>
      </c>
      <c r="G173" s="91" t="n">
        <v>1301</v>
      </c>
      <c r="H173" s="92" t="n">
        <v>1759000</v>
      </c>
      <c r="I173" s="91" t="inlineStr">
        <is>
          <t>1월 사내교육 - U에듀</t>
        </is>
      </c>
      <c r="J173" s="91" t="inlineStr">
        <is>
          <t>V10030</t>
        </is>
      </c>
      <c r="K173" s="91" t="inlineStr">
        <is>
          <t>U에듀</t>
        </is>
      </c>
      <c r="M173" s="9">
        <f>IF($A173="","",VALUE($A173&amp;"")*12+VALUE($B173&amp;""))</f>
        <v/>
      </c>
      <c r="N173" s="63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3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3">
        <f>IF($A173="","",IF(COUNTIF(변동분석!$E$7:$E$506,O173)&gt;0,"Y","N"))</f>
        <v/>
      </c>
      <c r="W173" s="63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3">
        <f>IF($A173="","",IFERROR(INDEX(계정매핑!$E$5:$E$504,MATCH($F173&amp;"",계정매핑!$A$5:$A$504,0))&amp;"","공통비"))</f>
        <v/>
      </c>
      <c r="AF173" s="63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45675</v>
      </c>
      <c r="E174" s="91" t="inlineStr">
        <is>
          <t>KR</t>
        </is>
      </c>
      <c r="F174" s="91" t="n">
        <v>62901000</v>
      </c>
      <c r="G174" s="91" t="n">
        <v>1951</v>
      </c>
      <c r="H174" s="92" t="n">
        <v>5248000</v>
      </c>
      <c r="I174" s="91" t="inlineStr">
        <is>
          <t>1월 자문 수수료 - W컨설팅</t>
        </is>
      </c>
      <c r="J174" s="91" t="inlineStr">
        <is>
          <t>V10006</t>
        </is>
      </c>
      <c r="K174" s="91" t="inlineStr">
        <is>
          <t>W컨설팅</t>
        </is>
      </c>
      <c r="M174" s="9">
        <f>IF($A174="","",VALUE($A174&amp;"")*12+VALUE($B174&amp;""))</f>
        <v/>
      </c>
      <c r="N174" s="63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3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3">
        <f>IF($A174="","",IF(COUNTIF(변동분석!$E$7:$E$506,O174)&gt;0,"Y","N"))</f>
        <v/>
      </c>
      <c r="W174" s="63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3">
        <f>IF($A174="","",IFERROR(INDEX(계정매핑!$E$5:$E$504,MATCH($F174&amp;"",계정매핑!$A$5:$A$504,0))&amp;"","공통비"))</f>
        <v/>
      </c>
      <c r="AF174" s="63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45675</v>
      </c>
      <c r="E175" s="91" t="inlineStr">
        <is>
          <t>KR</t>
        </is>
      </c>
      <c r="F175" s="91" t="n">
        <v>62902000</v>
      </c>
      <c r="G175" s="91" t="n">
        <v>1201</v>
      </c>
      <c r="H175" s="92" t="n">
        <v>2793000</v>
      </c>
      <c r="I175" s="91" t="inlineStr">
        <is>
          <t>1월 업무 위탁 수수료 - X서비스</t>
        </is>
      </c>
      <c r="J175" s="91" t="inlineStr">
        <is>
          <t>V10019</t>
        </is>
      </c>
      <c r="K175" s="91" t="inlineStr">
        <is>
          <t>X서비스</t>
        </is>
      </c>
      <c r="M175" s="9">
        <f>IF($A175="","",VALUE($A175&amp;"")*12+VALUE($B175&amp;""))</f>
        <v/>
      </c>
      <c r="N175" s="63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3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3">
        <f>IF($A175="","",IF(COUNTIF(변동분석!$E$7:$E$506,O175)&gt;0,"Y","N"))</f>
        <v/>
      </c>
      <c r="W175" s="63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3">
        <f>IF($A175="","",IFERROR(INDEX(계정매핑!$E$5:$E$504,MATCH($F175&amp;"",계정매핑!$A$5:$A$504,0))&amp;"","공통비"))</f>
        <v/>
      </c>
      <c r="AF175" s="63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45675</v>
      </c>
      <c r="E176" s="91" t="inlineStr">
        <is>
          <t>KR</t>
        </is>
      </c>
      <c r="F176" s="91" t="n">
        <v>62902000</v>
      </c>
      <c r="G176" s="91" t="n">
        <v>1401</v>
      </c>
      <c r="H176" s="92" t="n">
        <v>1874000</v>
      </c>
      <c r="I176" s="91" t="inlineStr">
        <is>
          <t>1월 업무 위탁 수수료 - X서비스</t>
        </is>
      </c>
      <c r="J176" s="91" t="inlineStr">
        <is>
          <t>V10019</t>
        </is>
      </c>
      <c r="K176" s="91" t="inlineStr">
        <is>
          <t>X서비스</t>
        </is>
      </c>
      <c r="M176" s="9">
        <f>IF($A176="","",VALUE($A176&amp;"")*12+VALUE($B176&amp;""))</f>
        <v/>
      </c>
      <c r="N176" s="63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3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3">
        <f>IF($A176="","",IF(COUNTIF(변동분석!$E$7:$E$506,O176)&gt;0,"Y","N"))</f>
        <v/>
      </c>
      <c r="W176" s="63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3">
        <f>IF($A176="","",IFERROR(INDEX(계정매핑!$E$5:$E$504,MATCH($F176&amp;"",계정매핑!$A$5:$A$504,0))&amp;"","공통비"))</f>
        <v/>
      </c>
      <c r="AF176" s="63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45676</v>
      </c>
      <c r="E177" s="91" t="inlineStr">
        <is>
          <t>KR</t>
        </is>
      </c>
      <c r="F177" s="91" t="n">
        <v>62101000</v>
      </c>
      <c r="G177" s="91" t="n">
        <v>1101</v>
      </c>
      <c r="H177" s="92" t="n">
        <v>510000</v>
      </c>
      <c r="I177" s="91" t="inlineStr">
        <is>
          <t>1월 국내출장 - L여행사</t>
        </is>
      </c>
      <c r="J177" s="91" t="inlineStr">
        <is>
          <t>V10017</t>
        </is>
      </c>
      <c r="K177" s="91" t="inlineStr">
        <is>
          <t>L여행사</t>
        </is>
      </c>
      <c r="M177" s="9">
        <f>IF($A177="","",VALUE($A177&amp;"")*12+VALUE($B177&amp;""))</f>
        <v/>
      </c>
      <c r="N177" s="63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3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3">
        <f>IF($A177="","",IF(COUNTIF(변동분석!$E$7:$E$506,O177)&gt;0,"Y","N"))</f>
        <v/>
      </c>
      <c r="W177" s="63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3">
        <f>IF($A177="","",IFERROR(INDEX(계정매핑!$E$5:$E$504,MATCH($F177&amp;"",계정매핑!$A$5:$A$504,0))&amp;"","공통비"))</f>
        <v/>
      </c>
      <c r="AF177" s="63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45676</v>
      </c>
      <c r="E178" s="91" t="inlineStr">
        <is>
          <t>KR</t>
        </is>
      </c>
      <c r="F178" s="91" t="n">
        <v>62101000</v>
      </c>
      <c r="G178" s="91" t="n">
        <v>1301</v>
      </c>
      <c r="H178" s="92" t="n">
        <v>224000</v>
      </c>
      <c r="I178" s="91" t="inlineStr">
        <is>
          <t>1월 국내출장 - L여행사</t>
        </is>
      </c>
      <c r="J178" s="91" t="inlineStr">
        <is>
          <t>V10017</t>
        </is>
      </c>
      <c r="K178" s="91" t="inlineStr">
        <is>
          <t>L여행사</t>
        </is>
      </c>
      <c r="M178" s="9">
        <f>IF($A178="","",VALUE($A178&amp;"")*12+VALUE($B178&amp;""))</f>
        <v/>
      </c>
      <c r="N178" s="63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3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3">
        <f>IF($A178="","",IF(COUNTIF(변동분석!$E$7:$E$506,O178)&gt;0,"Y","N"))</f>
        <v/>
      </c>
      <c r="W178" s="63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3">
        <f>IF($A178="","",IFERROR(INDEX(계정매핑!$E$5:$E$504,MATCH($F178&amp;"",계정매핑!$A$5:$A$504,0))&amp;"","공통비"))</f>
        <v/>
      </c>
      <c r="AF178" s="63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45676</v>
      </c>
      <c r="E179" s="91" t="inlineStr">
        <is>
          <t>KR</t>
        </is>
      </c>
      <c r="F179" s="91" t="n">
        <v>62102000</v>
      </c>
      <c r="G179" s="91" t="n">
        <v>1101</v>
      </c>
      <c r="H179" s="92" t="n">
        <v>137000</v>
      </c>
      <c r="I179" s="91" t="inlineStr">
        <is>
          <t>1월 해외출장 - N호텔</t>
        </is>
      </c>
      <c r="J179" s="91" t="inlineStr">
        <is>
          <t>V10008</t>
        </is>
      </c>
      <c r="K179" s="91" t="inlineStr">
        <is>
          <t>N호텔</t>
        </is>
      </c>
      <c r="M179" s="9">
        <f>IF($A179="","",VALUE($A179&amp;"")*12+VALUE($B179&amp;""))</f>
        <v/>
      </c>
      <c r="N179" s="63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3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3">
        <f>IF($A179="","",IF(COUNTIF(변동분석!$E$7:$E$506,O179)&gt;0,"Y","N"))</f>
        <v/>
      </c>
      <c r="W179" s="63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3">
        <f>IF($A179="","",IFERROR(INDEX(계정매핑!$E$5:$E$504,MATCH($F179&amp;"",계정매핑!$A$5:$A$504,0))&amp;"","공통비"))</f>
        <v/>
      </c>
      <c r="AF179" s="63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45676</v>
      </c>
      <c r="E180" s="91" t="inlineStr">
        <is>
          <t>KR</t>
        </is>
      </c>
      <c r="F180" s="91" t="n">
        <v>62102000</v>
      </c>
      <c r="G180" s="91" t="n">
        <v>1301</v>
      </c>
      <c r="H180" s="92" t="n">
        <v>107000</v>
      </c>
      <c r="I180" s="91" t="inlineStr">
        <is>
          <t>1월 해외출장 - N호텔</t>
        </is>
      </c>
      <c r="J180" s="91" t="inlineStr">
        <is>
          <t>V10008</t>
        </is>
      </c>
      <c r="K180" s="91" t="inlineStr">
        <is>
          <t>N호텔</t>
        </is>
      </c>
      <c r="M180" s="9">
        <f>IF($A180="","",VALUE($A180&amp;"")*12+VALUE($B180&amp;""))</f>
        <v/>
      </c>
      <c r="N180" s="63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3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3">
        <f>IF($A180="","",IF(COUNTIF(변동분석!$E$7:$E$506,O180)&gt;0,"Y","N"))</f>
        <v/>
      </c>
      <c r="W180" s="63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3">
        <f>IF($A180="","",IFERROR(INDEX(계정매핑!$E$5:$E$504,MATCH($F180&amp;"",계정매핑!$A$5:$A$504,0))&amp;"","공통비"))</f>
        <v/>
      </c>
      <c r="AF180" s="63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45676</v>
      </c>
      <c r="E181" s="91" t="inlineStr">
        <is>
          <t>KR</t>
        </is>
      </c>
      <c r="F181" s="91" t="n">
        <v>62201000</v>
      </c>
      <c r="G181" s="91" t="n">
        <v>1401</v>
      </c>
      <c r="H181" s="92" t="n">
        <v>173000</v>
      </c>
      <c r="I181" s="91" t="inlineStr">
        <is>
          <t>1월 통신요금 - O텔레콤</t>
        </is>
      </c>
      <c r="J181" s="91" t="inlineStr">
        <is>
          <t>V10002</t>
        </is>
      </c>
      <c r="K181" s="91" t="inlineStr">
        <is>
          <t>O텔레콤</t>
        </is>
      </c>
      <c r="M181" s="9">
        <f>IF($A181="","",VALUE($A181&amp;"")*12+VALUE($B181&amp;""))</f>
        <v/>
      </c>
      <c r="N181" s="63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3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3">
        <f>IF($A181="","",IF(COUNTIF(변동분석!$E$7:$E$506,O181)&gt;0,"Y","N"))</f>
        <v/>
      </c>
      <c r="W181" s="63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3">
        <f>IF($A181="","",IFERROR(INDEX(계정매핑!$E$5:$E$504,MATCH($F181&amp;"",계정매핑!$A$5:$A$504,0))&amp;"","공통비"))</f>
        <v/>
      </c>
      <c r="AF181" s="63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45676</v>
      </c>
      <c r="E182" s="91" t="inlineStr">
        <is>
          <t>KR</t>
        </is>
      </c>
      <c r="F182" s="91" t="n">
        <v>62201000</v>
      </c>
      <c r="G182" s="91" t="n">
        <v>1701</v>
      </c>
      <c r="H182" s="92" t="n">
        <v>7867000</v>
      </c>
      <c r="I182" s="91" t="inlineStr">
        <is>
          <t>1월 통신요금 - P통신</t>
        </is>
      </c>
      <c r="J182" s="91" t="inlineStr">
        <is>
          <t>V10013</t>
        </is>
      </c>
      <c r="K182" s="91" t="inlineStr">
        <is>
          <t>P통신</t>
        </is>
      </c>
      <c r="M182" s="9">
        <f>IF($A182="","",VALUE($A182&amp;"")*12+VALUE($B182&amp;""))</f>
        <v/>
      </c>
      <c r="N182" s="63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3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3">
        <f>IF($A182="","",IF(COUNTIF(변동분석!$E$7:$E$506,O182)&gt;0,"Y","N"))</f>
        <v/>
      </c>
      <c r="W182" s="63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3">
        <f>IF($A182="","",IFERROR(INDEX(계정매핑!$E$5:$E$504,MATCH($F182&amp;"",계정매핑!$A$5:$A$504,0))&amp;"","공통비"))</f>
        <v/>
      </c>
      <c r="AF182" s="63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45676</v>
      </c>
      <c r="E183" s="91" t="inlineStr">
        <is>
          <t>KR</t>
        </is>
      </c>
      <c r="F183" s="91" t="n">
        <v>62501000</v>
      </c>
      <c r="G183" s="91" t="n">
        <v>1301</v>
      </c>
      <c r="H183" s="92" t="n">
        <v>260000</v>
      </c>
      <c r="I183" s="91" t="inlineStr">
        <is>
          <t>1월 회의 다과 - T케이터링</t>
        </is>
      </c>
      <c r="J183" s="91" t="inlineStr">
        <is>
          <t>V10005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3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3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3">
        <f>IF($A183="","",IF(COUNTIF(변동분석!$E$7:$E$506,O183)&gt;0,"Y","N"))</f>
        <v/>
      </c>
      <c r="W183" s="63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3">
        <f>IF($A183="","",IFERROR(INDEX(계정매핑!$E$5:$E$504,MATCH($F183&amp;"",계정매핑!$A$5:$A$504,0))&amp;"","공통비"))</f>
        <v/>
      </c>
      <c r="AF183" s="63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45676</v>
      </c>
      <c r="E184" s="91" t="inlineStr">
        <is>
          <t>KR</t>
        </is>
      </c>
      <c r="F184" s="91" t="n">
        <v>62501000</v>
      </c>
      <c r="G184" s="91" t="n">
        <v>1602</v>
      </c>
      <c r="H184" s="92" t="n">
        <v>392000</v>
      </c>
      <c r="I184" s="91" t="inlineStr">
        <is>
          <t>1월 회의 다과 - (법인카드)</t>
        </is>
      </c>
      <c r="J184" s="91" t="inlineStr">
        <is>
          <t>V10009</t>
        </is>
      </c>
      <c r="K184" s="91" t="inlineStr">
        <is>
          <t>(법인카드)</t>
        </is>
      </c>
      <c r="M184" s="9">
        <f>IF($A184="","",VALUE($A184&amp;"")*12+VALUE($B184&amp;""))</f>
        <v/>
      </c>
      <c r="N184" s="63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3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3">
        <f>IF($A184="","",IF(COUNTIF(변동분석!$E$7:$E$506,O184)&gt;0,"Y","N"))</f>
        <v/>
      </c>
      <c r="W184" s="63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3">
        <f>IF($A184="","",IFERROR(INDEX(계정매핑!$E$5:$E$504,MATCH($F184&amp;"",계정매핑!$A$5:$A$504,0))&amp;"","공통비"))</f>
        <v/>
      </c>
      <c r="AF184" s="63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45676</v>
      </c>
      <c r="E185" s="91" t="inlineStr">
        <is>
          <t>KR</t>
        </is>
      </c>
      <c r="F185" s="91" t="n">
        <v>62601000</v>
      </c>
      <c r="G185" s="91" t="n">
        <v>1101</v>
      </c>
      <c r="H185" s="92" t="n">
        <v>3054000</v>
      </c>
      <c r="I185" s="91" t="inlineStr">
        <is>
          <t>1월 업무추진 - (법인카드)</t>
        </is>
      </c>
      <c r="J185" s="91" t="inlineStr">
        <is>
          <t>V10009</t>
        </is>
      </c>
      <c r="K185" s="91" t="inlineStr">
        <is>
          <t>(법인카드)</t>
        </is>
      </c>
      <c r="M185" s="9">
        <f>IF($A185="","",VALUE($A185&amp;"")*12+VALUE($B185&amp;""))</f>
        <v/>
      </c>
      <c r="N185" s="63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3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3">
        <f>IF($A185="","",IF(COUNTIF(변동분석!$E$7:$E$506,O185)&gt;0,"Y","N"))</f>
        <v/>
      </c>
      <c r="W185" s="63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3">
        <f>IF($A185="","",IFERROR(INDEX(계정매핑!$E$5:$E$504,MATCH($F185&amp;"",계정매핑!$A$5:$A$504,0))&amp;"","공통비"))</f>
        <v/>
      </c>
      <c r="AF185" s="63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45676</v>
      </c>
      <c r="E186" s="91" t="inlineStr">
        <is>
          <t>KR</t>
        </is>
      </c>
      <c r="F186" s="91" t="n">
        <v>62601000</v>
      </c>
      <c r="G186" s="91" t="n">
        <v>1301</v>
      </c>
      <c r="H186" s="92" t="n">
        <v>1773000</v>
      </c>
      <c r="I186" s="91" t="inlineStr">
        <is>
          <t>1월 업무추진 - (법인카드)</t>
        </is>
      </c>
      <c r="J186" s="91" t="inlineStr">
        <is>
          <t>V10009</t>
        </is>
      </c>
      <c r="K186" s="91" t="inlineStr">
        <is>
          <t>(법인카드)</t>
        </is>
      </c>
      <c r="M186" s="9">
        <f>IF($A186="","",VALUE($A186&amp;"")*12+VALUE($B186&amp;""))</f>
        <v/>
      </c>
      <c r="N186" s="63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3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3">
        <f>IF($A186="","",IF(COUNTIF(변동분석!$E$7:$E$506,O186)&gt;0,"Y","N"))</f>
        <v/>
      </c>
      <c r="W186" s="63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3">
        <f>IF($A186="","",IFERROR(INDEX(계정매핑!$E$5:$E$504,MATCH($F186&amp;"",계정매핑!$A$5:$A$504,0))&amp;"","공통비"))</f>
        <v/>
      </c>
      <c r="AF186" s="63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45676</v>
      </c>
      <c r="E187" s="91" t="inlineStr">
        <is>
          <t>KR</t>
        </is>
      </c>
      <c r="F187" s="91" t="n">
        <v>62801000</v>
      </c>
      <c r="G187" s="91" t="n">
        <v>1301</v>
      </c>
      <c r="H187" s="92" t="n">
        <v>3687000</v>
      </c>
      <c r="I187" s="91" t="inlineStr">
        <is>
          <t>1월 사내교육 - U에듀</t>
        </is>
      </c>
      <c r="J187" s="91" t="inlineStr">
        <is>
          <t>V10030</t>
        </is>
      </c>
      <c r="K187" s="91" t="inlineStr">
        <is>
          <t>U에듀</t>
        </is>
      </c>
      <c r="M187" s="9">
        <f>IF($A187="","",VALUE($A187&amp;"")*12+VALUE($B187&amp;""))</f>
        <v/>
      </c>
      <c r="N187" s="63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3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3">
        <f>IF($A187="","",IF(COUNTIF(변동분석!$E$7:$E$506,O187)&gt;0,"Y","N"))</f>
        <v/>
      </c>
      <c r="W187" s="63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3">
        <f>IF($A187="","",IFERROR(INDEX(계정매핑!$E$5:$E$504,MATCH($F187&amp;"",계정매핑!$A$5:$A$504,0))&amp;"","공통비"))</f>
        <v/>
      </c>
      <c r="AF187" s="63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45676</v>
      </c>
      <c r="E188" s="91" t="inlineStr">
        <is>
          <t>KR</t>
        </is>
      </c>
      <c r="F188" s="91" t="n">
        <v>62902000</v>
      </c>
      <c r="G188" s="91" t="n">
        <v>1801</v>
      </c>
      <c r="H188" s="92" t="n">
        <v>1779000</v>
      </c>
      <c r="I188" s="91" t="inlineStr">
        <is>
          <t>1월 콜 위탁 수수료(건별)</t>
        </is>
      </c>
      <c r="J188" s="91" t="inlineStr">
        <is>
          <t>V10015</t>
        </is>
      </c>
      <c r="K188" s="91" t="inlineStr">
        <is>
          <t>J콜센터</t>
        </is>
      </c>
      <c r="M188" s="9">
        <f>IF($A188="","",VALUE($A188&amp;"")*12+VALUE($B188&amp;""))</f>
        <v/>
      </c>
      <c r="N188" s="63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3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3">
        <f>IF($A188="","",IF(COUNTIF(변동분석!$E$7:$E$506,O188)&gt;0,"Y","N"))</f>
        <v/>
      </c>
      <c r="W188" s="63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3">
        <f>IF($A188="","",IFERROR(INDEX(계정매핑!$E$5:$E$504,MATCH($F188&amp;"",계정매핑!$A$5:$A$504,0))&amp;"","공통비"))</f>
        <v/>
      </c>
      <c r="AF188" s="63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45676</v>
      </c>
      <c r="E189" s="91" t="inlineStr">
        <is>
          <t>KR</t>
        </is>
      </c>
      <c r="F189" s="91" t="n">
        <v>62902000</v>
      </c>
      <c r="G189" s="91" t="n">
        <v>1951</v>
      </c>
      <c r="H189" s="92" t="n">
        <v>1404000</v>
      </c>
      <c r="I189" s="91" t="inlineStr">
        <is>
          <t>1월 업무 위탁 수수료 - X서비스</t>
        </is>
      </c>
      <c r="J189" s="91" t="inlineStr">
        <is>
          <t>V10019</t>
        </is>
      </c>
      <c r="K189" s="91" t="inlineStr">
        <is>
          <t>X서비스</t>
        </is>
      </c>
      <c r="M189" s="9">
        <f>IF($A189="","",VALUE($A189&amp;"")*12+VALUE($B189&amp;""))</f>
        <v/>
      </c>
      <c r="N189" s="63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3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3">
        <f>IF($A189="","",IF(COUNTIF(변동분석!$E$7:$E$506,O189)&gt;0,"Y","N"))</f>
        <v/>
      </c>
      <c r="W189" s="63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3">
        <f>IF($A189="","",IFERROR(INDEX(계정매핑!$E$5:$E$504,MATCH($F189&amp;"",계정매핑!$A$5:$A$504,0))&amp;"","공통비"))</f>
        <v/>
      </c>
      <c r="AF189" s="63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45676</v>
      </c>
      <c r="E190" s="91" t="inlineStr">
        <is>
          <t>KR</t>
        </is>
      </c>
      <c r="F190" s="91" t="n">
        <v>63501000</v>
      </c>
      <c r="G190" s="91" t="n">
        <v>1902</v>
      </c>
      <c r="H190" s="92" t="n">
        <v>399345000</v>
      </c>
      <c r="I190" s="91" t="inlineStr">
        <is>
          <t>1월 모집수수료 - (전속설계사)</t>
        </is>
      </c>
      <c r="J190" s="91" t="inlineStr">
        <is>
          <t>V10020</t>
        </is>
      </c>
      <c r="K190" s="91" t="inlineStr">
        <is>
          <t>(전속설계사)</t>
        </is>
      </c>
      <c r="M190" s="9">
        <f>IF($A190="","",VALUE($A190&amp;"")*12+VALUE($B190&amp;""))</f>
        <v/>
      </c>
      <c r="N190" s="63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3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3">
        <f>IF($A190="","",IF(COUNTIF(변동분석!$E$7:$E$506,O190)&gt;0,"Y","N"))</f>
        <v/>
      </c>
      <c r="W190" s="63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3">
        <f>IF($A190="","",IFERROR(INDEX(계정매핑!$E$5:$E$504,MATCH($F190&amp;"",계정매핑!$A$5:$A$504,0))&amp;"","공통비"))</f>
        <v/>
      </c>
      <c r="AF190" s="63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45677</v>
      </c>
      <c r="E191" s="91" t="inlineStr">
        <is>
          <t>KR</t>
        </is>
      </c>
      <c r="F191" s="91" t="n">
        <v>62101000</v>
      </c>
      <c r="G191" s="91" t="n">
        <v>1301</v>
      </c>
      <c r="H191" s="92" t="n">
        <v>243000</v>
      </c>
      <c r="I191" s="91" t="inlineStr">
        <is>
          <t>1월 국내출장 - M항공</t>
        </is>
      </c>
      <c r="J191" s="91" t="inlineStr">
        <is>
          <t>V10001</t>
        </is>
      </c>
      <c r="K191" s="91" t="inlineStr">
        <is>
          <t>M항공</t>
        </is>
      </c>
      <c r="M191" s="9">
        <f>IF($A191="","",VALUE($A191&amp;"")*12+VALUE($B191&amp;""))</f>
        <v/>
      </c>
      <c r="N191" s="63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3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3">
        <f>IF($A191="","",IF(COUNTIF(변동분석!$E$7:$E$506,O191)&gt;0,"Y","N"))</f>
        <v/>
      </c>
      <c r="W191" s="63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3">
        <f>IF($A191="","",IFERROR(INDEX(계정매핑!$E$5:$E$504,MATCH($F191&amp;"",계정매핑!$A$5:$A$504,0))&amp;"","공통비"))</f>
        <v/>
      </c>
      <c r="AF191" s="63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45677</v>
      </c>
      <c r="E192" s="91" t="inlineStr">
        <is>
          <t>KR</t>
        </is>
      </c>
      <c r="F192" s="91" t="n">
        <v>62102000</v>
      </c>
      <c r="G192" s="91" t="n">
        <v>1951</v>
      </c>
      <c r="H192" s="92" t="n">
        <v>64000</v>
      </c>
      <c r="I192" s="91" t="inlineStr">
        <is>
          <t>1월 해외출장 - M항공</t>
        </is>
      </c>
      <c r="J192" s="91" t="inlineStr">
        <is>
          <t>V10001</t>
        </is>
      </c>
      <c r="K192" s="91" t="inlineStr">
        <is>
          <t>M항공</t>
        </is>
      </c>
      <c r="M192" s="9">
        <f>IF($A192="","",VALUE($A192&amp;"")*12+VALUE($B192&amp;""))</f>
        <v/>
      </c>
      <c r="N192" s="63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3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3">
        <f>IF($A192="","",IF(COUNTIF(변동분석!$E$7:$E$506,O192)&gt;0,"Y","N"))</f>
        <v/>
      </c>
      <c r="W192" s="63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3">
        <f>IF($A192="","",IFERROR(INDEX(계정매핑!$E$5:$E$504,MATCH($F192&amp;"",계정매핑!$A$5:$A$504,0))&amp;"","공통비"))</f>
        <v/>
      </c>
      <c r="AF192" s="63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45677</v>
      </c>
      <c r="E193" s="91" t="inlineStr">
        <is>
          <t>KR</t>
        </is>
      </c>
      <c r="F193" s="91" t="n">
        <v>62201000</v>
      </c>
      <c r="G193" s="91" t="n">
        <v>1951</v>
      </c>
      <c r="H193" s="92" t="n">
        <v>418000</v>
      </c>
      <c r="I193" s="91" t="inlineStr">
        <is>
          <t>1월 통신요금 - O텔레콤</t>
        </is>
      </c>
      <c r="J193" s="91" t="inlineStr">
        <is>
          <t>V10002</t>
        </is>
      </c>
      <c r="K193" s="91" t="inlineStr">
        <is>
          <t>O텔레콤</t>
        </is>
      </c>
      <c r="M193" s="9">
        <f>IF($A193="","",VALUE($A193&amp;"")*12+VALUE($B193&amp;""))</f>
        <v/>
      </c>
      <c r="N193" s="63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3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3">
        <f>IF($A193="","",IF(COUNTIF(변동분석!$E$7:$E$506,O193)&gt;0,"Y","N"))</f>
        <v/>
      </c>
      <c r="W193" s="63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3">
        <f>IF($A193="","",IFERROR(INDEX(계정매핑!$E$5:$E$504,MATCH($F193&amp;"",계정매핑!$A$5:$A$504,0))&amp;"","공통비"))</f>
        <v/>
      </c>
      <c r="AF193" s="63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45677</v>
      </c>
      <c r="E194" s="91" t="inlineStr">
        <is>
          <t>KR</t>
        </is>
      </c>
      <c r="F194" s="91" t="n">
        <v>62301000</v>
      </c>
      <c r="G194" s="91" t="n">
        <v>1101</v>
      </c>
      <c r="H194" s="92" t="n">
        <v>115000</v>
      </c>
      <c r="I194" s="91" t="inlineStr">
        <is>
          <t>1월 소모품 구입 - R문구</t>
        </is>
      </c>
      <c r="J194" s="91" t="inlineStr">
        <is>
          <t>V10021</t>
        </is>
      </c>
      <c r="K194" s="91" t="inlineStr">
        <is>
          <t>R문구</t>
        </is>
      </c>
      <c r="M194" s="9">
        <f>IF($A194="","",VALUE($A194&amp;"")*12+VALUE($B194&amp;""))</f>
        <v/>
      </c>
      <c r="N194" s="63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3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3">
        <f>IF($A194="","",IF(COUNTIF(변동분석!$E$7:$E$506,O194)&gt;0,"Y","N"))</f>
        <v/>
      </c>
      <c r="W194" s="63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3">
        <f>IF($A194="","",IFERROR(INDEX(계정매핑!$E$5:$E$504,MATCH($F194&amp;"",계정매핑!$A$5:$A$504,0))&amp;"","공통비"))</f>
        <v/>
      </c>
      <c r="AF194" s="63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45677</v>
      </c>
      <c r="E195" s="91" t="inlineStr">
        <is>
          <t>KR</t>
        </is>
      </c>
      <c r="F195" s="91" t="n">
        <v>62401000</v>
      </c>
      <c r="G195" s="91" t="n">
        <v>1801</v>
      </c>
      <c r="H195" s="92" t="n">
        <v>3862000</v>
      </c>
      <c r="I195" s="91" t="inlineStr">
        <is>
          <t>1월 인쇄물 제작 - G인쇄</t>
        </is>
      </c>
      <c r="J195" s="91" t="inlineStr">
        <is>
          <t>V10004</t>
        </is>
      </c>
      <c r="K195" s="91" t="inlineStr">
        <is>
          <t>G인쇄</t>
        </is>
      </c>
      <c r="M195" s="9">
        <f>IF($A195="","",VALUE($A195&amp;"")*12+VALUE($B195&amp;""))</f>
        <v/>
      </c>
      <c r="N195" s="63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3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3">
        <f>IF($A195="","",IF(COUNTIF(변동분석!$E$7:$E$506,O195)&gt;0,"Y","N"))</f>
        <v/>
      </c>
      <c r="W195" s="63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3">
        <f>IF($A195="","",IFERROR(INDEX(계정매핑!$E$5:$E$504,MATCH($F195&amp;"",계정매핑!$A$5:$A$504,0))&amp;"","공통비"))</f>
        <v/>
      </c>
      <c r="AF195" s="63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45677</v>
      </c>
      <c r="E196" s="91" t="inlineStr">
        <is>
          <t>KR</t>
        </is>
      </c>
      <c r="F196" s="91" t="n">
        <v>62902000</v>
      </c>
      <c r="G196" s="91" t="n">
        <v>1801</v>
      </c>
      <c r="H196" s="92" t="n">
        <v>1819000</v>
      </c>
      <c r="I196" s="91" t="inlineStr">
        <is>
          <t>1월 콜 위탁 수수료(건별)</t>
        </is>
      </c>
      <c r="J196" s="91" t="inlineStr">
        <is>
          <t>V10015</t>
        </is>
      </c>
      <c r="K196" s="91" t="inlineStr">
        <is>
          <t>J콜센터</t>
        </is>
      </c>
      <c r="M196" s="9">
        <f>IF($A196="","",VALUE($A196&amp;"")*12+VALUE($B196&amp;""))</f>
        <v/>
      </c>
      <c r="N196" s="63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3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3">
        <f>IF($A196="","",IF(COUNTIF(변동분석!$E$7:$E$506,O196)&gt;0,"Y","N"))</f>
        <v/>
      </c>
      <c r="W196" s="63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3">
        <f>IF($A196="","",IFERROR(INDEX(계정매핑!$E$5:$E$504,MATCH($F196&amp;"",계정매핑!$A$5:$A$504,0))&amp;"","공통비"))</f>
        <v/>
      </c>
      <c r="AF196" s="63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45677</v>
      </c>
      <c r="E197" s="91" t="inlineStr">
        <is>
          <t>KR</t>
        </is>
      </c>
      <c r="F197" s="91" t="n">
        <v>63502000</v>
      </c>
      <c r="G197" s="91" t="n">
        <v>1901</v>
      </c>
      <c r="H197" s="92" t="n">
        <v>118351000</v>
      </c>
      <c r="I197" s="91" t="inlineStr">
        <is>
          <t>1월 유지수수료 - CC금융서비스</t>
        </is>
      </c>
      <c r="J197" s="91" t="inlineStr">
        <is>
          <t>V10028</t>
        </is>
      </c>
      <c r="K197" s="91" t="inlineStr">
        <is>
          <t>CC금융서비스</t>
        </is>
      </c>
      <c r="M197" s="9">
        <f>IF($A197="","",VALUE($A197&amp;"")*12+VALUE($B197&amp;""))</f>
        <v/>
      </c>
      <c r="N197" s="63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3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3">
        <f>IF($A197="","",IF(COUNTIF(변동분석!$E$7:$E$506,O197)&gt;0,"Y","N"))</f>
        <v/>
      </c>
      <c r="W197" s="63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3">
        <f>IF($A197="","",IFERROR(INDEX(계정매핑!$E$5:$E$504,MATCH($F197&amp;"",계정매핑!$A$5:$A$504,0))&amp;"","공통비"))</f>
        <v/>
      </c>
      <c r="AF197" s="63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45678</v>
      </c>
      <c r="E198" s="91" t="inlineStr">
        <is>
          <t>KR</t>
        </is>
      </c>
      <c r="F198" s="91" t="n">
        <v>62101000</v>
      </c>
      <c r="G198" s="91" t="n">
        <v>1101</v>
      </c>
      <c r="H198" s="92" t="n">
        <v>624000</v>
      </c>
      <c r="I198" s="91" t="inlineStr">
        <is>
          <t>1월 국내출장 - M항공</t>
        </is>
      </c>
      <c r="J198" s="91" t="inlineStr">
        <is>
          <t>V10001</t>
        </is>
      </c>
      <c r="K198" s="91" t="inlineStr">
        <is>
          <t>M항공</t>
        </is>
      </c>
      <c r="M198" s="9">
        <f>IF($A198="","",VALUE($A198&amp;"")*12+VALUE($B198&amp;""))</f>
        <v/>
      </c>
      <c r="N198" s="63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3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3">
        <f>IF($A198="","",IF(COUNTIF(변동분석!$E$7:$E$506,O198)&gt;0,"Y","N"))</f>
        <v/>
      </c>
      <c r="W198" s="63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3">
        <f>IF($A198="","",IFERROR(INDEX(계정매핑!$E$5:$E$504,MATCH($F198&amp;"",계정매핑!$A$5:$A$504,0))&amp;"","공통비"))</f>
        <v/>
      </c>
      <c r="AF198" s="63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45678</v>
      </c>
      <c r="E199" s="91" t="inlineStr">
        <is>
          <t>KR</t>
        </is>
      </c>
      <c r="F199" s="91" t="n">
        <v>62201000</v>
      </c>
      <c r="G199" s="91" t="n">
        <v>1502</v>
      </c>
      <c r="H199" s="92" t="n">
        <v>344000</v>
      </c>
      <c r="I199" s="91" t="inlineStr">
        <is>
          <t>1월 통신요금 - O텔레콤</t>
        </is>
      </c>
      <c r="J199" s="91" t="inlineStr">
        <is>
          <t>V10002</t>
        </is>
      </c>
      <c r="K199" s="91" t="inlineStr">
        <is>
          <t>O텔레콤</t>
        </is>
      </c>
      <c r="M199" s="9">
        <f>IF($A199="","",VALUE($A199&amp;"")*12+VALUE($B199&amp;""))</f>
        <v/>
      </c>
      <c r="N199" s="63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3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3">
        <f>IF($A199="","",IF(COUNTIF(변동분석!$E$7:$E$506,O199)&gt;0,"Y","N"))</f>
        <v/>
      </c>
      <c r="W199" s="63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3">
        <f>IF($A199="","",IFERROR(INDEX(계정매핑!$E$5:$E$504,MATCH($F199&amp;"",계정매핑!$A$5:$A$504,0))&amp;"","공통비"))</f>
        <v/>
      </c>
      <c r="AF199" s="63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45678</v>
      </c>
      <c r="E200" s="91" t="inlineStr">
        <is>
          <t>KR</t>
        </is>
      </c>
      <c r="F200" s="91" t="n">
        <v>62401000</v>
      </c>
      <c r="G200" s="91" t="n">
        <v>1501</v>
      </c>
      <c r="H200" s="92" t="n">
        <v>2185000</v>
      </c>
      <c r="I200" s="91" t="inlineStr">
        <is>
          <t>1월 인쇄물 제작 - S출판</t>
        </is>
      </c>
      <c r="J200" s="91" t="inlineStr">
        <is>
          <t>V10014</t>
        </is>
      </c>
      <c r="K200" s="91" t="inlineStr">
        <is>
          <t>S출판</t>
        </is>
      </c>
      <c r="M200" s="9">
        <f>IF($A200="","",VALUE($A200&amp;"")*12+VALUE($B200&amp;""))</f>
        <v/>
      </c>
      <c r="N200" s="63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3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3">
        <f>IF($A200="","",IF(COUNTIF(변동분석!$E$7:$E$506,O200)&gt;0,"Y","N"))</f>
        <v/>
      </c>
      <c r="W200" s="63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3">
        <f>IF($A200="","",IFERROR(INDEX(계정매핑!$E$5:$E$504,MATCH($F200&amp;"",계정매핑!$A$5:$A$504,0))&amp;"","공통비"))</f>
        <v/>
      </c>
      <c r="AF200" s="63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45679</v>
      </c>
      <c r="E201" s="91" t="inlineStr">
        <is>
          <t>KR</t>
        </is>
      </c>
      <c r="F201" s="91" t="n">
        <v>62101000</v>
      </c>
      <c r="G201" s="91" t="n">
        <v>1201</v>
      </c>
      <c r="H201" s="92" t="n">
        <v>305000</v>
      </c>
      <c r="I201" s="91" t="inlineStr">
        <is>
          <t>1월 국내출장 - L여행사</t>
        </is>
      </c>
      <c r="J201" s="91" t="inlineStr">
        <is>
          <t>V10017</t>
        </is>
      </c>
      <c r="K201" s="91" t="inlineStr">
        <is>
          <t>L여행사</t>
        </is>
      </c>
      <c r="M201" s="9">
        <f>IF($A201="","",VALUE($A201&amp;"")*12+VALUE($B201&amp;""))</f>
        <v/>
      </c>
      <c r="N201" s="63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3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3">
        <f>IF($A201="","",IF(COUNTIF(변동분석!$E$7:$E$506,O201)&gt;0,"Y","N"))</f>
        <v/>
      </c>
      <c r="W201" s="63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3">
        <f>IF($A201="","",IFERROR(INDEX(계정매핑!$E$5:$E$504,MATCH($F201&amp;"",계정매핑!$A$5:$A$504,0))&amp;"","공통비"))</f>
        <v/>
      </c>
      <c r="AF201" s="63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45679</v>
      </c>
      <c r="E202" s="91" t="inlineStr">
        <is>
          <t>KR</t>
        </is>
      </c>
      <c r="F202" s="91" t="n">
        <v>62101000</v>
      </c>
      <c r="G202" s="91" t="n">
        <v>1701</v>
      </c>
      <c r="H202" s="92" t="n">
        <v>195000</v>
      </c>
      <c r="I202" s="91" t="inlineStr">
        <is>
          <t>1월 국내출장 - M항공</t>
        </is>
      </c>
      <c r="J202" s="91" t="inlineStr">
        <is>
          <t>V10001</t>
        </is>
      </c>
      <c r="K202" s="91" t="inlineStr">
        <is>
          <t>M항공</t>
        </is>
      </c>
      <c r="M202" s="9">
        <f>IF($A202="","",VALUE($A202&amp;"")*12+VALUE($B202&amp;""))</f>
        <v/>
      </c>
      <c r="N202" s="63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3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3">
        <f>IF($A202="","",IF(COUNTIF(변동분석!$E$7:$E$506,O202)&gt;0,"Y","N"))</f>
        <v/>
      </c>
      <c r="W202" s="63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3">
        <f>IF($A202="","",IFERROR(INDEX(계정매핑!$E$5:$E$504,MATCH($F202&amp;"",계정매핑!$A$5:$A$504,0))&amp;"","공통비"))</f>
        <v/>
      </c>
      <c r="AF202" s="63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45679</v>
      </c>
      <c r="E203" s="91" t="inlineStr">
        <is>
          <t>KR</t>
        </is>
      </c>
      <c r="F203" s="91" t="n">
        <v>62201000</v>
      </c>
      <c r="G203" s="91" t="n">
        <v>1201</v>
      </c>
      <c r="H203" s="92" t="n">
        <v>119000</v>
      </c>
      <c r="I203" s="91" t="inlineStr">
        <is>
          <t>1월 통신요금 - O텔레콤</t>
        </is>
      </c>
      <c r="J203" s="91" t="inlineStr">
        <is>
          <t>V10002</t>
        </is>
      </c>
      <c r="K203" s="91" t="inlineStr">
        <is>
          <t>O텔레콤</t>
        </is>
      </c>
      <c r="M203" s="9">
        <f>IF($A203="","",VALUE($A203&amp;"")*12+VALUE($B203&amp;""))</f>
        <v/>
      </c>
      <c r="N203" s="63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3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3">
        <f>IF($A203="","",IF(COUNTIF(변동분석!$E$7:$E$506,O203)&gt;0,"Y","N"))</f>
        <v/>
      </c>
      <c r="W203" s="63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3">
        <f>IF($A203="","",IFERROR(INDEX(계정매핑!$E$5:$E$504,MATCH($F203&amp;"",계정매핑!$A$5:$A$504,0))&amp;"","공통비"))</f>
        <v/>
      </c>
      <c r="AF203" s="63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45679</v>
      </c>
      <c r="E204" s="91" t="inlineStr">
        <is>
          <t>KR</t>
        </is>
      </c>
      <c r="F204" s="91" t="n">
        <v>62201000</v>
      </c>
      <c r="G204" s="91" t="n">
        <v>1401</v>
      </c>
      <c r="H204" s="92" t="n">
        <v>177000</v>
      </c>
      <c r="I204" s="91" t="inlineStr">
        <is>
          <t>1월 통신요금 - P통신</t>
        </is>
      </c>
      <c r="J204" s="91" t="inlineStr">
        <is>
          <t>V10013</t>
        </is>
      </c>
      <c r="K204" s="91" t="inlineStr">
        <is>
          <t>P통신</t>
        </is>
      </c>
      <c r="M204" s="9">
        <f>IF($A204="","",VALUE($A204&amp;"")*12+VALUE($B204&amp;""))</f>
        <v/>
      </c>
      <c r="N204" s="63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3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3">
        <f>IF($A204="","",IF(COUNTIF(변동분석!$E$7:$E$506,O204)&gt;0,"Y","N"))</f>
        <v/>
      </c>
      <c r="W204" s="63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3">
        <f>IF($A204="","",IFERROR(INDEX(계정매핑!$E$5:$E$504,MATCH($F204&amp;"",계정매핑!$A$5:$A$504,0))&amp;"","공통비"))</f>
        <v/>
      </c>
      <c r="AF204" s="63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45679</v>
      </c>
      <c r="E205" s="91" t="inlineStr">
        <is>
          <t>KR</t>
        </is>
      </c>
      <c r="F205" s="91" t="n">
        <v>62201000</v>
      </c>
      <c r="G205" s="91" t="n">
        <v>1801</v>
      </c>
      <c r="H205" s="92" t="n">
        <v>2985000</v>
      </c>
      <c r="I205" s="91" t="inlineStr">
        <is>
          <t>1월 통신요금 - P통신</t>
        </is>
      </c>
      <c r="J205" s="91" t="inlineStr">
        <is>
          <t>V10013</t>
        </is>
      </c>
      <c r="K205" s="91" t="inlineStr">
        <is>
          <t>P통신</t>
        </is>
      </c>
      <c r="M205" s="9">
        <f>IF($A205="","",VALUE($A205&amp;"")*12+VALUE($B205&amp;""))</f>
        <v/>
      </c>
      <c r="N205" s="63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3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3">
        <f>IF($A205="","",IF(COUNTIF(변동분석!$E$7:$E$506,O205)&gt;0,"Y","N"))</f>
        <v/>
      </c>
      <c r="W205" s="63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3">
        <f>IF($A205="","",IFERROR(INDEX(계정매핑!$E$5:$E$504,MATCH($F205&amp;"",계정매핑!$A$5:$A$504,0))&amp;"","공통비"))</f>
        <v/>
      </c>
      <c r="AF205" s="63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45679</v>
      </c>
      <c r="E206" s="91" t="inlineStr">
        <is>
          <t>KR</t>
        </is>
      </c>
      <c r="F206" s="91" t="n">
        <v>62301000</v>
      </c>
      <c r="G206" s="91" t="n">
        <v>1602</v>
      </c>
      <c r="H206" s="92" t="n">
        <v>454000</v>
      </c>
      <c r="I206" s="91" t="inlineStr">
        <is>
          <t>1월 소모품 구입 - Q오피스</t>
        </is>
      </c>
      <c r="J206" s="91" t="inlineStr">
        <is>
          <t>V10003</t>
        </is>
      </c>
      <c r="K206" s="91" t="inlineStr">
        <is>
          <t>Q오피스</t>
        </is>
      </c>
      <c r="M206" s="9">
        <f>IF($A206="","",VALUE($A206&amp;"")*12+VALUE($B206&amp;""))</f>
        <v/>
      </c>
      <c r="N206" s="63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3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3">
        <f>IF($A206="","",IF(COUNTIF(변동분석!$E$7:$E$506,O206)&gt;0,"Y","N"))</f>
        <v/>
      </c>
      <c r="W206" s="63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3">
        <f>IF($A206="","",IFERROR(INDEX(계정매핑!$E$5:$E$504,MATCH($F206&amp;"",계정매핑!$A$5:$A$504,0))&amp;"","공통비"))</f>
        <v/>
      </c>
      <c r="AF206" s="63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45679</v>
      </c>
      <c r="E207" s="91" t="inlineStr">
        <is>
          <t>KR</t>
        </is>
      </c>
      <c r="F207" s="91" t="n">
        <v>62701000</v>
      </c>
      <c r="G207" s="91" t="n">
        <v>1501</v>
      </c>
      <c r="H207" s="92" t="n">
        <v>39043000</v>
      </c>
      <c r="I207" s="91" t="inlineStr">
        <is>
          <t>1월 광고 집행 - E미디어</t>
        </is>
      </c>
      <c r="J207" s="91" t="inlineStr">
        <is>
          <t>V10031</t>
        </is>
      </c>
      <c r="K207" s="91" t="inlineStr">
        <is>
          <t>E미디어</t>
        </is>
      </c>
      <c r="M207" s="9">
        <f>IF($A207="","",VALUE($A207&amp;"")*12+VALUE($B207&amp;""))</f>
        <v/>
      </c>
      <c r="N207" s="63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3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3">
        <f>IF($A207="","",IF(COUNTIF(변동분석!$E$7:$E$506,O207)&gt;0,"Y","N"))</f>
        <v/>
      </c>
      <c r="W207" s="63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3">
        <f>IF($A207="","",IFERROR(INDEX(계정매핑!$E$5:$E$504,MATCH($F207&amp;"",계정매핑!$A$5:$A$504,0))&amp;"","공통비"))</f>
        <v/>
      </c>
      <c r="AF207" s="63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45679</v>
      </c>
      <c r="E208" s="91" t="inlineStr">
        <is>
          <t>KR</t>
        </is>
      </c>
      <c r="F208" s="91" t="n">
        <v>62801000</v>
      </c>
      <c r="G208" s="91" t="n">
        <v>1301</v>
      </c>
      <c r="H208" s="92" t="n">
        <v>3241000</v>
      </c>
      <c r="I208" s="91" t="inlineStr">
        <is>
          <t>1월 사내교육 - (사내강사료)</t>
        </is>
      </c>
      <c r="J208" s="91" t="inlineStr">
        <is>
          <t>V10023</t>
        </is>
      </c>
      <c r="K208" s="91" t="inlineStr">
        <is>
          <t>(사내강사료)</t>
        </is>
      </c>
      <c r="M208" s="9">
        <f>IF($A208="","",VALUE($A208&amp;"")*12+VALUE($B208&amp;""))</f>
        <v/>
      </c>
      <c r="N208" s="63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3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3">
        <f>IF($A208="","",IF(COUNTIF(변동분석!$E$7:$E$506,O208)&gt;0,"Y","N"))</f>
        <v/>
      </c>
      <c r="W208" s="63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3">
        <f>IF($A208="","",IFERROR(INDEX(계정매핑!$E$5:$E$504,MATCH($F208&amp;"",계정매핑!$A$5:$A$504,0))&amp;"","공통비"))</f>
        <v/>
      </c>
      <c r="AF208" s="63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45679</v>
      </c>
      <c r="E209" s="91" t="inlineStr">
        <is>
          <t>KR</t>
        </is>
      </c>
      <c r="F209" s="91" t="n">
        <v>62901000</v>
      </c>
      <c r="G209" s="91" t="n">
        <v>1801</v>
      </c>
      <c r="H209" s="92" t="n">
        <v>15098000</v>
      </c>
      <c r="I209" s="91" t="inlineStr">
        <is>
          <t>1월 자문 수수료 - K회계법인</t>
        </is>
      </c>
      <c r="J209" s="91" t="inlineStr">
        <is>
          <t>V10010</t>
        </is>
      </c>
      <c r="K209" s="91" t="inlineStr">
        <is>
          <t>K회계법인</t>
        </is>
      </c>
      <c r="M209" s="9">
        <f>IF($A209="","",VALUE($A209&amp;"")*12+VALUE($B209&amp;""))</f>
        <v/>
      </c>
      <c r="N209" s="63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3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3">
        <f>IF($A209="","",IF(COUNTIF(변동분석!$E$7:$E$506,O209)&gt;0,"Y","N"))</f>
        <v/>
      </c>
      <c r="W209" s="63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3">
        <f>IF($A209="","",IFERROR(INDEX(계정매핑!$E$5:$E$504,MATCH($F209&amp;"",계정매핑!$A$5:$A$504,0))&amp;"","공통비"))</f>
        <v/>
      </c>
      <c r="AF209" s="63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45679</v>
      </c>
      <c r="E210" s="91" t="inlineStr">
        <is>
          <t>KR</t>
        </is>
      </c>
      <c r="F210" s="91" t="n">
        <v>62902000</v>
      </c>
      <c r="G210" s="91" t="n">
        <v>1951</v>
      </c>
      <c r="H210" s="92" t="n">
        <v>1742000</v>
      </c>
      <c r="I210" s="91" t="inlineStr">
        <is>
          <t>1월 업무 위탁 수수료 - J콜센터</t>
        </is>
      </c>
      <c r="J210" s="91" t="inlineStr">
        <is>
          <t>V10015</t>
        </is>
      </c>
      <c r="K210" s="91" t="inlineStr">
        <is>
          <t>J콜센터</t>
        </is>
      </c>
      <c r="M210" s="9">
        <f>IF($A210="","",VALUE($A210&amp;"")*12+VALUE($B210&amp;""))</f>
        <v/>
      </c>
      <c r="N210" s="63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3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3">
        <f>IF($A210="","",IF(COUNTIF(변동분석!$E$7:$E$506,O210)&gt;0,"Y","N"))</f>
        <v/>
      </c>
      <c r="W210" s="63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3">
        <f>IF($A210="","",IFERROR(INDEX(계정매핑!$E$5:$E$504,MATCH($F210&amp;"",계정매핑!$A$5:$A$504,0))&amp;"","공통비"))</f>
        <v/>
      </c>
      <c r="AF210" s="63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45680</v>
      </c>
      <c r="E211" s="91" t="inlineStr">
        <is>
          <t>KR</t>
        </is>
      </c>
      <c r="F211" s="91" t="n">
        <v>62102000</v>
      </c>
      <c r="G211" s="91" t="n">
        <v>1201</v>
      </c>
      <c r="H211" s="92" t="n">
        <v>51000</v>
      </c>
      <c r="I211" s="91" t="inlineStr">
        <is>
          <t>1월 해외출장 - N호텔</t>
        </is>
      </c>
      <c r="J211" s="91" t="inlineStr">
        <is>
          <t>V10008</t>
        </is>
      </c>
      <c r="K211" s="91" t="inlineStr">
        <is>
          <t>N호텔</t>
        </is>
      </c>
      <c r="M211" s="9">
        <f>IF($A211="","",VALUE($A211&amp;"")*12+VALUE($B211&amp;""))</f>
        <v/>
      </c>
      <c r="N211" s="63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3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3">
        <f>IF($A211="","",IF(COUNTIF(변동분석!$E$7:$E$506,O211)&gt;0,"Y","N"))</f>
        <v/>
      </c>
      <c r="W211" s="63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3">
        <f>IF($A211="","",IFERROR(INDEX(계정매핑!$E$5:$E$504,MATCH($F211&amp;"",계정매핑!$A$5:$A$504,0))&amp;"","공통비"))</f>
        <v/>
      </c>
      <c r="AF211" s="63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45680</v>
      </c>
      <c r="E212" s="91" t="inlineStr">
        <is>
          <t>KR</t>
        </is>
      </c>
      <c r="F212" s="91" t="n">
        <v>62201000</v>
      </c>
      <c r="G212" s="91" t="n">
        <v>1201</v>
      </c>
      <c r="H212" s="92" t="n">
        <v>105000</v>
      </c>
      <c r="I212" s="91" t="inlineStr">
        <is>
          <t>1월 통신요금 - O텔레콤</t>
        </is>
      </c>
      <c r="J212" s="91" t="inlineStr">
        <is>
          <t>V10002</t>
        </is>
      </c>
      <c r="K212" s="91" t="inlineStr">
        <is>
          <t>O텔레콤</t>
        </is>
      </c>
      <c r="M212" s="9">
        <f>IF($A212="","",VALUE($A212&amp;"")*12+VALUE($B212&amp;""))</f>
        <v/>
      </c>
      <c r="N212" s="63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3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3">
        <f>IF($A212="","",IF(COUNTIF(변동분석!$E$7:$E$506,O212)&gt;0,"Y","N"))</f>
        <v/>
      </c>
      <c r="W212" s="63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3">
        <f>IF($A212="","",IFERROR(INDEX(계정매핑!$E$5:$E$504,MATCH($F212&amp;"",계정매핑!$A$5:$A$504,0))&amp;"","공통비"))</f>
        <v/>
      </c>
      <c r="AF212" s="63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45680</v>
      </c>
      <c r="E213" s="91" t="inlineStr">
        <is>
          <t>KR</t>
        </is>
      </c>
      <c r="F213" s="91" t="n">
        <v>62301000</v>
      </c>
      <c r="G213" s="91" t="n">
        <v>1502</v>
      </c>
      <c r="H213" s="92" t="n">
        <v>349000</v>
      </c>
      <c r="I213" s="91" t="inlineStr">
        <is>
          <t>1월 소모품 구입 - Q오피스</t>
        </is>
      </c>
      <c r="J213" s="91" t="inlineStr">
        <is>
          <t>V10003</t>
        </is>
      </c>
      <c r="K213" s="91" t="inlineStr">
        <is>
          <t>Q오피스</t>
        </is>
      </c>
      <c r="M213" s="9">
        <f>IF($A213="","",VALUE($A213&amp;"")*12+VALUE($B213&amp;""))</f>
        <v/>
      </c>
      <c r="N213" s="63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3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3">
        <f>IF($A213="","",IF(COUNTIF(변동분석!$E$7:$E$506,O213)&gt;0,"Y","N"))</f>
        <v/>
      </c>
      <c r="W213" s="63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3">
        <f>IF($A213="","",IFERROR(INDEX(계정매핑!$E$5:$E$504,MATCH($F213&amp;"",계정매핑!$A$5:$A$504,0))&amp;"","공통비"))</f>
        <v/>
      </c>
      <c r="AF213" s="63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45680</v>
      </c>
      <c r="E214" s="91" t="inlineStr">
        <is>
          <t>KR</t>
        </is>
      </c>
      <c r="F214" s="91" t="n">
        <v>62501000</v>
      </c>
      <c r="G214" s="91" t="n">
        <v>1101</v>
      </c>
      <c r="H214" s="92" t="n">
        <v>261000</v>
      </c>
      <c r="I214" s="91" t="inlineStr">
        <is>
          <t>1월 회의 다과 - T케이터링</t>
        </is>
      </c>
      <c r="J214" s="91" t="inlineStr">
        <is>
          <t>V10005</t>
        </is>
      </c>
      <c r="K214" s="91" t="inlineStr">
        <is>
          <t>T케이터링</t>
        </is>
      </c>
      <c r="M214" s="9">
        <f>IF($A214="","",VALUE($A214&amp;"")*12+VALUE($B214&amp;""))</f>
        <v/>
      </c>
      <c r="N214" s="63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3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3">
        <f>IF($A214="","",IF(COUNTIF(변동분석!$E$7:$E$506,O214)&gt;0,"Y","N"))</f>
        <v/>
      </c>
      <c r="W214" s="63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3">
        <f>IF($A214="","",IFERROR(INDEX(계정매핑!$E$5:$E$504,MATCH($F214&amp;"",계정매핑!$A$5:$A$504,0))&amp;"","공통비"))</f>
        <v/>
      </c>
      <c r="AF214" s="63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45681</v>
      </c>
      <c r="E215" s="91" t="inlineStr">
        <is>
          <t>KR</t>
        </is>
      </c>
      <c r="F215" s="91" t="n">
        <v>62101000</v>
      </c>
      <c r="G215" s="91" t="n">
        <v>1101</v>
      </c>
      <c r="H215" s="92" t="n">
        <v>558000</v>
      </c>
      <c r="I215" s="91" t="inlineStr">
        <is>
          <t>1월 국내출장 - M항공</t>
        </is>
      </c>
      <c r="J215" s="91" t="inlineStr">
        <is>
          <t>V10001</t>
        </is>
      </c>
      <c r="K215" s="91" t="inlineStr">
        <is>
          <t>M항공</t>
        </is>
      </c>
      <c r="M215" s="9">
        <f>IF($A215="","",VALUE($A215&amp;"")*12+VALUE($B215&amp;""))</f>
        <v/>
      </c>
      <c r="N215" s="63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3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3">
        <f>IF($A215="","",IF(COUNTIF(변동분석!$E$7:$E$506,O215)&gt;0,"Y","N"))</f>
        <v/>
      </c>
      <c r="W215" s="63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3">
        <f>IF($A215="","",IFERROR(INDEX(계정매핑!$E$5:$E$504,MATCH($F215&amp;"",계정매핑!$A$5:$A$504,0))&amp;"","공통비"))</f>
        <v/>
      </c>
      <c r="AF215" s="63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45681</v>
      </c>
      <c r="E216" s="91" t="inlineStr">
        <is>
          <t>KR</t>
        </is>
      </c>
      <c r="F216" s="91" t="n">
        <v>62301000</v>
      </c>
      <c r="G216" s="91" t="n">
        <v>1101</v>
      </c>
      <c r="H216" s="92" t="n">
        <v>125000</v>
      </c>
      <c r="I216" s="91" t="inlineStr">
        <is>
          <t>1월 소모품 구입 - R문구</t>
        </is>
      </c>
      <c r="J216" s="91" t="inlineStr">
        <is>
          <t>V10021</t>
        </is>
      </c>
      <c r="K216" s="91" t="inlineStr">
        <is>
          <t>R문구</t>
        </is>
      </c>
      <c r="M216" s="9">
        <f>IF($A216="","",VALUE($A216&amp;"")*12+VALUE($B216&amp;""))</f>
        <v/>
      </c>
      <c r="N216" s="63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3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3">
        <f>IF($A216="","",IF(COUNTIF(변동분석!$E$7:$E$506,O216)&gt;0,"Y","N"))</f>
        <v/>
      </c>
      <c r="W216" s="63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3">
        <f>IF($A216="","",IFERROR(INDEX(계정매핑!$E$5:$E$504,MATCH($F216&amp;"",계정매핑!$A$5:$A$504,0))&amp;"","공통비"))</f>
        <v/>
      </c>
      <c r="AF216" s="63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45681</v>
      </c>
      <c r="E217" s="91" t="inlineStr">
        <is>
          <t>KR</t>
        </is>
      </c>
      <c r="F217" s="91" t="n">
        <v>62501000</v>
      </c>
      <c r="G217" s="91" t="n">
        <v>1701</v>
      </c>
      <c r="H217" s="92" t="n">
        <v>111000</v>
      </c>
      <c r="I217" s="91" t="inlineStr">
        <is>
          <t>1월 회의 다과 - (법인카드)</t>
        </is>
      </c>
      <c r="J217" s="91" t="inlineStr">
        <is>
          <t>V10009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3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3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3">
        <f>IF($A217="","",IF(COUNTIF(변동분석!$E$7:$E$506,O217)&gt;0,"Y","N"))</f>
        <v/>
      </c>
      <c r="W217" s="63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3">
        <f>IF($A217="","",IFERROR(INDEX(계정매핑!$E$5:$E$504,MATCH($F217&amp;"",계정매핑!$A$5:$A$504,0))&amp;"","공통비"))</f>
        <v/>
      </c>
      <c r="AF217" s="63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45681</v>
      </c>
      <c r="E218" s="91" t="inlineStr">
        <is>
          <t>KR</t>
        </is>
      </c>
      <c r="F218" s="91" t="n">
        <v>62501000</v>
      </c>
      <c r="G218" s="91" t="n">
        <v>1801</v>
      </c>
      <c r="H218" s="92" t="n">
        <v>233000</v>
      </c>
      <c r="I218" s="91" t="inlineStr">
        <is>
          <t>1월 회의 다과 - T케이터링</t>
        </is>
      </c>
      <c r="J218" s="91" t="inlineStr">
        <is>
          <t>V10005</t>
        </is>
      </c>
      <c r="K218" s="91" t="inlineStr">
        <is>
          <t>T케이터링</t>
        </is>
      </c>
      <c r="M218" s="9">
        <f>IF($A218="","",VALUE($A218&amp;"")*12+VALUE($B218&amp;""))</f>
        <v/>
      </c>
      <c r="N218" s="63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3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3">
        <f>IF($A218="","",IF(COUNTIF(변동분석!$E$7:$E$506,O218)&gt;0,"Y","N"))</f>
        <v/>
      </c>
      <c r="W218" s="63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3">
        <f>IF($A218="","",IFERROR(INDEX(계정매핑!$E$5:$E$504,MATCH($F218&amp;"",계정매핑!$A$5:$A$504,0))&amp;"","공통비"))</f>
        <v/>
      </c>
      <c r="AF218" s="63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45682</v>
      </c>
      <c r="E219" s="91" t="inlineStr">
        <is>
          <t>KR</t>
        </is>
      </c>
      <c r="F219" s="91" t="n">
        <v>62101000</v>
      </c>
      <c r="G219" s="91" t="n">
        <v>1201</v>
      </c>
      <c r="H219" s="92" t="n">
        <v>298000</v>
      </c>
      <c r="I219" s="91" t="inlineStr">
        <is>
          <t>1월 국내출장 - (법인카드)</t>
        </is>
      </c>
      <c r="J219" s="91" t="inlineStr">
        <is>
          <t>V10009</t>
        </is>
      </c>
      <c r="K219" s="91" t="inlineStr">
        <is>
          <t>(법인카드)</t>
        </is>
      </c>
      <c r="M219" s="9">
        <f>IF($A219="","",VALUE($A219&amp;"")*12+VALUE($B219&amp;""))</f>
        <v/>
      </c>
      <c r="N219" s="63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3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3">
        <f>IF($A219="","",IF(COUNTIF(변동분석!$E$7:$E$506,O219)&gt;0,"Y","N"))</f>
        <v/>
      </c>
      <c r="W219" s="63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3">
        <f>IF($A219="","",IFERROR(INDEX(계정매핑!$E$5:$E$504,MATCH($F219&amp;"",계정매핑!$A$5:$A$504,0))&amp;"","공통비"))</f>
        <v/>
      </c>
      <c r="AF219" s="63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45682</v>
      </c>
      <c r="E220" s="91" t="inlineStr">
        <is>
          <t>KR</t>
        </is>
      </c>
      <c r="F220" s="91" t="n">
        <v>62101000</v>
      </c>
      <c r="G220" s="91" t="n">
        <v>1801</v>
      </c>
      <c r="H220" s="92" t="n">
        <v>200000</v>
      </c>
      <c r="I220" s="91" t="inlineStr">
        <is>
          <t>1월 국내출장 - M항공</t>
        </is>
      </c>
      <c r="J220" s="91" t="inlineStr">
        <is>
          <t>V10001</t>
        </is>
      </c>
      <c r="K220" s="91" t="inlineStr">
        <is>
          <t>M항공</t>
        </is>
      </c>
      <c r="M220" s="9">
        <f>IF($A220="","",VALUE($A220&amp;"")*12+VALUE($B220&amp;""))</f>
        <v/>
      </c>
      <c r="N220" s="63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3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3">
        <f>IF($A220="","",IF(COUNTIF(변동분석!$E$7:$E$506,O220)&gt;0,"Y","N"))</f>
        <v/>
      </c>
      <c r="W220" s="63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3">
        <f>IF($A220="","",IFERROR(INDEX(계정매핑!$E$5:$E$504,MATCH($F220&amp;"",계정매핑!$A$5:$A$504,0))&amp;"","공통비"))</f>
        <v/>
      </c>
      <c r="AF220" s="63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45682</v>
      </c>
      <c r="E221" s="91" t="inlineStr">
        <is>
          <t>KR</t>
        </is>
      </c>
      <c r="F221" s="91" t="n">
        <v>62501000</v>
      </c>
      <c r="G221" s="91" t="n">
        <v>1501</v>
      </c>
      <c r="H221" s="92" t="n">
        <v>560000</v>
      </c>
      <c r="I221" s="91" t="inlineStr">
        <is>
          <t>1월 회의 다과 - (법인카드)</t>
        </is>
      </c>
      <c r="J221" s="91" t="inlineStr">
        <is>
          <t>V10009</t>
        </is>
      </c>
      <c r="K221" s="91" t="inlineStr">
        <is>
          <t>(법인카드)</t>
        </is>
      </c>
      <c r="M221" s="9">
        <f>IF($A221="","",VALUE($A221&amp;"")*12+VALUE($B221&amp;""))</f>
        <v/>
      </c>
      <c r="N221" s="63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3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3">
        <f>IF($A221="","",IF(COUNTIF(변동분석!$E$7:$E$506,O221)&gt;0,"Y","N"))</f>
        <v/>
      </c>
      <c r="W221" s="63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3">
        <f>IF($A221="","",IFERROR(INDEX(계정매핑!$E$5:$E$504,MATCH($F221&amp;"",계정매핑!$A$5:$A$504,0))&amp;"","공통비"))</f>
        <v/>
      </c>
      <c r="AF221" s="63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45682</v>
      </c>
      <c r="E222" s="91" t="inlineStr">
        <is>
          <t>KR</t>
        </is>
      </c>
      <c r="F222" s="91" t="n">
        <v>62501000</v>
      </c>
      <c r="G222" s="91" t="n">
        <v>1602</v>
      </c>
      <c r="H222" s="92" t="n">
        <v>375000</v>
      </c>
      <c r="I222" s="91" t="inlineStr">
        <is>
          <t>1월 회의 다과 - T케이터링</t>
        </is>
      </c>
      <c r="J222" s="91" t="inlineStr">
        <is>
          <t>V10005</t>
        </is>
      </c>
      <c r="K222" s="91" t="inlineStr">
        <is>
          <t>T케이터링</t>
        </is>
      </c>
      <c r="M222" s="9">
        <f>IF($A222="","",VALUE($A222&amp;"")*12+VALUE($B222&amp;""))</f>
        <v/>
      </c>
      <c r="N222" s="63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3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3">
        <f>IF($A222="","",IF(COUNTIF(변동분석!$E$7:$E$506,O222)&gt;0,"Y","N"))</f>
        <v/>
      </c>
      <c r="W222" s="63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3">
        <f>IF($A222="","",IFERROR(INDEX(계정매핑!$E$5:$E$504,MATCH($F222&amp;"",계정매핑!$A$5:$A$504,0))&amp;"","공통비"))</f>
        <v/>
      </c>
      <c r="AF222" s="63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45682</v>
      </c>
      <c r="E223" s="91" t="inlineStr">
        <is>
          <t>KR</t>
        </is>
      </c>
      <c r="F223" s="91" t="n">
        <v>62501000</v>
      </c>
      <c r="G223" s="91" t="n">
        <v>1701</v>
      </c>
      <c r="H223" s="92" t="n">
        <v>157000</v>
      </c>
      <c r="I223" s="91" t="inlineStr">
        <is>
          <t>1월 회의 다과 - (법인카드)</t>
        </is>
      </c>
      <c r="J223" s="91" t="inlineStr">
        <is>
          <t>V10009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3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3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3">
        <f>IF($A223="","",IF(COUNTIF(변동분석!$E$7:$E$506,O223)&gt;0,"Y","N"))</f>
        <v/>
      </c>
      <c r="W223" s="63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3">
        <f>IF($A223="","",IFERROR(INDEX(계정매핑!$E$5:$E$504,MATCH($F223&amp;"",계정매핑!$A$5:$A$504,0))&amp;"","공통비"))</f>
        <v/>
      </c>
      <c r="AF223" s="63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45682</v>
      </c>
      <c r="E224" s="91" t="inlineStr">
        <is>
          <t>KR</t>
        </is>
      </c>
      <c r="F224" s="91" t="n">
        <v>62601000</v>
      </c>
      <c r="G224" s="91" t="n">
        <v>1501</v>
      </c>
      <c r="H224" s="92" t="n">
        <v>1017000</v>
      </c>
      <c r="I224" s="91" t="inlineStr">
        <is>
          <t>1월 업무추진 - (법인카드)</t>
        </is>
      </c>
      <c r="J224" s="91" t="inlineStr">
        <is>
          <t>V10009</t>
        </is>
      </c>
      <c r="K224" s="91" t="inlineStr">
        <is>
          <t>(법인카드)</t>
        </is>
      </c>
      <c r="M224" s="9">
        <f>IF($A224="","",VALUE($A224&amp;"")*12+VALUE($B224&amp;""))</f>
        <v/>
      </c>
      <c r="N224" s="63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3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3">
        <f>IF($A224="","",IF(COUNTIF(변동분석!$E$7:$E$506,O224)&gt;0,"Y","N"))</f>
        <v/>
      </c>
      <c r="W224" s="63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3">
        <f>IF($A224="","",IFERROR(INDEX(계정매핑!$E$5:$E$504,MATCH($F224&amp;"",계정매핑!$A$5:$A$504,0))&amp;"","공통비"))</f>
        <v/>
      </c>
      <c r="AF224" s="63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45682</v>
      </c>
      <c r="E225" s="91" t="inlineStr">
        <is>
          <t>KR</t>
        </is>
      </c>
      <c r="F225" s="91" t="n">
        <v>62901000</v>
      </c>
      <c r="G225" s="91" t="n">
        <v>1101</v>
      </c>
      <c r="H225" s="92" t="n">
        <v>2082000</v>
      </c>
      <c r="I225" s="91" t="inlineStr">
        <is>
          <t>1월 자문 수수료 - W컨설팅</t>
        </is>
      </c>
      <c r="J225" s="91" t="inlineStr">
        <is>
          <t>V10006</t>
        </is>
      </c>
      <c r="K225" s="91" t="inlineStr">
        <is>
          <t>W컨설팅</t>
        </is>
      </c>
      <c r="M225" s="9">
        <f>IF($A225="","",VALUE($A225&amp;"")*12+VALUE($B225&amp;""))</f>
        <v/>
      </c>
      <c r="N225" s="63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3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3">
        <f>IF($A225="","",IF(COUNTIF(변동분석!$E$7:$E$506,O225)&gt;0,"Y","N"))</f>
        <v/>
      </c>
      <c r="W225" s="63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3">
        <f>IF($A225="","",IFERROR(INDEX(계정매핑!$E$5:$E$504,MATCH($F225&amp;"",계정매핑!$A$5:$A$504,0))&amp;"","공통비"))</f>
        <v/>
      </c>
      <c r="AF225" s="63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45682</v>
      </c>
      <c r="E226" s="91" t="inlineStr">
        <is>
          <t>KR</t>
        </is>
      </c>
      <c r="F226" s="91" t="n">
        <v>63002000</v>
      </c>
      <c r="G226" s="91" t="n">
        <v>1701</v>
      </c>
      <c r="H226" s="92" t="n">
        <v>64000000</v>
      </c>
      <c r="I226" s="91" t="inlineStr">
        <is>
          <t>1월 클라우드 사용료 - C클라우드</t>
        </is>
      </c>
      <c r="J226" s="91" t="inlineStr">
        <is>
          <t>V10025</t>
        </is>
      </c>
      <c r="K226" s="91" t="inlineStr">
        <is>
          <t>C클라우드</t>
        </is>
      </c>
      <c r="M226" s="9">
        <f>IF($A226="","",VALUE($A226&amp;"")*12+VALUE($B226&amp;""))</f>
        <v/>
      </c>
      <c r="N226" s="63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3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3">
        <f>IF($A226="","",IF(COUNTIF(변동분석!$E$7:$E$506,O226)&gt;0,"Y","N"))</f>
        <v/>
      </c>
      <c r="W226" s="63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3">
        <f>IF($A226="","",IFERROR(INDEX(계정매핑!$E$5:$E$504,MATCH($F226&amp;"",계정매핑!$A$5:$A$504,0))&amp;"","공통비"))</f>
        <v/>
      </c>
      <c r="AF226" s="63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45682</v>
      </c>
      <c r="E227" s="91" t="inlineStr">
        <is>
          <t>KR</t>
        </is>
      </c>
      <c r="F227" s="91" t="n">
        <v>63501000</v>
      </c>
      <c r="G227" s="91" t="n">
        <v>1901</v>
      </c>
      <c r="H227" s="92" t="n">
        <v>361472000</v>
      </c>
      <c r="I227" s="91" t="inlineStr">
        <is>
          <t>1월 모집수수료 - BB에셋</t>
        </is>
      </c>
      <c r="J227" s="91" t="inlineStr">
        <is>
          <t>V10012</t>
        </is>
      </c>
      <c r="K227" s="91" t="inlineStr">
        <is>
          <t>BB에셋</t>
        </is>
      </c>
      <c r="M227" s="9">
        <f>IF($A227="","",VALUE($A227&amp;"")*12+VALUE($B227&amp;""))</f>
        <v/>
      </c>
      <c r="N227" s="63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3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3">
        <f>IF($A227="","",IF(COUNTIF(변동분석!$E$7:$E$506,O227)&gt;0,"Y","N"))</f>
        <v/>
      </c>
      <c r="W227" s="63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3">
        <f>IF($A227="","",IFERROR(INDEX(계정매핑!$E$5:$E$504,MATCH($F227&amp;"",계정매핑!$A$5:$A$504,0))&amp;"","공통비"))</f>
        <v/>
      </c>
      <c r="AF227" s="63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45683</v>
      </c>
      <c r="E228" s="91" t="inlineStr">
        <is>
          <t>KR</t>
        </is>
      </c>
      <c r="F228" s="91" t="n">
        <v>62102000</v>
      </c>
      <c r="G228" s="91" t="n">
        <v>1701</v>
      </c>
      <c r="H228" s="92" t="n">
        <v>33000</v>
      </c>
      <c r="I228" s="91" t="inlineStr">
        <is>
          <t>1월 해외출장 - N호텔</t>
        </is>
      </c>
      <c r="J228" s="91" t="inlineStr">
        <is>
          <t>V10008</t>
        </is>
      </c>
      <c r="K228" s="91" t="inlineStr">
        <is>
          <t>N호텔</t>
        </is>
      </c>
      <c r="M228" s="9">
        <f>IF($A228="","",VALUE($A228&amp;"")*12+VALUE($B228&amp;""))</f>
        <v/>
      </c>
      <c r="N228" s="63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3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3">
        <f>IF($A228="","",IF(COUNTIF(변동분석!$E$7:$E$506,O228)&gt;0,"Y","N"))</f>
        <v/>
      </c>
      <c r="W228" s="63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3">
        <f>IF($A228="","",IFERROR(INDEX(계정매핑!$E$5:$E$504,MATCH($F228&amp;"",계정매핑!$A$5:$A$504,0))&amp;"","공통비"))</f>
        <v/>
      </c>
      <c r="AF228" s="63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45683</v>
      </c>
      <c r="E229" s="91" t="inlineStr">
        <is>
          <t>KR</t>
        </is>
      </c>
      <c r="F229" s="91" t="n">
        <v>63501000</v>
      </c>
      <c r="G229" s="91" t="n">
        <v>1901</v>
      </c>
      <c r="H229" s="92" t="n">
        <v>583220000</v>
      </c>
      <c r="I229" s="91" t="inlineStr">
        <is>
          <t>1월 모집수수료 - AA보험대리점</t>
        </is>
      </c>
      <c r="J229" s="91" t="inlineStr">
        <is>
          <t>V10032</t>
        </is>
      </c>
      <c r="K229" s="91" t="inlineStr">
        <is>
          <t>AA보험대리점</t>
        </is>
      </c>
      <c r="M229" s="9">
        <f>IF($A229="","",VALUE($A229&amp;"")*12+VALUE($B229&amp;""))</f>
        <v/>
      </c>
      <c r="N229" s="63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3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3">
        <f>IF($A229="","",IF(COUNTIF(변동분석!$E$7:$E$506,O229)&gt;0,"Y","N"))</f>
        <v/>
      </c>
      <c r="W229" s="63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3">
        <f>IF($A229="","",IFERROR(INDEX(계정매핑!$E$5:$E$504,MATCH($F229&amp;"",계정매핑!$A$5:$A$504,0))&amp;"","공통비"))</f>
        <v/>
      </c>
      <c r="AF229" s="63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62101000</v>
      </c>
      <c r="G230" s="91" t="n">
        <v>1201</v>
      </c>
      <c r="H230" s="92" t="n">
        <v>244000</v>
      </c>
      <c r="I230" s="91" t="inlineStr">
        <is>
          <t>1월 국내출장 - M항공</t>
        </is>
      </c>
      <c r="J230" s="91" t="inlineStr">
        <is>
          <t>V10001</t>
        </is>
      </c>
      <c r="K230" s="91" t="inlineStr">
        <is>
          <t>M항공</t>
        </is>
      </c>
      <c r="M230" s="9">
        <f>IF($A230="","",VALUE($A230&amp;"")*12+VALUE($B230&amp;""))</f>
        <v/>
      </c>
      <c r="N230" s="63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3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3">
        <f>IF($A230="","",IF(COUNTIF(변동분석!$E$7:$E$506,O230)&gt;0,"Y","N"))</f>
        <v/>
      </c>
      <c r="W230" s="63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3">
        <f>IF($A230="","",IFERROR(INDEX(계정매핑!$E$5:$E$504,MATCH($F230&amp;"",계정매핑!$A$5:$A$504,0))&amp;"","공통비"))</f>
        <v/>
      </c>
      <c r="AF230" s="63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62101000</v>
      </c>
      <c r="G231" s="91" t="n">
        <v>1951</v>
      </c>
      <c r="H231" s="92" t="n">
        <v>308000</v>
      </c>
      <c r="I231" s="91" t="inlineStr">
        <is>
          <t>1월 국내출장 - L여행사</t>
        </is>
      </c>
      <c r="J231" s="91" t="inlineStr">
        <is>
          <t>V10017</t>
        </is>
      </c>
      <c r="K231" s="91" t="inlineStr">
        <is>
          <t>L여행사</t>
        </is>
      </c>
      <c r="M231" s="9">
        <f>IF($A231="","",VALUE($A231&amp;"")*12+VALUE($B231&amp;""))</f>
        <v/>
      </c>
      <c r="N231" s="63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3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3">
        <f>IF($A231="","",IF(COUNTIF(변동분석!$E$7:$E$506,O231)&gt;0,"Y","N"))</f>
        <v/>
      </c>
      <c r="W231" s="63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3">
        <f>IF($A231="","",IFERROR(INDEX(계정매핑!$E$5:$E$504,MATCH($F231&amp;"",계정매핑!$A$5:$A$504,0))&amp;"","공통비"))</f>
        <v/>
      </c>
      <c r="AF231" s="63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1</v>
      </c>
      <c r="C232" s="91" t="inlineStr">
        <is>
          <t>5100000228</t>
        </is>
      </c>
      <c r="D232" s="94" t="n">
        <v>45684</v>
      </c>
      <c r="E232" s="91" t="inlineStr">
        <is>
          <t>KR</t>
        </is>
      </c>
      <c r="F232" s="91" t="n">
        <v>62101000</v>
      </c>
      <c r="G232" s="91" t="n">
        <v>1951</v>
      </c>
      <c r="H232" s="92" t="n">
        <v>313000</v>
      </c>
      <c r="I232" s="91" t="inlineStr">
        <is>
          <t>1월 국내출장 - (법인카드)</t>
        </is>
      </c>
      <c r="J232" s="91" t="inlineStr">
        <is>
          <t>V10009</t>
        </is>
      </c>
      <c r="K232" s="91" t="inlineStr">
        <is>
          <t>(법인카드)</t>
        </is>
      </c>
      <c r="M232" s="9">
        <f>IF($A232="","",VALUE($A232&amp;"")*12+VALUE($B232&amp;""))</f>
        <v/>
      </c>
      <c r="N232" s="63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3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3">
        <f>IF($A232="","",IF(COUNTIF(변동분석!$E$7:$E$506,O232)&gt;0,"Y","N"))</f>
        <v/>
      </c>
      <c r="W232" s="63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3">
        <f>IF($A232="","",IFERROR(INDEX(계정매핑!$E$5:$E$504,MATCH($F232&amp;"",계정매핑!$A$5:$A$504,0))&amp;"","공통비"))</f>
        <v/>
      </c>
      <c r="AF232" s="63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1</v>
      </c>
      <c r="C233" s="91" t="inlineStr">
        <is>
          <t>5100000229</t>
        </is>
      </c>
      <c r="D233" s="94" t="n">
        <v>45684</v>
      </c>
      <c r="E233" s="91" t="inlineStr">
        <is>
          <t>KR</t>
        </is>
      </c>
      <c r="F233" s="91" t="n">
        <v>62102000</v>
      </c>
      <c r="G233" s="91" t="n">
        <v>1101</v>
      </c>
      <c r="H233" s="92" t="n">
        <v>262000</v>
      </c>
      <c r="I233" s="91" t="inlineStr">
        <is>
          <t>1월 해외출장 - M항공</t>
        </is>
      </c>
      <c r="J233" s="91" t="inlineStr">
        <is>
          <t>V10001</t>
        </is>
      </c>
      <c r="K233" s="91" t="inlineStr">
        <is>
          <t>M항공</t>
        </is>
      </c>
      <c r="M233" s="9">
        <f>IF($A233="","",VALUE($A233&amp;"")*12+VALUE($B233&amp;""))</f>
        <v/>
      </c>
      <c r="N233" s="63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3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3">
        <f>IF($A233="","",IF(COUNTIF(변동분석!$E$7:$E$506,O233)&gt;0,"Y","N"))</f>
        <v/>
      </c>
      <c r="W233" s="63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3">
        <f>IF($A233="","",IFERROR(INDEX(계정매핑!$E$5:$E$504,MATCH($F233&amp;"",계정매핑!$A$5:$A$504,0))&amp;"","공통비"))</f>
        <v/>
      </c>
      <c r="AF233" s="63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1</v>
      </c>
      <c r="C234" s="91" t="inlineStr">
        <is>
          <t>5100000230</t>
        </is>
      </c>
      <c r="D234" s="94" t="n">
        <v>45684</v>
      </c>
      <c r="E234" s="91" t="inlineStr">
        <is>
          <t>KR</t>
        </is>
      </c>
      <c r="F234" s="91" t="n">
        <v>62102000</v>
      </c>
      <c r="G234" s="91" t="n">
        <v>1201</v>
      </c>
      <c r="H234" s="92" t="n">
        <v>43000</v>
      </c>
      <c r="I234" s="91" t="inlineStr">
        <is>
          <t>1월 해외출장 - M항공</t>
        </is>
      </c>
      <c r="J234" s="91" t="inlineStr">
        <is>
          <t>V10001</t>
        </is>
      </c>
      <c r="K234" s="91" t="inlineStr">
        <is>
          <t>M항공</t>
        </is>
      </c>
      <c r="M234" s="9">
        <f>IF($A234="","",VALUE($A234&amp;"")*12+VALUE($B234&amp;""))</f>
        <v/>
      </c>
      <c r="N234" s="63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3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3">
        <f>IF($A234="","",IF(COUNTIF(변동분석!$E$7:$E$506,O234)&gt;0,"Y","N"))</f>
        <v/>
      </c>
      <c r="W234" s="63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3">
        <f>IF($A234="","",IFERROR(INDEX(계정매핑!$E$5:$E$504,MATCH($F234&amp;"",계정매핑!$A$5:$A$504,0))&amp;"","공통비"))</f>
        <v/>
      </c>
      <c r="AF234" s="63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1</v>
      </c>
      <c r="C235" s="91" t="inlineStr">
        <is>
          <t>5100000231</t>
        </is>
      </c>
      <c r="D235" s="94" t="n">
        <v>45684</v>
      </c>
      <c r="E235" s="91" t="inlineStr">
        <is>
          <t>KR</t>
        </is>
      </c>
      <c r="F235" s="91" t="n">
        <v>62501000</v>
      </c>
      <c r="G235" s="91" t="n">
        <v>1101</v>
      </c>
      <c r="H235" s="92" t="n">
        <v>232000</v>
      </c>
      <c r="I235" s="91" t="inlineStr">
        <is>
          <t>1월 회의 다과 - (법인카드)</t>
        </is>
      </c>
      <c r="J235" s="91" t="inlineStr">
        <is>
          <t>V10009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3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3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3">
        <f>IF($A235="","",IF(COUNTIF(변동분석!$E$7:$E$506,O235)&gt;0,"Y","N"))</f>
        <v/>
      </c>
      <c r="W235" s="63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3">
        <f>IF($A235="","",IFERROR(INDEX(계정매핑!$E$5:$E$504,MATCH($F235&amp;"",계정매핑!$A$5:$A$504,0))&amp;"","공통비"))</f>
        <v/>
      </c>
      <c r="AF235" s="63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1</v>
      </c>
      <c r="C236" s="91" t="inlineStr">
        <is>
          <t>5100000232</t>
        </is>
      </c>
      <c r="D236" s="94" t="n">
        <v>45684</v>
      </c>
      <c r="E236" s="91" t="inlineStr">
        <is>
          <t>KR</t>
        </is>
      </c>
      <c r="F236" s="91" t="n">
        <v>62701000</v>
      </c>
      <c r="G236" s="91" t="n">
        <v>1502</v>
      </c>
      <c r="H236" s="92" t="n">
        <v>30536000</v>
      </c>
      <c r="I236" s="91" t="inlineStr">
        <is>
          <t>1월 광고 집행 - E미디어</t>
        </is>
      </c>
      <c r="J236" s="91" t="inlineStr">
        <is>
          <t>V10031</t>
        </is>
      </c>
      <c r="K236" s="91" t="inlineStr">
        <is>
          <t>E미디어</t>
        </is>
      </c>
      <c r="M236" s="9">
        <f>IF($A236="","",VALUE($A236&amp;"")*12+VALUE($B236&amp;""))</f>
        <v/>
      </c>
      <c r="N236" s="63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3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3">
        <f>IF($A236="","",IF(COUNTIF(변동분석!$E$7:$E$506,O236)&gt;0,"Y","N"))</f>
        <v/>
      </c>
      <c r="W236" s="63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3">
        <f>IF($A236="","",IFERROR(INDEX(계정매핑!$E$5:$E$504,MATCH($F236&amp;"",계정매핑!$A$5:$A$504,0))&amp;"","공통비"))</f>
        <v/>
      </c>
      <c r="AF236" s="63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1</v>
      </c>
      <c r="C237" s="91" t="inlineStr">
        <is>
          <t>5100000233</t>
        </is>
      </c>
      <c r="D237" s="94" t="n">
        <v>45684</v>
      </c>
      <c r="E237" s="91" t="inlineStr">
        <is>
          <t>KR</t>
        </is>
      </c>
      <c r="F237" s="91" t="n">
        <v>62901000</v>
      </c>
      <c r="G237" s="91" t="n">
        <v>1201</v>
      </c>
      <c r="H237" s="92" t="n">
        <v>5223000</v>
      </c>
      <c r="I237" s="91" t="inlineStr">
        <is>
          <t>1월 자문 수수료 - K회계법인</t>
        </is>
      </c>
      <c r="J237" s="91" t="inlineStr">
        <is>
          <t>V10010</t>
        </is>
      </c>
      <c r="K237" s="91" t="inlineStr">
        <is>
          <t>K회계법인</t>
        </is>
      </c>
      <c r="M237" s="9">
        <f>IF($A237="","",VALUE($A237&amp;"")*12+VALUE($B237&amp;""))</f>
        <v/>
      </c>
      <c r="N237" s="63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3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3">
        <f>IF($A237="","",IF(COUNTIF(변동분석!$E$7:$E$506,O237)&gt;0,"Y","N"))</f>
        <v/>
      </c>
      <c r="W237" s="63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3">
        <f>IF($A237="","",IFERROR(INDEX(계정매핑!$E$5:$E$504,MATCH($F237&amp;"",계정매핑!$A$5:$A$504,0))&amp;"","공통비"))</f>
        <v/>
      </c>
      <c r="AF237" s="63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1</v>
      </c>
      <c r="C238" s="91" t="inlineStr">
        <is>
          <t>5100000234</t>
        </is>
      </c>
      <c r="D238" s="94" t="n">
        <v>45684</v>
      </c>
      <c r="E238" s="91" t="inlineStr">
        <is>
          <t>KR</t>
        </is>
      </c>
      <c r="F238" s="91" t="n">
        <v>62901000</v>
      </c>
      <c r="G238" s="91" t="n">
        <v>1401</v>
      </c>
      <c r="H238" s="92" t="n">
        <v>7676000</v>
      </c>
      <c r="I238" s="91" t="inlineStr">
        <is>
          <t>1월 자문 수수료 - K회계법인</t>
        </is>
      </c>
      <c r="J238" s="91" t="inlineStr">
        <is>
          <t>V10010</t>
        </is>
      </c>
      <c r="K238" s="91" t="inlineStr">
        <is>
          <t>K회계법인</t>
        </is>
      </c>
      <c r="M238" s="9">
        <f>IF($A238="","",VALUE($A238&amp;"")*12+VALUE($B238&amp;""))</f>
        <v/>
      </c>
      <c r="N238" s="63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3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3">
        <f>IF($A238="","",IF(COUNTIF(변동분석!$E$7:$E$506,O238)&gt;0,"Y","N"))</f>
        <v/>
      </c>
      <c r="W238" s="63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3">
        <f>IF($A238="","",IFERROR(INDEX(계정매핑!$E$5:$E$504,MATCH($F238&amp;"",계정매핑!$A$5:$A$504,0))&amp;"","공통비"))</f>
        <v/>
      </c>
      <c r="AF238" s="63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1</v>
      </c>
      <c r="C239" s="91" t="inlineStr">
        <is>
          <t>5100000235</t>
        </is>
      </c>
      <c r="D239" s="94" t="n">
        <v>45684</v>
      </c>
      <c r="E239" s="91" t="inlineStr">
        <is>
          <t>KR</t>
        </is>
      </c>
      <c r="F239" s="91" t="n">
        <v>62902000</v>
      </c>
      <c r="G239" s="91" t="n">
        <v>1201</v>
      </c>
      <c r="H239" s="92" t="n">
        <v>2000000</v>
      </c>
      <c r="I239" s="91" t="inlineStr">
        <is>
          <t>1월 업무 위탁 수수료 - J콜센터</t>
        </is>
      </c>
      <c r="J239" s="91" t="inlineStr">
        <is>
          <t>V10015</t>
        </is>
      </c>
      <c r="K239" s="91" t="inlineStr">
        <is>
          <t>J콜센터</t>
        </is>
      </c>
      <c r="M239" s="9">
        <f>IF($A239="","",VALUE($A239&amp;"")*12+VALUE($B239&amp;""))</f>
        <v/>
      </c>
      <c r="N239" s="63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3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3">
        <f>IF($A239="","",IF(COUNTIF(변동분석!$E$7:$E$506,O239)&gt;0,"Y","N"))</f>
        <v/>
      </c>
      <c r="W239" s="63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3">
        <f>IF($A239="","",IFERROR(INDEX(계정매핑!$E$5:$E$504,MATCH($F239&amp;"",계정매핑!$A$5:$A$504,0))&amp;"","공통비"))</f>
        <v/>
      </c>
      <c r="AF239" s="63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1</v>
      </c>
      <c r="C240" s="91" t="inlineStr">
        <is>
          <t>5100000236</t>
        </is>
      </c>
      <c r="D240" s="94" t="n">
        <v>45684</v>
      </c>
      <c r="E240" s="91" t="inlineStr">
        <is>
          <t>KR</t>
        </is>
      </c>
      <c r="F240" s="91" t="n">
        <v>63001000</v>
      </c>
      <c r="G240" s="91" t="n">
        <v>1951</v>
      </c>
      <c r="H240" s="92" t="n">
        <v>3119000</v>
      </c>
      <c r="I240" s="91" t="inlineStr">
        <is>
          <t>1월 SW 유지보수 - Y소프트</t>
        </is>
      </c>
      <c r="J240" s="91" t="inlineStr">
        <is>
          <t>V10016</t>
        </is>
      </c>
      <c r="K240" s="91" t="inlineStr">
        <is>
          <t>Y소프트</t>
        </is>
      </c>
      <c r="M240" s="9">
        <f>IF($A240="","",VALUE($A240&amp;"")*12+VALUE($B240&amp;""))</f>
        <v/>
      </c>
      <c r="N240" s="63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3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3">
        <f>IF($A240="","",IF(COUNTIF(변동분석!$E$7:$E$506,O240)&gt;0,"Y","N"))</f>
        <v/>
      </c>
      <c r="W240" s="63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3">
        <f>IF($A240="","",IFERROR(INDEX(계정매핑!$E$5:$E$504,MATCH($F240&amp;"",계정매핑!$A$5:$A$504,0))&amp;"","공통비"))</f>
        <v/>
      </c>
      <c r="AF240" s="63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45690</v>
      </c>
      <c r="E241" s="91" t="inlineStr">
        <is>
          <t>KR</t>
        </is>
      </c>
      <c r="F241" s="91" t="n">
        <v>62101000</v>
      </c>
      <c r="G241" s="91" t="n">
        <v>1101</v>
      </c>
      <c r="H241" s="92" t="n">
        <v>664000</v>
      </c>
      <c r="I241" s="91" t="inlineStr">
        <is>
          <t>2월 국내출장 - L여행사</t>
        </is>
      </c>
      <c r="J241" s="91" t="inlineStr">
        <is>
          <t>V10017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3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3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3">
        <f>IF($A241="","",IF(COUNTIF(변동분석!$E$7:$E$506,O241)&gt;0,"Y","N"))</f>
        <v/>
      </c>
      <c r="W241" s="63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3">
        <f>IF($A241="","",IFERROR(INDEX(계정매핑!$E$5:$E$504,MATCH($F241&amp;"",계정매핑!$A$5:$A$504,0))&amp;"","공통비"))</f>
        <v/>
      </c>
      <c r="AF241" s="63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45690</v>
      </c>
      <c r="E242" s="91" t="inlineStr">
        <is>
          <t>KR</t>
        </is>
      </c>
      <c r="F242" s="91" t="n">
        <v>62101000</v>
      </c>
      <c r="G242" s="91" t="n">
        <v>1701</v>
      </c>
      <c r="H242" s="92" t="n">
        <v>289000</v>
      </c>
      <c r="I242" s="91" t="inlineStr">
        <is>
          <t>2월 국내출장 - (법인카드)</t>
        </is>
      </c>
      <c r="J242" s="91" t="inlineStr">
        <is>
          <t>V10009</t>
        </is>
      </c>
      <c r="K242" s="91" t="inlineStr">
        <is>
          <t>(법인카드)</t>
        </is>
      </c>
      <c r="M242" s="9">
        <f>IF($A242="","",VALUE($A242&amp;"")*12+VALUE($B242&amp;""))</f>
        <v/>
      </c>
      <c r="N242" s="63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3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3">
        <f>IF($A242="","",IF(COUNTIF(변동분석!$E$7:$E$506,O242)&gt;0,"Y","N"))</f>
        <v/>
      </c>
      <c r="W242" s="63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3">
        <f>IF($A242="","",IFERROR(INDEX(계정매핑!$E$5:$E$504,MATCH($F242&amp;"",계정매핑!$A$5:$A$504,0))&amp;"","공통비"))</f>
        <v/>
      </c>
      <c r="AF242" s="63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45690</v>
      </c>
      <c r="E243" s="91" t="inlineStr">
        <is>
          <t>KR</t>
        </is>
      </c>
      <c r="F243" s="91" t="n">
        <v>62102000</v>
      </c>
      <c r="G243" s="91" t="n">
        <v>1201</v>
      </c>
      <c r="H243" s="92" t="n">
        <v>95000</v>
      </c>
      <c r="I243" s="91" t="inlineStr">
        <is>
          <t>2월 해외출장 - N호텔</t>
        </is>
      </c>
      <c r="J243" s="91" t="inlineStr">
        <is>
          <t>V10008</t>
        </is>
      </c>
      <c r="K243" s="91" t="inlineStr">
        <is>
          <t>N호텔</t>
        </is>
      </c>
      <c r="M243" s="9">
        <f>IF($A243="","",VALUE($A243&amp;"")*12+VALUE($B243&amp;""))</f>
        <v/>
      </c>
      <c r="N243" s="63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3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3">
        <f>IF($A243="","",IF(COUNTIF(변동분석!$E$7:$E$506,O243)&gt;0,"Y","N"))</f>
        <v/>
      </c>
      <c r="W243" s="63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3">
        <f>IF($A243="","",IFERROR(INDEX(계정매핑!$E$5:$E$504,MATCH($F243&amp;"",계정매핑!$A$5:$A$504,0))&amp;"","공통비"))</f>
        <v/>
      </c>
      <c r="AF243" s="63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45690</v>
      </c>
      <c r="E244" s="91" t="inlineStr">
        <is>
          <t>KR</t>
        </is>
      </c>
      <c r="F244" s="91" t="n">
        <v>62201000</v>
      </c>
      <c r="G244" s="91" t="n">
        <v>1201</v>
      </c>
      <c r="H244" s="92" t="n">
        <v>146000</v>
      </c>
      <c r="I244" s="91" t="inlineStr">
        <is>
          <t>2월 통신요금 - P통신</t>
        </is>
      </c>
      <c r="J244" s="91" t="inlineStr">
        <is>
          <t>V10013</t>
        </is>
      </c>
      <c r="K244" s="91" t="inlineStr">
        <is>
          <t>P통신</t>
        </is>
      </c>
      <c r="M244" s="9">
        <f>IF($A244="","",VALUE($A244&amp;"")*12+VALUE($B244&amp;""))</f>
        <v/>
      </c>
      <c r="N244" s="63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3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3">
        <f>IF($A244="","",IF(COUNTIF(변동분석!$E$7:$E$506,O244)&gt;0,"Y","N"))</f>
        <v/>
      </c>
      <c r="W244" s="63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3">
        <f>IF($A244="","",IFERROR(INDEX(계정매핑!$E$5:$E$504,MATCH($F244&amp;"",계정매핑!$A$5:$A$504,0))&amp;"","공통비"))</f>
        <v/>
      </c>
      <c r="AF244" s="63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45690</v>
      </c>
      <c r="E245" s="91" t="inlineStr">
        <is>
          <t>KR</t>
        </is>
      </c>
      <c r="F245" s="91" t="n">
        <v>62201000</v>
      </c>
      <c r="G245" s="91" t="n">
        <v>1301</v>
      </c>
      <c r="H245" s="92" t="n">
        <v>203000</v>
      </c>
      <c r="I245" s="91" t="inlineStr">
        <is>
          <t>2월 통신요금 - P통신</t>
        </is>
      </c>
      <c r="J245" s="91" t="inlineStr">
        <is>
          <t>V10013</t>
        </is>
      </c>
      <c r="K245" s="91" t="inlineStr">
        <is>
          <t>P통신</t>
        </is>
      </c>
      <c r="M245" s="9">
        <f>IF($A245="","",VALUE($A245&amp;"")*12+VALUE($B245&amp;""))</f>
        <v/>
      </c>
      <c r="N245" s="63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3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3">
        <f>IF($A245="","",IF(COUNTIF(변동분석!$E$7:$E$506,O245)&gt;0,"Y","N"))</f>
        <v/>
      </c>
      <c r="W245" s="63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3">
        <f>IF($A245="","",IFERROR(INDEX(계정매핑!$E$5:$E$504,MATCH($F245&amp;"",계정매핑!$A$5:$A$504,0))&amp;"","공통비"))</f>
        <v/>
      </c>
      <c r="AF245" s="63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45690</v>
      </c>
      <c r="E246" s="91" t="inlineStr">
        <is>
          <t>KR</t>
        </is>
      </c>
      <c r="F246" s="91" t="n">
        <v>62201000</v>
      </c>
      <c r="G246" s="91" t="n">
        <v>1801</v>
      </c>
      <c r="H246" s="92" t="n">
        <v>5216000</v>
      </c>
      <c r="I246" s="91" t="inlineStr">
        <is>
          <t>2월 통신요금 - P통신</t>
        </is>
      </c>
      <c r="J246" s="91" t="inlineStr">
        <is>
          <t>V10013</t>
        </is>
      </c>
      <c r="K246" s="91" t="inlineStr">
        <is>
          <t>P통신</t>
        </is>
      </c>
      <c r="M246" s="9">
        <f>IF($A246="","",VALUE($A246&amp;"")*12+VALUE($B246&amp;""))</f>
        <v/>
      </c>
      <c r="N246" s="63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3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3">
        <f>IF($A246="","",IF(COUNTIF(변동분석!$E$7:$E$506,O246)&gt;0,"Y","N"))</f>
        <v/>
      </c>
      <c r="W246" s="63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3">
        <f>IF($A246="","",IFERROR(INDEX(계정매핑!$E$5:$E$504,MATCH($F246&amp;"",계정매핑!$A$5:$A$504,0))&amp;"","공통비"))</f>
        <v/>
      </c>
      <c r="AF246" s="63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45690</v>
      </c>
      <c r="E247" s="91" t="inlineStr">
        <is>
          <t>KR</t>
        </is>
      </c>
      <c r="F247" s="91" t="n">
        <v>62301000</v>
      </c>
      <c r="G247" s="91" t="n">
        <v>1801</v>
      </c>
      <c r="H247" s="92" t="n">
        <v>494000</v>
      </c>
      <c r="I247" s="91" t="inlineStr">
        <is>
          <t>2월 소모품 구입 - Q오피스</t>
        </is>
      </c>
      <c r="J247" s="91" t="inlineStr">
        <is>
          <t>V10003</t>
        </is>
      </c>
      <c r="K247" s="91" t="inlineStr">
        <is>
          <t>Q오피스</t>
        </is>
      </c>
      <c r="M247" s="9">
        <f>IF($A247="","",VALUE($A247&amp;"")*12+VALUE($B247&amp;""))</f>
        <v/>
      </c>
      <c r="N247" s="63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3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3">
        <f>IF($A247="","",IF(COUNTIF(변동분석!$E$7:$E$506,O247)&gt;0,"Y","N"))</f>
        <v/>
      </c>
      <c r="W247" s="63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3">
        <f>IF($A247="","",IFERROR(INDEX(계정매핑!$E$5:$E$504,MATCH($F247&amp;"",계정매핑!$A$5:$A$504,0))&amp;"","공통비"))</f>
        <v/>
      </c>
      <c r="AF247" s="63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45690</v>
      </c>
      <c r="E248" s="91" t="inlineStr">
        <is>
          <t>KR</t>
        </is>
      </c>
      <c r="F248" s="91" t="n">
        <v>62501000</v>
      </c>
      <c r="G248" s="91" t="n">
        <v>1201</v>
      </c>
      <c r="H248" s="92" t="n">
        <v>119000</v>
      </c>
      <c r="I248" s="91" t="inlineStr">
        <is>
          <t>2월 회의 다과 - (법인카드)</t>
        </is>
      </c>
      <c r="J248" s="91" t="inlineStr">
        <is>
          <t>V10009</t>
        </is>
      </c>
      <c r="K248" s="91" t="inlineStr">
        <is>
          <t>(법인카드)</t>
        </is>
      </c>
      <c r="M248" s="9">
        <f>IF($A248="","",VALUE($A248&amp;"")*12+VALUE($B248&amp;""))</f>
        <v/>
      </c>
      <c r="N248" s="63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3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3">
        <f>IF($A248="","",IF(COUNTIF(변동분석!$E$7:$E$506,O248)&gt;0,"Y","N"))</f>
        <v/>
      </c>
      <c r="W248" s="63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3">
        <f>IF($A248="","",IFERROR(INDEX(계정매핑!$E$5:$E$504,MATCH($F248&amp;"",계정매핑!$A$5:$A$504,0))&amp;"","공통비"))</f>
        <v/>
      </c>
      <c r="AF248" s="63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45690</v>
      </c>
      <c r="E249" s="91" t="inlineStr">
        <is>
          <t>KR</t>
        </is>
      </c>
      <c r="F249" s="91" t="n">
        <v>62501000</v>
      </c>
      <c r="G249" s="91" t="n">
        <v>1401</v>
      </c>
      <c r="H249" s="92" t="n">
        <v>138000</v>
      </c>
      <c r="I249" s="91" t="inlineStr">
        <is>
          <t>2월 회의 다과 - (법인카드)</t>
        </is>
      </c>
      <c r="J249" s="91" t="inlineStr">
        <is>
          <t>V10009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3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3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3">
        <f>IF($A249="","",IF(COUNTIF(변동분석!$E$7:$E$506,O249)&gt;0,"Y","N"))</f>
        <v/>
      </c>
      <c r="W249" s="63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3">
        <f>IF($A249="","",IFERROR(INDEX(계정매핑!$E$5:$E$504,MATCH($F249&amp;"",계정매핑!$A$5:$A$504,0))&amp;"","공통비"))</f>
        <v/>
      </c>
      <c r="AF249" s="63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45690</v>
      </c>
      <c r="E250" s="91" t="inlineStr">
        <is>
          <t>KR</t>
        </is>
      </c>
      <c r="F250" s="91" t="n">
        <v>62501000</v>
      </c>
      <c r="G250" s="91" t="n">
        <v>1502</v>
      </c>
      <c r="H250" s="92" t="n">
        <v>174000</v>
      </c>
      <c r="I250" s="91" t="inlineStr">
        <is>
          <t>2월 회의 다과 - (법인카드)</t>
        </is>
      </c>
      <c r="J250" s="91" t="inlineStr">
        <is>
          <t>V10009</t>
        </is>
      </c>
      <c r="K250" s="91" t="inlineStr">
        <is>
          <t>(법인카드)</t>
        </is>
      </c>
      <c r="M250" s="9">
        <f>IF($A250="","",VALUE($A250&amp;"")*12+VALUE($B250&amp;""))</f>
        <v/>
      </c>
      <c r="N250" s="63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3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3">
        <f>IF($A250="","",IF(COUNTIF(변동분석!$E$7:$E$506,O250)&gt;0,"Y","N"))</f>
        <v/>
      </c>
      <c r="W250" s="63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3">
        <f>IF($A250="","",IFERROR(INDEX(계정매핑!$E$5:$E$504,MATCH($F250&amp;"",계정매핑!$A$5:$A$504,0))&amp;"","공통비"))</f>
        <v/>
      </c>
      <c r="AF250" s="63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45690</v>
      </c>
      <c r="E251" s="91" t="inlineStr">
        <is>
          <t>KR</t>
        </is>
      </c>
      <c r="F251" s="91" t="n">
        <v>62901000</v>
      </c>
      <c r="G251" s="91" t="n">
        <v>1801</v>
      </c>
      <c r="H251" s="92" t="n">
        <v>7097000</v>
      </c>
      <c r="I251" s="91" t="inlineStr">
        <is>
          <t>2월 자문 수수료 - W컨설팅</t>
        </is>
      </c>
      <c r="J251" s="91" t="inlineStr">
        <is>
          <t>V10006</t>
        </is>
      </c>
      <c r="K251" s="91" t="inlineStr">
        <is>
          <t>W컨설팅</t>
        </is>
      </c>
      <c r="M251" s="9">
        <f>IF($A251="","",VALUE($A251&amp;"")*12+VALUE($B251&amp;""))</f>
        <v/>
      </c>
      <c r="N251" s="63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3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3">
        <f>IF($A251="","",IF(COUNTIF(변동분석!$E$7:$E$506,O251)&gt;0,"Y","N"))</f>
        <v/>
      </c>
      <c r="W251" s="63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3">
        <f>IF($A251="","",IFERROR(INDEX(계정매핑!$E$5:$E$504,MATCH($F251&amp;"",계정매핑!$A$5:$A$504,0))&amp;"","공통비"))</f>
        <v/>
      </c>
      <c r="AF251" s="63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45690</v>
      </c>
      <c r="E252" s="91" t="inlineStr">
        <is>
          <t>KR</t>
        </is>
      </c>
      <c r="F252" s="91" t="n">
        <v>62901000</v>
      </c>
      <c r="G252" s="91" t="n">
        <v>1801</v>
      </c>
      <c r="H252" s="92" t="n">
        <v>8471000</v>
      </c>
      <c r="I252" s="91" t="inlineStr">
        <is>
          <t>2월 자문 수수료 - W컨설팅</t>
        </is>
      </c>
      <c r="J252" s="91" t="inlineStr">
        <is>
          <t>V10006</t>
        </is>
      </c>
      <c r="K252" s="91" t="inlineStr">
        <is>
          <t>W컨설팅</t>
        </is>
      </c>
      <c r="M252" s="9">
        <f>IF($A252="","",VALUE($A252&amp;"")*12+VALUE($B252&amp;""))</f>
        <v/>
      </c>
      <c r="N252" s="63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3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3">
        <f>IF($A252="","",IF(COUNTIF(변동분석!$E$7:$E$506,O252)&gt;0,"Y","N"))</f>
        <v/>
      </c>
      <c r="W252" s="63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3">
        <f>IF($A252="","",IFERROR(INDEX(계정매핑!$E$5:$E$504,MATCH($F252&amp;"",계정매핑!$A$5:$A$504,0))&amp;"","공통비"))</f>
        <v/>
      </c>
      <c r="AF252" s="63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45690</v>
      </c>
      <c r="E253" s="91" t="inlineStr">
        <is>
          <t>KR</t>
        </is>
      </c>
      <c r="F253" s="91" t="n">
        <v>62902000</v>
      </c>
      <c r="G253" s="91" t="n">
        <v>1801</v>
      </c>
      <c r="H253" s="92" t="n">
        <v>1833000</v>
      </c>
      <c r="I253" s="91" t="inlineStr">
        <is>
          <t>2월 콜 위탁 수수료(건별)</t>
        </is>
      </c>
      <c r="J253" s="91" t="inlineStr">
        <is>
          <t>V10015</t>
        </is>
      </c>
      <c r="K253" s="91" t="inlineStr">
        <is>
          <t>J콜센터</t>
        </is>
      </c>
      <c r="M253" s="9">
        <f>IF($A253="","",VALUE($A253&amp;"")*12+VALUE($B253&amp;""))</f>
        <v/>
      </c>
      <c r="N253" s="63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3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3">
        <f>IF($A253="","",IF(COUNTIF(변동분석!$E$7:$E$506,O253)&gt;0,"Y","N"))</f>
        <v/>
      </c>
      <c r="W253" s="63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3">
        <f>IF($A253="","",IFERROR(INDEX(계정매핑!$E$5:$E$504,MATCH($F253&amp;"",계정매핑!$A$5:$A$504,0))&amp;"","공통비"))</f>
        <v/>
      </c>
      <c r="AF253" s="63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45690</v>
      </c>
      <c r="E254" s="91" t="inlineStr">
        <is>
          <t>KR</t>
        </is>
      </c>
      <c r="F254" s="91" t="n">
        <v>63001000</v>
      </c>
      <c r="G254" s="91" t="n">
        <v>1701</v>
      </c>
      <c r="H254" s="92" t="n">
        <v>28208000</v>
      </c>
      <c r="I254" s="91" t="inlineStr">
        <is>
          <t>2월 SW 유지보수 - Z시스템</t>
        </is>
      </c>
      <c r="J254" s="91" t="inlineStr">
        <is>
          <t>V10011</t>
        </is>
      </c>
      <c r="K254" s="91" t="inlineStr">
        <is>
          <t>Z시스템</t>
        </is>
      </c>
      <c r="M254" s="9">
        <f>IF($A254="","",VALUE($A254&amp;"")*12+VALUE($B254&amp;""))</f>
        <v/>
      </c>
      <c r="N254" s="63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3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3">
        <f>IF($A254="","",IF(COUNTIF(변동분석!$E$7:$E$506,O254)&gt;0,"Y","N"))</f>
        <v/>
      </c>
      <c r="W254" s="63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3">
        <f>IF($A254="","",IFERROR(INDEX(계정매핑!$E$5:$E$504,MATCH($F254&amp;"",계정매핑!$A$5:$A$504,0))&amp;"","공통비"))</f>
        <v/>
      </c>
      <c r="AF254" s="63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45691</v>
      </c>
      <c r="E255" s="91" t="inlineStr">
        <is>
          <t>KR</t>
        </is>
      </c>
      <c r="F255" s="91" t="n">
        <v>62101000</v>
      </c>
      <c r="G255" s="91" t="n">
        <v>1951</v>
      </c>
      <c r="H255" s="92" t="n">
        <v>376000</v>
      </c>
      <c r="I255" s="91" t="inlineStr">
        <is>
          <t>2월 국내출장 - M항공</t>
        </is>
      </c>
      <c r="J255" s="91" t="inlineStr">
        <is>
          <t>V10001</t>
        </is>
      </c>
      <c r="K255" s="91" t="inlineStr">
        <is>
          <t>M항공</t>
        </is>
      </c>
      <c r="M255" s="9">
        <f>IF($A255="","",VALUE($A255&amp;"")*12+VALUE($B255&amp;""))</f>
        <v/>
      </c>
      <c r="N255" s="63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3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3">
        <f>IF($A255="","",IF(COUNTIF(변동분석!$E$7:$E$506,O255)&gt;0,"Y","N"))</f>
        <v/>
      </c>
      <c r="W255" s="63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3">
        <f>IF($A255="","",IFERROR(INDEX(계정매핑!$E$5:$E$504,MATCH($F255&amp;"",계정매핑!$A$5:$A$504,0))&amp;"","공통비"))</f>
        <v/>
      </c>
      <c r="AF255" s="63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45691</v>
      </c>
      <c r="E256" s="91" t="inlineStr">
        <is>
          <t>KR</t>
        </is>
      </c>
      <c r="F256" s="91" t="n">
        <v>62102000</v>
      </c>
      <c r="G256" s="91" t="n">
        <v>1201</v>
      </c>
      <c r="H256" s="92" t="n">
        <v>46000</v>
      </c>
      <c r="I256" s="91" t="inlineStr">
        <is>
          <t>2월 해외출장 - M항공</t>
        </is>
      </c>
      <c r="J256" s="91" t="inlineStr">
        <is>
          <t>V10001</t>
        </is>
      </c>
      <c r="K256" s="91" t="inlineStr">
        <is>
          <t>M항공</t>
        </is>
      </c>
      <c r="M256" s="9">
        <f>IF($A256="","",VALUE($A256&amp;"")*12+VALUE($B256&amp;""))</f>
        <v/>
      </c>
      <c r="N256" s="63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3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3">
        <f>IF($A256="","",IF(COUNTIF(변동분석!$E$7:$E$506,O256)&gt;0,"Y","N"))</f>
        <v/>
      </c>
      <c r="W256" s="63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3">
        <f>IF($A256="","",IFERROR(INDEX(계정매핑!$E$5:$E$504,MATCH($F256&amp;"",계정매핑!$A$5:$A$504,0))&amp;"","공통비"))</f>
        <v/>
      </c>
      <c r="AF256" s="63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45691</v>
      </c>
      <c r="E257" s="91" t="inlineStr">
        <is>
          <t>KR</t>
        </is>
      </c>
      <c r="F257" s="91" t="n">
        <v>62102000</v>
      </c>
      <c r="G257" s="91" t="n">
        <v>1401</v>
      </c>
      <c r="H257" s="92" t="n">
        <v>76000</v>
      </c>
      <c r="I257" s="91" t="inlineStr">
        <is>
          <t>2월 해외출장 - M항공</t>
        </is>
      </c>
      <c r="J257" s="91" t="inlineStr">
        <is>
          <t>V10001</t>
        </is>
      </c>
      <c r="K257" s="91" t="inlineStr">
        <is>
          <t>M항공</t>
        </is>
      </c>
      <c r="M257" s="9">
        <f>IF($A257="","",VALUE($A257&amp;"")*12+VALUE($B257&amp;""))</f>
        <v/>
      </c>
      <c r="N257" s="63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3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3">
        <f>IF($A257="","",IF(COUNTIF(변동분석!$E$7:$E$506,O257)&gt;0,"Y","N"))</f>
        <v/>
      </c>
      <c r="W257" s="63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3">
        <f>IF($A257="","",IFERROR(INDEX(계정매핑!$E$5:$E$504,MATCH($F257&amp;"",계정매핑!$A$5:$A$504,0))&amp;"","공통비"))</f>
        <v/>
      </c>
      <c r="AF257" s="63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45691</v>
      </c>
      <c r="E258" s="91" t="inlineStr">
        <is>
          <t>KR</t>
        </is>
      </c>
      <c r="F258" s="91" t="n">
        <v>62102000</v>
      </c>
      <c r="G258" s="91" t="n">
        <v>1701</v>
      </c>
      <c r="H258" s="92" t="n">
        <v>62000</v>
      </c>
      <c r="I258" s="91" t="inlineStr">
        <is>
          <t>2월 해외출장 - M항공</t>
        </is>
      </c>
      <c r="J258" s="91" t="inlineStr">
        <is>
          <t>V10001</t>
        </is>
      </c>
      <c r="K258" s="91" t="inlineStr">
        <is>
          <t>M항공</t>
        </is>
      </c>
      <c r="M258" s="9">
        <f>IF($A258="","",VALUE($A258&amp;"")*12+VALUE($B258&amp;""))</f>
        <v/>
      </c>
      <c r="N258" s="63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3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3">
        <f>IF($A258="","",IF(COUNTIF(변동분석!$E$7:$E$506,O258)&gt;0,"Y","N"))</f>
        <v/>
      </c>
      <c r="W258" s="63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3">
        <f>IF($A258="","",IFERROR(INDEX(계정매핑!$E$5:$E$504,MATCH($F258&amp;"",계정매핑!$A$5:$A$504,0))&amp;"","공통비"))</f>
        <v/>
      </c>
      <c r="AF258" s="63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45691</v>
      </c>
      <c r="E259" s="91" t="inlineStr">
        <is>
          <t>KR</t>
        </is>
      </c>
      <c r="F259" s="91" t="n">
        <v>62201000</v>
      </c>
      <c r="G259" s="91" t="n">
        <v>1951</v>
      </c>
      <c r="H259" s="92" t="n">
        <v>253000</v>
      </c>
      <c r="I259" s="91" t="inlineStr">
        <is>
          <t>2월 통신요금 - O텔레콤</t>
        </is>
      </c>
      <c r="J259" s="91" t="inlineStr">
        <is>
          <t>V10002</t>
        </is>
      </c>
      <c r="K259" s="91" t="inlineStr">
        <is>
          <t>O텔레콤</t>
        </is>
      </c>
      <c r="M259" s="9">
        <f>IF($A259="","",VALUE($A259&amp;"")*12+VALUE($B259&amp;""))</f>
        <v/>
      </c>
      <c r="N259" s="63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3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3">
        <f>IF($A259="","",IF(COUNTIF(변동분석!$E$7:$E$506,O259)&gt;0,"Y","N"))</f>
        <v/>
      </c>
      <c r="W259" s="63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3">
        <f>IF($A259="","",IFERROR(INDEX(계정매핑!$E$5:$E$504,MATCH($F259&amp;"",계정매핑!$A$5:$A$504,0))&amp;"","공통비"))</f>
        <v/>
      </c>
      <c r="AF259" s="63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45691</v>
      </c>
      <c r="E260" s="91" t="inlineStr">
        <is>
          <t>KR</t>
        </is>
      </c>
      <c r="F260" s="91" t="n">
        <v>62301000</v>
      </c>
      <c r="G260" s="91" t="n">
        <v>1501</v>
      </c>
      <c r="H260" s="92" t="n">
        <v>163000</v>
      </c>
      <c r="I260" s="91" t="inlineStr">
        <is>
          <t>2월 소모품 구입 - Q오피스</t>
        </is>
      </c>
      <c r="J260" s="91" t="inlineStr">
        <is>
          <t>V10003</t>
        </is>
      </c>
      <c r="K260" s="91" t="inlineStr">
        <is>
          <t>Q오피스</t>
        </is>
      </c>
      <c r="M260" s="9">
        <f>IF($A260="","",VALUE($A260&amp;"")*12+VALUE($B260&amp;""))</f>
        <v/>
      </c>
      <c r="N260" s="63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3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3">
        <f>IF($A260="","",IF(COUNTIF(변동분석!$E$7:$E$506,O260)&gt;0,"Y","N"))</f>
        <v/>
      </c>
      <c r="W260" s="63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3">
        <f>IF($A260="","",IFERROR(INDEX(계정매핑!$E$5:$E$504,MATCH($F260&amp;"",계정매핑!$A$5:$A$504,0))&amp;"","공통비"))</f>
        <v/>
      </c>
      <c r="AF260" s="63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45691</v>
      </c>
      <c r="E261" s="91" t="inlineStr">
        <is>
          <t>KR</t>
        </is>
      </c>
      <c r="F261" s="91" t="n">
        <v>62401000</v>
      </c>
      <c r="G261" s="91" t="n">
        <v>1401</v>
      </c>
      <c r="H261" s="92" t="n">
        <v>518000</v>
      </c>
      <c r="I261" s="91" t="inlineStr">
        <is>
          <t>2월 인쇄물 제작 - S출판</t>
        </is>
      </c>
      <c r="J261" s="91" t="inlineStr">
        <is>
          <t>V10014</t>
        </is>
      </c>
      <c r="K261" s="91" t="inlineStr">
        <is>
          <t>S출판</t>
        </is>
      </c>
      <c r="M261" s="9">
        <f>IF($A261="","",VALUE($A261&amp;"")*12+VALUE($B261&amp;""))</f>
        <v/>
      </c>
      <c r="N261" s="63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3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3">
        <f>IF($A261="","",IF(COUNTIF(변동분석!$E$7:$E$506,O261)&gt;0,"Y","N"))</f>
        <v/>
      </c>
      <c r="W261" s="63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3">
        <f>IF($A261="","",IFERROR(INDEX(계정매핑!$E$5:$E$504,MATCH($F261&amp;"",계정매핑!$A$5:$A$504,0))&amp;"","공통비"))</f>
        <v/>
      </c>
      <c r="AF261" s="63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45691</v>
      </c>
      <c r="E262" s="91" t="inlineStr">
        <is>
          <t>KR</t>
        </is>
      </c>
      <c r="F262" s="91" t="n">
        <v>62901000</v>
      </c>
      <c r="G262" s="91" t="n">
        <v>1401</v>
      </c>
      <c r="H262" s="92" t="n">
        <v>5262000</v>
      </c>
      <c r="I262" s="91" t="inlineStr">
        <is>
          <t>2월 자문 수수료 - W컨설팅</t>
        </is>
      </c>
      <c r="J262" s="91" t="inlineStr">
        <is>
          <t>V10006</t>
        </is>
      </c>
      <c r="K262" s="91" t="inlineStr">
        <is>
          <t>W컨설팅</t>
        </is>
      </c>
      <c r="M262" s="9">
        <f>IF($A262="","",VALUE($A262&amp;"")*12+VALUE($B262&amp;""))</f>
        <v/>
      </c>
      <c r="N262" s="63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3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3">
        <f>IF($A262="","",IF(COUNTIF(변동분석!$E$7:$E$506,O262)&gt;0,"Y","N"))</f>
        <v/>
      </c>
      <c r="W262" s="63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3">
        <f>IF($A262="","",IFERROR(INDEX(계정매핑!$E$5:$E$504,MATCH($F262&amp;"",계정매핑!$A$5:$A$504,0))&amp;"","공통비"))</f>
        <v/>
      </c>
      <c r="AF262" s="63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45691</v>
      </c>
      <c r="E263" s="91" t="inlineStr">
        <is>
          <t>KR</t>
        </is>
      </c>
      <c r="F263" s="91" t="n">
        <v>62901000</v>
      </c>
      <c r="G263" s="91" t="n">
        <v>1951</v>
      </c>
      <c r="H263" s="92" t="n">
        <v>6225000</v>
      </c>
      <c r="I263" s="91" t="inlineStr">
        <is>
          <t>2월 자문 수수료 - K회계법인</t>
        </is>
      </c>
      <c r="J263" s="91" t="inlineStr">
        <is>
          <t>V10010</t>
        </is>
      </c>
      <c r="K263" s="91" t="inlineStr">
        <is>
          <t>K회계법인</t>
        </is>
      </c>
      <c r="M263" s="9">
        <f>IF($A263="","",VALUE($A263&amp;"")*12+VALUE($B263&amp;""))</f>
        <v/>
      </c>
      <c r="N263" s="63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3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3">
        <f>IF($A263="","",IF(COUNTIF(변동분석!$E$7:$E$506,O263)&gt;0,"Y","N"))</f>
        <v/>
      </c>
      <c r="W263" s="63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3">
        <f>IF($A263="","",IFERROR(INDEX(계정매핑!$E$5:$E$504,MATCH($F263&amp;"",계정매핑!$A$5:$A$504,0))&amp;"","공통비"))</f>
        <v/>
      </c>
      <c r="AF263" s="63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45691</v>
      </c>
      <c r="E264" s="91" t="inlineStr">
        <is>
          <t>KR</t>
        </is>
      </c>
      <c r="F264" s="91" t="n">
        <v>62902000</v>
      </c>
      <c r="G264" s="91" t="n">
        <v>1801</v>
      </c>
      <c r="H264" s="92" t="n">
        <v>1771000</v>
      </c>
      <c r="I264" s="91" t="inlineStr">
        <is>
          <t>2월 콜 위탁 수수료(건별)</t>
        </is>
      </c>
      <c r="J264" s="91" t="inlineStr">
        <is>
          <t>V10015</t>
        </is>
      </c>
      <c r="K264" s="91" t="inlineStr">
        <is>
          <t>J콜센터</t>
        </is>
      </c>
      <c r="M264" s="9">
        <f>IF($A264="","",VALUE($A264&amp;"")*12+VALUE($B264&amp;""))</f>
        <v/>
      </c>
      <c r="N264" s="63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3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3">
        <f>IF($A264="","",IF(COUNTIF(변동분석!$E$7:$E$506,O264)&gt;0,"Y","N"))</f>
        <v/>
      </c>
      <c r="W264" s="63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3">
        <f>IF($A264="","",IFERROR(INDEX(계정매핑!$E$5:$E$504,MATCH($F264&amp;"",계정매핑!$A$5:$A$504,0))&amp;"","공통비"))</f>
        <v/>
      </c>
      <c r="AF264" s="63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45692</v>
      </c>
      <c r="E265" s="91" t="inlineStr">
        <is>
          <t>KR</t>
        </is>
      </c>
      <c r="F265" s="91" t="n">
        <v>62101000</v>
      </c>
      <c r="G265" s="91" t="n">
        <v>1201</v>
      </c>
      <c r="H265" s="92" t="n">
        <v>189000</v>
      </c>
      <c r="I265" s="91" t="inlineStr">
        <is>
          <t>2월 국내출장 - M항공</t>
        </is>
      </c>
      <c r="J265" s="91" t="inlineStr">
        <is>
          <t>V10001</t>
        </is>
      </c>
      <c r="K265" s="91" t="inlineStr">
        <is>
          <t>M항공</t>
        </is>
      </c>
      <c r="M265" s="9">
        <f>IF($A265="","",VALUE($A265&amp;"")*12+VALUE($B265&amp;""))</f>
        <v/>
      </c>
      <c r="N265" s="63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3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3">
        <f>IF($A265="","",IF(COUNTIF(변동분석!$E$7:$E$506,O265)&gt;0,"Y","N"))</f>
        <v/>
      </c>
      <c r="W265" s="63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3">
        <f>IF($A265="","",IFERROR(INDEX(계정매핑!$E$5:$E$504,MATCH($F265&amp;"",계정매핑!$A$5:$A$504,0))&amp;"","공통비"))</f>
        <v/>
      </c>
      <c r="AF265" s="63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45692</v>
      </c>
      <c r="E266" s="91" t="inlineStr">
        <is>
          <t>KR</t>
        </is>
      </c>
      <c r="F266" s="91" t="n">
        <v>62102000</v>
      </c>
      <c r="G266" s="91" t="n">
        <v>1801</v>
      </c>
      <c r="H266" s="92" t="n">
        <v>45000</v>
      </c>
      <c r="I266" s="91" t="inlineStr">
        <is>
          <t>2월 해외출장 - M항공</t>
        </is>
      </c>
      <c r="J266" s="91" t="inlineStr">
        <is>
          <t>V10001</t>
        </is>
      </c>
      <c r="K266" s="91" t="inlineStr">
        <is>
          <t>M항공</t>
        </is>
      </c>
      <c r="M266" s="9">
        <f>IF($A266="","",VALUE($A266&amp;"")*12+VALUE($B266&amp;""))</f>
        <v/>
      </c>
      <c r="N266" s="63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3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3">
        <f>IF($A266="","",IF(COUNTIF(변동분석!$E$7:$E$506,O266)&gt;0,"Y","N"))</f>
        <v/>
      </c>
      <c r="W266" s="63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3">
        <f>IF($A266="","",IFERROR(INDEX(계정매핑!$E$5:$E$504,MATCH($F266&amp;"",계정매핑!$A$5:$A$504,0))&amp;"","공통비"))</f>
        <v/>
      </c>
      <c r="AF266" s="63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45692</v>
      </c>
      <c r="E267" s="91" t="inlineStr">
        <is>
          <t>KR</t>
        </is>
      </c>
      <c r="F267" s="91" t="n">
        <v>62301000</v>
      </c>
      <c r="G267" s="91" t="n">
        <v>1602</v>
      </c>
      <c r="H267" s="92" t="n">
        <v>653000</v>
      </c>
      <c r="I267" s="91" t="inlineStr">
        <is>
          <t>2월 소모품 구입 - Q오피스</t>
        </is>
      </c>
      <c r="J267" s="91" t="inlineStr">
        <is>
          <t>V10003</t>
        </is>
      </c>
      <c r="K267" s="91" t="inlineStr">
        <is>
          <t>Q오피스</t>
        </is>
      </c>
      <c r="M267" s="9">
        <f>IF($A267="","",VALUE($A267&amp;"")*12+VALUE($B267&amp;""))</f>
        <v/>
      </c>
      <c r="N267" s="63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3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3">
        <f>IF($A267="","",IF(COUNTIF(변동분석!$E$7:$E$506,O267)&gt;0,"Y","N"))</f>
        <v/>
      </c>
      <c r="W267" s="63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3">
        <f>IF($A267="","",IFERROR(INDEX(계정매핑!$E$5:$E$504,MATCH($F267&amp;"",계정매핑!$A$5:$A$504,0))&amp;"","공통비"))</f>
        <v/>
      </c>
      <c r="AF267" s="63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45692</v>
      </c>
      <c r="E268" s="91" t="inlineStr">
        <is>
          <t>KR</t>
        </is>
      </c>
      <c r="F268" s="91" t="n">
        <v>62601000</v>
      </c>
      <c r="G268" s="91" t="n">
        <v>1301</v>
      </c>
      <c r="H268" s="92" t="n">
        <v>1258000</v>
      </c>
      <c r="I268" s="91" t="inlineStr">
        <is>
          <t>2월 업무추진 - (법인카드)</t>
        </is>
      </c>
      <c r="J268" s="91" t="inlineStr">
        <is>
          <t>V10009</t>
        </is>
      </c>
      <c r="K268" s="91" t="inlineStr">
        <is>
          <t>(법인카드)</t>
        </is>
      </c>
      <c r="M268" s="9">
        <f>IF($A268="","",VALUE($A268&amp;"")*12+VALUE($B268&amp;""))</f>
        <v/>
      </c>
      <c r="N268" s="63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3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3">
        <f>IF($A268="","",IF(COUNTIF(변동분석!$E$7:$E$506,O268)&gt;0,"Y","N"))</f>
        <v/>
      </c>
      <c r="W268" s="63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3">
        <f>IF($A268="","",IFERROR(INDEX(계정매핑!$E$5:$E$504,MATCH($F268&amp;"",계정매핑!$A$5:$A$504,0))&amp;"","공통비"))</f>
        <v/>
      </c>
      <c r="AF268" s="63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45692</v>
      </c>
      <c r="E269" s="91" t="inlineStr">
        <is>
          <t>KR</t>
        </is>
      </c>
      <c r="F269" s="91" t="n">
        <v>62901000</v>
      </c>
      <c r="G269" s="91" t="n">
        <v>1101</v>
      </c>
      <c r="H269" s="92" t="n">
        <v>3759000</v>
      </c>
      <c r="I269" s="91" t="inlineStr">
        <is>
          <t>2월 자문 수수료 - K회계법인</t>
        </is>
      </c>
      <c r="J269" s="91" t="inlineStr">
        <is>
          <t>V10010</t>
        </is>
      </c>
      <c r="K269" s="91" t="inlineStr">
        <is>
          <t>K회계법인</t>
        </is>
      </c>
      <c r="M269" s="9">
        <f>IF($A269="","",VALUE($A269&amp;"")*12+VALUE($B269&amp;""))</f>
        <v/>
      </c>
      <c r="N269" s="63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3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3">
        <f>IF($A269="","",IF(COUNTIF(변동분석!$E$7:$E$506,O269)&gt;0,"Y","N"))</f>
        <v/>
      </c>
      <c r="W269" s="63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3">
        <f>IF($A269="","",IFERROR(INDEX(계정매핑!$E$5:$E$504,MATCH($F269&amp;"",계정매핑!$A$5:$A$504,0))&amp;"","공통비"))</f>
        <v/>
      </c>
      <c r="AF269" s="63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45692</v>
      </c>
      <c r="E270" s="91" t="inlineStr">
        <is>
          <t>KR</t>
        </is>
      </c>
      <c r="F270" s="91" t="n">
        <v>62902000</v>
      </c>
      <c r="G270" s="91" t="n">
        <v>1201</v>
      </c>
      <c r="H270" s="92" t="n">
        <v>3755000</v>
      </c>
      <c r="I270" s="91" t="inlineStr">
        <is>
          <t>2월 업무 위탁 수수료 - J콜센터</t>
        </is>
      </c>
      <c r="J270" s="91" t="inlineStr">
        <is>
          <t>V10015</t>
        </is>
      </c>
      <c r="K270" s="91" t="inlineStr">
        <is>
          <t>J콜센터</t>
        </is>
      </c>
      <c r="M270" s="9">
        <f>IF($A270="","",VALUE($A270&amp;"")*12+VALUE($B270&amp;""))</f>
        <v/>
      </c>
      <c r="N270" s="63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3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3">
        <f>IF($A270="","",IF(COUNTIF(변동분석!$E$7:$E$506,O270)&gt;0,"Y","N"))</f>
        <v/>
      </c>
      <c r="W270" s="63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3">
        <f>IF($A270="","",IFERROR(INDEX(계정매핑!$E$5:$E$504,MATCH($F270&amp;"",계정매핑!$A$5:$A$504,0))&amp;"","공통비"))</f>
        <v/>
      </c>
      <c r="AF270" s="63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45692</v>
      </c>
      <c r="E271" s="91" t="inlineStr">
        <is>
          <t>KR</t>
        </is>
      </c>
      <c r="F271" s="91" t="n">
        <v>63001000</v>
      </c>
      <c r="G271" s="91" t="n">
        <v>1701</v>
      </c>
      <c r="H271" s="92" t="n">
        <v>26759000</v>
      </c>
      <c r="I271" s="91" t="inlineStr">
        <is>
          <t>2월 SW 유지보수 - Y소프트</t>
        </is>
      </c>
      <c r="J271" s="91" t="inlineStr">
        <is>
          <t>V10016</t>
        </is>
      </c>
      <c r="K271" s="91" t="inlineStr">
        <is>
          <t>Y소프트</t>
        </is>
      </c>
      <c r="M271" s="9">
        <f>IF($A271="","",VALUE($A271&amp;"")*12+VALUE($B271&amp;""))</f>
        <v/>
      </c>
      <c r="N271" s="63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3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3">
        <f>IF($A271="","",IF(COUNTIF(변동분석!$E$7:$E$506,O271)&gt;0,"Y","N"))</f>
        <v/>
      </c>
      <c r="W271" s="63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3">
        <f>IF($A271="","",IFERROR(INDEX(계정매핑!$E$5:$E$504,MATCH($F271&amp;"",계정매핑!$A$5:$A$504,0))&amp;"","공통비"))</f>
        <v/>
      </c>
      <c r="AF271" s="63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45693</v>
      </c>
      <c r="E272" s="91" t="inlineStr">
        <is>
          <t>KR</t>
        </is>
      </c>
      <c r="F272" s="91" t="n">
        <v>62101000</v>
      </c>
      <c r="G272" s="91" t="n">
        <v>1201</v>
      </c>
      <c r="H272" s="92" t="n">
        <v>124000</v>
      </c>
      <c r="I272" s="91" t="inlineStr">
        <is>
          <t>2월 국내출장 - L여행사</t>
        </is>
      </c>
      <c r="J272" s="91" t="inlineStr">
        <is>
          <t>V10017</t>
        </is>
      </c>
      <c r="K272" s="91" t="inlineStr">
        <is>
          <t>L여행사</t>
        </is>
      </c>
      <c r="M272" s="9">
        <f>IF($A272="","",VALUE($A272&amp;"")*12+VALUE($B272&amp;""))</f>
        <v/>
      </c>
      <c r="N272" s="63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3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3">
        <f>IF($A272="","",IF(COUNTIF(변동분석!$E$7:$E$506,O272)&gt;0,"Y","N"))</f>
        <v/>
      </c>
      <c r="W272" s="63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3">
        <f>IF($A272="","",IFERROR(INDEX(계정매핑!$E$5:$E$504,MATCH($F272&amp;"",계정매핑!$A$5:$A$504,0))&amp;"","공통비"))</f>
        <v/>
      </c>
      <c r="AF272" s="63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45693</v>
      </c>
      <c r="E273" s="91" t="inlineStr">
        <is>
          <t>KR</t>
        </is>
      </c>
      <c r="F273" s="91" t="n">
        <v>62101000</v>
      </c>
      <c r="G273" s="91" t="n">
        <v>1501</v>
      </c>
      <c r="H273" s="92" t="n">
        <v>403000</v>
      </c>
      <c r="I273" s="91" t="inlineStr">
        <is>
          <t>2월 국내출장 - L여행사</t>
        </is>
      </c>
      <c r="J273" s="91" t="inlineStr">
        <is>
          <t>V10017</t>
        </is>
      </c>
      <c r="K273" s="91" t="inlineStr">
        <is>
          <t>L여행사</t>
        </is>
      </c>
      <c r="M273" s="9">
        <f>IF($A273="","",VALUE($A273&amp;"")*12+VALUE($B273&amp;""))</f>
        <v/>
      </c>
      <c r="N273" s="63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3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3">
        <f>IF($A273="","",IF(COUNTIF(변동분석!$E$7:$E$506,O273)&gt;0,"Y","N"))</f>
        <v/>
      </c>
      <c r="W273" s="63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3">
        <f>IF($A273="","",IFERROR(INDEX(계정매핑!$E$5:$E$504,MATCH($F273&amp;"",계정매핑!$A$5:$A$504,0))&amp;"","공통비"))</f>
        <v/>
      </c>
      <c r="AF273" s="63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45693</v>
      </c>
      <c r="E274" s="91" t="inlineStr">
        <is>
          <t>KR</t>
        </is>
      </c>
      <c r="F274" s="91" t="n">
        <v>62101000</v>
      </c>
      <c r="G274" s="91" t="n">
        <v>1502</v>
      </c>
      <c r="H274" s="92" t="n">
        <v>526000</v>
      </c>
      <c r="I274" s="91" t="inlineStr">
        <is>
          <t>2월 국내출장 - L여행사</t>
        </is>
      </c>
      <c r="J274" s="91" t="inlineStr">
        <is>
          <t>V10017</t>
        </is>
      </c>
      <c r="K274" s="91" t="inlineStr">
        <is>
          <t>L여행사</t>
        </is>
      </c>
      <c r="M274" s="9">
        <f>IF($A274="","",VALUE($A274&amp;"")*12+VALUE($B274&amp;""))</f>
        <v/>
      </c>
      <c r="N274" s="63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3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3">
        <f>IF($A274="","",IF(COUNTIF(변동분석!$E$7:$E$506,O274)&gt;0,"Y","N"))</f>
        <v/>
      </c>
      <c r="W274" s="63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3">
        <f>IF($A274="","",IFERROR(INDEX(계정매핑!$E$5:$E$504,MATCH($F274&amp;"",계정매핑!$A$5:$A$504,0))&amp;"","공통비"))</f>
        <v/>
      </c>
      <c r="AF274" s="63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45693</v>
      </c>
      <c r="E275" s="91" t="inlineStr">
        <is>
          <t>KR</t>
        </is>
      </c>
      <c r="F275" s="91" t="n">
        <v>62101000</v>
      </c>
      <c r="G275" s="91" t="n">
        <v>1701</v>
      </c>
      <c r="H275" s="92" t="n">
        <v>202000</v>
      </c>
      <c r="I275" s="91" t="inlineStr">
        <is>
          <t>2월 국내출장 - M항공</t>
        </is>
      </c>
      <c r="J275" s="91" t="inlineStr">
        <is>
          <t>V10001</t>
        </is>
      </c>
      <c r="K275" s="91" t="inlineStr">
        <is>
          <t>M항공</t>
        </is>
      </c>
      <c r="M275" s="9">
        <f>IF($A275="","",VALUE($A275&amp;"")*12+VALUE($B275&amp;""))</f>
        <v/>
      </c>
      <c r="N275" s="63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3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3">
        <f>IF($A275="","",IF(COUNTIF(변동분석!$E$7:$E$506,O275)&gt;0,"Y","N"))</f>
        <v/>
      </c>
      <c r="W275" s="63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3">
        <f>IF($A275="","",IFERROR(INDEX(계정매핑!$E$5:$E$504,MATCH($F275&amp;"",계정매핑!$A$5:$A$504,0))&amp;"","공통비"))</f>
        <v/>
      </c>
      <c r="AF275" s="63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45693</v>
      </c>
      <c r="E276" s="91" t="inlineStr">
        <is>
          <t>KR</t>
        </is>
      </c>
      <c r="F276" s="91" t="n">
        <v>62102000</v>
      </c>
      <c r="G276" s="91" t="n">
        <v>1602</v>
      </c>
      <c r="H276" s="92" t="n">
        <v>273000</v>
      </c>
      <c r="I276" s="91" t="inlineStr">
        <is>
          <t>2월 해외출장 - N호텔</t>
        </is>
      </c>
      <c r="J276" s="91" t="inlineStr">
        <is>
          <t>V10008</t>
        </is>
      </c>
      <c r="K276" s="91" t="inlineStr">
        <is>
          <t>N호텔</t>
        </is>
      </c>
      <c r="M276" s="9">
        <f>IF($A276="","",VALUE($A276&amp;"")*12+VALUE($B276&amp;""))</f>
        <v/>
      </c>
      <c r="N276" s="63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3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3">
        <f>IF($A276="","",IF(COUNTIF(변동분석!$E$7:$E$506,O276)&gt;0,"Y","N"))</f>
        <v/>
      </c>
      <c r="W276" s="63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3">
        <f>IF($A276="","",IFERROR(INDEX(계정매핑!$E$5:$E$504,MATCH($F276&amp;"",계정매핑!$A$5:$A$504,0))&amp;"","공통비"))</f>
        <v/>
      </c>
      <c r="AF276" s="63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45693</v>
      </c>
      <c r="E277" s="91" t="inlineStr">
        <is>
          <t>KR</t>
        </is>
      </c>
      <c r="F277" s="91" t="n">
        <v>62102000</v>
      </c>
      <c r="G277" s="91" t="n">
        <v>1951</v>
      </c>
      <c r="H277" s="92" t="n">
        <v>60000</v>
      </c>
      <c r="I277" s="91" t="inlineStr">
        <is>
          <t>2월 해외출장 - N호텔</t>
        </is>
      </c>
      <c r="J277" s="91" t="inlineStr">
        <is>
          <t>V10008</t>
        </is>
      </c>
      <c r="K277" s="91" t="inlineStr">
        <is>
          <t>N호텔</t>
        </is>
      </c>
      <c r="M277" s="9">
        <f>IF($A277="","",VALUE($A277&amp;"")*12+VALUE($B277&amp;""))</f>
        <v/>
      </c>
      <c r="N277" s="63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3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3">
        <f>IF($A277="","",IF(COUNTIF(변동분석!$E$7:$E$506,O277)&gt;0,"Y","N"))</f>
        <v/>
      </c>
      <c r="W277" s="63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3">
        <f>IF($A277="","",IFERROR(INDEX(계정매핑!$E$5:$E$504,MATCH($F277&amp;"",계정매핑!$A$5:$A$504,0))&amp;"","공통비"))</f>
        <v/>
      </c>
      <c r="AF277" s="63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45693</v>
      </c>
      <c r="E278" s="91" t="inlineStr">
        <is>
          <t>KR</t>
        </is>
      </c>
      <c r="F278" s="91" t="n">
        <v>62501000</v>
      </c>
      <c r="G278" s="91" t="n">
        <v>1602</v>
      </c>
      <c r="H278" s="92" t="n">
        <v>282000</v>
      </c>
      <c r="I278" s="91" t="inlineStr">
        <is>
          <t>2월 회의 다과 - T케이터링</t>
        </is>
      </c>
      <c r="J278" s="91" t="inlineStr">
        <is>
          <t>V10005</t>
        </is>
      </c>
      <c r="K278" s="91" t="inlineStr">
        <is>
          <t>T케이터링</t>
        </is>
      </c>
      <c r="M278" s="9">
        <f>IF($A278="","",VALUE($A278&amp;"")*12+VALUE($B278&amp;""))</f>
        <v/>
      </c>
      <c r="N278" s="63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3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3">
        <f>IF($A278="","",IF(COUNTIF(변동분석!$E$7:$E$506,O278)&gt;0,"Y","N"))</f>
        <v/>
      </c>
      <c r="W278" s="63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3">
        <f>IF($A278="","",IFERROR(INDEX(계정매핑!$E$5:$E$504,MATCH($F278&amp;"",계정매핑!$A$5:$A$504,0))&amp;"","공통비"))</f>
        <v/>
      </c>
      <c r="AF278" s="63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45693</v>
      </c>
      <c r="E279" s="91" t="inlineStr">
        <is>
          <t>KR</t>
        </is>
      </c>
      <c r="F279" s="91" t="n">
        <v>62901000</v>
      </c>
      <c r="G279" s="91" t="n">
        <v>1801</v>
      </c>
      <c r="H279" s="92" t="n">
        <v>12502000</v>
      </c>
      <c r="I279" s="91" t="inlineStr">
        <is>
          <t>2월 자문 수수료 - K회계법인</t>
        </is>
      </c>
      <c r="J279" s="91" t="inlineStr">
        <is>
          <t>V10010</t>
        </is>
      </c>
      <c r="K279" s="91" t="inlineStr">
        <is>
          <t>K회계법인</t>
        </is>
      </c>
      <c r="M279" s="9">
        <f>IF($A279="","",VALUE($A279&amp;"")*12+VALUE($B279&amp;""))</f>
        <v/>
      </c>
      <c r="N279" s="63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3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3">
        <f>IF($A279="","",IF(COUNTIF(변동분석!$E$7:$E$506,O279)&gt;0,"Y","N"))</f>
        <v/>
      </c>
      <c r="W279" s="63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3">
        <f>IF($A279="","",IFERROR(INDEX(계정매핑!$E$5:$E$504,MATCH($F279&amp;"",계정매핑!$A$5:$A$504,0))&amp;"","공통비"))</f>
        <v/>
      </c>
      <c r="AF279" s="63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45693</v>
      </c>
      <c r="E280" s="91" t="inlineStr">
        <is>
          <t>KR</t>
        </is>
      </c>
      <c r="F280" s="91" t="n">
        <v>62902000</v>
      </c>
      <c r="G280" s="91" t="n">
        <v>1801</v>
      </c>
      <c r="H280" s="92" t="n">
        <v>1787000</v>
      </c>
      <c r="I280" s="91" t="inlineStr">
        <is>
          <t>2월 콜 위탁 수수료(건별)</t>
        </is>
      </c>
      <c r="J280" s="91" t="inlineStr">
        <is>
          <t>V10015</t>
        </is>
      </c>
      <c r="K280" s="91" t="inlineStr">
        <is>
          <t>J콜센터</t>
        </is>
      </c>
      <c r="M280" s="9">
        <f>IF($A280="","",VALUE($A280&amp;"")*12+VALUE($B280&amp;""))</f>
        <v/>
      </c>
      <c r="N280" s="63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3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3">
        <f>IF($A280="","",IF(COUNTIF(변동분석!$E$7:$E$506,O280)&gt;0,"Y","N"))</f>
        <v/>
      </c>
      <c r="W280" s="63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3">
        <f>IF($A280="","",IFERROR(INDEX(계정매핑!$E$5:$E$504,MATCH($F280&amp;"",계정매핑!$A$5:$A$504,0))&amp;"","공통비"))</f>
        <v/>
      </c>
      <c r="AF280" s="63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45693</v>
      </c>
      <c r="E281" s="91" t="inlineStr">
        <is>
          <t>KR</t>
        </is>
      </c>
      <c r="F281" s="91" t="n">
        <v>63502000</v>
      </c>
      <c r="G281" s="91" t="n">
        <v>1902</v>
      </c>
      <c r="H281" s="92" t="n">
        <v>132396000</v>
      </c>
      <c r="I281" s="91" t="inlineStr">
        <is>
          <t>2월 유지수수료 - CC금융서비스</t>
        </is>
      </c>
      <c r="J281" s="91" t="inlineStr">
        <is>
          <t>V10028</t>
        </is>
      </c>
      <c r="K281" s="91" t="inlineStr">
        <is>
          <t>CC금융서비스</t>
        </is>
      </c>
      <c r="M281" s="9">
        <f>IF($A281="","",VALUE($A281&amp;"")*12+VALUE($B281&amp;""))</f>
        <v/>
      </c>
      <c r="N281" s="63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3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3">
        <f>IF($A281="","",IF(COUNTIF(변동분석!$E$7:$E$506,O281)&gt;0,"Y","N"))</f>
        <v/>
      </c>
      <c r="W281" s="63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3">
        <f>IF($A281="","",IFERROR(INDEX(계정매핑!$E$5:$E$504,MATCH($F281&amp;"",계정매핑!$A$5:$A$504,0))&amp;"","공통비"))</f>
        <v/>
      </c>
      <c r="AF281" s="63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45694</v>
      </c>
      <c r="E282" s="91" t="inlineStr">
        <is>
          <t>KR</t>
        </is>
      </c>
      <c r="F282" s="91" t="n">
        <v>62101000</v>
      </c>
      <c r="G282" s="91" t="n">
        <v>1201</v>
      </c>
      <c r="H282" s="92" t="n">
        <v>248000</v>
      </c>
      <c r="I282" s="91" t="inlineStr">
        <is>
          <t>2월 국내출장 - M항공</t>
        </is>
      </c>
      <c r="J282" s="91" t="inlineStr">
        <is>
          <t>V10001</t>
        </is>
      </c>
      <c r="K282" s="91" t="inlineStr">
        <is>
          <t>M항공</t>
        </is>
      </c>
      <c r="M282" s="9">
        <f>IF($A282="","",VALUE($A282&amp;"")*12+VALUE($B282&amp;""))</f>
        <v/>
      </c>
      <c r="N282" s="63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3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3">
        <f>IF($A282="","",IF(COUNTIF(변동분석!$E$7:$E$506,O282)&gt;0,"Y","N"))</f>
        <v/>
      </c>
      <c r="W282" s="63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3">
        <f>IF($A282="","",IFERROR(INDEX(계정매핑!$E$5:$E$504,MATCH($F282&amp;"",계정매핑!$A$5:$A$504,0))&amp;"","공통비"))</f>
        <v/>
      </c>
      <c r="AF282" s="63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45694</v>
      </c>
      <c r="E283" s="91" t="inlineStr">
        <is>
          <t>KR</t>
        </is>
      </c>
      <c r="F283" s="91" t="n">
        <v>62102000</v>
      </c>
      <c r="G283" s="91" t="n">
        <v>1401</v>
      </c>
      <c r="H283" s="92" t="n">
        <v>101000</v>
      </c>
      <c r="I283" s="91" t="inlineStr">
        <is>
          <t>2월 해외출장 - N호텔</t>
        </is>
      </c>
      <c r="J283" s="91" t="inlineStr">
        <is>
          <t>V10008</t>
        </is>
      </c>
      <c r="K283" s="91" t="inlineStr">
        <is>
          <t>N호텔</t>
        </is>
      </c>
      <c r="M283" s="9">
        <f>IF($A283="","",VALUE($A283&amp;"")*12+VALUE($B283&amp;""))</f>
        <v/>
      </c>
      <c r="N283" s="63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3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3">
        <f>IF($A283="","",IF(COUNTIF(변동분석!$E$7:$E$506,O283)&gt;0,"Y","N"))</f>
        <v/>
      </c>
      <c r="W283" s="63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3">
        <f>IF($A283="","",IFERROR(INDEX(계정매핑!$E$5:$E$504,MATCH($F283&amp;"",계정매핑!$A$5:$A$504,0))&amp;"","공통비"))</f>
        <v/>
      </c>
      <c r="AF283" s="63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45694</v>
      </c>
      <c r="E284" s="91" t="inlineStr">
        <is>
          <t>KR</t>
        </is>
      </c>
      <c r="F284" s="91" t="n">
        <v>62301000</v>
      </c>
      <c r="G284" s="91" t="n">
        <v>1701</v>
      </c>
      <c r="H284" s="92" t="n">
        <v>245000</v>
      </c>
      <c r="I284" s="91" t="inlineStr">
        <is>
          <t>2월 소모품 구입 - R문구</t>
        </is>
      </c>
      <c r="J284" s="91" t="inlineStr">
        <is>
          <t>V10021</t>
        </is>
      </c>
      <c r="K284" s="91" t="inlineStr">
        <is>
          <t>R문구</t>
        </is>
      </c>
      <c r="M284" s="9">
        <f>IF($A284="","",VALUE($A284&amp;"")*12+VALUE($B284&amp;""))</f>
        <v/>
      </c>
      <c r="N284" s="63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3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3">
        <f>IF($A284="","",IF(COUNTIF(변동분석!$E$7:$E$506,O284)&gt;0,"Y","N"))</f>
        <v/>
      </c>
      <c r="W284" s="63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3">
        <f>IF($A284="","",IFERROR(INDEX(계정매핑!$E$5:$E$504,MATCH($F284&amp;"",계정매핑!$A$5:$A$504,0))&amp;"","공통비"))</f>
        <v/>
      </c>
      <c r="AF284" s="63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45695</v>
      </c>
      <c r="E285" s="91" t="inlineStr">
        <is>
          <t>KR</t>
        </is>
      </c>
      <c r="F285" s="91" t="n">
        <v>63502000</v>
      </c>
      <c r="G285" s="91" t="n">
        <v>1901</v>
      </c>
      <c r="H285" s="92" t="n">
        <v>98201000</v>
      </c>
      <c r="I285" s="91" t="inlineStr">
        <is>
          <t>2월 유지수수료 - (전속설계사)</t>
        </is>
      </c>
      <c r="J285" s="91" t="inlineStr">
        <is>
          <t>V10020</t>
        </is>
      </c>
      <c r="K285" s="91" t="inlineStr">
        <is>
          <t>(전속설계사)</t>
        </is>
      </c>
      <c r="M285" s="9">
        <f>IF($A285="","",VALUE($A285&amp;"")*12+VALUE($B285&amp;""))</f>
        <v/>
      </c>
      <c r="N285" s="63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3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3">
        <f>IF($A285="","",IF(COUNTIF(변동분석!$E$7:$E$506,O285)&gt;0,"Y","N"))</f>
        <v/>
      </c>
      <c r="W285" s="63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3">
        <f>IF($A285="","",IFERROR(INDEX(계정매핑!$E$5:$E$504,MATCH($F285&amp;"",계정매핑!$A$5:$A$504,0))&amp;"","공통비"))</f>
        <v/>
      </c>
      <c r="AF285" s="63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62101000</v>
      </c>
      <c r="G286" s="91" t="n">
        <v>1101</v>
      </c>
      <c r="H286" s="92" t="n">
        <v>814000</v>
      </c>
      <c r="I286" s="91" t="inlineStr">
        <is>
          <t>2월 국내출장 - (법인카드)</t>
        </is>
      </c>
      <c r="J286" s="91" t="inlineStr">
        <is>
          <t>V10009</t>
        </is>
      </c>
      <c r="K286" s="91" t="inlineStr">
        <is>
          <t>(법인카드)</t>
        </is>
      </c>
      <c r="M286" s="9">
        <f>IF($A286="","",VALUE($A286&amp;"")*12+VALUE($B286&amp;""))</f>
        <v/>
      </c>
      <c r="N286" s="63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3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3">
        <f>IF($A286="","",IF(COUNTIF(변동분석!$E$7:$E$506,O286)&gt;0,"Y","N"))</f>
        <v/>
      </c>
      <c r="W286" s="63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3">
        <f>IF($A286="","",IFERROR(INDEX(계정매핑!$E$5:$E$504,MATCH($F286&amp;"",계정매핑!$A$5:$A$504,0))&amp;"","공통비"))</f>
        <v/>
      </c>
      <c r="AF286" s="63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45696</v>
      </c>
      <c r="E287" s="91" t="inlineStr">
        <is>
          <t>KR</t>
        </is>
      </c>
      <c r="F287" s="91" t="n">
        <v>62201000</v>
      </c>
      <c r="G287" s="91" t="n">
        <v>1951</v>
      </c>
      <c r="H287" s="92" t="n">
        <v>353000</v>
      </c>
      <c r="I287" s="91" t="inlineStr">
        <is>
          <t>2월 통신요금 - P통신</t>
        </is>
      </c>
      <c r="J287" s="91" t="inlineStr">
        <is>
          <t>V10013</t>
        </is>
      </c>
      <c r="K287" s="91" t="inlineStr">
        <is>
          <t>P통신</t>
        </is>
      </c>
      <c r="M287" s="9">
        <f>IF($A287="","",VALUE($A287&amp;"")*12+VALUE($B287&amp;""))</f>
        <v/>
      </c>
      <c r="N287" s="63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3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3">
        <f>IF($A287="","",IF(COUNTIF(변동분석!$E$7:$E$506,O287)&gt;0,"Y","N"))</f>
        <v/>
      </c>
      <c r="W287" s="63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3">
        <f>IF($A287="","",IFERROR(INDEX(계정매핑!$E$5:$E$504,MATCH($F287&amp;"",계정매핑!$A$5:$A$504,0))&amp;"","공통비"))</f>
        <v/>
      </c>
      <c r="AF287" s="63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45696</v>
      </c>
      <c r="E288" s="91" t="inlineStr">
        <is>
          <t>KR</t>
        </is>
      </c>
      <c r="F288" s="91" t="n">
        <v>62301000</v>
      </c>
      <c r="G288" s="91" t="n">
        <v>1201</v>
      </c>
      <c r="H288" s="92" t="n">
        <v>168000</v>
      </c>
      <c r="I288" s="91" t="inlineStr">
        <is>
          <t>2월 소모품 구입 - R문구</t>
        </is>
      </c>
      <c r="J288" s="91" t="inlineStr">
        <is>
          <t>V10021</t>
        </is>
      </c>
      <c r="K288" s="91" t="inlineStr">
        <is>
          <t>R문구</t>
        </is>
      </c>
      <c r="M288" s="9">
        <f>IF($A288="","",VALUE($A288&amp;"")*12+VALUE($B288&amp;""))</f>
        <v/>
      </c>
      <c r="N288" s="63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3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3">
        <f>IF($A288="","",IF(COUNTIF(변동분석!$E$7:$E$506,O288)&gt;0,"Y","N"))</f>
        <v/>
      </c>
      <c r="W288" s="63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3">
        <f>IF($A288="","",IFERROR(INDEX(계정매핑!$E$5:$E$504,MATCH($F288&amp;"",계정매핑!$A$5:$A$504,0))&amp;"","공통비"))</f>
        <v/>
      </c>
      <c r="AF288" s="63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45696</v>
      </c>
      <c r="E289" s="91" t="inlineStr">
        <is>
          <t>KR</t>
        </is>
      </c>
      <c r="F289" s="91" t="n">
        <v>62902000</v>
      </c>
      <c r="G289" s="91" t="n">
        <v>1951</v>
      </c>
      <c r="H289" s="92" t="n">
        <v>3042000</v>
      </c>
      <c r="I289" s="91" t="inlineStr">
        <is>
          <t>2월 업무 위탁 수수료 - J콜센터</t>
        </is>
      </c>
      <c r="J289" s="91" t="inlineStr">
        <is>
          <t>V10015</t>
        </is>
      </c>
      <c r="K289" s="91" t="inlineStr">
        <is>
          <t>J콜센터</t>
        </is>
      </c>
      <c r="M289" s="9">
        <f>IF($A289="","",VALUE($A289&amp;"")*12+VALUE($B289&amp;""))</f>
        <v/>
      </c>
      <c r="N289" s="63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3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3">
        <f>IF($A289="","",IF(COUNTIF(변동분석!$E$7:$E$506,O289)&gt;0,"Y","N"))</f>
        <v/>
      </c>
      <c r="W289" s="63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3">
        <f>IF($A289="","",IFERROR(INDEX(계정매핑!$E$5:$E$504,MATCH($F289&amp;"",계정매핑!$A$5:$A$504,0))&amp;"","공통비"))</f>
        <v/>
      </c>
      <c r="AF289" s="63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45696</v>
      </c>
      <c r="E290" s="91" t="inlineStr">
        <is>
          <t>KR</t>
        </is>
      </c>
      <c r="F290" s="91" t="n">
        <v>62902000</v>
      </c>
      <c r="G290" s="91" t="n">
        <v>1951</v>
      </c>
      <c r="H290" s="92" t="n">
        <v>2224000</v>
      </c>
      <c r="I290" s="91" t="inlineStr">
        <is>
          <t>2월 업무 위탁 수수료 - X서비스</t>
        </is>
      </c>
      <c r="J290" s="91" t="inlineStr">
        <is>
          <t>V10019</t>
        </is>
      </c>
      <c r="K290" s="91" t="inlineStr">
        <is>
          <t>X서비스</t>
        </is>
      </c>
      <c r="M290" s="9">
        <f>IF($A290="","",VALUE($A290&amp;"")*12+VALUE($B290&amp;""))</f>
        <v/>
      </c>
      <c r="N290" s="63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3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3">
        <f>IF($A290="","",IF(COUNTIF(변동분석!$E$7:$E$506,O290)&gt;0,"Y","N"))</f>
        <v/>
      </c>
      <c r="W290" s="63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3">
        <f>IF($A290="","",IFERROR(INDEX(계정매핑!$E$5:$E$504,MATCH($F290&amp;"",계정매핑!$A$5:$A$504,0))&amp;"","공통비"))</f>
        <v/>
      </c>
      <c r="AF290" s="63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45696</v>
      </c>
      <c r="E291" s="91" t="inlineStr">
        <is>
          <t>KR</t>
        </is>
      </c>
      <c r="F291" s="91" t="n">
        <v>63001000</v>
      </c>
      <c r="G291" s="91" t="n">
        <v>1951</v>
      </c>
      <c r="H291" s="92" t="n">
        <v>2694000</v>
      </c>
      <c r="I291" s="91" t="inlineStr">
        <is>
          <t>2월 SW 유지보수 - Z시스템</t>
        </is>
      </c>
      <c r="J291" s="91" t="inlineStr">
        <is>
          <t>V10011</t>
        </is>
      </c>
      <c r="K291" s="91" t="inlineStr">
        <is>
          <t>Z시스템</t>
        </is>
      </c>
      <c r="M291" s="9">
        <f>IF($A291="","",VALUE($A291&amp;"")*12+VALUE($B291&amp;""))</f>
        <v/>
      </c>
      <c r="N291" s="63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3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3">
        <f>IF($A291="","",IF(COUNTIF(변동분석!$E$7:$E$506,O291)&gt;0,"Y","N"))</f>
        <v/>
      </c>
      <c r="W291" s="63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3">
        <f>IF($A291="","",IFERROR(INDEX(계정매핑!$E$5:$E$504,MATCH($F291&amp;"",계정매핑!$A$5:$A$504,0))&amp;"","공통비"))</f>
        <v/>
      </c>
      <c r="AF291" s="63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45696</v>
      </c>
      <c r="E292" s="91" t="inlineStr">
        <is>
          <t>KR</t>
        </is>
      </c>
      <c r="F292" s="91" t="n">
        <v>63501000</v>
      </c>
      <c r="G292" s="91" t="n">
        <v>1901</v>
      </c>
      <c r="H292" s="92" t="n">
        <v>367015000</v>
      </c>
      <c r="I292" s="91" t="inlineStr">
        <is>
          <t>2월 모집수수료 - AA보험대리점</t>
        </is>
      </c>
      <c r="J292" s="91" t="inlineStr">
        <is>
          <t>V10032</t>
        </is>
      </c>
      <c r="K292" s="91" t="inlineStr">
        <is>
          <t>AA보험대리점</t>
        </is>
      </c>
      <c r="M292" s="9">
        <f>IF($A292="","",VALUE($A292&amp;"")*12+VALUE($B292&amp;""))</f>
        <v/>
      </c>
      <c r="N292" s="63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3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3">
        <f>IF($A292="","",IF(COUNTIF(변동분석!$E$7:$E$506,O292)&gt;0,"Y","N"))</f>
        <v/>
      </c>
      <c r="W292" s="63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3">
        <f>IF($A292="","",IFERROR(INDEX(계정매핑!$E$5:$E$504,MATCH($F292&amp;"",계정매핑!$A$5:$A$504,0))&amp;"","공통비"))</f>
        <v/>
      </c>
      <c r="AF292" s="63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62101000</v>
      </c>
      <c r="G293" s="91" t="n">
        <v>1301</v>
      </c>
      <c r="H293" s="92" t="n">
        <v>253000</v>
      </c>
      <c r="I293" s="91" t="inlineStr">
        <is>
          <t>2월 국내출장 - M항공</t>
        </is>
      </c>
      <c r="J293" s="91" t="inlineStr">
        <is>
          <t>V10001</t>
        </is>
      </c>
      <c r="K293" s="91" t="inlineStr">
        <is>
          <t>M항공</t>
        </is>
      </c>
      <c r="M293" s="9">
        <f>IF($A293="","",VALUE($A293&amp;"")*12+VALUE($B293&amp;""))</f>
        <v/>
      </c>
      <c r="N293" s="63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3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3">
        <f>IF($A293="","",IF(COUNTIF(변동분석!$E$7:$E$506,O293)&gt;0,"Y","N"))</f>
        <v/>
      </c>
      <c r="W293" s="63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3">
        <f>IF($A293="","",IFERROR(INDEX(계정매핑!$E$5:$E$504,MATCH($F293&amp;"",계정매핑!$A$5:$A$504,0))&amp;"","공통비"))</f>
        <v/>
      </c>
      <c r="AF293" s="63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62102000</v>
      </c>
      <c r="G294" s="91" t="n">
        <v>1301</v>
      </c>
      <c r="H294" s="92" t="n">
        <v>137000</v>
      </c>
      <c r="I294" s="91" t="inlineStr">
        <is>
          <t>2월 해외출장 - M항공</t>
        </is>
      </c>
      <c r="J294" s="91" t="inlineStr">
        <is>
          <t>V10001</t>
        </is>
      </c>
      <c r="K294" s="91" t="inlineStr">
        <is>
          <t>M항공</t>
        </is>
      </c>
      <c r="M294" s="9">
        <f>IF($A294="","",VALUE($A294&amp;"")*12+VALUE($B294&amp;""))</f>
        <v/>
      </c>
      <c r="N294" s="63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3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3">
        <f>IF($A294="","",IF(COUNTIF(변동분석!$E$7:$E$506,O294)&gt;0,"Y","N"))</f>
        <v/>
      </c>
      <c r="W294" s="63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3">
        <f>IF($A294="","",IFERROR(INDEX(계정매핑!$E$5:$E$504,MATCH($F294&amp;"",계정매핑!$A$5:$A$504,0))&amp;"","공통비"))</f>
        <v/>
      </c>
      <c r="AF294" s="63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62102000</v>
      </c>
      <c r="G295" s="91" t="n">
        <v>1951</v>
      </c>
      <c r="H295" s="92" t="n">
        <v>67000</v>
      </c>
      <c r="I295" s="91" t="inlineStr">
        <is>
          <t>2월 해외출장 - M항공</t>
        </is>
      </c>
      <c r="J295" s="91" t="inlineStr">
        <is>
          <t>V10001</t>
        </is>
      </c>
      <c r="K295" s="91" t="inlineStr">
        <is>
          <t>M항공</t>
        </is>
      </c>
      <c r="M295" s="9">
        <f>IF($A295="","",VALUE($A295&amp;"")*12+VALUE($B295&amp;""))</f>
        <v/>
      </c>
      <c r="N295" s="63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3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3">
        <f>IF($A295="","",IF(COUNTIF(변동분석!$E$7:$E$506,O295)&gt;0,"Y","N"))</f>
        <v/>
      </c>
      <c r="W295" s="63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3">
        <f>IF($A295="","",IFERROR(INDEX(계정매핑!$E$5:$E$504,MATCH($F295&amp;"",계정매핑!$A$5:$A$504,0))&amp;"","공통비"))</f>
        <v/>
      </c>
      <c r="AF295" s="63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45697</v>
      </c>
      <c r="E296" s="91" t="inlineStr">
        <is>
          <t>KR</t>
        </is>
      </c>
      <c r="F296" s="91" t="n">
        <v>62201000</v>
      </c>
      <c r="G296" s="91" t="n">
        <v>1701</v>
      </c>
      <c r="H296" s="92" t="n">
        <v>3142000</v>
      </c>
      <c r="I296" s="91" t="inlineStr">
        <is>
          <t>2월 통신요금 - P통신</t>
        </is>
      </c>
      <c r="J296" s="91" t="inlineStr">
        <is>
          <t>V10013</t>
        </is>
      </c>
      <c r="K296" s="91" t="inlineStr">
        <is>
          <t>P통신</t>
        </is>
      </c>
      <c r="M296" s="9">
        <f>IF($A296="","",VALUE($A296&amp;"")*12+VALUE($B296&amp;""))</f>
        <v/>
      </c>
      <c r="N296" s="63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3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3">
        <f>IF($A296="","",IF(COUNTIF(변동분석!$E$7:$E$506,O296)&gt;0,"Y","N"))</f>
        <v/>
      </c>
      <c r="W296" s="63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3">
        <f>IF($A296="","",IFERROR(INDEX(계정매핑!$E$5:$E$504,MATCH($F296&amp;"",계정매핑!$A$5:$A$504,0))&amp;"","공통비"))</f>
        <v/>
      </c>
      <c r="AF296" s="63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45697</v>
      </c>
      <c r="E297" s="91" t="inlineStr">
        <is>
          <t>KR</t>
        </is>
      </c>
      <c r="F297" s="91" t="n">
        <v>63501000</v>
      </c>
      <c r="G297" s="91" t="n">
        <v>1901</v>
      </c>
      <c r="H297" s="92" t="n">
        <v>549282000</v>
      </c>
      <c r="I297" s="91" t="inlineStr">
        <is>
          <t>2월 모집수수료 - (전속설계사)</t>
        </is>
      </c>
      <c r="J297" s="91" t="inlineStr">
        <is>
          <t>V10020</t>
        </is>
      </c>
      <c r="K297" s="91" t="inlineStr">
        <is>
          <t>(전속설계사)</t>
        </is>
      </c>
      <c r="M297" s="9">
        <f>IF($A297="","",VALUE($A297&amp;"")*12+VALUE($B297&amp;""))</f>
        <v/>
      </c>
      <c r="N297" s="63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3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3">
        <f>IF($A297="","",IF(COUNTIF(변동분석!$E$7:$E$506,O297)&gt;0,"Y","N"))</f>
        <v/>
      </c>
      <c r="W297" s="63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3">
        <f>IF($A297="","",IFERROR(INDEX(계정매핑!$E$5:$E$504,MATCH($F297&amp;"",계정매핑!$A$5:$A$504,0))&amp;"","공통비"))</f>
        <v/>
      </c>
      <c r="AF297" s="63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62102000</v>
      </c>
      <c r="G298" s="91" t="n">
        <v>1602</v>
      </c>
      <c r="H298" s="92" t="n">
        <v>264000</v>
      </c>
      <c r="I298" s="91" t="inlineStr">
        <is>
          <t>2월 해외출장 - M항공</t>
        </is>
      </c>
      <c r="J298" s="91" t="inlineStr">
        <is>
          <t>V10001</t>
        </is>
      </c>
      <c r="K298" s="91" t="inlineStr">
        <is>
          <t>M항공</t>
        </is>
      </c>
      <c r="M298" s="9">
        <f>IF($A298="","",VALUE($A298&amp;"")*12+VALUE($B298&amp;""))</f>
        <v/>
      </c>
      <c r="N298" s="63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3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3">
        <f>IF($A298="","",IF(COUNTIF(변동분석!$E$7:$E$506,O298)&gt;0,"Y","N"))</f>
        <v/>
      </c>
      <c r="W298" s="63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3">
        <f>IF($A298="","",IFERROR(INDEX(계정매핑!$E$5:$E$504,MATCH($F298&amp;"",계정매핑!$A$5:$A$504,0))&amp;"","공통비"))</f>
        <v/>
      </c>
      <c r="AF298" s="63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1301</v>
      </c>
      <c r="H299" s="92" t="n">
        <v>135000</v>
      </c>
      <c r="I299" s="91" t="inlineStr">
        <is>
          <t>2월 통신요금 - O텔레콤</t>
        </is>
      </c>
      <c r="J299" s="91" t="inlineStr">
        <is>
          <t>V10002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3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3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3">
        <f>IF($A299="","",IF(COUNTIF(변동분석!$E$7:$E$506,O299)&gt;0,"Y","N"))</f>
        <v/>
      </c>
      <c r="W299" s="63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3">
        <f>IF($A299="","",IFERROR(INDEX(계정매핑!$E$5:$E$504,MATCH($F299&amp;"",계정매핑!$A$5:$A$504,0))&amp;"","공통비"))</f>
        <v/>
      </c>
      <c r="AF299" s="63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62301000</v>
      </c>
      <c r="G300" s="91" t="n">
        <v>1101</v>
      </c>
      <c r="H300" s="92" t="n">
        <v>169000</v>
      </c>
      <c r="I300" s="91" t="inlineStr">
        <is>
          <t>2월 소모품 구입 - R문구</t>
        </is>
      </c>
      <c r="J300" s="91" t="inlineStr">
        <is>
          <t>V10021</t>
        </is>
      </c>
      <c r="K300" s="91" t="inlineStr">
        <is>
          <t>R문구</t>
        </is>
      </c>
      <c r="M300" s="9">
        <f>IF($A300="","",VALUE($A300&amp;"")*12+VALUE($B300&amp;""))</f>
        <v/>
      </c>
      <c r="N300" s="63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3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3">
        <f>IF($A300="","",IF(COUNTIF(변동분석!$E$7:$E$506,O300)&gt;0,"Y","N"))</f>
        <v/>
      </c>
      <c r="W300" s="63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3">
        <f>IF($A300="","",IFERROR(INDEX(계정매핑!$E$5:$E$504,MATCH($F300&amp;"",계정매핑!$A$5:$A$504,0))&amp;"","공통비"))</f>
        <v/>
      </c>
      <c r="AF300" s="63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62701000</v>
      </c>
      <c r="G301" s="91" t="n">
        <v>1502</v>
      </c>
      <c r="H301" s="92" t="n">
        <v>51420000</v>
      </c>
      <c r="I301" s="91" t="inlineStr">
        <is>
          <t>2월 광고 집행 - F애드</t>
        </is>
      </c>
      <c r="J301" s="91" t="inlineStr">
        <is>
          <t>V10022</t>
        </is>
      </c>
      <c r="K301" s="91" t="inlineStr">
        <is>
          <t>F애드</t>
        </is>
      </c>
      <c r="M301" s="9">
        <f>IF($A301="","",VALUE($A301&amp;"")*12+VALUE($B301&amp;""))</f>
        <v/>
      </c>
      <c r="N301" s="63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3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3">
        <f>IF($A301="","",IF(COUNTIF(변동분석!$E$7:$E$506,O301)&gt;0,"Y","N"))</f>
        <v/>
      </c>
      <c r="W301" s="63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3">
        <f>IF($A301="","",IFERROR(INDEX(계정매핑!$E$5:$E$504,MATCH($F301&amp;"",계정매핑!$A$5:$A$504,0))&amp;"","공통비"))</f>
        <v/>
      </c>
      <c r="AF301" s="63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62701000</v>
      </c>
      <c r="G302" s="91" t="n">
        <v>1502</v>
      </c>
      <c r="H302" s="92" t="n">
        <v>47597000</v>
      </c>
      <c r="I302" s="91" t="inlineStr">
        <is>
          <t>2월 광고 집행 - F애드</t>
        </is>
      </c>
      <c r="J302" s="91" t="inlineStr">
        <is>
          <t>V10022</t>
        </is>
      </c>
      <c r="K302" s="91" t="inlineStr">
        <is>
          <t>F애드</t>
        </is>
      </c>
      <c r="M302" s="9">
        <f>IF($A302="","",VALUE($A302&amp;"")*12+VALUE($B302&amp;""))</f>
        <v/>
      </c>
      <c r="N302" s="63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3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3">
        <f>IF($A302="","",IF(COUNTIF(변동분석!$E$7:$E$506,O302)&gt;0,"Y","N"))</f>
        <v/>
      </c>
      <c r="W302" s="63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3">
        <f>IF($A302="","",IFERROR(INDEX(계정매핑!$E$5:$E$504,MATCH($F302&amp;"",계정매핑!$A$5:$A$504,0))&amp;"","공통비"))</f>
        <v/>
      </c>
      <c r="AF302" s="63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1101</v>
      </c>
      <c r="H303" s="92" t="n">
        <v>2004000</v>
      </c>
      <c r="I303" s="91" t="inlineStr">
        <is>
          <t>2월 자문 수수료 - K회계법인</t>
        </is>
      </c>
      <c r="J303" s="91" t="inlineStr">
        <is>
          <t>V10010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3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3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3">
        <f>IF($A303="","",IF(COUNTIF(변동분석!$E$7:$E$506,O303)&gt;0,"Y","N"))</f>
        <v/>
      </c>
      <c r="W303" s="63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3">
        <f>IF($A303="","",IFERROR(INDEX(계정매핑!$E$5:$E$504,MATCH($F303&amp;"",계정매핑!$A$5:$A$504,0))&amp;"","공통비"))</f>
        <v/>
      </c>
      <c r="AF303" s="63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1401</v>
      </c>
      <c r="H304" s="92" t="n">
        <v>2239000</v>
      </c>
      <c r="I304" s="91" t="inlineStr">
        <is>
          <t>2월 업무 위탁 수수료 - J콜센터</t>
        </is>
      </c>
      <c r="J304" s="91" t="inlineStr">
        <is>
          <t>V10015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3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3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3">
        <f>IF($A304="","",IF(COUNTIF(변동분석!$E$7:$E$506,O304)&gt;0,"Y","N"))</f>
        <v/>
      </c>
      <c r="W304" s="63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3">
        <f>IF($A304="","",IFERROR(INDEX(계정매핑!$E$5:$E$504,MATCH($F304&amp;"",계정매핑!$A$5:$A$504,0))&amp;"","공통비"))</f>
        <v/>
      </c>
      <c r="AF304" s="63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1401</v>
      </c>
      <c r="H305" s="92" t="n">
        <v>340000</v>
      </c>
      <c r="I305" s="91" t="inlineStr">
        <is>
          <t>2월 국내출장 - L여행사</t>
        </is>
      </c>
      <c r="J305" s="91" t="inlineStr">
        <is>
          <t>V10017</t>
        </is>
      </c>
      <c r="K305" s="91" t="inlineStr">
        <is>
          <t>L여행사</t>
        </is>
      </c>
      <c r="M305" s="9">
        <f>IF($A305="","",VALUE($A305&amp;"")*12+VALUE($B305&amp;""))</f>
        <v/>
      </c>
      <c r="N305" s="63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3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3">
        <f>IF($A305="","",IF(COUNTIF(변동분석!$E$7:$E$506,O305)&gt;0,"Y","N"))</f>
        <v/>
      </c>
      <c r="W305" s="63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3">
        <f>IF($A305="","",IFERROR(INDEX(계정매핑!$E$5:$E$504,MATCH($F305&amp;"",계정매핑!$A$5:$A$504,0))&amp;"","공통비"))</f>
        <v/>
      </c>
      <c r="AF305" s="63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1601</v>
      </c>
      <c r="H306" s="92" t="n">
        <v>1705000</v>
      </c>
      <c r="I306" s="91" t="inlineStr">
        <is>
          <t>2월 국내출장 - L여행사</t>
        </is>
      </c>
      <c r="J306" s="91" t="inlineStr">
        <is>
          <t>V10017</t>
        </is>
      </c>
      <c r="K306" s="91" t="inlineStr">
        <is>
          <t>L여행사</t>
        </is>
      </c>
      <c r="M306" s="9">
        <f>IF($A306="","",VALUE($A306&amp;"")*12+VALUE($B306&amp;""))</f>
        <v/>
      </c>
      <c r="N306" s="63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3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3">
        <f>IF($A306="","",IF(COUNTIF(변동분석!$E$7:$E$506,O306)&gt;0,"Y","N"))</f>
        <v/>
      </c>
      <c r="W306" s="63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3">
        <f>IF($A306="","",IFERROR(INDEX(계정매핑!$E$5:$E$504,MATCH($F306&amp;"",계정매핑!$A$5:$A$504,0))&amp;"","공통비"))</f>
        <v/>
      </c>
      <c r="AF306" s="63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62101000</v>
      </c>
      <c r="G307" s="91" t="n">
        <v>1701</v>
      </c>
      <c r="H307" s="92" t="n">
        <v>157000</v>
      </c>
      <c r="I307" s="91" t="inlineStr">
        <is>
          <t>2월 국내출장 - L여행사</t>
        </is>
      </c>
      <c r="J307" s="91" t="inlineStr">
        <is>
          <t>V10017</t>
        </is>
      </c>
      <c r="K307" s="91" t="inlineStr">
        <is>
          <t>L여행사</t>
        </is>
      </c>
      <c r="M307" s="9">
        <f>IF($A307="","",VALUE($A307&amp;"")*12+VALUE($B307&amp;""))</f>
        <v/>
      </c>
      <c r="N307" s="63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3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3">
        <f>IF($A307="","",IF(COUNTIF(변동분석!$E$7:$E$506,O307)&gt;0,"Y","N"))</f>
        <v/>
      </c>
      <c r="W307" s="63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3">
        <f>IF($A307="","",IFERROR(INDEX(계정매핑!$E$5:$E$504,MATCH($F307&amp;"",계정매핑!$A$5:$A$504,0))&amp;"","공통비"))</f>
        <v/>
      </c>
      <c r="AF307" s="63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62101000</v>
      </c>
      <c r="G308" s="91" t="n">
        <v>1801</v>
      </c>
      <c r="H308" s="92" t="n">
        <v>214000</v>
      </c>
      <c r="I308" s="91" t="inlineStr">
        <is>
          <t>2월 국내출장 - L여행사</t>
        </is>
      </c>
      <c r="J308" s="91" t="inlineStr">
        <is>
          <t>V10017</t>
        </is>
      </c>
      <c r="K308" s="91" t="inlineStr">
        <is>
          <t>L여행사</t>
        </is>
      </c>
      <c r="M308" s="9">
        <f>IF($A308="","",VALUE($A308&amp;"")*12+VALUE($B308&amp;""))</f>
        <v/>
      </c>
      <c r="N308" s="63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3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3">
        <f>IF($A308="","",IF(COUNTIF(변동분석!$E$7:$E$506,O308)&gt;0,"Y","N"))</f>
        <v/>
      </c>
      <c r="W308" s="63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3">
        <f>IF($A308="","",IFERROR(INDEX(계정매핑!$E$5:$E$504,MATCH($F308&amp;"",계정매핑!$A$5:$A$504,0))&amp;"","공통비"))</f>
        <v/>
      </c>
      <c r="AF308" s="63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62102000</v>
      </c>
      <c r="G309" s="91" t="n">
        <v>1201</v>
      </c>
      <c r="H309" s="92" t="n">
        <v>70000</v>
      </c>
      <c r="I309" s="91" t="inlineStr">
        <is>
          <t>2월 해외출장 - M항공</t>
        </is>
      </c>
      <c r="J309" s="91" t="inlineStr">
        <is>
          <t>V10001</t>
        </is>
      </c>
      <c r="K309" s="91" t="inlineStr">
        <is>
          <t>M항공</t>
        </is>
      </c>
      <c r="M309" s="9">
        <f>IF($A309="","",VALUE($A309&amp;"")*12+VALUE($B309&amp;""))</f>
        <v/>
      </c>
      <c r="N309" s="63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3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3">
        <f>IF($A309="","",IF(COUNTIF(변동분석!$E$7:$E$506,O309)&gt;0,"Y","N"))</f>
        <v/>
      </c>
      <c r="W309" s="63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3">
        <f>IF($A309="","",IFERROR(INDEX(계정매핑!$E$5:$E$504,MATCH($F309&amp;"",계정매핑!$A$5:$A$504,0))&amp;"","공통비"))</f>
        <v/>
      </c>
      <c r="AF309" s="63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62102000</v>
      </c>
      <c r="G310" s="91" t="n">
        <v>1951</v>
      </c>
      <c r="H310" s="92" t="n">
        <v>57000</v>
      </c>
      <c r="I310" s="91" t="inlineStr">
        <is>
          <t>2월 해외출장 - N호텔</t>
        </is>
      </c>
      <c r="J310" s="91" t="inlineStr">
        <is>
          <t>V10008</t>
        </is>
      </c>
      <c r="K310" s="91" t="inlineStr">
        <is>
          <t>N호텔</t>
        </is>
      </c>
      <c r="M310" s="9">
        <f>IF($A310="","",VALUE($A310&amp;"")*12+VALUE($B310&amp;""))</f>
        <v/>
      </c>
      <c r="N310" s="63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3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3">
        <f>IF($A310="","",IF(COUNTIF(변동분석!$E$7:$E$506,O310)&gt;0,"Y","N"))</f>
        <v/>
      </c>
      <c r="W310" s="63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3">
        <f>IF($A310="","",IFERROR(INDEX(계정매핑!$E$5:$E$504,MATCH($F310&amp;"",계정매핑!$A$5:$A$504,0))&amp;"","공통비"))</f>
        <v/>
      </c>
      <c r="AF310" s="63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62201000</v>
      </c>
      <c r="G311" s="91" t="n">
        <v>1401</v>
      </c>
      <c r="H311" s="92" t="n">
        <v>174000</v>
      </c>
      <c r="I311" s="91" t="inlineStr">
        <is>
          <t>2월 통신요금 - O텔레콤</t>
        </is>
      </c>
      <c r="J311" s="91" t="inlineStr">
        <is>
          <t>V10002</t>
        </is>
      </c>
      <c r="K311" s="91" t="inlineStr">
        <is>
          <t>O텔레콤</t>
        </is>
      </c>
      <c r="M311" s="9">
        <f>IF($A311="","",VALUE($A311&amp;"")*12+VALUE($B311&amp;""))</f>
        <v/>
      </c>
      <c r="N311" s="63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3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3">
        <f>IF($A311="","",IF(COUNTIF(변동분석!$E$7:$E$506,O311)&gt;0,"Y","N"))</f>
        <v/>
      </c>
      <c r="W311" s="63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3">
        <f>IF($A311="","",IFERROR(INDEX(계정매핑!$E$5:$E$504,MATCH($F311&amp;"",계정매핑!$A$5:$A$504,0))&amp;"","공통비"))</f>
        <v/>
      </c>
      <c r="AF311" s="63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62301000</v>
      </c>
      <c r="G312" s="91" t="n">
        <v>1101</v>
      </c>
      <c r="H312" s="92" t="n">
        <v>168000</v>
      </c>
      <c r="I312" s="91" t="inlineStr">
        <is>
          <t>2월 소모품 구입 - Q오피스</t>
        </is>
      </c>
      <c r="J312" s="91" t="inlineStr">
        <is>
          <t>V10003</t>
        </is>
      </c>
      <c r="K312" s="91" t="inlineStr">
        <is>
          <t>Q오피스</t>
        </is>
      </c>
      <c r="M312" s="9">
        <f>IF($A312="","",VALUE($A312&amp;"")*12+VALUE($B312&amp;""))</f>
        <v/>
      </c>
      <c r="N312" s="63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3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3">
        <f>IF($A312="","",IF(COUNTIF(변동분석!$E$7:$E$506,O312)&gt;0,"Y","N"))</f>
        <v/>
      </c>
      <c r="W312" s="63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3">
        <f>IF($A312="","",IFERROR(INDEX(계정매핑!$E$5:$E$504,MATCH($F312&amp;"",계정매핑!$A$5:$A$504,0))&amp;"","공통비"))</f>
        <v/>
      </c>
      <c r="AF312" s="63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45699</v>
      </c>
      <c r="E313" s="91" t="inlineStr">
        <is>
          <t>KR</t>
        </is>
      </c>
      <c r="F313" s="91" t="n">
        <v>62301000</v>
      </c>
      <c r="G313" s="91" t="n">
        <v>1502</v>
      </c>
      <c r="H313" s="92" t="n">
        <v>253000</v>
      </c>
      <c r="I313" s="91" t="inlineStr">
        <is>
          <t>2월 소모품 구입 - R문구</t>
        </is>
      </c>
      <c r="J313" s="91" t="inlineStr">
        <is>
          <t>V10021</t>
        </is>
      </c>
      <c r="K313" s="91" t="inlineStr">
        <is>
          <t>R문구</t>
        </is>
      </c>
      <c r="M313" s="9">
        <f>IF($A313="","",VALUE($A313&amp;"")*12+VALUE($B313&amp;""))</f>
        <v/>
      </c>
      <c r="N313" s="63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3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3">
        <f>IF($A313="","",IF(COUNTIF(변동분석!$E$7:$E$506,O313)&gt;0,"Y","N"))</f>
        <v/>
      </c>
      <c r="W313" s="63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3">
        <f>IF($A313="","",IFERROR(INDEX(계정매핑!$E$5:$E$504,MATCH($F313&amp;"",계정매핑!$A$5:$A$504,0))&amp;"","공통비"))</f>
        <v/>
      </c>
      <c r="AF313" s="63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45699</v>
      </c>
      <c r="E314" s="91" t="inlineStr">
        <is>
          <t>KR</t>
        </is>
      </c>
      <c r="F314" s="91" t="n">
        <v>62301000</v>
      </c>
      <c r="G314" s="91" t="n">
        <v>1602</v>
      </c>
      <c r="H314" s="92" t="n">
        <v>464000</v>
      </c>
      <c r="I314" s="91" t="inlineStr">
        <is>
          <t>2월 소모품 구입 - R문구</t>
        </is>
      </c>
      <c r="J314" s="91" t="inlineStr">
        <is>
          <t>V10021</t>
        </is>
      </c>
      <c r="K314" s="91" t="inlineStr">
        <is>
          <t>R문구</t>
        </is>
      </c>
      <c r="M314" s="9">
        <f>IF($A314="","",VALUE($A314&amp;"")*12+VALUE($B314&amp;""))</f>
        <v/>
      </c>
      <c r="N314" s="63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3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3">
        <f>IF($A314="","",IF(COUNTIF(변동분석!$E$7:$E$506,O314)&gt;0,"Y","N"))</f>
        <v/>
      </c>
      <c r="W314" s="63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3">
        <f>IF($A314="","",IFERROR(INDEX(계정매핑!$E$5:$E$504,MATCH($F314&amp;"",계정매핑!$A$5:$A$504,0))&amp;"","공통비"))</f>
        <v/>
      </c>
      <c r="AF314" s="63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45699</v>
      </c>
      <c r="E315" s="91" t="inlineStr">
        <is>
          <t>KR</t>
        </is>
      </c>
      <c r="F315" s="91" t="n">
        <v>62301000</v>
      </c>
      <c r="G315" s="91" t="n">
        <v>1701</v>
      </c>
      <c r="H315" s="92" t="n">
        <v>286000</v>
      </c>
      <c r="I315" s="91" t="inlineStr">
        <is>
          <t>2월 소모품 구입 - Q오피스</t>
        </is>
      </c>
      <c r="J315" s="91" t="inlineStr">
        <is>
          <t>V10003</t>
        </is>
      </c>
      <c r="K315" s="91" t="inlineStr">
        <is>
          <t>Q오피스</t>
        </is>
      </c>
      <c r="M315" s="9">
        <f>IF($A315="","",VALUE($A315&amp;"")*12+VALUE($B315&amp;""))</f>
        <v/>
      </c>
      <c r="N315" s="63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3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3">
        <f>IF($A315="","",IF(COUNTIF(변동분석!$E$7:$E$506,O315)&gt;0,"Y","N"))</f>
        <v/>
      </c>
      <c r="W315" s="63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3">
        <f>IF($A315="","",IFERROR(INDEX(계정매핑!$E$5:$E$504,MATCH($F315&amp;"",계정매핑!$A$5:$A$504,0))&amp;"","공통비"))</f>
        <v/>
      </c>
      <c r="AF315" s="63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45699</v>
      </c>
      <c r="E316" s="91" t="inlineStr">
        <is>
          <t>KR</t>
        </is>
      </c>
      <c r="F316" s="91" t="n">
        <v>62401000</v>
      </c>
      <c r="G316" s="91" t="n">
        <v>1801</v>
      </c>
      <c r="H316" s="92" t="n">
        <v>3295000</v>
      </c>
      <c r="I316" s="91" t="inlineStr">
        <is>
          <t>2월 인쇄물 제작 - S출판</t>
        </is>
      </c>
      <c r="J316" s="91" t="inlineStr">
        <is>
          <t>V10014</t>
        </is>
      </c>
      <c r="K316" s="91" t="inlineStr">
        <is>
          <t>S출판</t>
        </is>
      </c>
      <c r="M316" s="9">
        <f>IF($A316="","",VALUE($A316&amp;"")*12+VALUE($B316&amp;""))</f>
        <v/>
      </c>
      <c r="N316" s="63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3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3">
        <f>IF($A316="","",IF(COUNTIF(변동분석!$E$7:$E$506,O316)&gt;0,"Y","N"))</f>
        <v/>
      </c>
      <c r="W316" s="63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3">
        <f>IF($A316="","",IFERROR(INDEX(계정매핑!$E$5:$E$504,MATCH($F316&amp;"",계정매핑!$A$5:$A$504,0))&amp;"","공통비"))</f>
        <v/>
      </c>
      <c r="AF316" s="63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45699</v>
      </c>
      <c r="E317" s="91" t="inlineStr">
        <is>
          <t>KR</t>
        </is>
      </c>
      <c r="F317" s="91" t="n">
        <v>62501000</v>
      </c>
      <c r="G317" s="91" t="n">
        <v>1301</v>
      </c>
      <c r="H317" s="92" t="n">
        <v>239000</v>
      </c>
      <c r="I317" s="91" t="inlineStr">
        <is>
          <t>2월 회의 다과 - (법인카드)</t>
        </is>
      </c>
      <c r="J317" s="91" t="inlineStr">
        <is>
          <t>V10009</t>
        </is>
      </c>
      <c r="K317" s="91" t="inlineStr">
        <is>
          <t>(법인카드)</t>
        </is>
      </c>
      <c r="M317" s="9">
        <f>IF($A317="","",VALUE($A317&amp;"")*12+VALUE($B317&amp;""))</f>
        <v/>
      </c>
      <c r="N317" s="63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3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3">
        <f>IF($A317="","",IF(COUNTIF(변동분석!$E$7:$E$506,O317)&gt;0,"Y","N"))</f>
        <v/>
      </c>
      <c r="W317" s="63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3">
        <f>IF($A317="","",IFERROR(INDEX(계정매핑!$E$5:$E$504,MATCH($F317&amp;"",계정매핑!$A$5:$A$504,0))&amp;"","공통비"))</f>
        <v/>
      </c>
      <c r="AF317" s="63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45699</v>
      </c>
      <c r="E318" s="91" t="inlineStr">
        <is>
          <t>KR</t>
        </is>
      </c>
      <c r="F318" s="91" t="n">
        <v>62501000</v>
      </c>
      <c r="G318" s="91" t="n">
        <v>1501</v>
      </c>
      <c r="H318" s="92" t="n">
        <v>255000</v>
      </c>
      <c r="I318" s="91" t="inlineStr">
        <is>
          <t>2월 회의 다과 - (법인카드)</t>
        </is>
      </c>
      <c r="J318" s="91" t="inlineStr">
        <is>
          <t>V10009</t>
        </is>
      </c>
      <c r="K318" s="91" t="inlineStr">
        <is>
          <t>(법인카드)</t>
        </is>
      </c>
      <c r="M318" s="9">
        <f>IF($A318="","",VALUE($A318&amp;"")*12+VALUE($B318&amp;""))</f>
        <v/>
      </c>
      <c r="N318" s="63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3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3">
        <f>IF($A318="","",IF(COUNTIF(변동분석!$E$7:$E$506,O318)&gt;0,"Y","N"))</f>
        <v/>
      </c>
      <c r="W318" s="63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3">
        <f>IF($A318="","",IFERROR(INDEX(계정매핑!$E$5:$E$504,MATCH($F318&amp;"",계정매핑!$A$5:$A$504,0))&amp;"","공통비"))</f>
        <v/>
      </c>
      <c r="AF318" s="63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45699</v>
      </c>
      <c r="E319" s="91" t="inlineStr">
        <is>
          <t>KR</t>
        </is>
      </c>
      <c r="F319" s="91" t="n">
        <v>62801000</v>
      </c>
      <c r="G319" s="91" t="n">
        <v>1301</v>
      </c>
      <c r="H319" s="92" t="n">
        <v>6533000</v>
      </c>
      <c r="I319" s="91" t="inlineStr">
        <is>
          <t>2월 사내교육 - (사내강사료)</t>
        </is>
      </c>
      <c r="J319" s="91" t="inlineStr">
        <is>
          <t>V10023</t>
        </is>
      </c>
      <c r="K319" s="91" t="inlineStr">
        <is>
          <t>(사내강사료)</t>
        </is>
      </c>
      <c r="M319" s="9">
        <f>IF($A319="","",VALUE($A319&amp;"")*12+VALUE($B319&amp;""))</f>
        <v/>
      </c>
      <c r="N319" s="63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3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3">
        <f>IF($A319="","",IF(COUNTIF(변동분석!$E$7:$E$506,O319)&gt;0,"Y","N"))</f>
        <v/>
      </c>
      <c r="W319" s="63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3">
        <f>IF($A319="","",IFERROR(INDEX(계정매핑!$E$5:$E$504,MATCH($F319&amp;"",계정매핑!$A$5:$A$504,0))&amp;"","공통비"))</f>
        <v/>
      </c>
      <c r="AF319" s="63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45699</v>
      </c>
      <c r="E320" s="91" t="inlineStr">
        <is>
          <t>KR</t>
        </is>
      </c>
      <c r="F320" s="91" t="n">
        <v>62901000</v>
      </c>
      <c r="G320" s="91" t="n">
        <v>1101</v>
      </c>
      <c r="H320" s="92" t="n">
        <v>2889000</v>
      </c>
      <c r="I320" s="91" t="inlineStr">
        <is>
          <t>2월 자문 수수료 - W컨설팅</t>
        </is>
      </c>
      <c r="J320" s="91" t="inlineStr">
        <is>
          <t>V10006</t>
        </is>
      </c>
      <c r="K320" s="91" t="inlineStr">
        <is>
          <t>W컨설팅</t>
        </is>
      </c>
      <c r="M320" s="9">
        <f>IF($A320="","",VALUE($A320&amp;"")*12+VALUE($B320&amp;""))</f>
        <v/>
      </c>
      <c r="N320" s="63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3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3">
        <f>IF($A320="","",IF(COUNTIF(변동분석!$E$7:$E$506,O320)&gt;0,"Y","N"))</f>
        <v/>
      </c>
      <c r="W320" s="63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3">
        <f>IF($A320="","",IFERROR(INDEX(계정매핑!$E$5:$E$504,MATCH($F320&amp;"",계정매핑!$A$5:$A$504,0))&amp;"","공통비"))</f>
        <v/>
      </c>
      <c r="AF320" s="63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45699</v>
      </c>
      <c r="E321" s="91" t="inlineStr">
        <is>
          <t>KR</t>
        </is>
      </c>
      <c r="F321" s="91" t="n">
        <v>63201000</v>
      </c>
      <c r="G321" s="91" t="n">
        <v>1601</v>
      </c>
      <c r="H321" s="92" t="n">
        <v>5632000</v>
      </c>
      <c r="I321" s="91" t="inlineStr">
        <is>
          <t>2월 차량 유지 - D정비</t>
        </is>
      </c>
      <c r="J321" s="91" t="inlineStr">
        <is>
          <t>V10024</t>
        </is>
      </c>
      <c r="K321" s="91" t="inlineStr">
        <is>
          <t>D정비</t>
        </is>
      </c>
      <c r="M321" s="9">
        <f>IF($A321="","",VALUE($A321&amp;"")*12+VALUE($B321&amp;""))</f>
        <v/>
      </c>
      <c r="N321" s="63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3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3">
        <f>IF($A321="","",IF(COUNTIF(변동분석!$E$7:$E$506,O321)&gt;0,"Y","N"))</f>
        <v/>
      </c>
      <c r="W321" s="63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3">
        <f>IF($A321="","",IFERROR(INDEX(계정매핑!$E$5:$E$504,MATCH($F321&amp;"",계정매핑!$A$5:$A$504,0))&amp;"","공통비"))</f>
        <v/>
      </c>
      <c r="AF321" s="63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62101000</v>
      </c>
      <c r="G322" s="91" t="n">
        <v>1101</v>
      </c>
      <c r="H322" s="92" t="n">
        <v>771000</v>
      </c>
      <c r="I322" s="91" t="inlineStr">
        <is>
          <t>2월 국내출장 - M항공</t>
        </is>
      </c>
      <c r="J322" s="91" t="inlineStr">
        <is>
          <t>V10001</t>
        </is>
      </c>
      <c r="K322" s="91" t="inlineStr">
        <is>
          <t>M항공</t>
        </is>
      </c>
      <c r="M322" s="9">
        <f>IF($A322="","",VALUE($A322&amp;"")*12+VALUE($B322&amp;""))</f>
        <v/>
      </c>
      <c r="N322" s="63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3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3">
        <f>IF($A322="","",IF(COUNTIF(변동분석!$E$7:$E$506,O322)&gt;0,"Y","N"))</f>
        <v/>
      </c>
      <c r="W322" s="63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3">
        <f>IF($A322="","",IFERROR(INDEX(계정매핑!$E$5:$E$504,MATCH($F322&amp;"",계정매핑!$A$5:$A$504,0))&amp;"","공통비"))</f>
        <v/>
      </c>
      <c r="AF322" s="63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45700</v>
      </c>
      <c r="E323" s="91" t="inlineStr">
        <is>
          <t>KR</t>
        </is>
      </c>
      <c r="F323" s="91" t="n">
        <v>62101000</v>
      </c>
      <c r="G323" s="91" t="n">
        <v>1801</v>
      </c>
      <c r="H323" s="92" t="n">
        <v>217000</v>
      </c>
      <c r="I323" s="91" t="inlineStr">
        <is>
          <t>2월 국내출장 - (법인카드)</t>
        </is>
      </c>
      <c r="J323" s="91" t="inlineStr">
        <is>
          <t>V10009</t>
        </is>
      </c>
      <c r="K323" s="91" t="inlineStr">
        <is>
          <t>(법인카드)</t>
        </is>
      </c>
      <c r="M323" s="9">
        <f>IF($A323="","",VALUE($A323&amp;"")*12+VALUE($B323&amp;""))</f>
        <v/>
      </c>
      <c r="N323" s="63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3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3">
        <f>IF($A323="","",IF(COUNTIF(변동분석!$E$7:$E$506,O323)&gt;0,"Y","N"))</f>
        <v/>
      </c>
      <c r="W323" s="63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3">
        <f>IF($A323="","",IFERROR(INDEX(계정매핑!$E$5:$E$504,MATCH($F323&amp;"",계정매핑!$A$5:$A$504,0))&amp;"","공통비"))</f>
        <v/>
      </c>
      <c r="AF323" s="63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45700</v>
      </c>
      <c r="E324" s="91" t="inlineStr">
        <is>
          <t>KR</t>
        </is>
      </c>
      <c r="F324" s="91" t="n">
        <v>62201000</v>
      </c>
      <c r="G324" s="91" t="n">
        <v>1502</v>
      </c>
      <c r="H324" s="92" t="n">
        <v>219000</v>
      </c>
      <c r="I324" s="91" t="inlineStr">
        <is>
          <t>2월 통신요금 - P통신</t>
        </is>
      </c>
      <c r="J324" s="91" t="inlineStr">
        <is>
          <t>V10013</t>
        </is>
      </c>
      <c r="K324" s="91" t="inlineStr">
        <is>
          <t>P통신</t>
        </is>
      </c>
      <c r="M324" s="9">
        <f>IF($A324="","",VALUE($A324&amp;"")*12+VALUE($B324&amp;""))</f>
        <v/>
      </c>
      <c r="N324" s="63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3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3">
        <f>IF($A324="","",IF(COUNTIF(변동분석!$E$7:$E$506,O324)&gt;0,"Y","N"))</f>
        <v/>
      </c>
      <c r="W324" s="63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3">
        <f>IF($A324="","",IFERROR(INDEX(계정매핑!$E$5:$E$504,MATCH($F324&amp;"",계정매핑!$A$5:$A$504,0))&amp;"","공통비"))</f>
        <v/>
      </c>
      <c r="AF324" s="63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45700</v>
      </c>
      <c r="E325" s="91" t="inlineStr">
        <is>
          <t>KR</t>
        </is>
      </c>
      <c r="F325" s="91" t="n">
        <v>62201000</v>
      </c>
      <c r="G325" s="91" t="n">
        <v>1701</v>
      </c>
      <c r="H325" s="92" t="n">
        <v>2607000</v>
      </c>
      <c r="I325" s="91" t="inlineStr">
        <is>
          <t>2월 통신요금 - O텔레콤</t>
        </is>
      </c>
      <c r="J325" s="91" t="inlineStr">
        <is>
          <t>V10002</t>
        </is>
      </c>
      <c r="K325" s="91" t="inlineStr">
        <is>
          <t>O텔레콤</t>
        </is>
      </c>
      <c r="M325" s="9">
        <f>IF($A325="","",VALUE($A325&amp;"")*12+VALUE($B325&amp;""))</f>
        <v/>
      </c>
      <c r="N325" s="63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3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3">
        <f>IF($A325="","",IF(COUNTIF(변동분석!$E$7:$E$506,O325)&gt;0,"Y","N"))</f>
        <v/>
      </c>
      <c r="W325" s="63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3">
        <f>IF($A325="","",IFERROR(INDEX(계정매핑!$E$5:$E$504,MATCH($F325&amp;"",계정매핑!$A$5:$A$504,0))&amp;"","공통비"))</f>
        <v/>
      </c>
      <c r="AF325" s="63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45700</v>
      </c>
      <c r="E326" s="91" t="inlineStr">
        <is>
          <t>KR</t>
        </is>
      </c>
      <c r="F326" s="91" t="n">
        <v>62501000</v>
      </c>
      <c r="G326" s="91" t="n">
        <v>1502</v>
      </c>
      <c r="H326" s="92" t="n">
        <v>339000</v>
      </c>
      <c r="I326" s="91" t="inlineStr">
        <is>
          <t>2월 회의 다과 - T케이터링</t>
        </is>
      </c>
      <c r="J326" s="91" t="inlineStr">
        <is>
          <t>V10005</t>
        </is>
      </c>
      <c r="K326" s="91" t="inlineStr">
        <is>
          <t>T케이터링</t>
        </is>
      </c>
      <c r="M326" s="9">
        <f>IF($A326="","",VALUE($A326&amp;"")*12+VALUE($B326&amp;""))</f>
        <v/>
      </c>
      <c r="N326" s="63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3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3">
        <f>IF($A326="","",IF(COUNTIF(변동분석!$E$7:$E$506,O326)&gt;0,"Y","N"))</f>
        <v/>
      </c>
      <c r="W326" s="63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3">
        <f>IF($A326="","",IFERROR(INDEX(계정매핑!$E$5:$E$504,MATCH($F326&amp;"",계정매핑!$A$5:$A$504,0))&amp;"","공통비"))</f>
        <v/>
      </c>
      <c r="AF326" s="63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45700</v>
      </c>
      <c r="E327" s="91" t="inlineStr">
        <is>
          <t>KR</t>
        </is>
      </c>
      <c r="F327" s="91" t="n">
        <v>62501000</v>
      </c>
      <c r="G327" s="91" t="n">
        <v>1801</v>
      </c>
      <c r="H327" s="92" t="n">
        <v>112000</v>
      </c>
      <c r="I327" s="91" t="inlineStr">
        <is>
          <t>2월 회의 다과 - (법인카드)</t>
        </is>
      </c>
      <c r="J327" s="91" t="inlineStr">
        <is>
          <t>V10009</t>
        </is>
      </c>
      <c r="K327" s="91" t="inlineStr">
        <is>
          <t>(법인카드)</t>
        </is>
      </c>
      <c r="M327" s="9">
        <f>IF($A327="","",VALUE($A327&amp;"")*12+VALUE($B327&amp;""))</f>
        <v/>
      </c>
      <c r="N327" s="63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3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3">
        <f>IF($A327="","",IF(COUNTIF(변동분석!$E$7:$E$506,O327)&gt;0,"Y","N"))</f>
        <v/>
      </c>
      <c r="W327" s="63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3">
        <f>IF($A327="","",IFERROR(INDEX(계정매핑!$E$5:$E$504,MATCH($F327&amp;"",계정매핑!$A$5:$A$504,0))&amp;"","공통비"))</f>
        <v/>
      </c>
      <c r="AF327" s="63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45700</v>
      </c>
      <c r="E328" s="91" t="inlineStr">
        <is>
          <t>KR</t>
        </is>
      </c>
      <c r="F328" s="91" t="n">
        <v>62601000</v>
      </c>
      <c r="G328" s="91" t="n">
        <v>1602</v>
      </c>
      <c r="H328" s="92" t="n">
        <v>1603000</v>
      </c>
      <c r="I328" s="91" t="inlineStr">
        <is>
          <t>2월 업무추진 - (법인카드)</t>
        </is>
      </c>
      <c r="J328" s="91" t="inlineStr">
        <is>
          <t>V10009</t>
        </is>
      </c>
      <c r="K328" s="91" t="inlineStr">
        <is>
          <t>(법인카드)</t>
        </is>
      </c>
      <c r="M328" s="9">
        <f>IF($A328="","",VALUE($A328&amp;"")*12+VALUE($B328&amp;""))</f>
        <v/>
      </c>
      <c r="N328" s="63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3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3">
        <f>IF($A328="","",IF(COUNTIF(변동분석!$E$7:$E$506,O328)&gt;0,"Y","N"))</f>
        <v/>
      </c>
      <c r="W328" s="63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3">
        <f>IF($A328="","",IFERROR(INDEX(계정매핑!$E$5:$E$504,MATCH($F328&amp;"",계정매핑!$A$5:$A$504,0))&amp;"","공통비"))</f>
        <v/>
      </c>
      <c r="AF328" s="63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45700</v>
      </c>
      <c r="E329" s="91" t="inlineStr">
        <is>
          <t>KR</t>
        </is>
      </c>
      <c r="F329" s="91" t="n">
        <v>62901000</v>
      </c>
      <c r="G329" s="91" t="n">
        <v>1201</v>
      </c>
      <c r="H329" s="92" t="n">
        <v>4970000</v>
      </c>
      <c r="I329" s="91" t="inlineStr">
        <is>
          <t>2월 자문 수수료 - W컨설팅</t>
        </is>
      </c>
      <c r="J329" s="91" t="inlineStr">
        <is>
          <t>V10006</t>
        </is>
      </c>
      <c r="K329" s="91" t="inlineStr">
        <is>
          <t>W컨설팅</t>
        </is>
      </c>
      <c r="M329" s="9">
        <f>IF($A329="","",VALUE($A329&amp;"")*12+VALUE($B329&amp;""))</f>
        <v/>
      </c>
      <c r="N329" s="63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3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3">
        <f>IF($A329="","",IF(COUNTIF(변동분석!$E$7:$E$506,O329)&gt;0,"Y","N"))</f>
        <v/>
      </c>
      <c r="W329" s="63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3">
        <f>IF($A329="","",IFERROR(INDEX(계정매핑!$E$5:$E$504,MATCH($F329&amp;"",계정매핑!$A$5:$A$504,0))&amp;"","공통비"))</f>
        <v/>
      </c>
      <c r="AF329" s="63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45700</v>
      </c>
      <c r="E330" s="91" t="inlineStr">
        <is>
          <t>KR</t>
        </is>
      </c>
      <c r="F330" s="91" t="n">
        <v>62902000</v>
      </c>
      <c r="G330" s="91" t="n">
        <v>1401</v>
      </c>
      <c r="H330" s="92" t="n">
        <v>3133000</v>
      </c>
      <c r="I330" s="91" t="inlineStr">
        <is>
          <t>2월 업무 위탁 수수료 - X서비스</t>
        </is>
      </c>
      <c r="J330" s="91" t="inlineStr">
        <is>
          <t>V10019</t>
        </is>
      </c>
      <c r="K330" s="91" t="inlineStr">
        <is>
          <t>X서비스</t>
        </is>
      </c>
      <c r="M330" s="9">
        <f>IF($A330="","",VALUE($A330&amp;"")*12+VALUE($B330&amp;""))</f>
        <v/>
      </c>
      <c r="N330" s="63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3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3">
        <f>IF($A330="","",IF(COUNTIF(변동분석!$E$7:$E$506,O330)&gt;0,"Y","N"))</f>
        <v/>
      </c>
      <c r="W330" s="63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3">
        <f>IF($A330="","",IFERROR(INDEX(계정매핑!$E$5:$E$504,MATCH($F330&amp;"",계정매핑!$A$5:$A$504,0))&amp;"","공통비"))</f>
        <v/>
      </c>
      <c r="AF330" s="63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45700</v>
      </c>
      <c r="E331" s="91" t="inlineStr">
        <is>
          <t>KR</t>
        </is>
      </c>
      <c r="F331" s="91" t="n">
        <v>62902000</v>
      </c>
      <c r="G331" s="91" t="n">
        <v>1801</v>
      </c>
      <c r="H331" s="92" t="n">
        <v>1836000</v>
      </c>
      <c r="I331" s="91" t="inlineStr">
        <is>
          <t>2월 콜 위탁 수수료(건별)</t>
        </is>
      </c>
      <c r="J331" s="91" t="inlineStr">
        <is>
          <t>V10015</t>
        </is>
      </c>
      <c r="K331" s="91" t="inlineStr">
        <is>
          <t>J콜센터</t>
        </is>
      </c>
      <c r="M331" s="9">
        <f>IF($A331="","",VALUE($A331&amp;"")*12+VALUE($B331&amp;""))</f>
        <v/>
      </c>
      <c r="N331" s="63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3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3">
        <f>IF($A331="","",IF(COUNTIF(변동분석!$E$7:$E$506,O331)&gt;0,"Y","N"))</f>
        <v/>
      </c>
      <c r="W331" s="63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3">
        <f>IF($A331="","",IFERROR(INDEX(계정매핑!$E$5:$E$504,MATCH($F331&amp;"",계정매핑!$A$5:$A$504,0))&amp;"","공통비"))</f>
        <v/>
      </c>
      <c r="AF331" s="63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45701</v>
      </c>
      <c r="E332" s="91" t="inlineStr">
        <is>
          <t>KR</t>
        </is>
      </c>
      <c r="F332" s="91" t="n">
        <v>62101000</v>
      </c>
      <c r="G332" s="91" t="n">
        <v>1801</v>
      </c>
      <c r="H332" s="92" t="n">
        <v>122000</v>
      </c>
      <c r="I332" s="91" t="inlineStr">
        <is>
          <t>2월 국내출장 - M항공</t>
        </is>
      </c>
      <c r="J332" s="91" t="inlineStr">
        <is>
          <t>V10001</t>
        </is>
      </c>
      <c r="K332" s="91" t="inlineStr">
        <is>
          <t>M항공</t>
        </is>
      </c>
      <c r="M332" s="9">
        <f>IF($A332="","",VALUE($A332&amp;"")*12+VALUE($B332&amp;""))</f>
        <v/>
      </c>
      <c r="N332" s="63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3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3">
        <f>IF($A332="","",IF(COUNTIF(변동분석!$E$7:$E$506,O332)&gt;0,"Y","N"))</f>
        <v/>
      </c>
      <c r="W332" s="63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3">
        <f>IF($A332="","",IFERROR(INDEX(계정매핑!$E$5:$E$504,MATCH($F332&amp;"",계정매핑!$A$5:$A$504,0))&amp;"","공통비"))</f>
        <v/>
      </c>
      <c r="AF332" s="63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45701</v>
      </c>
      <c r="E333" s="91" t="inlineStr">
        <is>
          <t>KR</t>
        </is>
      </c>
      <c r="F333" s="91" t="n">
        <v>62102000</v>
      </c>
      <c r="G333" s="91" t="n">
        <v>1801</v>
      </c>
      <c r="H333" s="92" t="n">
        <v>26000</v>
      </c>
      <c r="I333" s="91" t="inlineStr">
        <is>
          <t>2월 해외출장 - M항공</t>
        </is>
      </c>
      <c r="J333" s="91" t="inlineStr">
        <is>
          <t>V10001</t>
        </is>
      </c>
      <c r="K333" s="91" t="inlineStr">
        <is>
          <t>M항공</t>
        </is>
      </c>
      <c r="M333" s="9">
        <f>IF($A333="","",VALUE($A333&amp;"")*12+VALUE($B333&amp;""))</f>
        <v/>
      </c>
      <c r="N333" s="63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3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3">
        <f>IF($A333="","",IF(COUNTIF(변동분석!$E$7:$E$506,O333)&gt;0,"Y","N"))</f>
        <v/>
      </c>
      <c r="W333" s="63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3">
        <f>IF($A333="","",IFERROR(INDEX(계정매핑!$E$5:$E$504,MATCH($F333&amp;"",계정매핑!$A$5:$A$504,0))&amp;"","공통비"))</f>
        <v/>
      </c>
      <c r="AF333" s="63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45701</v>
      </c>
      <c r="E334" s="91" t="inlineStr">
        <is>
          <t>KR</t>
        </is>
      </c>
      <c r="F334" s="91" t="n">
        <v>62301000</v>
      </c>
      <c r="G334" s="91" t="n">
        <v>1502</v>
      </c>
      <c r="H334" s="92" t="n">
        <v>190000</v>
      </c>
      <c r="I334" s="91" t="inlineStr">
        <is>
          <t>2월 소모품 구입 - Q오피스</t>
        </is>
      </c>
      <c r="J334" s="91" t="inlineStr">
        <is>
          <t>V10003</t>
        </is>
      </c>
      <c r="K334" s="91" t="inlineStr">
        <is>
          <t>Q오피스</t>
        </is>
      </c>
      <c r="M334" s="9">
        <f>IF($A334="","",VALUE($A334&amp;"")*12+VALUE($B334&amp;""))</f>
        <v/>
      </c>
      <c r="N334" s="63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3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3">
        <f>IF($A334="","",IF(COUNTIF(변동분석!$E$7:$E$506,O334)&gt;0,"Y","N"))</f>
        <v/>
      </c>
      <c r="W334" s="63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3">
        <f>IF($A334="","",IFERROR(INDEX(계정매핑!$E$5:$E$504,MATCH($F334&amp;"",계정매핑!$A$5:$A$504,0))&amp;"","공통비"))</f>
        <v/>
      </c>
      <c r="AF334" s="63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45701</v>
      </c>
      <c r="E335" s="91" t="inlineStr">
        <is>
          <t>KR</t>
        </is>
      </c>
      <c r="F335" s="91" t="n">
        <v>62501000</v>
      </c>
      <c r="G335" s="91" t="n">
        <v>1601</v>
      </c>
      <c r="H335" s="92" t="n">
        <v>314000</v>
      </c>
      <c r="I335" s="91" t="inlineStr">
        <is>
          <t>2월 회의 다과 - T케이터링</t>
        </is>
      </c>
      <c r="J335" s="91" t="inlineStr">
        <is>
          <t>V10005</t>
        </is>
      </c>
      <c r="K335" s="91" t="inlineStr">
        <is>
          <t>T케이터링</t>
        </is>
      </c>
      <c r="M335" s="9">
        <f>IF($A335="","",VALUE($A335&amp;"")*12+VALUE($B335&amp;""))</f>
        <v/>
      </c>
      <c r="N335" s="63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3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3">
        <f>IF($A335="","",IF(COUNTIF(변동분석!$E$7:$E$506,O335)&gt;0,"Y","N"))</f>
        <v/>
      </c>
      <c r="W335" s="63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3">
        <f>IF($A335="","",IFERROR(INDEX(계정매핑!$E$5:$E$504,MATCH($F335&amp;"",계정매핑!$A$5:$A$504,0))&amp;"","공통비"))</f>
        <v/>
      </c>
      <c r="AF335" s="63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45701</v>
      </c>
      <c r="E336" s="91" t="inlineStr">
        <is>
          <t>KR</t>
        </is>
      </c>
      <c r="F336" s="91" t="n">
        <v>62501000</v>
      </c>
      <c r="G336" s="91" t="n">
        <v>1701</v>
      </c>
      <c r="H336" s="92" t="n">
        <v>138000</v>
      </c>
      <c r="I336" s="91" t="inlineStr">
        <is>
          <t>2월 회의 다과 - T케이터링</t>
        </is>
      </c>
      <c r="J336" s="91" t="inlineStr">
        <is>
          <t>V10005</t>
        </is>
      </c>
      <c r="K336" s="91" t="inlineStr">
        <is>
          <t>T케이터링</t>
        </is>
      </c>
      <c r="M336" s="9">
        <f>IF($A336="","",VALUE($A336&amp;"")*12+VALUE($B336&amp;""))</f>
        <v/>
      </c>
      <c r="N336" s="63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3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3">
        <f>IF($A336="","",IF(COUNTIF(변동분석!$E$7:$E$506,O336)&gt;0,"Y","N"))</f>
        <v/>
      </c>
      <c r="W336" s="63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3">
        <f>IF($A336="","",IFERROR(INDEX(계정매핑!$E$5:$E$504,MATCH($F336&amp;"",계정매핑!$A$5:$A$504,0))&amp;"","공통비"))</f>
        <v/>
      </c>
      <c r="AF336" s="63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45701</v>
      </c>
      <c r="E337" s="91" t="inlineStr">
        <is>
          <t>KR</t>
        </is>
      </c>
      <c r="F337" s="91" t="n">
        <v>63001000</v>
      </c>
      <c r="G337" s="91" t="n">
        <v>1951</v>
      </c>
      <c r="H337" s="92" t="n">
        <v>3083000</v>
      </c>
      <c r="I337" s="91" t="inlineStr">
        <is>
          <t>2월 SW 유지보수 - Y소프트</t>
        </is>
      </c>
      <c r="J337" s="91" t="inlineStr">
        <is>
          <t>V10016</t>
        </is>
      </c>
      <c r="K337" s="91" t="inlineStr">
        <is>
          <t>Y소프트</t>
        </is>
      </c>
      <c r="M337" s="9">
        <f>IF($A337="","",VALUE($A337&amp;"")*12+VALUE($B337&amp;""))</f>
        <v/>
      </c>
      <c r="N337" s="63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3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3">
        <f>IF($A337="","",IF(COUNTIF(변동분석!$E$7:$E$506,O337)&gt;0,"Y","N"))</f>
        <v/>
      </c>
      <c r="W337" s="63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3">
        <f>IF($A337="","",IFERROR(INDEX(계정매핑!$E$5:$E$504,MATCH($F337&amp;"",계정매핑!$A$5:$A$504,0))&amp;"","공통비"))</f>
        <v/>
      </c>
      <c r="AF337" s="63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62101000</v>
      </c>
      <c r="G338" s="91" t="n">
        <v>1701</v>
      </c>
      <c r="H338" s="92" t="n">
        <v>195000</v>
      </c>
      <c r="I338" s="91" t="inlineStr">
        <is>
          <t>2월 국내출장 - L여행사</t>
        </is>
      </c>
      <c r="J338" s="91" t="inlineStr">
        <is>
          <t>V10017</t>
        </is>
      </c>
      <c r="K338" s="91" t="inlineStr">
        <is>
          <t>L여행사</t>
        </is>
      </c>
      <c r="M338" s="9">
        <f>IF($A338="","",VALUE($A338&amp;"")*12+VALUE($B338&amp;""))</f>
        <v/>
      </c>
      <c r="N338" s="63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3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3">
        <f>IF($A338="","",IF(COUNTIF(변동분석!$E$7:$E$506,O338)&gt;0,"Y","N"))</f>
        <v/>
      </c>
      <c r="W338" s="63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3">
        <f>IF($A338="","",IFERROR(INDEX(계정매핑!$E$5:$E$504,MATCH($F338&amp;"",계정매핑!$A$5:$A$504,0))&amp;"","공통비"))</f>
        <v/>
      </c>
      <c r="AF338" s="63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62102000</v>
      </c>
      <c r="G339" s="91" t="n">
        <v>1401</v>
      </c>
      <c r="H339" s="92" t="n">
        <v>55000</v>
      </c>
      <c r="I339" s="91" t="inlineStr">
        <is>
          <t>2월 해외출장 - N호텔</t>
        </is>
      </c>
      <c r="J339" s="91" t="inlineStr">
        <is>
          <t>V10008</t>
        </is>
      </c>
      <c r="K339" s="91" t="inlineStr">
        <is>
          <t>N호텔</t>
        </is>
      </c>
      <c r="M339" s="9">
        <f>IF($A339="","",VALUE($A339&amp;"")*12+VALUE($B339&amp;""))</f>
        <v/>
      </c>
      <c r="N339" s="63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3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3">
        <f>IF($A339="","",IF(COUNTIF(변동분석!$E$7:$E$506,O339)&gt;0,"Y","N"))</f>
        <v/>
      </c>
      <c r="W339" s="63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3">
        <f>IF($A339="","",IFERROR(INDEX(계정매핑!$E$5:$E$504,MATCH($F339&amp;"",계정매핑!$A$5:$A$504,0))&amp;"","공통비"))</f>
        <v/>
      </c>
      <c r="AF339" s="63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45702</v>
      </c>
      <c r="E340" s="91" t="inlineStr">
        <is>
          <t>KR</t>
        </is>
      </c>
      <c r="F340" s="91" t="n">
        <v>62102000</v>
      </c>
      <c r="G340" s="91" t="n">
        <v>1501</v>
      </c>
      <c r="H340" s="92" t="n">
        <v>158000</v>
      </c>
      <c r="I340" s="91" t="inlineStr">
        <is>
          <t>2월 해외출장 - N호텔</t>
        </is>
      </c>
      <c r="J340" s="91" t="inlineStr">
        <is>
          <t>V10008</t>
        </is>
      </c>
      <c r="K340" s="91" t="inlineStr">
        <is>
          <t>N호텔</t>
        </is>
      </c>
      <c r="M340" s="9">
        <f>IF($A340="","",VALUE($A340&amp;"")*12+VALUE($B340&amp;""))</f>
        <v/>
      </c>
      <c r="N340" s="63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3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3">
        <f>IF($A340="","",IF(COUNTIF(변동분석!$E$7:$E$506,O340)&gt;0,"Y","N"))</f>
        <v/>
      </c>
      <c r="W340" s="63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3">
        <f>IF($A340="","",IFERROR(INDEX(계정매핑!$E$5:$E$504,MATCH($F340&amp;"",계정매핑!$A$5:$A$504,0))&amp;"","공통비"))</f>
        <v/>
      </c>
      <c r="AF340" s="63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45702</v>
      </c>
      <c r="E341" s="91" t="inlineStr">
        <is>
          <t>KR</t>
        </is>
      </c>
      <c r="F341" s="91" t="n">
        <v>62102000</v>
      </c>
      <c r="G341" s="91" t="n">
        <v>1701</v>
      </c>
      <c r="H341" s="92" t="n">
        <v>39000</v>
      </c>
      <c r="I341" s="91" t="inlineStr">
        <is>
          <t>2월 해외출장 - M항공</t>
        </is>
      </c>
      <c r="J341" s="91" t="inlineStr">
        <is>
          <t>V10001</t>
        </is>
      </c>
      <c r="K341" s="91" t="inlineStr">
        <is>
          <t>M항공</t>
        </is>
      </c>
      <c r="M341" s="9">
        <f>IF($A341="","",VALUE($A341&amp;"")*12+VALUE($B341&amp;""))</f>
        <v/>
      </c>
      <c r="N341" s="63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3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3">
        <f>IF($A341="","",IF(COUNTIF(변동분석!$E$7:$E$506,O341)&gt;0,"Y","N"))</f>
        <v/>
      </c>
      <c r="W341" s="63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3">
        <f>IF($A341="","",IFERROR(INDEX(계정매핑!$E$5:$E$504,MATCH($F341&amp;"",계정매핑!$A$5:$A$504,0))&amp;"","공통비"))</f>
        <v/>
      </c>
      <c r="AF341" s="63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45702</v>
      </c>
      <c r="E342" s="91" t="inlineStr">
        <is>
          <t>KR</t>
        </is>
      </c>
      <c r="F342" s="91" t="n">
        <v>62501000</v>
      </c>
      <c r="G342" s="91" t="n">
        <v>1601</v>
      </c>
      <c r="H342" s="92" t="n">
        <v>392000</v>
      </c>
      <c r="I342" s="91" t="inlineStr">
        <is>
          <t>2월 회의 다과 - (법인카드)</t>
        </is>
      </c>
      <c r="J342" s="91" t="inlineStr">
        <is>
          <t>V10009</t>
        </is>
      </c>
      <c r="K342" s="91" t="inlineStr">
        <is>
          <t>(법인카드)</t>
        </is>
      </c>
      <c r="M342" s="9">
        <f>IF($A342="","",VALUE($A342&amp;"")*12+VALUE($B342&amp;""))</f>
        <v/>
      </c>
      <c r="N342" s="63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3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3">
        <f>IF($A342="","",IF(COUNTIF(변동분석!$E$7:$E$506,O342)&gt;0,"Y","N"))</f>
        <v/>
      </c>
      <c r="W342" s="63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3">
        <f>IF($A342="","",IFERROR(INDEX(계정매핑!$E$5:$E$504,MATCH($F342&amp;"",계정매핑!$A$5:$A$504,0))&amp;"","공통비"))</f>
        <v/>
      </c>
      <c r="AF342" s="63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45702</v>
      </c>
      <c r="E343" s="91" t="inlineStr">
        <is>
          <t>KR</t>
        </is>
      </c>
      <c r="F343" s="91" t="n">
        <v>62802000</v>
      </c>
      <c r="G343" s="91" t="n">
        <v>1301</v>
      </c>
      <c r="H343" s="92" t="n">
        <v>6462000</v>
      </c>
      <c r="I343" s="91" t="inlineStr">
        <is>
          <t>2월 위탁교육 - I교육원</t>
        </is>
      </c>
      <c r="J343" s="91" t="inlineStr">
        <is>
          <t>V10018</t>
        </is>
      </c>
      <c r="K343" s="91" t="inlineStr">
        <is>
          <t>I교육원</t>
        </is>
      </c>
      <c r="M343" s="9">
        <f>IF($A343="","",VALUE($A343&amp;"")*12+VALUE($B343&amp;""))</f>
        <v/>
      </c>
      <c r="N343" s="63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3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3">
        <f>IF($A343="","",IF(COUNTIF(변동분석!$E$7:$E$506,O343)&gt;0,"Y","N"))</f>
        <v/>
      </c>
      <c r="W343" s="63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3">
        <f>IF($A343="","",IFERROR(INDEX(계정매핑!$E$5:$E$504,MATCH($F343&amp;"",계정매핑!$A$5:$A$504,0))&amp;"","공통비"))</f>
        <v/>
      </c>
      <c r="AF343" s="63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45702</v>
      </c>
      <c r="E344" s="91" t="inlineStr">
        <is>
          <t>KR</t>
        </is>
      </c>
      <c r="F344" s="91" t="n">
        <v>62901000</v>
      </c>
      <c r="G344" s="91" t="n">
        <v>1951</v>
      </c>
      <c r="H344" s="92" t="n">
        <v>6475000</v>
      </c>
      <c r="I344" s="91" t="inlineStr">
        <is>
          <t>2월 자문 수수료 - W컨설팅</t>
        </is>
      </c>
      <c r="J344" s="91" t="inlineStr">
        <is>
          <t>V10006</t>
        </is>
      </c>
      <c r="K344" s="91" t="inlineStr">
        <is>
          <t>W컨설팅</t>
        </is>
      </c>
      <c r="M344" s="9">
        <f>IF($A344="","",VALUE($A344&amp;"")*12+VALUE($B344&amp;""))</f>
        <v/>
      </c>
      <c r="N344" s="63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3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3">
        <f>IF($A344="","",IF(COUNTIF(변동분석!$E$7:$E$506,O344)&gt;0,"Y","N"))</f>
        <v/>
      </c>
      <c r="W344" s="63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3">
        <f>IF($A344="","",IFERROR(INDEX(계정매핑!$E$5:$E$504,MATCH($F344&amp;"",계정매핑!$A$5:$A$504,0))&amp;"","공통비"))</f>
        <v/>
      </c>
      <c r="AF344" s="63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45702</v>
      </c>
      <c r="E345" s="91" t="inlineStr">
        <is>
          <t>KR</t>
        </is>
      </c>
      <c r="F345" s="91" t="n">
        <v>62902000</v>
      </c>
      <c r="G345" s="91" t="n">
        <v>1101</v>
      </c>
      <c r="H345" s="92" t="n">
        <v>1711000</v>
      </c>
      <c r="I345" s="91" t="inlineStr">
        <is>
          <t>2월 업무 위탁 수수료 - X서비스</t>
        </is>
      </c>
      <c r="J345" s="91" t="inlineStr">
        <is>
          <t>V10019</t>
        </is>
      </c>
      <c r="K345" s="91" t="inlineStr">
        <is>
          <t>X서비스</t>
        </is>
      </c>
      <c r="M345" s="9">
        <f>IF($A345="","",VALUE($A345&amp;"")*12+VALUE($B345&amp;""))</f>
        <v/>
      </c>
      <c r="N345" s="63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3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3">
        <f>IF($A345="","",IF(COUNTIF(변동분석!$E$7:$E$506,O345)&gt;0,"Y","N"))</f>
        <v/>
      </c>
      <c r="W345" s="63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3">
        <f>IF($A345="","",IFERROR(INDEX(계정매핑!$E$5:$E$504,MATCH($F345&amp;"",계정매핑!$A$5:$A$504,0))&amp;"","공통비"))</f>
        <v/>
      </c>
      <c r="AF345" s="63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45702</v>
      </c>
      <c r="E346" s="91" t="inlineStr">
        <is>
          <t>KR</t>
        </is>
      </c>
      <c r="F346" s="91" t="n">
        <v>62902000</v>
      </c>
      <c r="G346" s="91" t="n">
        <v>1101</v>
      </c>
      <c r="H346" s="92" t="n">
        <v>2108000</v>
      </c>
      <c r="I346" s="91" t="inlineStr">
        <is>
          <t>2월 업무 위탁 수수료 - X서비스</t>
        </is>
      </c>
      <c r="J346" s="91" t="inlineStr">
        <is>
          <t>V10019</t>
        </is>
      </c>
      <c r="K346" s="91" t="inlineStr">
        <is>
          <t>X서비스</t>
        </is>
      </c>
      <c r="M346" s="9">
        <f>IF($A346="","",VALUE($A346&amp;"")*12+VALUE($B346&amp;""))</f>
        <v/>
      </c>
      <c r="N346" s="63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3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3">
        <f>IF($A346="","",IF(COUNTIF(변동분석!$E$7:$E$506,O346)&gt;0,"Y","N"))</f>
        <v/>
      </c>
      <c r="W346" s="63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3">
        <f>IF($A346="","",IFERROR(INDEX(계정매핑!$E$5:$E$504,MATCH($F346&amp;"",계정매핑!$A$5:$A$504,0))&amp;"","공통비"))</f>
        <v/>
      </c>
      <c r="AF346" s="63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45702</v>
      </c>
      <c r="E347" s="91" t="inlineStr">
        <is>
          <t>KR</t>
        </is>
      </c>
      <c r="F347" s="91" t="n">
        <v>63001000</v>
      </c>
      <c r="G347" s="91" t="n">
        <v>1701</v>
      </c>
      <c r="H347" s="92" t="n">
        <v>35275000</v>
      </c>
      <c r="I347" s="91" t="inlineStr">
        <is>
          <t>2월 SW 유지보수 - Y소프트</t>
        </is>
      </c>
      <c r="J347" s="91" t="inlineStr">
        <is>
          <t>V10016</t>
        </is>
      </c>
      <c r="K347" s="91" t="inlineStr">
        <is>
          <t>Y소프트</t>
        </is>
      </c>
      <c r="M347" s="9">
        <f>IF($A347="","",VALUE($A347&amp;"")*12+VALUE($B347&amp;""))</f>
        <v/>
      </c>
      <c r="N347" s="63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3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3">
        <f>IF($A347="","",IF(COUNTIF(변동분석!$E$7:$E$506,O347)&gt;0,"Y","N"))</f>
        <v/>
      </c>
      <c r="W347" s="63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3">
        <f>IF($A347="","",IFERROR(INDEX(계정매핑!$E$5:$E$504,MATCH($F347&amp;"",계정매핑!$A$5:$A$504,0))&amp;"","공통비"))</f>
        <v/>
      </c>
      <c r="AF347" s="63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45702</v>
      </c>
      <c r="E348" s="91" t="inlineStr">
        <is>
          <t>KR</t>
        </is>
      </c>
      <c r="F348" s="91" t="n">
        <v>63501000</v>
      </c>
      <c r="G348" s="91" t="n">
        <v>1901</v>
      </c>
      <c r="H348" s="92" t="n">
        <v>805049000</v>
      </c>
      <c r="I348" s="91" t="inlineStr">
        <is>
          <t>2월 모집수수료 - BB에셋</t>
        </is>
      </c>
      <c r="J348" s="91" t="inlineStr">
        <is>
          <t>V10012</t>
        </is>
      </c>
      <c r="K348" s="91" t="inlineStr">
        <is>
          <t>BB에셋</t>
        </is>
      </c>
      <c r="M348" s="9">
        <f>IF($A348="","",VALUE($A348&amp;"")*12+VALUE($B348&amp;""))</f>
        <v/>
      </c>
      <c r="N348" s="63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3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3">
        <f>IF($A348="","",IF(COUNTIF(변동분석!$E$7:$E$506,O348)&gt;0,"Y","N"))</f>
        <v/>
      </c>
      <c r="W348" s="63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3">
        <f>IF($A348="","",IFERROR(INDEX(계정매핑!$E$5:$E$504,MATCH($F348&amp;"",계정매핑!$A$5:$A$504,0))&amp;"","공통비"))</f>
        <v/>
      </c>
      <c r="AF348" s="63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45703</v>
      </c>
      <c r="E349" s="91" t="inlineStr">
        <is>
          <t>KR</t>
        </is>
      </c>
      <c r="F349" s="91" t="n">
        <v>62201000</v>
      </c>
      <c r="G349" s="91" t="n">
        <v>1201</v>
      </c>
      <c r="H349" s="92" t="n">
        <v>184000</v>
      </c>
      <c r="I349" s="91" t="inlineStr">
        <is>
          <t>2월 통신요금 - O텔레콤</t>
        </is>
      </c>
      <c r="J349" s="91" t="inlineStr">
        <is>
          <t>V10002</t>
        </is>
      </c>
      <c r="K349" s="91" t="inlineStr">
        <is>
          <t>O텔레콤</t>
        </is>
      </c>
      <c r="M349" s="9">
        <f>IF($A349="","",VALUE($A349&amp;"")*12+VALUE($B349&amp;""))</f>
        <v/>
      </c>
      <c r="N349" s="63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3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3">
        <f>IF($A349="","",IF(COUNTIF(변동분석!$E$7:$E$506,O349)&gt;0,"Y","N"))</f>
        <v/>
      </c>
      <c r="W349" s="63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3">
        <f>IF($A349="","",IFERROR(INDEX(계정매핑!$E$5:$E$504,MATCH($F349&amp;"",계정매핑!$A$5:$A$504,0))&amp;"","공통비"))</f>
        <v/>
      </c>
      <c r="AF349" s="63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45703</v>
      </c>
      <c r="E350" s="91" t="inlineStr">
        <is>
          <t>KR</t>
        </is>
      </c>
      <c r="F350" s="91" t="n">
        <v>62401000</v>
      </c>
      <c r="G350" s="91" t="n">
        <v>1501</v>
      </c>
      <c r="H350" s="92" t="n">
        <v>1943000</v>
      </c>
      <c r="I350" s="91" t="inlineStr">
        <is>
          <t>2월 인쇄물 제작 - S출판</t>
        </is>
      </c>
      <c r="J350" s="91" t="inlineStr">
        <is>
          <t>V10014</t>
        </is>
      </c>
      <c r="K350" s="91" t="inlineStr">
        <is>
          <t>S출판</t>
        </is>
      </c>
      <c r="M350" s="9">
        <f>IF($A350="","",VALUE($A350&amp;"")*12+VALUE($B350&amp;""))</f>
        <v/>
      </c>
      <c r="N350" s="63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3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3">
        <f>IF($A350="","",IF(COUNTIF(변동분석!$E$7:$E$506,O350)&gt;0,"Y","N"))</f>
        <v/>
      </c>
      <c r="W350" s="63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3">
        <f>IF($A350="","",IFERROR(INDEX(계정매핑!$E$5:$E$504,MATCH($F350&amp;"",계정매핑!$A$5:$A$504,0))&amp;"","공통비"))</f>
        <v/>
      </c>
      <c r="AF350" s="63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45703</v>
      </c>
      <c r="E351" s="91" t="inlineStr">
        <is>
          <t>KR</t>
        </is>
      </c>
      <c r="F351" s="91" t="n">
        <v>62501000</v>
      </c>
      <c r="G351" s="91" t="n">
        <v>1101</v>
      </c>
      <c r="H351" s="92" t="n">
        <v>242000</v>
      </c>
      <c r="I351" s="91" t="inlineStr">
        <is>
          <t>2월 회의 다과 - (법인카드)</t>
        </is>
      </c>
      <c r="J351" s="91" t="inlineStr">
        <is>
          <t>V10009</t>
        </is>
      </c>
      <c r="K351" s="91" t="inlineStr">
        <is>
          <t>(법인카드)</t>
        </is>
      </c>
      <c r="M351" s="9">
        <f>IF($A351="","",VALUE($A351&amp;"")*12+VALUE($B351&amp;""))</f>
        <v/>
      </c>
      <c r="N351" s="63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3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3">
        <f>IF($A351="","",IF(COUNTIF(변동분석!$E$7:$E$506,O351)&gt;0,"Y","N"))</f>
        <v/>
      </c>
      <c r="W351" s="63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3">
        <f>IF($A351="","",IFERROR(INDEX(계정매핑!$E$5:$E$504,MATCH($F351&amp;"",계정매핑!$A$5:$A$504,0))&amp;"","공통비"))</f>
        <v/>
      </c>
      <c r="AF351" s="63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45703</v>
      </c>
      <c r="E352" s="91" t="inlineStr">
        <is>
          <t>KR</t>
        </is>
      </c>
      <c r="F352" s="91" t="n">
        <v>62501000</v>
      </c>
      <c r="G352" s="91" t="n">
        <v>1301</v>
      </c>
      <c r="H352" s="92" t="n">
        <v>450000</v>
      </c>
      <c r="I352" s="91" t="inlineStr">
        <is>
          <t>2월 회의 다과 - T케이터링</t>
        </is>
      </c>
      <c r="J352" s="91" t="inlineStr">
        <is>
          <t>V10005</t>
        </is>
      </c>
      <c r="K352" s="91" t="inlineStr">
        <is>
          <t>T케이터링</t>
        </is>
      </c>
      <c r="M352" s="9">
        <f>IF($A352="","",VALUE($A352&amp;"")*12+VALUE($B352&amp;""))</f>
        <v/>
      </c>
      <c r="N352" s="63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3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3">
        <f>IF($A352="","",IF(COUNTIF(변동분석!$E$7:$E$506,O352)&gt;0,"Y","N"))</f>
        <v/>
      </c>
      <c r="W352" s="63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3">
        <f>IF($A352="","",IFERROR(INDEX(계정매핑!$E$5:$E$504,MATCH($F352&amp;"",계정매핑!$A$5:$A$504,0))&amp;"","공통비"))</f>
        <v/>
      </c>
      <c r="AF352" s="63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45703</v>
      </c>
      <c r="E353" s="91" t="inlineStr">
        <is>
          <t>KR</t>
        </is>
      </c>
      <c r="F353" s="91" t="n">
        <v>62901000</v>
      </c>
      <c r="G353" s="91" t="n">
        <v>1201</v>
      </c>
      <c r="H353" s="92" t="n">
        <v>3445000</v>
      </c>
      <c r="I353" s="91" t="inlineStr">
        <is>
          <t>2월 자문 수수료 - K회계법인</t>
        </is>
      </c>
      <c r="J353" s="91" t="inlineStr">
        <is>
          <t>V10010</t>
        </is>
      </c>
      <c r="K353" s="91" t="inlineStr">
        <is>
          <t>K회계법인</t>
        </is>
      </c>
      <c r="M353" s="9">
        <f>IF($A353="","",VALUE($A353&amp;"")*12+VALUE($B353&amp;""))</f>
        <v/>
      </c>
      <c r="N353" s="63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3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3">
        <f>IF($A353="","",IF(COUNTIF(변동분석!$E$7:$E$506,O353)&gt;0,"Y","N"))</f>
        <v/>
      </c>
      <c r="W353" s="63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3">
        <f>IF($A353="","",IFERROR(INDEX(계정매핑!$E$5:$E$504,MATCH($F353&amp;"",계정매핑!$A$5:$A$504,0))&amp;"","공통비"))</f>
        <v/>
      </c>
      <c r="AF353" s="63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45703</v>
      </c>
      <c r="E354" s="91" t="inlineStr">
        <is>
          <t>KR</t>
        </is>
      </c>
      <c r="F354" s="91" t="n">
        <v>62901000</v>
      </c>
      <c r="G354" s="91" t="n">
        <v>1201</v>
      </c>
      <c r="H354" s="92" t="n">
        <v>5567000</v>
      </c>
      <c r="I354" s="91" t="inlineStr">
        <is>
          <t>2월 자문 수수료 - W컨설팅</t>
        </is>
      </c>
      <c r="J354" s="91" t="inlineStr">
        <is>
          <t>V10006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3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3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3">
        <f>IF($A354="","",IF(COUNTIF(변동분석!$E$7:$E$506,O354)&gt;0,"Y","N"))</f>
        <v/>
      </c>
      <c r="W354" s="63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3">
        <f>IF($A354="","",IFERROR(INDEX(계정매핑!$E$5:$E$504,MATCH($F354&amp;"",계정매핑!$A$5:$A$504,0))&amp;"","공통비"))</f>
        <v/>
      </c>
      <c r="AF354" s="63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45703</v>
      </c>
      <c r="E355" s="91" t="inlineStr">
        <is>
          <t>KR</t>
        </is>
      </c>
      <c r="F355" s="91" t="n">
        <v>62901000</v>
      </c>
      <c r="G355" s="91" t="n">
        <v>1401</v>
      </c>
      <c r="H355" s="92" t="n">
        <v>4452000</v>
      </c>
      <c r="I355" s="91" t="inlineStr">
        <is>
          <t>2월 자문 수수료 - K회계법인</t>
        </is>
      </c>
      <c r="J355" s="91" t="inlineStr">
        <is>
          <t>V10010</t>
        </is>
      </c>
      <c r="K355" s="91" t="inlineStr">
        <is>
          <t>K회계법인</t>
        </is>
      </c>
      <c r="M355" s="9">
        <f>IF($A355="","",VALUE($A355&amp;"")*12+VALUE($B355&amp;""))</f>
        <v/>
      </c>
      <c r="N355" s="63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3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3">
        <f>IF($A355="","",IF(COUNTIF(변동분석!$E$7:$E$506,O355)&gt;0,"Y","N"))</f>
        <v/>
      </c>
      <c r="W355" s="63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3">
        <f>IF($A355="","",IFERROR(INDEX(계정매핑!$E$5:$E$504,MATCH($F355&amp;"",계정매핑!$A$5:$A$504,0))&amp;"","공통비"))</f>
        <v/>
      </c>
      <c r="AF355" s="63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45703</v>
      </c>
      <c r="E356" s="91" t="inlineStr">
        <is>
          <t>KR</t>
        </is>
      </c>
      <c r="F356" s="91" t="n">
        <v>62902000</v>
      </c>
      <c r="G356" s="91" t="n">
        <v>1101</v>
      </c>
      <c r="H356" s="92" t="n">
        <v>1640000</v>
      </c>
      <c r="I356" s="91" t="inlineStr">
        <is>
          <t>2월 업무 위탁 수수료 - J콜센터</t>
        </is>
      </c>
      <c r="J356" s="91" t="inlineStr">
        <is>
          <t>V10015</t>
        </is>
      </c>
      <c r="K356" s="91" t="inlineStr">
        <is>
          <t>J콜센터</t>
        </is>
      </c>
      <c r="M356" s="9">
        <f>IF($A356="","",VALUE($A356&amp;"")*12+VALUE($B356&amp;""))</f>
        <v/>
      </c>
      <c r="N356" s="63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3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3">
        <f>IF($A356="","",IF(COUNTIF(변동분석!$E$7:$E$506,O356)&gt;0,"Y","N"))</f>
        <v/>
      </c>
      <c r="W356" s="63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3">
        <f>IF($A356="","",IFERROR(INDEX(계정매핑!$E$5:$E$504,MATCH($F356&amp;"",계정매핑!$A$5:$A$504,0))&amp;"","공통비"))</f>
        <v/>
      </c>
      <c r="AF356" s="63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45703</v>
      </c>
      <c r="E357" s="91" t="inlineStr">
        <is>
          <t>KR</t>
        </is>
      </c>
      <c r="F357" s="91" t="n">
        <v>62902000</v>
      </c>
      <c r="G357" s="91" t="n">
        <v>1801</v>
      </c>
      <c r="H357" s="92" t="n">
        <v>1801000</v>
      </c>
      <c r="I357" s="91" t="inlineStr">
        <is>
          <t>2월 콜 위탁 수수료(건별)</t>
        </is>
      </c>
      <c r="J357" s="91" t="inlineStr">
        <is>
          <t>V10015</t>
        </is>
      </c>
      <c r="K357" s="91" t="inlineStr">
        <is>
          <t>J콜센터</t>
        </is>
      </c>
      <c r="M357" s="9">
        <f>IF($A357="","",VALUE($A357&amp;"")*12+VALUE($B357&amp;""))</f>
        <v/>
      </c>
      <c r="N357" s="63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3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3">
        <f>IF($A357="","",IF(COUNTIF(변동분석!$E$7:$E$506,O357)&gt;0,"Y","N"))</f>
        <v/>
      </c>
      <c r="W357" s="63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3">
        <f>IF($A357="","",IFERROR(INDEX(계정매핑!$E$5:$E$504,MATCH($F357&amp;"",계정매핑!$A$5:$A$504,0))&amp;"","공통비"))</f>
        <v/>
      </c>
      <c r="AF357" s="63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45703</v>
      </c>
      <c r="E358" s="91" t="inlineStr">
        <is>
          <t>KR</t>
        </is>
      </c>
      <c r="F358" s="91" t="n">
        <v>63002000</v>
      </c>
      <c r="G358" s="91" t="n">
        <v>1951</v>
      </c>
      <c r="H358" s="92" t="n">
        <v>7281000</v>
      </c>
      <c r="I358" s="91" t="inlineStr">
        <is>
          <t>2월 클라우드 사용료 - C클라우드</t>
        </is>
      </c>
      <c r="J358" s="91" t="inlineStr">
        <is>
          <t>V10025</t>
        </is>
      </c>
      <c r="K358" s="91" t="inlineStr">
        <is>
          <t>C클라우드</t>
        </is>
      </c>
      <c r="M358" s="9">
        <f>IF($A358="","",VALUE($A358&amp;"")*12+VALUE($B358&amp;""))</f>
        <v/>
      </c>
      <c r="N358" s="63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3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3">
        <f>IF($A358="","",IF(COUNTIF(변동분석!$E$7:$E$506,O358)&gt;0,"Y","N"))</f>
        <v/>
      </c>
      <c r="W358" s="63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3">
        <f>IF($A358="","",IFERROR(INDEX(계정매핑!$E$5:$E$504,MATCH($F358&amp;"",계정매핑!$A$5:$A$504,0))&amp;"","공통비"))</f>
        <v/>
      </c>
      <c r="AF358" s="63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45704</v>
      </c>
      <c r="E359" s="91" t="inlineStr">
        <is>
          <t>KR</t>
        </is>
      </c>
      <c r="F359" s="91" t="n">
        <v>62101000</v>
      </c>
      <c r="G359" s="91" t="n">
        <v>1501</v>
      </c>
      <c r="H359" s="92" t="n">
        <v>575000</v>
      </c>
      <c r="I359" s="91" t="inlineStr">
        <is>
          <t>2월 국내출장 - M항공</t>
        </is>
      </c>
      <c r="J359" s="91" t="inlineStr">
        <is>
          <t>V10001</t>
        </is>
      </c>
      <c r="K359" s="91" t="inlineStr">
        <is>
          <t>M항공</t>
        </is>
      </c>
      <c r="M359" s="9">
        <f>IF($A359="","",VALUE($A359&amp;"")*12+VALUE($B359&amp;""))</f>
        <v/>
      </c>
      <c r="N359" s="63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3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3">
        <f>IF($A359="","",IF(COUNTIF(변동분석!$E$7:$E$506,O359)&gt;0,"Y","N"))</f>
        <v/>
      </c>
      <c r="W359" s="63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3">
        <f>IF($A359="","",IFERROR(INDEX(계정매핑!$E$5:$E$504,MATCH($F359&amp;"",계정매핑!$A$5:$A$504,0))&amp;"","공통비"))</f>
        <v/>
      </c>
      <c r="AF359" s="63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45704</v>
      </c>
      <c r="E360" s="91" t="inlineStr">
        <is>
          <t>KR</t>
        </is>
      </c>
      <c r="F360" s="91" t="n">
        <v>62102000</v>
      </c>
      <c r="G360" s="91" t="n">
        <v>1401</v>
      </c>
      <c r="H360" s="92" t="n">
        <v>93000</v>
      </c>
      <c r="I360" s="91" t="inlineStr">
        <is>
          <t>2월 해외출장 - M항공</t>
        </is>
      </c>
      <c r="J360" s="91" t="inlineStr">
        <is>
          <t>V10001</t>
        </is>
      </c>
      <c r="K360" s="91" t="inlineStr">
        <is>
          <t>M항공</t>
        </is>
      </c>
      <c r="M360" s="9">
        <f>IF($A360="","",VALUE($A360&amp;"")*12+VALUE($B360&amp;""))</f>
        <v/>
      </c>
      <c r="N360" s="63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3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3">
        <f>IF($A360="","",IF(COUNTIF(변동분석!$E$7:$E$506,O360)&gt;0,"Y","N"))</f>
        <v/>
      </c>
      <c r="W360" s="63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3">
        <f>IF($A360="","",IFERROR(INDEX(계정매핑!$E$5:$E$504,MATCH($F360&amp;"",계정매핑!$A$5:$A$504,0))&amp;"","공통비"))</f>
        <v/>
      </c>
      <c r="AF360" s="63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45704</v>
      </c>
      <c r="E361" s="91" t="inlineStr">
        <is>
          <t>KR</t>
        </is>
      </c>
      <c r="F361" s="91" t="n">
        <v>62102000</v>
      </c>
      <c r="G361" s="91" t="n">
        <v>1601</v>
      </c>
      <c r="H361" s="92" t="n">
        <v>314000</v>
      </c>
      <c r="I361" s="91" t="inlineStr">
        <is>
          <t>2월 해외출장 - N호텔</t>
        </is>
      </c>
      <c r="J361" s="91" t="inlineStr">
        <is>
          <t>V10008</t>
        </is>
      </c>
      <c r="K361" s="91" t="inlineStr">
        <is>
          <t>N호텔</t>
        </is>
      </c>
      <c r="M361" s="9">
        <f>IF($A361="","",VALUE($A361&amp;"")*12+VALUE($B361&amp;""))</f>
        <v/>
      </c>
      <c r="N361" s="63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3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3">
        <f>IF($A361="","",IF(COUNTIF(변동분석!$E$7:$E$506,O361)&gt;0,"Y","N"))</f>
        <v/>
      </c>
      <c r="W361" s="63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3">
        <f>IF($A361="","",IFERROR(INDEX(계정매핑!$E$5:$E$504,MATCH($F361&amp;"",계정매핑!$A$5:$A$504,0))&amp;"","공통비"))</f>
        <v/>
      </c>
      <c r="AF361" s="63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45704</v>
      </c>
      <c r="E362" s="91" t="inlineStr">
        <is>
          <t>KR</t>
        </is>
      </c>
      <c r="F362" s="91" t="n">
        <v>62102000</v>
      </c>
      <c r="G362" s="91" t="n">
        <v>1951</v>
      </c>
      <c r="H362" s="92" t="n">
        <v>77000</v>
      </c>
      <c r="I362" s="91" t="inlineStr">
        <is>
          <t>2월 해외출장 - M항공</t>
        </is>
      </c>
      <c r="J362" s="91" t="inlineStr">
        <is>
          <t>V10001</t>
        </is>
      </c>
      <c r="K362" s="91" t="inlineStr">
        <is>
          <t>M항공</t>
        </is>
      </c>
      <c r="M362" s="9">
        <f>IF($A362="","",VALUE($A362&amp;"")*12+VALUE($B362&amp;""))</f>
        <v/>
      </c>
      <c r="N362" s="63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3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3">
        <f>IF($A362="","",IF(COUNTIF(변동분석!$E$7:$E$506,O362)&gt;0,"Y","N"))</f>
        <v/>
      </c>
      <c r="W362" s="63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3">
        <f>IF($A362="","",IFERROR(INDEX(계정매핑!$E$5:$E$504,MATCH($F362&amp;"",계정매핑!$A$5:$A$504,0))&amp;"","공통비"))</f>
        <v/>
      </c>
      <c r="AF362" s="63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45704</v>
      </c>
      <c r="E363" s="91" t="inlineStr">
        <is>
          <t>KR</t>
        </is>
      </c>
      <c r="F363" s="91" t="n">
        <v>62201000</v>
      </c>
      <c r="G363" s="91" t="n">
        <v>1301</v>
      </c>
      <c r="H363" s="92" t="n">
        <v>198000</v>
      </c>
      <c r="I363" s="91" t="inlineStr">
        <is>
          <t>2월 통신요금 - O텔레콤</t>
        </is>
      </c>
      <c r="J363" s="91" t="inlineStr">
        <is>
          <t>V10002</t>
        </is>
      </c>
      <c r="K363" s="91" t="inlineStr">
        <is>
          <t>O텔레콤</t>
        </is>
      </c>
      <c r="M363" s="9">
        <f>IF($A363="","",VALUE($A363&amp;"")*12+VALUE($B363&amp;""))</f>
        <v/>
      </c>
      <c r="N363" s="63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3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3">
        <f>IF($A363="","",IF(COUNTIF(변동분석!$E$7:$E$506,O363)&gt;0,"Y","N"))</f>
        <v/>
      </c>
      <c r="W363" s="63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3">
        <f>IF($A363="","",IFERROR(INDEX(계정매핑!$E$5:$E$504,MATCH($F363&amp;"",계정매핑!$A$5:$A$504,0))&amp;"","공통비"))</f>
        <v/>
      </c>
      <c r="AF363" s="63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45704</v>
      </c>
      <c r="E364" s="91" t="inlineStr">
        <is>
          <t>KR</t>
        </is>
      </c>
      <c r="F364" s="91" t="n">
        <v>62501000</v>
      </c>
      <c r="G364" s="91" t="n">
        <v>1501</v>
      </c>
      <c r="H364" s="92" t="n">
        <v>259000</v>
      </c>
      <c r="I364" s="91" t="inlineStr">
        <is>
          <t>2월 회의 다과 - T케이터링</t>
        </is>
      </c>
      <c r="J364" s="91" t="inlineStr">
        <is>
          <t>V10005</t>
        </is>
      </c>
      <c r="K364" s="91" t="inlineStr">
        <is>
          <t>T케이터링</t>
        </is>
      </c>
      <c r="M364" s="9">
        <f>IF($A364="","",VALUE($A364&amp;"")*12+VALUE($B364&amp;""))</f>
        <v/>
      </c>
      <c r="N364" s="63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3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3">
        <f>IF($A364="","",IF(COUNTIF(변동분석!$E$7:$E$506,O364)&gt;0,"Y","N"))</f>
        <v/>
      </c>
      <c r="W364" s="63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3">
        <f>IF($A364="","",IFERROR(INDEX(계정매핑!$E$5:$E$504,MATCH($F364&amp;"",계정매핑!$A$5:$A$504,0))&amp;"","공통비"))</f>
        <v/>
      </c>
      <c r="AF364" s="63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45704</v>
      </c>
      <c r="E365" s="91" t="inlineStr">
        <is>
          <t>KR</t>
        </is>
      </c>
      <c r="F365" s="91" t="n">
        <v>62501000</v>
      </c>
      <c r="G365" s="91" t="n">
        <v>1801</v>
      </c>
      <c r="H365" s="92" t="n">
        <v>188000</v>
      </c>
      <c r="I365" s="91" t="inlineStr">
        <is>
          <t>2월 회의 다과 - T케이터링</t>
        </is>
      </c>
      <c r="J365" s="91" t="inlineStr">
        <is>
          <t>V10005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3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3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3">
        <f>IF($A365="","",IF(COUNTIF(변동분석!$E$7:$E$506,O365)&gt;0,"Y","N"))</f>
        <v/>
      </c>
      <c r="W365" s="63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3">
        <f>IF($A365="","",IFERROR(INDEX(계정매핑!$E$5:$E$504,MATCH($F365&amp;"",계정매핑!$A$5:$A$504,0))&amp;"","공통비"))</f>
        <v/>
      </c>
      <c r="AF365" s="63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45704</v>
      </c>
      <c r="E366" s="91" t="inlineStr">
        <is>
          <t>KR</t>
        </is>
      </c>
      <c r="F366" s="91" t="n">
        <v>62802000</v>
      </c>
      <c r="G366" s="91" t="n">
        <v>1301</v>
      </c>
      <c r="H366" s="92" t="n">
        <v>7861000</v>
      </c>
      <c r="I366" s="91" t="inlineStr">
        <is>
          <t>2월 위탁교육 - V아카데미</t>
        </is>
      </c>
      <c r="J366" s="91" t="inlineStr">
        <is>
          <t>V10026</t>
        </is>
      </c>
      <c r="K366" s="91" t="inlineStr">
        <is>
          <t>V아카데미</t>
        </is>
      </c>
      <c r="M366" s="9">
        <f>IF($A366="","",VALUE($A366&amp;"")*12+VALUE($B366&amp;""))</f>
        <v/>
      </c>
      <c r="N366" s="63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3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3">
        <f>IF($A366="","",IF(COUNTIF(변동분석!$E$7:$E$506,O366)&gt;0,"Y","N"))</f>
        <v/>
      </c>
      <c r="W366" s="63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3">
        <f>IF($A366="","",IFERROR(INDEX(계정매핑!$E$5:$E$504,MATCH($F366&amp;"",계정매핑!$A$5:$A$504,0))&amp;"","공통비"))</f>
        <v/>
      </c>
      <c r="AF366" s="63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45704</v>
      </c>
      <c r="E367" s="91" t="inlineStr">
        <is>
          <t>KR</t>
        </is>
      </c>
      <c r="F367" s="91" t="n">
        <v>62901000</v>
      </c>
      <c r="G367" s="91" t="n">
        <v>1201</v>
      </c>
      <c r="H367" s="92" t="n">
        <v>3807000</v>
      </c>
      <c r="I367" s="91" t="inlineStr">
        <is>
          <t>2월 자문 수수료 - K회계법인</t>
        </is>
      </c>
      <c r="J367" s="91" t="inlineStr">
        <is>
          <t>V10010</t>
        </is>
      </c>
      <c r="K367" s="91" t="inlineStr">
        <is>
          <t>K회계법인</t>
        </is>
      </c>
      <c r="M367" s="9">
        <f>IF($A367="","",VALUE($A367&amp;"")*12+VALUE($B367&amp;""))</f>
        <v/>
      </c>
      <c r="N367" s="63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3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3">
        <f>IF($A367="","",IF(COUNTIF(변동분석!$E$7:$E$506,O367)&gt;0,"Y","N"))</f>
        <v/>
      </c>
      <c r="W367" s="63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3">
        <f>IF($A367="","",IFERROR(INDEX(계정매핑!$E$5:$E$504,MATCH($F367&amp;"",계정매핑!$A$5:$A$504,0))&amp;"","공통비"))</f>
        <v/>
      </c>
      <c r="AF367" s="63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45704</v>
      </c>
      <c r="E368" s="91" t="inlineStr">
        <is>
          <t>KR</t>
        </is>
      </c>
      <c r="F368" s="91" t="n">
        <v>62901000</v>
      </c>
      <c r="G368" s="91" t="n">
        <v>1401</v>
      </c>
      <c r="H368" s="92" t="n">
        <v>5173000</v>
      </c>
      <c r="I368" s="91" t="inlineStr">
        <is>
          <t>2월 자문 수수료 - K회계법인</t>
        </is>
      </c>
      <c r="J368" s="91" t="inlineStr">
        <is>
          <t>V10010</t>
        </is>
      </c>
      <c r="K368" s="91" t="inlineStr">
        <is>
          <t>K회계법인</t>
        </is>
      </c>
      <c r="M368" s="9">
        <f>IF($A368="","",VALUE($A368&amp;"")*12+VALUE($B368&amp;""))</f>
        <v/>
      </c>
      <c r="N368" s="63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3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3">
        <f>IF($A368="","",IF(COUNTIF(변동분석!$E$7:$E$506,O368)&gt;0,"Y","N"))</f>
        <v/>
      </c>
      <c r="W368" s="63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3">
        <f>IF($A368="","",IFERROR(INDEX(계정매핑!$E$5:$E$504,MATCH($F368&amp;"",계정매핑!$A$5:$A$504,0))&amp;"","공통비"))</f>
        <v/>
      </c>
      <c r="AF368" s="63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45704</v>
      </c>
      <c r="E369" s="91" t="inlineStr">
        <is>
          <t>KR</t>
        </is>
      </c>
      <c r="F369" s="91" t="n">
        <v>62901000</v>
      </c>
      <c r="G369" s="91" t="n">
        <v>1951</v>
      </c>
      <c r="H369" s="92" t="n">
        <v>5131000</v>
      </c>
      <c r="I369" s="91" t="inlineStr">
        <is>
          <t>2월 자문 수수료 - W컨설팅</t>
        </is>
      </c>
      <c r="J369" s="91" t="inlineStr">
        <is>
          <t>V10006</t>
        </is>
      </c>
      <c r="K369" s="91" t="inlineStr">
        <is>
          <t>W컨설팅</t>
        </is>
      </c>
      <c r="M369" s="9">
        <f>IF($A369="","",VALUE($A369&amp;"")*12+VALUE($B369&amp;""))</f>
        <v/>
      </c>
      <c r="N369" s="63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3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3">
        <f>IF($A369="","",IF(COUNTIF(변동분석!$E$7:$E$506,O369)&gt;0,"Y","N"))</f>
        <v/>
      </c>
      <c r="W369" s="63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3">
        <f>IF($A369="","",IFERROR(INDEX(계정매핑!$E$5:$E$504,MATCH($F369&amp;"",계정매핑!$A$5:$A$504,0))&amp;"","공통비"))</f>
        <v/>
      </c>
      <c r="AF369" s="63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62101000</v>
      </c>
      <c r="G370" s="91" t="n">
        <v>1601</v>
      </c>
      <c r="H370" s="92" t="n">
        <v>1852000</v>
      </c>
      <c r="I370" s="91" t="inlineStr">
        <is>
          <t>2월 국내출장 - (법인카드)</t>
        </is>
      </c>
      <c r="J370" s="91" t="inlineStr">
        <is>
          <t>V10009</t>
        </is>
      </c>
      <c r="K370" s="91" t="inlineStr">
        <is>
          <t>(법인카드)</t>
        </is>
      </c>
      <c r="M370" s="9">
        <f>IF($A370="","",VALUE($A370&amp;"")*12+VALUE($B370&amp;""))</f>
        <v/>
      </c>
      <c r="N370" s="63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3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3">
        <f>IF($A370="","",IF(COUNTIF(변동분석!$E$7:$E$506,O370)&gt;0,"Y","N"))</f>
        <v/>
      </c>
      <c r="W370" s="63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3">
        <f>IF($A370="","",IFERROR(INDEX(계정매핑!$E$5:$E$504,MATCH($F370&amp;"",계정매핑!$A$5:$A$504,0))&amp;"","공통비"))</f>
        <v/>
      </c>
      <c r="AF370" s="63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62102000</v>
      </c>
      <c r="G371" s="91" t="n">
        <v>1101</v>
      </c>
      <c r="H371" s="92" t="n">
        <v>149000</v>
      </c>
      <c r="I371" s="91" t="inlineStr">
        <is>
          <t>2월 해외출장 - N호텔</t>
        </is>
      </c>
      <c r="J371" s="91" t="inlineStr">
        <is>
          <t>V10008</t>
        </is>
      </c>
      <c r="K371" s="91" t="inlineStr">
        <is>
          <t>N호텔</t>
        </is>
      </c>
      <c r="M371" s="9">
        <f>IF($A371="","",VALUE($A371&amp;"")*12+VALUE($B371&amp;""))</f>
        <v/>
      </c>
      <c r="N371" s="63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3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3">
        <f>IF($A371="","",IF(COUNTIF(변동분석!$E$7:$E$506,O371)&gt;0,"Y","N"))</f>
        <v/>
      </c>
      <c r="W371" s="63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3">
        <f>IF($A371="","",IFERROR(INDEX(계정매핑!$E$5:$E$504,MATCH($F371&amp;"",계정매핑!$A$5:$A$504,0))&amp;"","공통비"))</f>
        <v/>
      </c>
      <c r="AF371" s="63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45705</v>
      </c>
      <c r="E372" s="91" t="inlineStr">
        <is>
          <t>KR</t>
        </is>
      </c>
      <c r="F372" s="91" t="n">
        <v>62102000</v>
      </c>
      <c r="G372" s="91" t="n">
        <v>1801</v>
      </c>
      <c r="H372" s="92" t="n">
        <v>52000</v>
      </c>
      <c r="I372" s="91" t="inlineStr">
        <is>
          <t>2월 해외출장 - N호텔</t>
        </is>
      </c>
      <c r="J372" s="91" t="inlineStr">
        <is>
          <t>V10008</t>
        </is>
      </c>
      <c r="K372" s="91" t="inlineStr">
        <is>
          <t>N호텔</t>
        </is>
      </c>
      <c r="M372" s="9">
        <f>IF($A372="","",VALUE($A372&amp;"")*12+VALUE($B372&amp;""))</f>
        <v/>
      </c>
      <c r="N372" s="63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3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3">
        <f>IF($A372="","",IF(COUNTIF(변동분석!$E$7:$E$506,O372)&gt;0,"Y","N"))</f>
        <v/>
      </c>
      <c r="W372" s="63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3">
        <f>IF($A372="","",IFERROR(INDEX(계정매핑!$E$5:$E$504,MATCH($F372&amp;"",계정매핑!$A$5:$A$504,0))&amp;"","공통비"))</f>
        <v/>
      </c>
      <c r="AF372" s="63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45705</v>
      </c>
      <c r="E373" s="91" t="inlineStr">
        <is>
          <t>KR</t>
        </is>
      </c>
      <c r="F373" s="91" t="n">
        <v>62301000</v>
      </c>
      <c r="G373" s="91" t="n">
        <v>1301</v>
      </c>
      <c r="H373" s="92" t="n">
        <v>306000</v>
      </c>
      <c r="I373" s="91" t="inlineStr">
        <is>
          <t>2월 소모품 구입 - R문구</t>
        </is>
      </c>
      <c r="J373" s="91" t="inlineStr">
        <is>
          <t>V10021</t>
        </is>
      </c>
      <c r="K373" s="91" t="inlineStr">
        <is>
          <t>R문구</t>
        </is>
      </c>
      <c r="M373" s="9">
        <f>IF($A373="","",VALUE($A373&amp;"")*12+VALUE($B373&amp;""))</f>
        <v/>
      </c>
      <c r="N373" s="63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3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3">
        <f>IF($A373="","",IF(COUNTIF(변동분석!$E$7:$E$506,O373)&gt;0,"Y","N"))</f>
        <v/>
      </c>
      <c r="W373" s="63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3">
        <f>IF($A373="","",IFERROR(INDEX(계정매핑!$E$5:$E$504,MATCH($F373&amp;"",계정매핑!$A$5:$A$504,0))&amp;"","공통비"))</f>
        <v/>
      </c>
      <c r="AF373" s="63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45705</v>
      </c>
      <c r="E374" s="91" t="inlineStr">
        <is>
          <t>KR</t>
        </is>
      </c>
      <c r="F374" s="91" t="n">
        <v>62301000</v>
      </c>
      <c r="G374" s="91" t="n">
        <v>1701</v>
      </c>
      <c r="H374" s="92" t="n">
        <v>340000</v>
      </c>
      <c r="I374" s="91" t="inlineStr">
        <is>
          <t>2월 소모품 구입 - Q오피스</t>
        </is>
      </c>
      <c r="J374" s="91" t="inlineStr">
        <is>
          <t>V10003</t>
        </is>
      </c>
      <c r="K374" s="91" t="inlineStr">
        <is>
          <t>Q오피스</t>
        </is>
      </c>
      <c r="M374" s="9">
        <f>IF($A374="","",VALUE($A374&amp;"")*12+VALUE($B374&amp;""))</f>
        <v/>
      </c>
      <c r="N374" s="63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3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3">
        <f>IF($A374="","",IF(COUNTIF(변동분석!$E$7:$E$506,O374)&gt;0,"Y","N"))</f>
        <v/>
      </c>
      <c r="W374" s="63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3">
        <f>IF($A374="","",IFERROR(INDEX(계정매핑!$E$5:$E$504,MATCH($F374&amp;"",계정매핑!$A$5:$A$504,0))&amp;"","공통비"))</f>
        <v/>
      </c>
      <c r="AF374" s="63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45705</v>
      </c>
      <c r="E375" s="91" t="inlineStr">
        <is>
          <t>KR</t>
        </is>
      </c>
      <c r="F375" s="91" t="n">
        <v>62401000</v>
      </c>
      <c r="G375" s="91" t="n">
        <v>1502</v>
      </c>
      <c r="H375" s="92" t="n">
        <v>1510000</v>
      </c>
      <c r="I375" s="91" t="inlineStr">
        <is>
          <t>2월 인쇄물 제작 - S출판</t>
        </is>
      </c>
      <c r="J375" s="91" t="inlineStr">
        <is>
          <t>V10014</t>
        </is>
      </c>
      <c r="K375" s="91" t="inlineStr">
        <is>
          <t>S출판</t>
        </is>
      </c>
      <c r="M375" s="9">
        <f>IF($A375="","",VALUE($A375&amp;"")*12+VALUE($B375&amp;""))</f>
        <v/>
      </c>
      <c r="N375" s="63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3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3">
        <f>IF($A375="","",IF(COUNTIF(변동분석!$E$7:$E$506,O375)&gt;0,"Y","N"))</f>
        <v/>
      </c>
      <c r="W375" s="63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3">
        <f>IF($A375="","",IFERROR(INDEX(계정매핑!$E$5:$E$504,MATCH($F375&amp;"",계정매핑!$A$5:$A$504,0))&amp;"","공통비"))</f>
        <v/>
      </c>
      <c r="AF375" s="63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45705</v>
      </c>
      <c r="E376" s="91" t="inlineStr">
        <is>
          <t>KR</t>
        </is>
      </c>
      <c r="F376" s="91" t="n">
        <v>62501000</v>
      </c>
      <c r="G376" s="91" t="n">
        <v>1101</v>
      </c>
      <c r="H376" s="92" t="n">
        <v>286000</v>
      </c>
      <c r="I376" s="91" t="inlineStr">
        <is>
          <t>2월 회의 다과 - T케이터링</t>
        </is>
      </c>
      <c r="J376" s="91" t="inlineStr">
        <is>
          <t>V10005</t>
        </is>
      </c>
      <c r="K376" s="91" t="inlineStr">
        <is>
          <t>T케이터링</t>
        </is>
      </c>
      <c r="M376" s="9">
        <f>IF($A376="","",VALUE($A376&amp;"")*12+VALUE($B376&amp;""))</f>
        <v/>
      </c>
      <c r="N376" s="63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3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3">
        <f>IF($A376="","",IF(COUNTIF(변동분석!$E$7:$E$506,O376)&gt;0,"Y","N"))</f>
        <v/>
      </c>
      <c r="W376" s="63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3">
        <f>IF($A376="","",IFERROR(INDEX(계정매핑!$E$5:$E$504,MATCH($F376&amp;"",계정매핑!$A$5:$A$504,0))&amp;"","공통비"))</f>
        <v/>
      </c>
      <c r="AF376" s="63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45705</v>
      </c>
      <c r="E377" s="91" t="inlineStr">
        <is>
          <t>KR</t>
        </is>
      </c>
      <c r="F377" s="91" t="n">
        <v>62901000</v>
      </c>
      <c r="G377" s="91" t="n">
        <v>1101</v>
      </c>
      <c r="H377" s="92" t="n">
        <v>2959000</v>
      </c>
      <c r="I377" s="91" t="inlineStr">
        <is>
          <t>2월 자문 수수료 - W컨설팅</t>
        </is>
      </c>
      <c r="J377" s="91" t="inlineStr">
        <is>
          <t>V10006</t>
        </is>
      </c>
      <c r="K377" s="91" t="inlineStr">
        <is>
          <t>W컨설팅</t>
        </is>
      </c>
      <c r="M377" s="9">
        <f>IF($A377="","",VALUE($A377&amp;"")*12+VALUE($B377&amp;""))</f>
        <v/>
      </c>
      <c r="N377" s="63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3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3">
        <f>IF($A377="","",IF(COUNTIF(변동분석!$E$7:$E$506,O377)&gt;0,"Y","N"))</f>
        <v/>
      </c>
      <c r="W377" s="63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3">
        <f>IF($A377="","",IFERROR(INDEX(계정매핑!$E$5:$E$504,MATCH($F377&amp;"",계정매핑!$A$5:$A$504,0))&amp;"","공통비"))</f>
        <v/>
      </c>
      <c r="AF377" s="63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45705</v>
      </c>
      <c r="E378" s="91" t="inlineStr">
        <is>
          <t>KR</t>
        </is>
      </c>
      <c r="F378" s="91" t="n">
        <v>62902000</v>
      </c>
      <c r="G378" s="91" t="n">
        <v>1801</v>
      </c>
      <c r="H378" s="92" t="n">
        <v>3000000</v>
      </c>
      <c r="I378" s="91" t="inlineStr">
        <is>
          <t>2월 업무 위탁 수수료 - X서비스</t>
        </is>
      </c>
      <c r="J378" s="91" t="inlineStr">
        <is>
          <t>V10019</t>
        </is>
      </c>
      <c r="K378" s="91" t="inlineStr">
        <is>
          <t>X서비스</t>
        </is>
      </c>
      <c r="M378" s="9">
        <f>IF($A378="","",VALUE($A378&amp;"")*12+VALUE($B378&amp;""))</f>
        <v/>
      </c>
      <c r="N378" s="63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3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3">
        <f>IF($A378="","",IF(COUNTIF(변동분석!$E$7:$E$506,O378)&gt;0,"Y","N"))</f>
        <v/>
      </c>
      <c r="W378" s="63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3">
        <f>IF($A378="","",IFERROR(INDEX(계정매핑!$E$5:$E$504,MATCH($F378&amp;"",계정매핑!$A$5:$A$504,0))&amp;"","공통비"))</f>
        <v/>
      </c>
      <c r="AF378" s="63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45705</v>
      </c>
      <c r="E379" s="91" t="inlineStr">
        <is>
          <t>KR</t>
        </is>
      </c>
      <c r="F379" s="91" t="n">
        <v>63502000</v>
      </c>
      <c r="G379" s="91" t="n">
        <v>1902</v>
      </c>
      <c r="H379" s="92" t="n">
        <v>66800000</v>
      </c>
      <c r="I379" s="91" t="inlineStr">
        <is>
          <t>2월 유지수수료 - (전속설계사)</t>
        </is>
      </c>
      <c r="J379" s="91" t="inlineStr">
        <is>
          <t>V10020</t>
        </is>
      </c>
      <c r="K379" s="91" t="inlineStr">
        <is>
          <t>(전속설계사)</t>
        </is>
      </c>
      <c r="M379" s="9">
        <f>IF($A379="","",VALUE($A379&amp;"")*12+VALUE($B379&amp;""))</f>
        <v/>
      </c>
      <c r="N379" s="63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3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3">
        <f>IF($A379="","",IF(COUNTIF(변동분석!$E$7:$E$506,O379)&gt;0,"Y","N"))</f>
        <v/>
      </c>
      <c r="W379" s="63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3">
        <f>IF($A379="","",IFERROR(INDEX(계정매핑!$E$5:$E$504,MATCH($F379&amp;"",계정매핑!$A$5:$A$504,0))&amp;"","공통비"))</f>
        <v/>
      </c>
      <c r="AF379" s="63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45706</v>
      </c>
      <c r="E380" s="91" t="inlineStr">
        <is>
          <t>KR</t>
        </is>
      </c>
      <c r="F380" s="91" t="n">
        <v>62101000</v>
      </c>
      <c r="G380" s="91" t="n">
        <v>1201</v>
      </c>
      <c r="H380" s="92" t="n">
        <v>167000</v>
      </c>
      <c r="I380" s="91" t="inlineStr">
        <is>
          <t>2월 국내출장 - L여행사</t>
        </is>
      </c>
      <c r="J380" s="91" t="inlineStr">
        <is>
          <t>V10017</t>
        </is>
      </c>
      <c r="K380" s="91" t="inlineStr">
        <is>
          <t>L여행사</t>
        </is>
      </c>
      <c r="M380" s="9">
        <f>IF($A380="","",VALUE($A380&amp;"")*12+VALUE($B380&amp;""))</f>
        <v/>
      </c>
      <c r="N380" s="63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3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3">
        <f>IF($A380="","",IF(COUNTIF(변동분석!$E$7:$E$506,O380)&gt;0,"Y","N"))</f>
        <v/>
      </c>
      <c r="W380" s="63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3">
        <f>IF($A380="","",IFERROR(INDEX(계정매핑!$E$5:$E$504,MATCH($F380&amp;"",계정매핑!$A$5:$A$504,0))&amp;"","공통비"))</f>
        <v/>
      </c>
      <c r="AF380" s="63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45706</v>
      </c>
      <c r="E381" s="91" t="inlineStr">
        <is>
          <t>KR</t>
        </is>
      </c>
      <c r="F381" s="91" t="n">
        <v>62101000</v>
      </c>
      <c r="G381" s="91" t="n">
        <v>1201</v>
      </c>
      <c r="H381" s="92" t="n">
        <v>220000</v>
      </c>
      <c r="I381" s="91" t="inlineStr">
        <is>
          <t>2월 국내출장 - (법인카드)</t>
        </is>
      </c>
      <c r="J381" s="91" t="inlineStr">
        <is>
          <t>V10009</t>
        </is>
      </c>
      <c r="K381" s="91" t="inlineStr">
        <is>
          <t>(법인카드)</t>
        </is>
      </c>
      <c r="M381" s="9">
        <f>IF($A381="","",VALUE($A381&amp;"")*12+VALUE($B381&amp;""))</f>
        <v/>
      </c>
      <c r="N381" s="63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3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3">
        <f>IF($A381="","",IF(COUNTIF(변동분석!$E$7:$E$506,O381)&gt;0,"Y","N"))</f>
        <v/>
      </c>
      <c r="W381" s="63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3">
        <f>IF($A381="","",IFERROR(INDEX(계정매핑!$E$5:$E$504,MATCH($F381&amp;"",계정매핑!$A$5:$A$504,0))&amp;"","공통비"))</f>
        <v/>
      </c>
      <c r="AF381" s="63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45706</v>
      </c>
      <c r="E382" s="91" t="inlineStr">
        <is>
          <t>KR</t>
        </is>
      </c>
      <c r="F382" s="91" t="n">
        <v>62101000</v>
      </c>
      <c r="G382" s="91" t="n">
        <v>1301</v>
      </c>
      <c r="H382" s="92" t="n">
        <v>436000</v>
      </c>
      <c r="I382" s="91" t="inlineStr">
        <is>
          <t>2월 국내출장 - (법인카드)</t>
        </is>
      </c>
      <c r="J382" s="91" t="inlineStr">
        <is>
          <t>V10009</t>
        </is>
      </c>
      <c r="K382" s="91" t="inlineStr">
        <is>
          <t>(법인카드)</t>
        </is>
      </c>
      <c r="M382" s="9">
        <f>IF($A382="","",VALUE($A382&amp;"")*12+VALUE($B382&amp;""))</f>
        <v/>
      </c>
      <c r="N382" s="63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3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3">
        <f>IF($A382="","",IF(COUNTIF(변동분석!$E$7:$E$506,O382)&gt;0,"Y","N"))</f>
        <v/>
      </c>
      <c r="W382" s="63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3">
        <f>IF($A382="","",IFERROR(INDEX(계정매핑!$E$5:$E$504,MATCH($F382&amp;"",계정매핑!$A$5:$A$504,0))&amp;"","공통비"))</f>
        <v/>
      </c>
      <c r="AF382" s="63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45706</v>
      </c>
      <c r="E383" s="91" t="inlineStr">
        <is>
          <t>KR</t>
        </is>
      </c>
      <c r="F383" s="91" t="n">
        <v>62101000</v>
      </c>
      <c r="G383" s="91" t="n">
        <v>1501</v>
      </c>
      <c r="H383" s="92" t="n">
        <v>565000</v>
      </c>
      <c r="I383" s="91" t="inlineStr">
        <is>
          <t>2월 국내출장 - (법인카드)</t>
        </is>
      </c>
      <c r="J383" s="91" t="inlineStr">
        <is>
          <t>V10009</t>
        </is>
      </c>
      <c r="K383" s="91" t="inlineStr">
        <is>
          <t>(법인카드)</t>
        </is>
      </c>
      <c r="M383" s="9">
        <f>IF($A383="","",VALUE($A383&amp;"")*12+VALUE($B383&amp;""))</f>
        <v/>
      </c>
      <c r="N383" s="63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3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3">
        <f>IF($A383="","",IF(COUNTIF(변동분석!$E$7:$E$506,O383)&gt;0,"Y","N"))</f>
        <v/>
      </c>
      <c r="W383" s="63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3">
        <f>IF($A383="","",IFERROR(INDEX(계정매핑!$E$5:$E$504,MATCH($F383&amp;"",계정매핑!$A$5:$A$504,0))&amp;"","공통비"))</f>
        <v/>
      </c>
      <c r="AF383" s="63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45706</v>
      </c>
      <c r="E384" s="91" t="inlineStr">
        <is>
          <t>KR</t>
        </is>
      </c>
      <c r="F384" s="91" t="n">
        <v>62201000</v>
      </c>
      <c r="G384" s="91" t="n">
        <v>1101</v>
      </c>
      <c r="H384" s="92" t="n">
        <v>199000</v>
      </c>
      <c r="I384" s="91" t="inlineStr">
        <is>
          <t>2월 통신요금 - P통신</t>
        </is>
      </c>
      <c r="J384" s="91" t="inlineStr">
        <is>
          <t>V10013</t>
        </is>
      </c>
      <c r="K384" s="91" t="inlineStr">
        <is>
          <t>P통신</t>
        </is>
      </c>
      <c r="M384" s="9">
        <f>IF($A384="","",VALUE($A384&amp;"")*12+VALUE($B384&amp;""))</f>
        <v/>
      </c>
      <c r="N384" s="63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3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3">
        <f>IF($A384="","",IF(COUNTIF(변동분석!$E$7:$E$506,O384)&gt;0,"Y","N"))</f>
        <v/>
      </c>
      <c r="W384" s="63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3">
        <f>IF($A384="","",IFERROR(INDEX(계정매핑!$E$5:$E$504,MATCH($F384&amp;"",계정매핑!$A$5:$A$504,0))&amp;"","공통비"))</f>
        <v/>
      </c>
      <c r="AF384" s="63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45706</v>
      </c>
      <c r="E385" s="91" t="inlineStr">
        <is>
          <t>KR</t>
        </is>
      </c>
      <c r="F385" s="91" t="n">
        <v>62201000</v>
      </c>
      <c r="G385" s="91" t="n">
        <v>1501</v>
      </c>
      <c r="H385" s="92" t="n">
        <v>293000</v>
      </c>
      <c r="I385" s="91" t="inlineStr">
        <is>
          <t>2월 통신요금 - O텔레콤</t>
        </is>
      </c>
      <c r="J385" s="91" t="inlineStr">
        <is>
          <t>V10002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3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3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3">
        <f>IF($A385="","",IF(COUNTIF(변동분석!$E$7:$E$506,O385)&gt;0,"Y","N"))</f>
        <v/>
      </c>
      <c r="W385" s="63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3">
        <f>IF($A385="","",IFERROR(INDEX(계정매핑!$E$5:$E$504,MATCH($F385&amp;"",계정매핑!$A$5:$A$504,0))&amp;"","공통비"))</f>
        <v/>
      </c>
      <c r="AF385" s="63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45706</v>
      </c>
      <c r="E386" s="91" t="inlineStr">
        <is>
          <t>KR</t>
        </is>
      </c>
      <c r="F386" s="91" t="n">
        <v>62201000</v>
      </c>
      <c r="G386" s="91" t="n">
        <v>1601</v>
      </c>
      <c r="H386" s="92" t="n">
        <v>904000</v>
      </c>
      <c r="I386" s="91" t="inlineStr">
        <is>
          <t>2월 통신요금 - O텔레콤</t>
        </is>
      </c>
      <c r="J386" s="91" t="inlineStr">
        <is>
          <t>V10002</t>
        </is>
      </c>
      <c r="K386" s="91" t="inlineStr">
        <is>
          <t>O텔레콤</t>
        </is>
      </c>
      <c r="M386" s="9">
        <f>IF($A386="","",VALUE($A386&amp;"")*12+VALUE($B386&amp;""))</f>
        <v/>
      </c>
      <c r="N386" s="63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3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3">
        <f>IF($A386="","",IF(COUNTIF(변동분석!$E$7:$E$506,O386)&gt;0,"Y","N"))</f>
        <v/>
      </c>
      <c r="W386" s="63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3">
        <f>IF($A386="","",IFERROR(INDEX(계정매핑!$E$5:$E$504,MATCH($F386&amp;"",계정매핑!$A$5:$A$504,0))&amp;"","공통비"))</f>
        <v/>
      </c>
      <c r="AF386" s="63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45706</v>
      </c>
      <c r="E387" s="91" t="inlineStr">
        <is>
          <t>KR</t>
        </is>
      </c>
      <c r="F387" s="91" t="n">
        <v>62301000</v>
      </c>
      <c r="G387" s="91" t="n">
        <v>1401</v>
      </c>
      <c r="H387" s="92" t="n">
        <v>87000</v>
      </c>
      <c r="I387" s="91" t="inlineStr">
        <is>
          <t>2월 소모품 구입 - R문구</t>
        </is>
      </c>
      <c r="J387" s="91" t="inlineStr">
        <is>
          <t>V10021</t>
        </is>
      </c>
      <c r="K387" s="91" t="inlineStr">
        <is>
          <t>R문구</t>
        </is>
      </c>
      <c r="M387" s="9">
        <f>IF($A387="","",VALUE($A387&amp;"")*12+VALUE($B387&amp;""))</f>
        <v/>
      </c>
      <c r="N387" s="63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3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3">
        <f>IF($A387="","",IF(COUNTIF(변동분석!$E$7:$E$506,O387)&gt;0,"Y","N"))</f>
        <v/>
      </c>
      <c r="W387" s="63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3">
        <f>IF($A387="","",IFERROR(INDEX(계정매핑!$E$5:$E$504,MATCH($F387&amp;"",계정매핑!$A$5:$A$504,0))&amp;"","공통비"))</f>
        <v/>
      </c>
      <c r="AF387" s="63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45706</v>
      </c>
      <c r="E388" s="91" t="inlineStr">
        <is>
          <t>KR</t>
        </is>
      </c>
      <c r="F388" s="91" t="n">
        <v>62401000</v>
      </c>
      <c r="G388" s="91" t="n">
        <v>1401</v>
      </c>
      <c r="H388" s="92" t="n">
        <v>391000</v>
      </c>
      <c r="I388" s="91" t="inlineStr">
        <is>
          <t>2월 인쇄물 제작 - G인쇄</t>
        </is>
      </c>
      <c r="J388" s="91" t="inlineStr">
        <is>
          <t>V10004</t>
        </is>
      </c>
      <c r="K388" s="91" t="inlineStr">
        <is>
          <t>G인쇄</t>
        </is>
      </c>
      <c r="M388" s="9">
        <f>IF($A388="","",VALUE($A388&amp;"")*12+VALUE($B388&amp;""))</f>
        <v/>
      </c>
      <c r="N388" s="63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3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3">
        <f>IF($A388="","",IF(COUNTIF(변동분석!$E$7:$E$506,O388)&gt;0,"Y","N"))</f>
        <v/>
      </c>
      <c r="W388" s="63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3">
        <f>IF($A388="","",IFERROR(INDEX(계정매핑!$E$5:$E$504,MATCH($F388&amp;"",계정매핑!$A$5:$A$504,0))&amp;"","공통비"))</f>
        <v/>
      </c>
      <c r="AF388" s="63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45706</v>
      </c>
      <c r="E389" s="91" t="inlineStr">
        <is>
          <t>KR</t>
        </is>
      </c>
      <c r="F389" s="91" t="n">
        <v>62401000</v>
      </c>
      <c r="G389" s="91" t="n">
        <v>1801</v>
      </c>
      <c r="H389" s="92" t="n">
        <v>4267000</v>
      </c>
      <c r="I389" s="91" t="inlineStr">
        <is>
          <t>2월 인쇄물 제작 - G인쇄</t>
        </is>
      </c>
      <c r="J389" s="91" t="inlineStr">
        <is>
          <t>V10004</t>
        </is>
      </c>
      <c r="K389" s="91" t="inlineStr">
        <is>
          <t>G인쇄</t>
        </is>
      </c>
      <c r="M389" s="9">
        <f>IF($A389="","",VALUE($A389&amp;"")*12+VALUE($B389&amp;""))</f>
        <v/>
      </c>
      <c r="N389" s="63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3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3">
        <f>IF($A389="","",IF(COUNTIF(변동분석!$E$7:$E$506,O389)&gt;0,"Y","N"))</f>
        <v/>
      </c>
      <c r="W389" s="63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3">
        <f>IF($A389="","",IFERROR(INDEX(계정매핑!$E$5:$E$504,MATCH($F389&amp;"",계정매핑!$A$5:$A$504,0))&amp;"","공통비"))</f>
        <v/>
      </c>
      <c r="AF389" s="63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45706</v>
      </c>
      <c r="E390" s="91" t="inlineStr">
        <is>
          <t>KR</t>
        </is>
      </c>
      <c r="F390" s="91" t="n">
        <v>62601000</v>
      </c>
      <c r="G390" s="91" t="n">
        <v>1301</v>
      </c>
      <c r="H390" s="92" t="n">
        <v>681000</v>
      </c>
      <c r="I390" s="91" t="inlineStr">
        <is>
          <t>2월 업무추진 - (법인카드)</t>
        </is>
      </c>
      <c r="J390" s="91" t="inlineStr">
        <is>
          <t>V10009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3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3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3">
        <f>IF($A390="","",IF(COUNTIF(변동분석!$E$7:$E$506,O390)&gt;0,"Y","N"))</f>
        <v/>
      </c>
      <c r="W390" s="63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3">
        <f>IF($A390="","",IFERROR(INDEX(계정매핑!$E$5:$E$504,MATCH($F390&amp;"",계정매핑!$A$5:$A$504,0))&amp;"","공통비"))</f>
        <v/>
      </c>
      <c r="AF390" s="63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45707</v>
      </c>
      <c r="E391" s="91" t="inlineStr">
        <is>
          <t>KR</t>
        </is>
      </c>
      <c r="F391" s="91" t="n">
        <v>62101000</v>
      </c>
      <c r="G391" s="91" t="n">
        <v>1401</v>
      </c>
      <c r="H391" s="92" t="n">
        <v>626000</v>
      </c>
      <c r="I391" s="91" t="inlineStr">
        <is>
          <t>2월 국내출장 - M항공</t>
        </is>
      </c>
      <c r="J391" s="91" t="inlineStr">
        <is>
          <t>V10001</t>
        </is>
      </c>
      <c r="K391" s="91" t="inlineStr">
        <is>
          <t>M항공</t>
        </is>
      </c>
      <c r="M391" s="9">
        <f>IF($A391="","",VALUE($A391&amp;"")*12+VALUE($B391&amp;""))</f>
        <v/>
      </c>
      <c r="N391" s="63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3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3">
        <f>IF($A391="","",IF(COUNTIF(변동분석!$E$7:$E$506,O391)&gt;0,"Y","N"))</f>
        <v/>
      </c>
      <c r="W391" s="63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3">
        <f>IF($A391="","",IFERROR(INDEX(계정매핑!$E$5:$E$504,MATCH($F391&amp;"",계정매핑!$A$5:$A$504,0))&amp;"","공통비"))</f>
        <v/>
      </c>
      <c r="AF391" s="63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45707</v>
      </c>
      <c r="E392" s="91" t="inlineStr">
        <is>
          <t>KR</t>
        </is>
      </c>
      <c r="F392" s="91" t="n">
        <v>62101000</v>
      </c>
      <c r="G392" s="91" t="n">
        <v>1601</v>
      </c>
      <c r="H392" s="92" t="n">
        <v>859000</v>
      </c>
      <c r="I392" s="91" t="inlineStr">
        <is>
          <t>2월 국내출장 - (법인카드)</t>
        </is>
      </c>
      <c r="J392" s="91" t="inlineStr">
        <is>
          <t>V10009</t>
        </is>
      </c>
      <c r="K392" s="91" t="inlineStr">
        <is>
          <t>(법인카드)</t>
        </is>
      </c>
      <c r="M392" s="9">
        <f>IF($A392="","",VALUE($A392&amp;"")*12+VALUE($B392&amp;""))</f>
        <v/>
      </c>
      <c r="N392" s="63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3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3">
        <f>IF($A392="","",IF(COUNTIF(변동분석!$E$7:$E$506,O392)&gt;0,"Y","N"))</f>
        <v/>
      </c>
      <c r="W392" s="63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3">
        <f>IF($A392="","",IFERROR(INDEX(계정매핑!$E$5:$E$504,MATCH($F392&amp;"",계정매핑!$A$5:$A$504,0))&amp;"","공통비"))</f>
        <v/>
      </c>
      <c r="AF392" s="63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45707</v>
      </c>
      <c r="E393" s="91" t="inlineStr">
        <is>
          <t>KR</t>
        </is>
      </c>
      <c r="F393" s="91" t="n">
        <v>62301000</v>
      </c>
      <c r="G393" s="91" t="n">
        <v>1101</v>
      </c>
      <c r="H393" s="92" t="n">
        <v>118000</v>
      </c>
      <c r="I393" s="91" t="inlineStr">
        <is>
          <t>2월 소모품 구입 - Q오피스</t>
        </is>
      </c>
      <c r="J393" s="91" t="inlineStr">
        <is>
          <t>V10003</t>
        </is>
      </c>
      <c r="K393" s="91" t="inlineStr">
        <is>
          <t>Q오피스</t>
        </is>
      </c>
      <c r="M393" s="9">
        <f>IF($A393="","",VALUE($A393&amp;"")*12+VALUE($B393&amp;""))</f>
        <v/>
      </c>
      <c r="N393" s="63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3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3">
        <f>IF($A393="","",IF(COUNTIF(변동분석!$E$7:$E$506,O393)&gt;0,"Y","N"))</f>
        <v/>
      </c>
      <c r="W393" s="63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3">
        <f>IF($A393="","",IFERROR(INDEX(계정매핑!$E$5:$E$504,MATCH($F393&amp;"",계정매핑!$A$5:$A$504,0))&amp;"","공통비"))</f>
        <v/>
      </c>
      <c r="AF393" s="63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45707</v>
      </c>
      <c r="E394" s="91" t="inlineStr">
        <is>
          <t>KR</t>
        </is>
      </c>
      <c r="F394" s="91" t="n">
        <v>62301000</v>
      </c>
      <c r="G394" s="91" t="n">
        <v>1301</v>
      </c>
      <c r="H394" s="92" t="n">
        <v>414000</v>
      </c>
      <c r="I394" s="91" t="inlineStr">
        <is>
          <t>2월 소모품 구입 - Q오피스</t>
        </is>
      </c>
      <c r="J394" s="91" t="inlineStr">
        <is>
          <t>V10003</t>
        </is>
      </c>
      <c r="K394" s="91" t="inlineStr">
        <is>
          <t>Q오피스</t>
        </is>
      </c>
      <c r="M394" s="9">
        <f>IF($A394="","",VALUE($A394&amp;"")*12+VALUE($B394&amp;""))</f>
        <v/>
      </c>
      <c r="N394" s="63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3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3">
        <f>IF($A394="","",IF(COUNTIF(변동분석!$E$7:$E$506,O394)&gt;0,"Y","N"))</f>
        <v/>
      </c>
      <c r="W394" s="63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3">
        <f>IF($A394="","",IFERROR(INDEX(계정매핑!$E$5:$E$504,MATCH($F394&amp;"",계정매핑!$A$5:$A$504,0))&amp;"","공통비"))</f>
        <v/>
      </c>
      <c r="AF394" s="63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45707</v>
      </c>
      <c r="E395" s="91" t="inlineStr">
        <is>
          <t>KR</t>
        </is>
      </c>
      <c r="F395" s="91" t="n">
        <v>62501000</v>
      </c>
      <c r="G395" s="91" t="n">
        <v>1401</v>
      </c>
      <c r="H395" s="92" t="n">
        <v>199000</v>
      </c>
      <c r="I395" s="91" t="inlineStr">
        <is>
          <t>2월 회의 다과 - (법인카드)</t>
        </is>
      </c>
      <c r="J395" s="91" t="inlineStr">
        <is>
          <t>V10009</t>
        </is>
      </c>
      <c r="K395" s="91" t="inlineStr">
        <is>
          <t>(법인카드)</t>
        </is>
      </c>
      <c r="M395" s="9">
        <f>IF($A395="","",VALUE($A395&amp;"")*12+VALUE($B395&amp;""))</f>
        <v/>
      </c>
      <c r="N395" s="63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3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3">
        <f>IF($A395="","",IF(COUNTIF(변동분석!$E$7:$E$506,O395)&gt;0,"Y","N"))</f>
        <v/>
      </c>
      <c r="W395" s="63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3">
        <f>IF($A395="","",IFERROR(INDEX(계정매핑!$E$5:$E$504,MATCH($F395&amp;"",계정매핑!$A$5:$A$504,0))&amp;"","공통비"))</f>
        <v/>
      </c>
      <c r="AF395" s="63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45707</v>
      </c>
      <c r="E396" s="91" t="inlineStr">
        <is>
          <t>KR</t>
        </is>
      </c>
      <c r="F396" s="91" t="n">
        <v>62601000</v>
      </c>
      <c r="G396" s="91" t="n">
        <v>1501</v>
      </c>
      <c r="H396" s="92" t="n">
        <v>1745000</v>
      </c>
      <c r="I396" s="91" t="inlineStr">
        <is>
          <t>2월 업무추진 - (법인카드)</t>
        </is>
      </c>
      <c r="J396" s="91" t="inlineStr">
        <is>
          <t>V10009</t>
        </is>
      </c>
      <c r="K396" s="91" t="inlineStr">
        <is>
          <t>(법인카드)</t>
        </is>
      </c>
      <c r="M396" s="9">
        <f>IF($A396="","",VALUE($A396&amp;"")*12+VALUE($B396&amp;""))</f>
        <v/>
      </c>
      <c r="N396" s="63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3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3">
        <f>IF($A396="","",IF(COUNTIF(변동분석!$E$7:$E$506,O396)&gt;0,"Y","N"))</f>
        <v/>
      </c>
      <c r="W396" s="63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3">
        <f>IF($A396="","",IFERROR(INDEX(계정매핑!$E$5:$E$504,MATCH($F396&amp;"",계정매핑!$A$5:$A$504,0))&amp;"","공통비"))</f>
        <v/>
      </c>
      <c r="AF396" s="63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45707</v>
      </c>
      <c r="E397" s="91" t="inlineStr">
        <is>
          <t>KR</t>
        </is>
      </c>
      <c r="F397" s="91" t="n">
        <v>62901000</v>
      </c>
      <c r="G397" s="91" t="n">
        <v>1401</v>
      </c>
      <c r="H397" s="92" t="n">
        <v>5035000</v>
      </c>
      <c r="I397" s="91" t="inlineStr">
        <is>
          <t>2월 자문 수수료 - W컨설팅</t>
        </is>
      </c>
      <c r="J397" s="91" t="inlineStr">
        <is>
          <t>V10006</t>
        </is>
      </c>
      <c r="K397" s="91" t="inlineStr">
        <is>
          <t>W컨설팅</t>
        </is>
      </c>
      <c r="M397" s="9">
        <f>IF($A397="","",VALUE($A397&amp;"")*12+VALUE($B397&amp;""))</f>
        <v/>
      </c>
      <c r="N397" s="63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3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3">
        <f>IF($A397="","",IF(COUNTIF(변동분석!$E$7:$E$506,O397)&gt;0,"Y","N"))</f>
        <v/>
      </c>
      <c r="W397" s="63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3">
        <f>IF($A397="","",IFERROR(INDEX(계정매핑!$E$5:$E$504,MATCH($F397&amp;"",계정매핑!$A$5:$A$504,0))&amp;"","공통비"))</f>
        <v/>
      </c>
      <c r="AF397" s="63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45708</v>
      </c>
      <c r="E398" s="91" t="inlineStr">
        <is>
          <t>KR</t>
        </is>
      </c>
      <c r="F398" s="91" t="n">
        <v>62101000</v>
      </c>
      <c r="G398" s="91" t="n">
        <v>1301</v>
      </c>
      <c r="H398" s="92" t="n">
        <v>352000</v>
      </c>
      <c r="I398" s="91" t="inlineStr">
        <is>
          <t>2월 국내출장 - L여행사</t>
        </is>
      </c>
      <c r="J398" s="91" t="inlineStr">
        <is>
          <t>V10017</t>
        </is>
      </c>
      <c r="K398" s="91" t="inlineStr">
        <is>
          <t>L여행사</t>
        </is>
      </c>
      <c r="M398" s="9">
        <f>IF($A398="","",VALUE($A398&amp;"")*12+VALUE($B398&amp;""))</f>
        <v/>
      </c>
      <c r="N398" s="63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3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3">
        <f>IF($A398="","",IF(COUNTIF(변동분석!$E$7:$E$506,O398)&gt;0,"Y","N"))</f>
        <v/>
      </c>
      <c r="W398" s="63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3">
        <f>IF($A398="","",IFERROR(INDEX(계정매핑!$E$5:$E$504,MATCH($F398&amp;"",계정매핑!$A$5:$A$504,0))&amp;"","공통비"))</f>
        <v/>
      </c>
      <c r="AF398" s="63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45708</v>
      </c>
      <c r="E399" s="91" t="inlineStr">
        <is>
          <t>KR</t>
        </is>
      </c>
      <c r="F399" s="91" t="n">
        <v>62101000</v>
      </c>
      <c r="G399" s="91" t="n">
        <v>1951</v>
      </c>
      <c r="H399" s="92" t="n">
        <v>348000</v>
      </c>
      <c r="I399" s="91" t="inlineStr">
        <is>
          <t>2월 국내출장 - L여행사</t>
        </is>
      </c>
      <c r="J399" s="91" t="inlineStr">
        <is>
          <t>V10017</t>
        </is>
      </c>
      <c r="K399" s="91" t="inlineStr">
        <is>
          <t>L여행사</t>
        </is>
      </c>
      <c r="M399" s="9">
        <f>IF($A399="","",VALUE($A399&amp;"")*12+VALUE($B399&amp;""))</f>
        <v/>
      </c>
      <c r="N399" s="63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3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3">
        <f>IF($A399="","",IF(COUNTIF(변동분석!$E$7:$E$506,O399)&gt;0,"Y","N"))</f>
        <v/>
      </c>
      <c r="W399" s="63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3">
        <f>IF($A399="","",IFERROR(INDEX(계정매핑!$E$5:$E$504,MATCH($F399&amp;"",계정매핑!$A$5:$A$504,0))&amp;"","공통비"))</f>
        <v/>
      </c>
      <c r="AF399" s="63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45708</v>
      </c>
      <c r="E400" s="91" t="inlineStr">
        <is>
          <t>KR</t>
        </is>
      </c>
      <c r="F400" s="91" t="n">
        <v>62102000</v>
      </c>
      <c r="G400" s="91" t="n">
        <v>1301</v>
      </c>
      <c r="H400" s="92" t="n">
        <v>137000</v>
      </c>
      <c r="I400" s="91" t="inlineStr">
        <is>
          <t>2월 해외출장 - N호텔</t>
        </is>
      </c>
      <c r="J400" s="91" t="inlineStr">
        <is>
          <t>V10008</t>
        </is>
      </c>
      <c r="K400" s="91" t="inlineStr">
        <is>
          <t>N호텔</t>
        </is>
      </c>
      <c r="M400" s="9">
        <f>IF($A400="","",VALUE($A400&amp;"")*12+VALUE($B400&amp;""))</f>
        <v/>
      </c>
      <c r="N400" s="63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3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3">
        <f>IF($A400="","",IF(COUNTIF(변동분석!$E$7:$E$506,O400)&gt;0,"Y","N"))</f>
        <v/>
      </c>
      <c r="W400" s="63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3">
        <f>IF($A400="","",IFERROR(INDEX(계정매핑!$E$5:$E$504,MATCH($F400&amp;"",계정매핑!$A$5:$A$504,0))&amp;"","공통비"))</f>
        <v/>
      </c>
      <c r="AF400" s="63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45708</v>
      </c>
      <c r="E401" s="91" t="inlineStr">
        <is>
          <t>KR</t>
        </is>
      </c>
      <c r="F401" s="91" t="n">
        <v>62102000</v>
      </c>
      <c r="G401" s="91" t="n">
        <v>1602</v>
      </c>
      <c r="H401" s="92" t="n">
        <v>294000</v>
      </c>
      <c r="I401" s="91" t="inlineStr">
        <is>
          <t>2월 해외출장 - M항공</t>
        </is>
      </c>
      <c r="J401" s="91" t="inlineStr">
        <is>
          <t>V10001</t>
        </is>
      </c>
      <c r="K401" s="91" t="inlineStr">
        <is>
          <t>M항공</t>
        </is>
      </c>
      <c r="M401" s="9">
        <f>IF($A401="","",VALUE($A401&amp;"")*12+VALUE($B401&amp;""))</f>
        <v/>
      </c>
      <c r="N401" s="63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3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3">
        <f>IF($A401="","",IF(COUNTIF(변동분석!$E$7:$E$506,O401)&gt;0,"Y","N"))</f>
        <v/>
      </c>
      <c r="W401" s="63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3">
        <f>IF($A401="","",IFERROR(INDEX(계정매핑!$E$5:$E$504,MATCH($F401&amp;"",계정매핑!$A$5:$A$504,0))&amp;"","공통비"))</f>
        <v/>
      </c>
      <c r="AF401" s="63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45708</v>
      </c>
      <c r="E402" s="91" t="inlineStr">
        <is>
          <t>KR</t>
        </is>
      </c>
      <c r="F402" s="91" t="n">
        <v>62102000</v>
      </c>
      <c r="G402" s="91" t="n">
        <v>1701</v>
      </c>
      <c r="H402" s="92" t="n">
        <v>56000</v>
      </c>
      <c r="I402" s="91" t="inlineStr">
        <is>
          <t>2월 해외출장 - N호텔</t>
        </is>
      </c>
      <c r="J402" s="91" t="inlineStr">
        <is>
          <t>V10008</t>
        </is>
      </c>
      <c r="K402" s="91" t="inlineStr">
        <is>
          <t>N호텔</t>
        </is>
      </c>
      <c r="M402" s="9">
        <f>IF($A402="","",VALUE($A402&amp;"")*12+VALUE($B402&amp;""))</f>
        <v/>
      </c>
      <c r="N402" s="63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3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3">
        <f>IF($A402="","",IF(COUNTIF(변동분석!$E$7:$E$506,O402)&gt;0,"Y","N"))</f>
        <v/>
      </c>
      <c r="W402" s="63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3">
        <f>IF($A402="","",IFERROR(INDEX(계정매핑!$E$5:$E$504,MATCH($F402&amp;"",계정매핑!$A$5:$A$504,0))&amp;"","공통비"))</f>
        <v/>
      </c>
      <c r="AF402" s="63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45708</v>
      </c>
      <c r="E403" s="91" t="inlineStr">
        <is>
          <t>KR</t>
        </is>
      </c>
      <c r="F403" s="91" t="n">
        <v>62902000</v>
      </c>
      <c r="G403" s="91" t="n">
        <v>1801</v>
      </c>
      <c r="H403" s="92" t="n">
        <v>1834000</v>
      </c>
      <c r="I403" s="91" t="inlineStr">
        <is>
          <t>2월 콜 위탁 수수료(건별)</t>
        </is>
      </c>
      <c r="J403" s="91" t="inlineStr">
        <is>
          <t>V10015</t>
        </is>
      </c>
      <c r="K403" s="91" t="inlineStr">
        <is>
          <t>J콜센터</t>
        </is>
      </c>
      <c r="M403" s="9">
        <f>IF($A403="","",VALUE($A403&amp;"")*12+VALUE($B403&amp;""))</f>
        <v/>
      </c>
      <c r="N403" s="63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3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3">
        <f>IF($A403="","",IF(COUNTIF(변동분석!$E$7:$E$506,O403)&gt;0,"Y","N"))</f>
        <v/>
      </c>
      <c r="W403" s="63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3">
        <f>IF($A403="","",IFERROR(INDEX(계정매핑!$E$5:$E$504,MATCH($F403&amp;"",계정매핑!$A$5:$A$504,0))&amp;"","공통비"))</f>
        <v/>
      </c>
      <c r="AF403" s="63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45708</v>
      </c>
      <c r="E404" s="91" t="inlineStr">
        <is>
          <t>KR</t>
        </is>
      </c>
      <c r="F404" s="91" t="n">
        <v>63502000</v>
      </c>
      <c r="G404" s="91" t="n">
        <v>1901</v>
      </c>
      <c r="H404" s="92" t="n">
        <v>128729000</v>
      </c>
      <c r="I404" s="91" t="inlineStr">
        <is>
          <t>2월 유지수수료 - CC금융서비스</t>
        </is>
      </c>
      <c r="J404" s="91" t="inlineStr">
        <is>
          <t>V10028</t>
        </is>
      </c>
      <c r="K404" s="91" t="inlineStr">
        <is>
          <t>CC금융서비스</t>
        </is>
      </c>
      <c r="M404" s="9">
        <f>IF($A404="","",VALUE($A404&amp;"")*12+VALUE($B404&amp;""))</f>
        <v/>
      </c>
      <c r="N404" s="63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3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3">
        <f>IF($A404="","",IF(COUNTIF(변동분석!$E$7:$E$506,O404)&gt;0,"Y","N"))</f>
        <v/>
      </c>
      <c r="W404" s="63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3">
        <f>IF($A404="","",IFERROR(INDEX(계정매핑!$E$5:$E$504,MATCH($F404&amp;"",계정매핑!$A$5:$A$504,0))&amp;"","공통비"))</f>
        <v/>
      </c>
      <c r="AF404" s="63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45709</v>
      </c>
      <c r="E405" s="91" t="inlineStr">
        <is>
          <t>KR</t>
        </is>
      </c>
      <c r="F405" s="91" t="n">
        <v>62101000</v>
      </c>
      <c r="G405" s="91" t="n">
        <v>1951</v>
      </c>
      <c r="H405" s="92" t="n">
        <v>318000</v>
      </c>
      <c r="I405" s="91" t="inlineStr">
        <is>
          <t>2월 국내출장 - (법인카드)</t>
        </is>
      </c>
      <c r="J405" s="91" t="inlineStr">
        <is>
          <t>V10009</t>
        </is>
      </c>
      <c r="K405" s="91" t="inlineStr">
        <is>
          <t>(법인카드)</t>
        </is>
      </c>
      <c r="M405" s="9">
        <f>IF($A405="","",VALUE($A405&amp;"")*12+VALUE($B405&amp;""))</f>
        <v/>
      </c>
      <c r="N405" s="63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3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3">
        <f>IF($A405="","",IF(COUNTIF(변동분석!$E$7:$E$506,O405)&gt;0,"Y","N"))</f>
        <v/>
      </c>
      <c r="W405" s="63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3">
        <f>IF($A405="","",IFERROR(INDEX(계정매핑!$E$5:$E$504,MATCH($F405&amp;"",계정매핑!$A$5:$A$504,0))&amp;"","공통비"))</f>
        <v/>
      </c>
      <c r="AF405" s="63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45709</v>
      </c>
      <c r="E406" s="91" t="inlineStr">
        <is>
          <t>KR</t>
        </is>
      </c>
      <c r="F406" s="91" t="n">
        <v>62201000</v>
      </c>
      <c r="G406" s="91" t="n">
        <v>1101</v>
      </c>
      <c r="H406" s="92" t="n">
        <v>287000</v>
      </c>
      <c r="I406" s="91" t="inlineStr">
        <is>
          <t>2월 통신요금 - O텔레콤</t>
        </is>
      </c>
      <c r="J406" s="91" t="inlineStr">
        <is>
          <t>V10002</t>
        </is>
      </c>
      <c r="K406" s="91" t="inlineStr">
        <is>
          <t>O텔레콤</t>
        </is>
      </c>
      <c r="M406" s="9">
        <f>IF($A406="","",VALUE($A406&amp;"")*12+VALUE($B406&amp;""))</f>
        <v/>
      </c>
      <c r="N406" s="63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3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3">
        <f>IF($A406="","",IF(COUNTIF(변동분석!$E$7:$E$506,O406)&gt;0,"Y","N"))</f>
        <v/>
      </c>
      <c r="W406" s="63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3">
        <f>IF($A406="","",IFERROR(INDEX(계정매핑!$E$5:$E$504,MATCH($F406&amp;"",계정매핑!$A$5:$A$504,0))&amp;"","공통비"))</f>
        <v/>
      </c>
      <c r="AF406" s="63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45709</v>
      </c>
      <c r="E407" s="91" t="inlineStr">
        <is>
          <t>KR</t>
        </is>
      </c>
      <c r="F407" s="91" t="n">
        <v>62301000</v>
      </c>
      <c r="G407" s="91" t="n">
        <v>1401</v>
      </c>
      <c r="H407" s="92" t="n">
        <v>104000</v>
      </c>
      <c r="I407" s="91" t="inlineStr">
        <is>
          <t>2월 소모품 구입 - R문구</t>
        </is>
      </c>
      <c r="J407" s="91" t="inlineStr">
        <is>
          <t>V10021</t>
        </is>
      </c>
      <c r="K407" s="91" t="inlineStr">
        <is>
          <t>R문구</t>
        </is>
      </c>
      <c r="M407" s="9">
        <f>IF($A407="","",VALUE($A407&amp;"")*12+VALUE($B407&amp;""))</f>
        <v/>
      </c>
      <c r="N407" s="63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3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3">
        <f>IF($A407="","",IF(COUNTIF(변동분석!$E$7:$E$506,O407)&gt;0,"Y","N"))</f>
        <v/>
      </c>
      <c r="W407" s="63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3">
        <f>IF($A407="","",IFERROR(INDEX(계정매핑!$E$5:$E$504,MATCH($F407&amp;"",계정매핑!$A$5:$A$504,0))&amp;"","공통비"))</f>
        <v/>
      </c>
      <c r="AF407" s="63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45709</v>
      </c>
      <c r="E408" s="91" t="inlineStr">
        <is>
          <t>KR</t>
        </is>
      </c>
      <c r="F408" s="91" t="n">
        <v>62501000</v>
      </c>
      <c r="G408" s="91" t="n">
        <v>1201</v>
      </c>
      <c r="H408" s="92" t="n">
        <v>160000</v>
      </c>
      <c r="I408" s="91" t="inlineStr">
        <is>
          <t>2월 회의 다과 - (법인카드)</t>
        </is>
      </c>
      <c r="J408" s="91" t="inlineStr">
        <is>
          <t>V10009</t>
        </is>
      </c>
      <c r="K408" s="91" t="inlineStr">
        <is>
          <t>(법인카드)</t>
        </is>
      </c>
      <c r="M408" s="9">
        <f>IF($A408="","",VALUE($A408&amp;"")*12+VALUE($B408&amp;""))</f>
        <v/>
      </c>
      <c r="N408" s="63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3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3">
        <f>IF($A408="","",IF(COUNTIF(변동분석!$E$7:$E$506,O408)&gt;0,"Y","N"))</f>
        <v/>
      </c>
      <c r="W408" s="63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3">
        <f>IF($A408="","",IFERROR(INDEX(계정매핑!$E$5:$E$504,MATCH($F408&amp;"",계정매핑!$A$5:$A$504,0))&amp;"","공통비"))</f>
        <v/>
      </c>
      <c r="AF408" s="63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45709</v>
      </c>
      <c r="E409" s="91" t="inlineStr">
        <is>
          <t>KR</t>
        </is>
      </c>
      <c r="F409" s="91" t="n">
        <v>62701000</v>
      </c>
      <c r="G409" s="91" t="n">
        <v>1502</v>
      </c>
      <c r="H409" s="92" t="n">
        <v>40983000</v>
      </c>
      <c r="I409" s="91" t="inlineStr">
        <is>
          <t>2월 광고 집행 - E미디어</t>
        </is>
      </c>
      <c r="J409" s="91" t="inlineStr">
        <is>
          <t>V10031</t>
        </is>
      </c>
      <c r="K409" s="91" t="inlineStr">
        <is>
          <t>E미디어</t>
        </is>
      </c>
      <c r="M409" s="9">
        <f>IF($A409="","",VALUE($A409&amp;"")*12+VALUE($B409&amp;""))</f>
        <v/>
      </c>
      <c r="N409" s="63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3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3">
        <f>IF($A409="","",IF(COUNTIF(변동분석!$E$7:$E$506,O409)&gt;0,"Y","N"))</f>
        <v/>
      </c>
      <c r="W409" s="63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3">
        <f>IF($A409="","",IFERROR(INDEX(계정매핑!$E$5:$E$504,MATCH($F409&amp;"",계정매핑!$A$5:$A$504,0))&amp;"","공통비"))</f>
        <v/>
      </c>
      <c r="AF409" s="63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45709</v>
      </c>
      <c r="E410" s="91" t="inlineStr">
        <is>
          <t>KR</t>
        </is>
      </c>
      <c r="F410" s="91" t="n">
        <v>62902000</v>
      </c>
      <c r="G410" s="91" t="n">
        <v>1401</v>
      </c>
      <c r="H410" s="92" t="n">
        <v>2488000</v>
      </c>
      <c r="I410" s="91" t="inlineStr">
        <is>
          <t>2월 업무 위탁 수수료 - J콜센터</t>
        </is>
      </c>
      <c r="J410" s="91" t="inlineStr">
        <is>
          <t>V10015</t>
        </is>
      </c>
      <c r="K410" s="91" t="inlineStr">
        <is>
          <t>J콜센터</t>
        </is>
      </c>
      <c r="M410" s="9">
        <f>IF($A410="","",VALUE($A410&amp;"")*12+VALUE($B410&amp;""))</f>
        <v/>
      </c>
      <c r="N410" s="63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3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3">
        <f>IF($A410="","",IF(COUNTIF(변동분석!$E$7:$E$506,O410)&gt;0,"Y","N"))</f>
        <v/>
      </c>
      <c r="W410" s="63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3">
        <f>IF($A410="","",IFERROR(INDEX(계정매핑!$E$5:$E$504,MATCH($F410&amp;"",계정매핑!$A$5:$A$504,0))&amp;"","공통비"))</f>
        <v/>
      </c>
      <c r="AF410" s="63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45710</v>
      </c>
      <c r="E411" s="91" t="inlineStr">
        <is>
          <t>KR</t>
        </is>
      </c>
      <c r="F411" s="91" t="n">
        <v>62101000</v>
      </c>
      <c r="G411" s="91" t="n">
        <v>1501</v>
      </c>
      <c r="H411" s="92" t="n">
        <v>573000</v>
      </c>
      <c r="I411" s="91" t="inlineStr">
        <is>
          <t>2월 국내출장 - M항공</t>
        </is>
      </c>
      <c r="J411" s="91" t="inlineStr">
        <is>
          <t>V10001</t>
        </is>
      </c>
      <c r="K411" s="91" t="inlineStr">
        <is>
          <t>M항공</t>
        </is>
      </c>
      <c r="M411" s="9">
        <f>IF($A411="","",VALUE($A411&amp;"")*12+VALUE($B411&amp;""))</f>
        <v/>
      </c>
      <c r="N411" s="63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3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3">
        <f>IF($A411="","",IF(COUNTIF(변동분석!$E$7:$E$506,O411)&gt;0,"Y","N"))</f>
        <v/>
      </c>
      <c r="W411" s="63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3">
        <f>IF($A411="","",IFERROR(INDEX(계정매핑!$E$5:$E$504,MATCH($F411&amp;"",계정매핑!$A$5:$A$504,0))&amp;"","공통비"))</f>
        <v/>
      </c>
      <c r="AF411" s="63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45710</v>
      </c>
      <c r="E412" s="91" t="inlineStr">
        <is>
          <t>KR</t>
        </is>
      </c>
      <c r="F412" s="91" t="n">
        <v>62101000</v>
      </c>
      <c r="G412" s="91" t="n">
        <v>1951</v>
      </c>
      <c r="H412" s="92" t="n">
        <v>452000</v>
      </c>
      <c r="I412" s="91" t="inlineStr">
        <is>
          <t>2월 국내출장 - M항공</t>
        </is>
      </c>
      <c r="J412" s="91" t="inlineStr">
        <is>
          <t>V10001</t>
        </is>
      </c>
      <c r="K412" s="91" t="inlineStr">
        <is>
          <t>M항공</t>
        </is>
      </c>
      <c r="M412" s="9">
        <f>IF($A412="","",VALUE($A412&amp;"")*12+VALUE($B412&amp;""))</f>
        <v/>
      </c>
      <c r="N412" s="63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3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3">
        <f>IF($A412="","",IF(COUNTIF(변동분석!$E$7:$E$506,O412)&gt;0,"Y","N"))</f>
        <v/>
      </c>
      <c r="W412" s="63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3">
        <f>IF($A412="","",IFERROR(INDEX(계정매핑!$E$5:$E$504,MATCH($F412&amp;"",계정매핑!$A$5:$A$504,0))&amp;"","공통비"))</f>
        <v/>
      </c>
      <c r="AF412" s="63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45710</v>
      </c>
      <c r="E413" s="91" t="inlineStr">
        <is>
          <t>KR</t>
        </is>
      </c>
      <c r="F413" s="91" t="n">
        <v>62201000</v>
      </c>
      <c r="G413" s="91" t="n">
        <v>1101</v>
      </c>
      <c r="H413" s="92" t="n">
        <v>216000</v>
      </c>
      <c r="I413" s="91" t="inlineStr">
        <is>
          <t>2월 통신요금 - P통신</t>
        </is>
      </c>
      <c r="J413" s="91" t="inlineStr">
        <is>
          <t>V10013</t>
        </is>
      </c>
      <c r="K413" s="91" t="inlineStr">
        <is>
          <t>P통신</t>
        </is>
      </c>
      <c r="M413" s="9">
        <f>IF($A413="","",VALUE($A413&amp;"")*12+VALUE($B413&amp;""))</f>
        <v/>
      </c>
      <c r="N413" s="63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3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3">
        <f>IF($A413="","",IF(COUNTIF(변동분석!$E$7:$E$506,O413)&gt;0,"Y","N"))</f>
        <v/>
      </c>
      <c r="W413" s="63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3">
        <f>IF($A413="","",IFERROR(INDEX(계정매핑!$E$5:$E$504,MATCH($F413&amp;"",계정매핑!$A$5:$A$504,0))&amp;"","공통비"))</f>
        <v/>
      </c>
      <c r="AF413" s="63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45710</v>
      </c>
      <c r="E414" s="91" t="inlineStr">
        <is>
          <t>KR</t>
        </is>
      </c>
      <c r="F414" s="91" t="n">
        <v>62201000</v>
      </c>
      <c r="G414" s="91" t="n">
        <v>1951</v>
      </c>
      <c r="H414" s="92" t="n">
        <v>211000</v>
      </c>
      <c r="I414" s="91" t="inlineStr">
        <is>
          <t>2월 통신요금 - P통신</t>
        </is>
      </c>
      <c r="J414" s="91" t="inlineStr">
        <is>
          <t>V10013</t>
        </is>
      </c>
      <c r="K414" s="91" t="inlineStr">
        <is>
          <t>P통신</t>
        </is>
      </c>
      <c r="M414" s="9">
        <f>IF($A414="","",VALUE($A414&amp;"")*12+VALUE($B414&amp;""))</f>
        <v/>
      </c>
      <c r="N414" s="63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3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3">
        <f>IF($A414="","",IF(COUNTIF(변동분석!$E$7:$E$506,O414)&gt;0,"Y","N"))</f>
        <v/>
      </c>
      <c r="W414" s="63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3">
        <f>IF($A414="","",IFERROR(INDEX(계정매핑!$E$5:$E$504,MATCH($F414&amp;"",계정매핑!$A$5:$A$504,0))&amp;"","공통비"))</f>
        <v/>
      </c>
      <c r="AF414" s="63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45710</v>
      </c>
      <c r="E415" s="91" t="inlineStr">
        <is>
          <t>KR</t>
        </is>
      </c>
      <c r="F415" s="91" t="n">
        <v>62501000</v>
      </c>
      <c r="G415" s="91" t="n">
        <v>1201</v>
      </c>
      <c r="H415" s="92" t="n">
        <v>149000</v>
      </c>
      <c r="I415" s="91" t="inlineStr">
        <is>
          <t>2월 회의 다과 - T케이터링</t>
        </is>
      </c>
      <c r="J415" s="91" t="inlineStr">
        <is>
          <t>V10005</t>
        </is>
      </c>
      <c r="K415" s="91" t="inlineStr">
        <is>
          <t>T케이터링</t>
        </is>
      </c>
      <c r="M415" s="9">
        <f>IF($A415="","",VALUE($A415&amp;"")*12+VALUE($B415&amp;""))</f>
        <v/>
      </c>
      <c r="N415" s="63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3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3">
        <f>IF($A415="","",IF(COUNTIF(변동분석!$E$7:$E$506,O415)&gt;0,"Y","N"))</f>
        <v/>
      </c>
      <c r="W415" s="63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3">
        <f>IF($A415="","",IFERROR(INDEX(계정매핑!$E$5:$E$504,MATCH($F415&amp;"",계정매핑!$A$5:$A$504,0))&amp;"","공통비"))</f>
        <v/>
      </c>
      <c r="AF415" s="63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45710</v>
      </c>
      <c r="E416" s="91" t="inlineStr">
        <is>
          <t>KR</t>
        </is>
      </c>
      <c r="F416" s="91" t="n">
        <v>62501000</v>
      </c>
      <c r="G416" s="91" t="n">
        <v>1701</v>
      </c>
      <c r="H416" s="92" t="n">
        <v>179000</v>
      </c>
      <c r="I416" s="91" t="inlineStr">
        <is>
          <t>2월 회의 다과 - (법인카드)</t>
        </is>
      </c>
      <c r="J416" s="91" t="inlineStr">
        <is>
          <t>V10009</t>
        </is>
      </c>
      <c r="K416" s="91" t="inlineStr">
        <is>
          <t>(법인카드)</t>
        </is>
      </c>
      <c r="M416" s="9">
        <f>IF($A416="","",VALUE($A416&amp;"")*12+VALUE($B416&amp;""))</f>
        <v/>
      </c>
      <c r="N416" s="63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3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3">
        <f>IF($A416="","",IF(COUNTIF(변동분석!$E$7:$E$506,O416)&gt;0,"Y","N"))</f>
        <v/>
      </c>
      <c r="W416" s="63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3">
        <f>IF($A416="","",IFERROR(INDEX(계정매핑!$E$5:$E$504,MATCH($F416&amp;"",계정매핑!$A$5:$A$504,0))&amp;"","공통비"))</f>
        <v/>
      </c>
      <c r="AF416" s="63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45710</v>
      </c>
      <c r="E417" s="91" t="inlineStr">
        <is>
          <t>KR</t>
        </is>
      </c>
      <c r="F417" s="91" t="n">
        <v>62902000</v>
      </c>
      <c r="G417" s="91" t="n">
        <v>1951</v>
      </c>
      <c r="H417" s="92" t="n">
        <v>2026000</v>
      </c>
      <c r="I417" s="91" t="inlineStr">
        <is>
          <t>2월 업무 위탁 수수료 - J콜센터</t>
        </is>
      </c>
      <c r="J417" s="91" t="inlineStr">
        <is>
          <t>V10015</t>
        </is>
      </c>
      <c r="K417" s="91" t="inlineStr">
        <is>
          <t>J콜센터</t>
        </is>
      </c>
      <c r="M417" s="9">
        <f>IF($A417="","",VALUE($A417&amp;"")*12+VALUE($B417&amp;""))</f>
        <v/>
      </c>
      <c r="N417" s="63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3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3">
        <f>IF($A417="","",IF(COUNTIF(변동분석!$E$7:$E$506,O417)&gt;0,"Y","N"))</f>
        <v/>
      </c>
      <c r="W417" s="63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3">
        <f>IF($A417="","",IFERROR(INDEX(계정매핑!$E$5:$E$504,MATCH($F417&amp;"",계정매핑!$A$5:$A$504,0))&amp;"","공통비"))</f>
        <v/>
      </c>
      <c r="AF417" s="63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45710</v>
      </c>
      <c r="E418" s="91" t="inlineStr">
        <is>
          <t>KR</t>
        </is>
      </c>
      <c r="F418" s="91" t="n">
        <v>63101000</v>
      </c>
      <c r="G418" s="91" t="n">
        <v>1601</v>
      </c>
      <c r="H418" s="92" t="n">
        <v>4873000</v>
      </c>
      <c r="I418" s="91" t="inlineStr">
        <is>
          <t>2월 사무실 임차료 - BB부동산</t>
        </is>
      </c>
      <c r="J418" s="91" t="inlineStr">
        <is>
          <t>V10027</t>
        </is>
      </c>
      <c r="K418" s="91" t="inlineStr">
        <is>
          <t>BB부동산</t>
        </is>
      </c>
      <c r="M418" s="9">
        <f>IF($A418="","",VALUE($A418&amp;"")*12+VALUE($B418&amp;""))</f>
        <v/>
      </c>
      <c r="N418" s="63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3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3">
        <f>IF($A418="","",IF(COUNTIF(변동분석!$E$7:$E$506,O418)&gt;0,"Y","N"))</f>
        <v/>
      </c>
      <c r="W418" s="63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3">
        <f>IF($A418="","",IFERROR(INDEX(계정매핑!$E$5:$E$504,MATCH($F418&amp;"",계정매핑!$A$5:$A$504,0))&amp;"","공통비"))</f>
        <v/>
      </c>
      <c r="AF418" s="63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45711</v>
      </c>
      <c r="E419" s="91" t="inlineStr">
        <is>
          <t>KR</t>
        </is>
      </c>
      <c r="F419" s="91" t="n">
        <v>62101000</v>
      </c>
      <c r="G419" s="91" t="n">
        <v>1801</v>
      </c>
      <c r="H419" s="92" t="n">
        <v>196000</v>
      </c>
      <c r="I419" s="91" t="inlineStr">
        <is>
          <t>2월 국내출장 - (법인카드)</t>
        </is>
      </c>
      <c r="J419" s="91" t="inlineStr">
        <is>
          <t>V10009</t>
        </is>
      </c>
      <c r="K419" s="91" t="inlineStr">
        <is>
          <t>(법인카드)</t>
        </is>
      </c>
      <c r="M419" s="9">
        <f>IF($A419="","",VALUE($A419&amp;"")*12+VALUE($B419&amp;""))</f>
        <v/>
      </c>
      <c r="N419" s="63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3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3">
        <f>IF($A419="","",IF(COUNTIF(변동분석!$E$7:$E$506,O419)&gt;0,"Y","N"))</f>
        <v/>
      </c>
      <c r="W419" s="63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3">
        <f>IF($A419="","",IFERROR(INDEX(계정매핑!$E$5:$E$504,MATCH($F419&amp;"",계정매핑!$A$5:$A$504,0))&amp;"","공통비"))</f>
        <v/>
      </c>
      <c r="AF419" s="63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45711</v>
      </c>
      <c r="E420" s="91" t="inlineStr">
        <is>
          <t>KR</t>
        </is>
      </c>
      <c r="F420" s="91" t="n">
        <v>62102000</v>
      </c>
      <c r="G420" s="91" t="n">
        <v>1101</v>
      </c>
      <c r="H420" s="92" t="n">
        <v>105000</v>
      </c>
      <c r="I420" s="91" t="inlineStr">
        <is>
          <t>2월 해외출장 - M항공</t>
        </is>
      </c>
      <c r="J420" s="91" t="inlineStr">
        <is>
          <t>V10001</t>
        </is>
      </c>
      <c r="K420" s="91" t="inlineStr">
        <is>
          <t>M항공</t>
        </is>
      </c>
      <c r="M420" s="9">
        <f>IF($A420="","",VALUE($A420&amp;"")*12+VALUE($B420&amp;""))</f>
        <v/>
      </c>
      <c r="N420" s="63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3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3">
        <f>IF($A420="","",IF(COUNTIF(변동분석!$E$7:$E$506,O420)&gt;0,"Y","N"))</f>
        <v/>
      </c>
      <c r="W420" s="63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3">
        <f>IF($A420="","",IFERROR(INDEX(계정매핑!$E$5:$E$504,MATCH($F420&amp;"",계정매핑!$A$5:$A$504,0))&amp;"","공통비"))</f>
        <v/>
      </c>
      <c r="AF420" s="63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45711</v>
      </c>
      <c r="E421" s="91" t="inlineStr">
        <is>
          <t>KR</t>
        </is>
      </c>
      <c r="F421" s="91" t="n">
        <v>62201000</v>
      </c>
      <c r="G421" s="91" t="n">
        <v>1701</v>
      </c>
      <c r="H421" s="92" t="n">
        <v>3836000</v>
      </c>
      <c r="I421" s="91" t="inlineStr">
        <is>
          <t>2월 통신요금 - O텔레콤</t>
        </is>
      </c>
      <c r="J421" s="91" t="inlineStr">
        <is>
          <t>V10002</t>
        </is>
      </c>
      <c r="K421" s="91" t="inlineStr">
        <is>
          <t>O텔레콤</t>
        </is>
      </c>
      <c r="M421" s="9">
        <f>IF($A421="","",VALUE($A421&amp;"")*12+VALUE($B421&amp;""))</f>
        <v/>
      </c>
      <c r="N421" s="63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3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3">
        <f>IF($A421="","",IF(COUNTIF(변동분석!$E$7:$E$506,O421)&gt;0,"Y","N"))</f>
        <v/>
      </c>
      <c r="W421" s="63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3">
        <f>IF($A421="","",IFERROR(INDEX(계정매핑!$E$5:$E$504,MATCH($F421&amp;"",계정매핑!$A$5:$A$504,0))&amp;"","공통비"))</f>
        <v/>
      </c>
      <c r="AF421" s="63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45711</v>
      </c>
      <c r="E422" s="91" t="inlineStr">
        <is>
          <t>KR</t>
        </is>
      </c>
      <c r="F422" s="91" t="n">
        <v>62201000</v>
      </c>
      <c r="G422" s="91" t="n">
        <v>1701</v>
      </c>
      <c r="H422" s="92" t="n">
        <v>2526000</v>
      </c>
      <c r="I422" s="91" t="inlineStr">
        <is>
          <t>2월 통신요금 - P통신</t>
        </is>
      </c>
      <c r="J422" s="91" t="inlineStr">
        <is>
          <t>V10013</t>
        </is>
      </c>
      <c r="K422" s="91" t="inlineStr">
        <is>
          <t>P통신</t>
        </is>
      </c>
      <c r="M422" s="9">
        <f>IF($A422="","",VALUE($A422&amp;"")*12+VALUE($B422&amp;""))</f>
        <v/>
      </c>
      <c r="N422" s="63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3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3">
        <f>IF($A422="","",IF(COUNTIF(변동분석!$E$7:$E$506,O422)&gt;0,"Y","N"))</f>
        <v/>
      </c>
      <c r="W422" s="63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3">
        <f>IF($A422="","",IFERROR(INDEX(계정매핑!$E$5:$E$504,MATCH($F422&amp;"",계정매핑!$A$5:$A$504,0))&amp;"","공통비"))</f>
        <v/>
      </c>
      <c r="AF422" s="63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45711</v>
      </c>
      <c r="E423" s="91" t="inlineStr">
        <is>
          <t>KR</t>
        </is>
      </c>
      <c r="F423" s="91" t="n">
        <v>62301000</v>
      </c>
      <c r="G423" s="91" t="n">
        <v>1401</v>
      </c>
      <c r="H423" s="92" t="n">
        <v>125000</v>
      </c>
      <c r="I423" s="91" t="inlineStr">
        <is>
          <t>2월 소모품 구입 - Q오피스</t>
        </is>
      </c>
      <c r="J423" s="91" t="inlineStr">
        <is>
          <t>V10003</t>
        </is>
      </c>
      <c r="K423" s="91" t="inlineStr">
        <is>
          <t>Q오피스</t>
        </is>
      </c>
      <c r="M423" s="9">
        <f>IF($A423="","",VALUE($A423&amp;"")*12+VALUE($B423&amp;""))</f>
        <v/>
      </c>
      <c r="N423" s="63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3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3">
        <f>IF($A423="","",IF(COUNTIF(변동분석!$E$7:$E$506,O423)&gt;0,"Y","N"))</f>
        <v/>
      </c>
      <c r="W423" s="63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3">
        <f>IF($A423="","",IFERROR(INDEX(계정매핑!$E$5:$E$504,MATCH($F423&amp;"",계정매핑!$A$5:$A$504,0))&amp;"","공통비"))</f>
        <v/>
      </c>
      <c r="AF423" s="63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45711</v>
      </c>
      <c r="E424" s="91" t="inlineStr">
        <is>
          <t>KR</t>
        </is>
      </c>
      <c r="F424" s="91" t="n">
        <v>62601000</v>
      </c>
      <c r="G424" s="91" t="n">
        <v>1101</v>
      </c>
      <c r="H424" s="92" t="n">
        <v>3065000</v>
      </c>
      <c r="I424" s="91" t="inlineStr">
        <is>
          <t>2월 업무추진 - (법인카드)</t>
        </is>
      </c>
      <c r="J424" s="91" t="inlineStr">
        <is>
          <t>V10009</t>
        </is>
      </c>
      <c r="K424" s="91" t="inlineStr">
        <is>
          <t>(법인카드)</t>
        </is>
      </c>
      <c r="M424" s="9">
        <f>IF($A424="","",VALUE($A424&amp;"")*12+VALUE($B424&amp;""))</f>
        <v/>
      </c>
      <c r="N424" s="63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3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3">
        <f>IF($A424="","",IF(COUNTIF(변동분석!$E$7:$E$506,O424)&gt;0,"Y","N"))</f>
        <v/>
      </c>
      <c r="W424" s="63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3">
        <f>IF($A424="","",IFERROR(INDEX(계정매핑!$E$5:$E$504,MATCH($F424&amp;"",계정매핑!$A$5:$A$504,0))&amp;"","공통비"))</f>
        <v/>
      </c>
      <c r="AF424" s="63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45711</v>
      </c>
      <c r="E425" s="91" t="inlineStr">
        <is>
          <t>KR</t>
        </is>
      </c>
      <c r="F425" s="91" t="n">
        <v>62902000</v>
      </c>
      <c r="G425" s="91" t="n">
        <v>1201</v>
      </c>
      <c r="H425" s="92" t="n">
        <v>5137000</v>
      </c>
      <c r="I425" s="91" t="inlineStr">
        <is>
          <t>2월 업무 위탁 수수료 - X서비스</t>
        </is>
      </c>
      <c r="J425" s="91" t="inlineStr">
        <is>
          <t>V10019</t>
        </is>
      </c>
      <c r="K425" s="91" t="inlineStr">
        <is>
          <t>X서비스</t>
        </is>
      </c>
      <c r="M425" s="9">
        <f>IF($A425="","",VALUE($A425&amp;"")*12+VALUE($B425&amp;""))</f>
        <v/>
      </c>
      <c r="N425" s="63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3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3">
        <f>IF($A425="","",IF(COUNTIF(변동분석!$E$7:$E$506,O425)&gt;0,"Y","N"))</f>
        <v/>
      </c>
      <c r="W425" s="63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3">
        <f>IF($A425="","",IFERROR(INDEX(계정매핑!$E$5:$E$504,MATCH($F425&amp;"",계정매핑!$A$5:$A$504,0))&amp;"","공통비"))</f>
        <v/>
      </c>
      <c r="AF425" s="63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45711</v>
      </c>
      <c r="E426" s="91" t="inlineStr">
        <is>
          <t>KR</t>
        </is>
      </c>
      <c r="F426" s="91" t="n">
        <v>62902000</v>
      </c>
      <c r="G426" s="91" t="n">
        <v>1801</v>
      </c>
      <c r="H426" s="92" t="n">
        <v>1766000</v>
      </c>
      <c r="I426" s="91" t="inlineStr">
        <is>
          <t>2월 콜 위탁 수수료(건별)</t>
        </is>
      </c>
      <c r="J426" s="91" t="inlineStr">
        <is>
          <t>V10015</t>
        </is>
      </c>
      <c r="K426" s="91" t="inlineStr">
        <is>
          <t>J콜센터</t>
        </is>
      </c>
      <c r="M426" s="9">
        <f>IF($A426="","",VALUE($A426&amp;"")*12+VALUE($B426&amp;""))</f>
        <v/>
      </c>
      <c r="N426" s="63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3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3">
        <f>IF($A426="","",IF(COUNTIF(변동분석!$E$7:$E$506,O426)&gt;0,"Y","N"))</f>
        <v/>
      </c>
      <c r="W426" s="63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3">
        <f>IF($A426="","",IFERROR(INDEX(계정매핑!$E$5:$E$504,MATCH($F426&amp;"",계정매핑!$A$5:$A$504,0))&amp;"","공통비"))</f>
        <v/>
      </c>
      <c r="AF426" s="63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45712</v>
      </c>
      <c r="E427" s="91" t="inlineStr">
        <is>
          <t>KR</t>
        </is>
      </c>
      <c r="F427" s="91" t="n">
        <v>62101000</v>
      </c>
      <c r="G427" s="91" t="n">
        <v>1301</v>
      </c>
      <c r="H427" s="92" t="n">
        <v>456000</v>
      </c>
      <c r="I427" s="91" t="inlineStr">
        <is>
          <t>2월 국내출장 - (법인카드)</t>
        </is>
      </c>
      <c r="J427" s="91" t="inlineStr">
        <is>
          <t>V10009</t>
        </is>
      </c>
      <c r="K427" s="91" t="inlineStr">
        <is>
          <t>(법인카드)</t>
        </is>
      </c>
      <c r="M427" s="9">
        <f>IF($A427="","",VALUE($A427&amp;"")*12+VALUE($B427&amp;""))</f>
        <v/>
      </c>
      <c r="N427" s="63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3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3">
        <f>IF($A427="","",IF(COUNTIF(변동분석!$E$7:$E$506,O427)&gt;0,"Y","N"))</f>
        <v/>
      </c>
      <c r="W427" s="63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3">
        <f>IF($A427="","",IFERROR(INDEX(계정매핑!$E$5:$E$504,MATCH($F427&amp;"",계정매핑!$A$5:$A$504,0))&amp;"","공통비"))</f>
        <v/>
      </c>
      <c r="AF427" s="63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45712</v>
      </c>
      <c r="E428" s="91" t="inlineStr">
        <is>
          <t>KR</t>
        </is>
      </c>
      <c r="F428" s="91" t="n">
        <v>62101000</v>
      </c>
      <c r="G428" s="91" t="n">
        <v>1401</v>
      </c>
      <c r="H428" s="92" t="n">
        <v>536000</v>
      </c>
      <c r="I428" s="91" t="inlineStr">
        <is>
          <t>2월 국내출장 - L여행사</t>
        </is>
      </c>
      <c r="J428" s="91" t="inlineStr">
        <is>
          <t>V10017</t>
        </is>
      </c>
      <c r="K428" s="91" t="inlineStr">
        <is>
          <t>L여행사</t>
        </is>
      </c>
      <c r="M428" s="9">
        <f>IF($A428="","",VALUE($A428&amp;"")*12+VALUE($B428&amp;""))</f>
        <v/>
      </c>
      <c r="N428" s="63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3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3">
        <f>IF($A428="","",IF(COUNTIF(변동분석!$E$7:$E$506,O428)&gt;0,"Y","N"))</f>
        <v/>
      </c>
      <c r="W428" s="63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3">
        <f>IF($A428="","",IFERROR(INDEX(계정매핑!$E$5:$E$504,MATCH($F428&amp;"",계정매핑!$A$5:$A$504,0))&amp;"","공통비"))</f>
        <v/>
      </c>
      <c r="AF428" s="63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45712</v>
      </c>
      <c r="E429" s="91" t="inlineStr">
        <is>
          <t>KR</t>
        </is>
      </c>
      <c r="F429" s="91" t="n">
        <v>62102000</v>
      </c>
      <c r="G429" s="91" t="n">
        <v>1101</v>
      </c>
      <c r="H429" s="92" t="n">
        <v>173000</v>
      </c>
      <c r="I429" s="91" t="inlineStr">
        <is>
          <t>2월 해외출장 - N호텔</t>
        </is>
      </c>
      <c r="J429" s="91" t="inlineStr">
        <is>
          <t>V10008</t>
        </is>
      </c>
      <c r="K429" s="91" t="inlineStr">
        <is>
          <t>N호텔</t>
        </is>
      </c>
      <c r="M429" s="9">
        <f>IF($A429="","",VALUE($A429&amp;"")*12+VALUE($B429&amp;""))</f>
        <v/>
      </c>
      <c r="N429" s="63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3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3">
        <f>IF($A429="","",IF(COUNTIF(변동분석!$E$7:$E$506,O429)&gt;0,"Y","N"))</f>
        <v/>
      </c>
      <c r="W429" s="63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3">
        <f>IF($A429="","",IFERROR(INDEX(계정매핑!$E$5:$E$504,MATCH($F429&amp;"",계정매핑!$A$5:$A$504,0))&amp;"","공통비"))</f>
        <v/>
      </c>
      <c r="AF429" s="63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45712</v>
      </c>
      <c r="E430" s="91" t="inlineStr">
        <is>
          <t>KR</t>
        </is>
      </c>
      <c r="F430" s="91" t="n">
        <v>62301000</v>
      </c>
      <c r="G430" s="91" t="n">
        <v>1201</v>
      </c>
      <c r="H430" s="92" t="n">
        <v>186000</v>
      </c>
      <c r="I430" s="91" t="inlineStr">
        <is>
          <t>2월 소모품 구입 - Q오피스</t>
        </is>
      </c>
      <c r="J430" s="91" t="inlineStr">
        <is>
          <t>V10003</t>
        </is>
      </c>
      <c r="K430" s="91" t="inlineStr">
        <is>
          <t>Q오피스</t>
        </is>
      </c>
      <c r="M430" s="9">
        <f>IF($A430="","",VALUE($A430&amp;"")*12+VALUE($B430&amp;""))</f>
        <v/>
      </c>
      <c r="N430" s="63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3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3">
        <f>IF($A430="","",IF(COUNTIF(변동분석!$E$7:$E$506,O430)&gt;0,"Y","N"))</f>
        <v/>
      </c>
      <c r="W430" s="63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3">
        <f>IF($A430="","",IFERROR(INDEX(계정매핑!$E$5:$E$504,MATCH($F430&amp;"",계정매핑!$A$5:$A$504,0))&amp;"","공통비"))</f>
        <v/>
      </c>
      <c r="AF430" s="63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45712</v>
      </c>
      <c r="E431" s="91" t="inlineStr">
        <is>
          <t>KR</t>
        </is>
      </c>
      <c r="F431" s="91" t="n">
        <v>62501000</v>
      </c>
      <c r="G431" s="91" t="n">
        <v>1101</v>
      </c>
      <c r="H431" s="92" t="n">
        <v>254000</v>
      </c>
      <c r="I431" s="91" t="inlineStr">
        <is>
          <t>2월 회의 다과 - (법인카드)</t>
        </is>
      </c>
      <c r="J431" s="91" t="inlineStr">
        <is>
          <t>V10009</t>
        </is>
      </c>
      <c r="K431" s="91" t="inlineStr">
        <is>
          <t>(법인카드)</t>
        </is>
      </c>
      <c r="M431" s="9">
        <f>IF($A431="","",VALUE($A431&amp;"")*12+VALUE($B431&amp;""))</f>
        <v/>
      </c>
      <c r="N431" s="63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3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3">
        <f>IF($A431="","",IF(COUNTIF(변동분석!$E$7:$E$506,O431)&gt;0,"Y","N"))</f>
        <v/>
      </c>
      <c r="W431" s="63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3">
        <f>IF($A431="","",IFERROR(INDEX(계정매핑!$E$5:$E$504,MATCH($F431&amp;"",계정매핑!$A$5:$A$504,0))&amp;"","공통비"))</f>
        <v/>
      </c>
      <c r="AF431" s="63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45712</v>
      </c>
      <c r="E432" s="91" t="inlineStr">
        <is>
          <t>KR</t>
        </is>
      </c>
      <c r="F432" s="91" t="n">
        <v>62501000</v>
      </c>
      <c r="G432" s="91" t="n">
        <v>1801</v>
      </c>
      <c r="H432" s="92" t="n">
        <v>143000</v>
      </c>
      <c r="I432" s="91" t="inlineStr">
        <is>
          <t>2월 회의 다과 - (법인카드)</t>
        </is>
      </c>
      <c r="J432" s="91" t="inlineStr">
        <is>
          <t>V10009</t>
        </is>
      </c>
      <c r="K432" s="91" t="inlineStr">
        <is>
          <t>(법인카드)</t>
        </is>
      </c>
      <c r="M432" s="9">
        <f>IF($A432="","",VALUE($A432&amp;"")*12+VALUE($B432&amp;""))</f>
        <v/>
      </c>
      <c r="N432" s="63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3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3">
        <f>IF($A432="","",IF(COUNTIF(변동분석!$E$7:$E$506,O432)&gt;0,"Y","N"))</f>
        <v/>
      </c>
      <c r="W432" s="63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3">
        <f>IF($A432="","",IFERROR(INDEX(계정매핑!$E$5:$E$504,MATCH($F432&amp;"",계정매핑!$A$5:$A$504,0))&amp;"","공통비"))</f>
        <v/>
      </c>
      <c r="AF432" s="63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45712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1842000</v>
      </c>
      <c r="I433" s="91" t="inlineStr">
        <is>
          <t>2월 콜 위탁 수수료(건별)</t>
        </is>
      </c>
      <c r="J433" s="91" t="inlineStr">
        <is>
          <t>V10015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3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3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3">
        <f>IF($A433="","",IF(COUNTIF(변동분석!$E$7:$E$506,O433)&gt;0,"Y","N"))</f>
        <v/>
      </c>
      <c r="W433" s="63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3">
        <f>IF($A433="","",IFERROR(INDEX(계정매핑!$E$5:$E$504,MATCH($F433&amp;"",계정매핑!$A$5:$A$504,0))&amp;"","공통비"))</f>
        <v/>
      </c>
      <c r="AF433" s="63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45712</v>
      </c>
      <c r="E434" s="91" t="inlineStr">
        <is>
          <t>KR</t>
        </is>
      </c>
      <c r="F434" s="91" t="n">
        <v>63001000</v>
      </c>
      <c r="G434" s="91" t="n">
        <v>1951</v>
      </c>
      <c r="H434" s="92" t="n">
        <v>3222000</v>
      </c>
      <c r="I434" s="91" t="inlineStr">
        <is>
          <t>2월 SW 유지보수 - Z시스템</t>
        </is>
      </c>
      <c r="J434" s="91" t="inlineStr">
        <is>
          <t>V10011</t>
        </is>
      </c>
      <c r="K434" s="91" t="inlineStr">
        <is>
          <t>Z시스템</t>
        </is>
      </c>
      <c r="M434" s="9">
        <f>IF($A434="","",VALUE($A434&amp;"")*12+VALUE($B434&amp;""))</f>
        <v/>
      </c>
      <c r="N434" s="63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3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3">
        <f>IF($A434="","",IF(COUNTIF(변동분석!$E$7:$E$506,O434)&gt;0,"Y","N"))</f>
        <v/>
      </c>
      <c r="W434" s="63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3">
        <f>IF($A434="","",IFERROR(INDEX(계정매핑!$E$5:$E$504,MATCH($F434&amp;"",계정매핑!$A$5:$A$504,0))&amp;"","공통비"))</f>
        <v/>
      </c>
      <c r="AF434" s="63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45713</v>
      </c>
      <c r="E435" s="91" t="inlineStr">
        <is>
          <t>KR</t>
        </is>
      </c>
      <c r="F435" s="91" t="n">
        <v>62101000</v>
      </c>
      <c r="G435" s="91" t="n">
        <v>1401</v>
      </c>
      <c r="H435" s="92" t="n">
        <v>308000</v>
      </c>
      <c r="I435" s="91" t="inlineStr">
        <is>
          <t>2월 국내출장 - (법인카드)</t>
        </is>
      </c>
      <c r="J435" s="91" t="inlineStr">
        <is>
          <t>V10009</t>
        </is>
      </c>
      <c r="K435" s="91" t="inlineStr">
        <is>
          <t>(법인카드)</t>
        </is>
      </c>
      <c r="M435" s="9">
        <f>IF($A435="","",VALUE($A435&amp;"")*12+VALUE($B435&amp;""))</f>
        <v/>
      </c>
      <c r="N435" s="63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3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3">
        <f>IF($A435="","",IF(COUNTIF(변동분석!$E$7:$E$506,O435)&gt;0,"Y","N"))</f>
        <v/>
      </c>
      <c r="W435" s="63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3">
        <f>IF($A435="","",IFERROR(INDEX(계정매핑!$E$5:$E$504,MATCH($F435&amp;"",계정매핑!$A$5:$A$504,0))&amp;"","공통비"))</f>
        <v/>
      </c>
      <c r="AF435" s="63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45713</v>
      </c>
      <c r="E436" s="91" t="inlineStr">
        <is>
          <t>KR</t>
        </is>
      </c>
      <c r="F436" s="91" t="n">
        <v>62102000</v>
      </c>
      <c r="G436" s="91" t="n">
        <v>1502</v>
      </c>
      <c r="H436" s="92" t="n">
        <v>340000</v>
      </c>
      <c r="I436" s="91" t="inlineStr">
        <is>
          <t>2월 해외출장 - M항공</t>
        </is>
      </c>
      <c r="J436" s="91" t="inlineStr">
        <is>
          <t>V10001</t>
        </is>
      </c>
      <c r="K436" s="91" t="inlineStr">
        <is>
          <t>M항공</t>
        </is>
      </c>
      <c r="M436" s="9">
        <f>IF($A436="","",VALUE($A436&amp;"")*12+VALUE($B436&amp;""))</f>
        <v/>
      </c>
      <c r="N436" s="63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3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3">
        <f>IF($A436="","",IF(COUNTIF(변동분석!$E$7:$E$506,O436)&gt;0,"Y","N"))</f>
        <v/>
      </c>
      <c r="W436" s="63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3">
        <f>IF($A436="","",IFERROR(INDEX(계정매핑!$E$5:$E$504,MATCH($F436&amp;"",계정매핑!$A$5:$A$504,0))&amp;"","공통비"))</f>
        <v/>
      </c>
      <c r="AF436" s="63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45713</v>
      </c>
      <c r="E437" s="91" t="inlineStr">
        <is>
          <t>KR</t>
        </is>
      </c>
      <c r="F437" s="91" t="n">
        <v>62201000</v>
      </c>
      <c r="G437" s="91" t="n">
        <v>1401</v>
      </c>
      <c r="H437" s="92" t="n">
        <v>139000</v>
      </c>
      <c r="I437" s="91" t="inlineStr">
        <is>
          <t>2월 통신요금 - O텔레콤</t>
        </is>
      </c>
      <c r="J437" s="91" t="inlineStr">
        <is>
          <t>V10002</t>
        </is>
      </c>
      <c r="K437" s="91" t="inlineStr">
        <is>
          <t>O텔레콤</t>
        </is>
      </c>
      <c r="M437" s="9">
        <f>IF($A437="","",VALUE($A437&amp;"")*12+VALUE($B437&amp;""))</f>
        <v/>
      </c>
      <c r="N437" s="63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3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3">
        <f>IF($A437="","",IF(COUNTIF(변동분석!$E$7:$E$506,O437)&gt;0,"Y","N"))</f>
        <v/>
      </c>
      <c r="W437" s="63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3">
        <f>IF($A437="","",IFERROR(INDEX(계정매핑!$E$5:$E$504,MATCH($F437&amp;"",계정매핑!$A$5:$A$504,0))&amp;"","공통비"))</f>
        <v/>
      </c>
      <c r="AF437" s="63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45713</v>
      </c>
      <c r="E438" s="91" t="inlineStr">
        <is>
          <t>KR</t>
        </is>
      </c>
      <c r="F438" s="91" t="n">
        <v>62201000</v>
      </c>
      <c r="G438" s="91" t="n">
        <v>1502</v>
      </c>
      <c r="H438" s="92" t="n">
        <v>275000</v>
      </c>
      <c r="I438" s="91" t="inlineStr">
        <is>
          <t>2월 통신요금 - P통신</t>
        </is>
      </c>
      <c r="J438" s="91" t="inlineStr">
        <is>
          <t>V10013</t>
        </is>
      </c>
      <c r="K438" s="91" t="inlineStr">
        <is>
          <t>P통신</t>
        </is>
      </c>
      <c r="M438" s="9">
        <f>IF($A438="","",VALUE($A438&amp;"")*12+VALUE($B438&amp;""))</f>
        <v/>
      </c>
      <c r="N438" s="63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3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3">
        <f>IF($A438="","",IF(COUNTIF(변동분석!$E$7:$E$506,O438)&gt;0,"Y","N"))</f>
        <v/>
      </c>
      <c r="W438" s="63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3">
        <f>IF($A438="","",IFERROR(INDEX(계정매핑!$E$5:$E$504,MATCH($F438&amp;"",계정매핑!$A$5:$A$504,0))&amp;"","공통비"))</f>
        <v/>
      </c>
      <c r="AF438" s="63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45713</v>
      </c>
      <c r="E439" s="91" t="inlineStr">
        <is>
          <t>KR</t>
        </is>
      </c>
      <c r="F439" s="91" t="n">
        <v>62201000</v>
      </c>
      <c r="G439" s="91" t="n">
        <v>1801</v>
      </c>
      <c r="H439" s="92" t="n">
        <v>4710000</v>
      </c>
      <c r="I439" s="91" t="inlineStr">
        <is>
          <t>2월 통신요금 - O텔레콤</t>
        </is>
      </c>
      <c r="J439" s="91" t="inlineStr">
        <is>
          <t>V10002</t>
        </is>
      </c>
      <c r="K439" s="91" t="inlineStr">
        <is>
          <t>O텔레콤</t>
        </is>
      </c>
      <c r="M439" s="9">
        <f>IF($A439="","",VALUE($A439&amp;"")*12+VALUE($B439&amp;""))</f>
        <v/>
      </c>
      <c r="N439" s="63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3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3">
        <f>IF($A439="","",IF(COUNTIF(변동분석!$E$7:$E$506,O439)&gt;0,"Y","N"))</f>
        <v/>
      </c>
      <c r="W439" s="63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3">
        <f>IF($A439="","",IFERROR(INDEX(계정매핑!$E$5:$E$504,MATCH($F439&amp;"",계정매핑!$A$5:$A$504,0))&amp;"","공통비"))</f>
        <v/>
      </c>
      <c r="AF439" s="63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45713</v>
      </c>
      <c r="E440" s="91" t="inlineStr">
        <is>
          <t>KR</t>
        </is>
      </c>
      <c r="F440" s="91" t="n">
        <v>62902000</v>
      </c>
      <c r="G440" s="91" t="n">
        <v>1801</v>
      </c>
      <c r="H440" s="92" t="n">
        <v>1840000</v>
      </c>
      <c r="I440" s="91" t="inlineStr">
        <is>
          <t>2월 콜 위탁 수수료(건별)</t>
        </is>
      </c>
      <c r="J440" s="91" t="inlineStr">
        <is>
          <t>V10015</t>
        </is>
      </c>
      <c r="K440" s="91" t="inlineStr">
        <is>
          <t>J콜센터</t>
        </is>
      </c>
      <c r="M440" s="9">
        <f>IF($A440="","",VALUE($A440&amp;"")*12+VALUE($B440&amp;""))</f>
        <v/>
      </c>
      <c r="N440" s="63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3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3">
        <f>IF($A440="","",IF(COUNTIF(변동분석!$E$7:$E$506,O440)&gt;0,"Y","N"))</f>
        <v/>
      </c>
      <c r="W440" s="63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3">
        <f>IF($A440="","",IFERROR(INDEX(계정매핑!$E$5:$E$504,MATCH($F440&amp;"",계정매핑!$A$5:$A$504,0))&amp;"","공통비"))</f>
        <v/>
      </c>
      <c r="AF440" s="63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45713</v>
      </c>
      <c r="E441" s="91" t="inlineStr">
        <is>
          <t>KR</t>
        </is>
      </c>
      <c r="F441" s="91" t="n">
        <v>63002000</v>
      </c>
      <c r="G441" s="91" t="n">
        <v>1701</v>
      </c>
      <c r="H441" s="92" t="n">
        <v>65000000</v>
      </c>
      <c r="I441" s="91" t="inlineStr">
        <is>
          <t>2월 클라우드 사용료 - C클라우드</t>
        </is>
      </c>
      <c r="J441" s="91" t="inlineStr">
        <is>
          <t>V10025</t>
        </is>
      </c>
      <c r="K441" s="91" t="inlineStr">
        <is>
          <t>C클라우드</t>
        </is>
      </c>
      <c r="M441" s="9">
        <f>IF($A441="","",VALUE($A441&amp;"")*12+VALUE($B441&amp;""))</f>
        <v/>
      </c>
      <c r="N441" s="63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3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3">
        <f>IF($A441="","",IF(COUNTIF(변동분석!$E$7:$E$506,O441)&gt;0,"Y","N"))</f>
        <v/>
      </c>
      <c r="W441" s="63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3">
        <f>IF($A441="","",IFERROR(INDEX(계정매핑!$E$5:$E$504,MATCH($F441&amp;"",계정매핑!$A$5:$A$504,0))&amp;"","공통비"))</f>
        <v/>
      </c>
      <c r="AF441" s="63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45714</v>
      </c>
      <c r="E442" s="91" t="inlineStr">
        <is>
          <t>KR</t>
        </is>
      </c>
      <c r="F442" s="91" t="n">
        <v>62301000</v>
      </c>
      <c r="G442" s="91" t="n">
        <v>1801</v>
      </c>
      <c r="H442" s="92" t="n">
        <v>741000</v>
      </c>
      <c r="I442" s="91" t="inlineStr">
        <is>
          <t>2월 소모품 구입 - R문구</t>
        </is>
      </c>
      <c r="J442" s="91" t="inlineStr">
        <is>
          <t>V10021</t>
        </is>
      </c>
      <c r="K442" s="91" t="inlineStr">
        <is>
          <t>R문구</t>
        </is>
      </c>
      <c r="M442" s="9">
        <f>IF($A442="","",VALUE($A442&amp;"")*12+VALUE($B442&amp;""))</f>
        <v/>
      </c>
      <c r="N442" s="63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3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3">
        <f>IF($A442="","",IF(COUNTIF(변동분석!$E$7:$E$506,O442)&gt;0,"Y","N"))</f>
        <v/>
      </c>
      <c r="W442" s="63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3">
        <f>IF($A442="","",IFERROR(INDEX(계정매핑!$E$5:$E$504,MATCH($F442&amp;"",계정매핑!$A$5:$A$504,0))&amp;"","공통비"))</f>
        <v/>
      </c>
      <c r="AF442" s="63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45714</v>
      </c>
      <c r="E443" s="91" t="inlineStr">
        <is>
          <t>KR</t>
        </is>
      </c>
      <c r="F443" s="91" t="n">
        <v>62401000</v>
      </c>
      <c r="G443" s="91" t="n">
        <v>1502</v>
      </c>
      <c r="H443" s="92" t="n">
        <v>2041000</v>
      </c>
      <c r="I443" s="91" t="inlineStr">
        <is>
          <t>2월 인쇄물 제작 - G인쇄</t>
        </is>
      </c>
      <c r="J443" s="91" t="inlineStr">
        <is>
          <t>V10004</t>
        </is>
      </c>
      <c r="K443" s="91" t="inlineStr">
        <is>
          <t>G인쇄</t>
        </is>
      </c>
      <c r="M443" s="9">
        <f>IF($A443="","",VALUE($A443&amp;"")*12+VALUE($B443&amp;""))</f>
        <v/>
      </c>
      <c r="N443" s="63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3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3">
        <f>IF($A443="","",IF(COUNTIF(변동분석!$E$7:$E$506,O443)&gt;0,"Y","N"))</f>
        <v/>
      </c>
      <c r="W443" s="63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3">
        <f>IF($A443="","",IFERROR(INDEX(계정매핑!$E$5:$E$504,MATCH($F443&amp;"",계정매핑!$A$5:$A$504,0))&amp;"","공통비"))</f>
        <v/>
      </c>
      <c r="AF443" s="63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45714</v>
      </c>
      <c r="E444" s="91" t="inlineStr">
        <is>
          <t>KR</t>
        </is>
      </c>
      <c r="F444" s="91" t="n">
        <v>62601000</v>
      </c>
      <c r="G444" s="91" t="n">
        <v>1501</v>
      </c>
      <c r="H444" s="92" t="n">
        <v>880000</v>
      </c>
      <c r="I444" s="91" t="inlineStr">
        <is>
          <t>2월 업무추진 - (법인카드)</t>
        </is>
      </c>
      <c r="J444" s="91" t="inlineStr">
        <is>
          <t>V10009</t>
        </is>
      </c>
      <c r="K444" s="91" t="inlineStr">
        <is>
          <t>(법인카드)</t>
        </is>
      </c>
      <c r="M444" s="9">
        <f>IF($A444="","",VALUE($A444&amp;"")*12+VALUE($B444&amp;""))</f>
        <v/>
      </c>
      <c r="N444" s="63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3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3">
        <f>IF($A444="","",IF(COUNTIF(변동분석!$E$7:$E$506,O444)&gt;0,"Y","N"))</f>
        <v/>
      </c>
      <c r="W444" s="63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3">
        <f>IF($A444="","",IFERROR(INDEX(계정매핑!$E$5:$E$504,MATCH($F444&amp;"",계정매핑!$A$5:$A$504,0))&amp;"","공통비"))</f>
        <v/>
      </c>
      <c r="AF444" s="63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45714</v>
      </c>
      <c r="E445" s="91" t="inlineStr">
        <is>
          <t>KR</t>
        </is>
      </c>
      <c r="F445" s="91" t="n">
        <v>63101000</v>
      </c>
      <c r="G445" s="91" t="n">
        <v>1601</v>
      </c>
      <c r="H445" s="92" t="n">
        <v>6231000</v>
      </c>
      <c r="I445" s="91" t="inlineStr">
        <is>
          <t>2월 사무실 임차료 - AA빌딩</t>
        </is>
      </c>
      <c r="J445" s="91" t="inlineStr">
        <is>
          <t>V10007</t>
        </is>
      </c>
      <c r="K445" s="91" t="inlineStr">
        <is>
          <t>AA빌딩</t>
        </is>
      </c>
      <c r="M445" s="9">
        <f>IF($A445="","",VALUE($A445&amp;"")*12+VALUE($B445&amp;""))</f>
        <v/>
      </c>
      <c r="N445" s="63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3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3">
        <f>IF($A445="","",IF(COUNTIF(변동분석!$E$7:$E$506,O445)&gt;0,"Y","N"))</f>
        <v/>
      </c>
      <c r="W445" s="63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3">
        <f>IF($A445="","",IFERROR(INDEX(계정매핑!$E$5:$E$504,MATCH($F445&amp;"",계정매핑!$A$5:$A$504,0))&amp;"","공통비"))</f>
        <v/>
      </c>
      <c r="AF445" s="63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45714</v>
      </c>
      <c r="E446" s="91" t="inlineStr">
        <is>
          <t>KR</t>
        </is>
      </c>
      <c r="F446" s="91" t="n">
        <v>63101000</v>
      </c>
      <c r="G446" s="91" t="n">
        <v>1602</v>
      </c>
      <c r="H446" s="92" t="n">
        <v>5828000</v>
      </c>
      <c r="I446" s="91" t="inlineStr">
        <is>
          <t>2월 사무실 임차료 - BB부동산</t>
        </is>
      </c>
      <c r="J446" s="91" t="inlineStr">
        <is>
          <t>V10027</t>
        </is>
      </c>
      <c r="K446" s="91" t="inlineStr">
        <is>
          <t>BB부동산</t>
        </is>
      </c>
      <c r="M446" s="9">
        <f>IF($A446="","",VALUE($A446&amp;"")*12+VALUE($B446&amp;""))</f>
        <v/>
      </c>
      <c r="N446" s="63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3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3">
        <f>IF($A446="","",IF(COUNTIF(변동분석!$E$7:$E$506,O446)&gt;0,"Y","N"))</f>
        <v/>
      </c>
      <c r="W446" s="63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3">
        <f>IF($A446="","",IFERROR(INDEX(계정매핑!$E$5:$E$504,MATCH($F446&amp;"",계정매핑!$A$5:$A$504,0))&amp;"","공통비"))</f>
        <v/>
      </c>
      <c r="AF446" s="63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62101000</v>
      </c>
      <c r="G447" s="91" t="n">
        <v>1602</v>
      </c>
      <c r="H447" s="92" t="n">
        <v>1234000</v>
      </c>
      <c r="I447" s="91" t="inlineStr">
        <is>
          <t>2월 국내출장 - M항공</t>
        </is>
      </c>
      <c r="J447" s="91" t="inlineStr">
        <is>
          <t>V10001</t>
        </is>
      </c>
      <c r="K447" s="91" t="inlineStr">
        <is>
          <t>M항공</t>
        </is>
      </c>
      <c r="M447" s="9">
        <f>IF($A447="","",VALUE($A447&amp;"")*12+VALUE($B447&amp;""))</f>
        <v/>
      </c>
      <c r="N447" s="63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3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3">
        <f>IF($A447="","",IF(COUNTIF(변동분석!$E$7:$E$506,O447)&gt;0,"Y","N"))</f>
        <v/>
      </c>
      <c r="W447" s="63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3">
        <f>IF($A447="","",IFERROR(INDEX(계정매핑!$E$5:$E$504,MATCH($F447&amp;"",계정매핑!$A$5:$A$504,0))&amp;"","공통비"))</f>
        <v/>
      </c>
      <c r="AF447" s="63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62201000</v>
      </c>
      <c r="G448" s="91" t="n">
        <v>1201</v>
      </c>
      <c r="H448" s="92" t="n">
        <v>174000</v>
      </c>
      <c r="I448" s="91" t="inlineStr">
        <is>
          <t>2월 통신요금 - O텔레콤</t>
        </is>
      </c>
      <c r="J448" s="91" t="inlineStr">
        <is>
          <t>V10002</t>
        </is>
      </c>
      <c r="K448" s="91" t="inlineStr">
        <is>
          <t>O텔레콤</t>
        </is>
      </c>
      <c r="M448" s="9">
        <f>IF($A448="","",VALUE($A448&amp;"")*12+VALUE($B448&amp;""))</f>
        <v/>
      </c>
      <c r="N448" s="63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3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3">
        <f>IF($A448="","",IF(COUNTIF(변동분석!$E$7:$E$506,O448)&gt;0,"Y","N"))</f>
        <v/>
      </c>
      <c r="W448" s="63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3">
        <f>IF($A448="","",IFERROR(INDEX(계정매핑!$E$5:$E$504,MATCH($F448&amp;"",계정매핑!$A$5:$A$504,0))&amp;"","공통비"))</f>
        <v/>
      </c>
      <c r="AF448" s="63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62201000</v>
      </c>
      <c r="G449" s="91" t="n">
        <v>1401</v>
      </c>
      <c r="H449" s="92" t="n">
        <v>178000</v>
      </c>
      <c r="I449" s="91" t="inlineStr">
        <is>
          <t>2월 통신요금 - P통신</t>
        </is>
      </c>
      <c r="J449" s="91" t="inlineStr">
        <is>
          <t>V10013</t>
        </is>
      </c>
      <c r="K449" s="91" t="inlineStr">
        <is>
          <t>P통신</t>
        </is>
      </c>
      <c r="M449" s="9">
        <f>IF($A449="","",VALUE($A449&amp;"")*12+VALUE($B449&amp;""))</f>
        <v/>
      </c>
      <c r="N449" s="63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3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3">
        <f>IF($A449="","",IF(COUNTIF(변동분석!$E$7:$E$506,O449)&gt;0,"Y","N"))</f>
        <v/>
      </c>
      <c r="W449" s="63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3">
        <f>IF($A449="","",IFERROR(INDEX(계정매핑!$E$5:$E$504,MATCH($F449&amp;"",계정매핑!$A$5:$A$504,0))&amp;"","공통비"))</f>
        <v/>
      </c>
      <c r="AF449" s="63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62201000</v>
      </c>
      <c r="G450" s="91" t="n">
        <v>1602</v>
      </c>
      <c r="H450" s="92" t="n">
        <v>728000</v>
      </c>
      <c r="I450" s="91" t="inlineStr">
        <is>
          <t>2월 통신요금 - P통신</t>
        </is>
      </c>
      <c r="J450" s="91" t="inlineStr">
        <is>
          <t>V10013</t>
        </is>
      </c>
      <c r="K450" s="91" t="inlineStr">
        <is>
          <t>P통신</t>
        </is>
      </c>
      <c r="M450" s="9">
        <f>IF($A450="","",VALUE($A450&amp;"")*12+VALUE($B450&amp;""))</f>
        <v/>
      </c>
      <c r="N450" s="63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3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3">
        <f>IF($A450="","",IF(COUNTIF(변동분석!$E$7:$E$506,O450)&gt;0,"Y","N"))</f>
        <v/>
      </c>
      <c r="W450" s="63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3">
        <f>IF($A450="","",IFERROR(INDEX(계정매핑!$E$5:$E$504,MATCH($F450&amp;"",계정매핑!$A$5:$A$504,0))&amp;"","공통비"))</f>
        <v/>
      </c>
      <c r="AF450" s="63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62201000</v>
      </c>
      <c r="G451" s="91" t="n">
        <v>1801</v>
      </c>
      <c r="H451" s="92" t="n">
        <v>5020000</v>
      </c>
      <c r="I451" s="91" t="inlineStr">
        <is>
          <t>2월 통신요금 - P통신</t>
        </is>
      </c>
      <c r="J451" s="91" t="inlineStr">
        <is>
          <t>V10013</t>
        </is>
      </c>
      <c r="K451" s="91" t="inlineStr">
        <is>
          <t>P통신</t>
        </is>
      </c>
      <c r="M451" s="9">
        <f>IF($A451="","",VALUE($A451&amp;"")*12+VALUE($B451&amp;""))</f>
        <v/>
      </c>
      <c r="N451" s="63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3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3">
        <f>IF($A451="","",IF(COUNTIF(변동분석!$E$7:$E$506,O451)&gt;0,"Y","N"))</f>
        <v/>
      </c>
      <c r="W451" s="63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3">
        <f>IF($A451="","",IFERROR(INDEX(계정매핑!$E$5:$E$504,MATCH($F451&amp;"",계정매핑!$A$5:$A$504,0))&amp;"","공통비"))</f>
        <v/>
      </c>
      <c r="AF451" s="63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62301000</v>
      </c>
      <c r="G452" s="91" t="n">
        <v>1201</v>
      </c>
      <c r="H452" s="92" t="n">
        <v>111000</v>
      </c>
      <c r="I452" s="91" t="inlineStr">
        <is>
          <t>2월 소모품 구입 - R문구</t>
        </is>
      </c>
      <c r="J452" s="91" t="inlineStr">
        <is>
          <t>V10021</t>
        </is>
      </c>
      <c r="K452" s="91" t="inlineStr">
        <is>
          <t>R문구</t>
        </is>
      </c>
      <c r="M452" s="9">
        <f>IF($A452="","",VALUE($A452&amp;"")*12+VALUE($B452&amp;""))</f>
        <v/>
      </c>
      <c r="N452" s="63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3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3">
        <f>IF($A452="","",IF(COUNTIF(변동분석!$E$7:$E$506,O452)&gt;0,"Y","N"))</f>
        <v/>
      </c>
      <c r="W452" s="63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3">
        <f>IF($A452="","",IFERROR(INDEX(계정매핑!$E$5:$E$504,MATCH($F452&amp;"",계정매핑!$A$5:$A$504,0))&amp;"","공통비"))</f>
        <v/>
      </c>
      <c r="AF452" s="63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62501000</v>
      </c>
      <c r="G453" s="91" t="n">
        <v>1401</v>
      </c>
      <c r="H453" s="92" t="n">
        <v>144000</v>
      </c>
      <c r="I453" s="91" t="inlineStr">
        <is>
          <t>2월 회의 다과 - T케이터링</t>
        </is>
      </c>
      <c r="J453" s="91" t="inlineStr">
        <is>
          <t>V10005</t>
        </is>
      </c>
      <c r="K453" s="91" t="inlineStr">
        <is>
          <t>T케이터링</t>
        </is>
      </c>
      <c r="M453" s="9">
        <f>IF($A453="","",VALUE($A453&amp;"")*12+VALUE($B453&amp;""))</f>
        <v/>
      </c>
      <c r="N453" s="63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3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3">
        <f>IF($A453="","",IF(COUNTIF(변동분석!$E$7:$E$506,O453)&gt;0,"Y","N"))</f>
        <v/>
      </c>
      <c r="W453" s="63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3">
        <f>IF($A453="","",IFERROR(INDEX(계정매핑!$E$5:$E$504,MATCH($F453&amp;"",계정매핑!$A$5:$A$504,0))&amp;"","공통비"))</f>
        <v/>
      </c>
      <c r="AF453" s="63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62501000</v>
      </c>
      <c r="G454" s="91" t="n">
        <v>1602</v>
      </c>
      <c r="H454" s="92" t="n">
        <v>415000</v>
      </c>
      <c r="I454" s="91" t="inlineStr">
        <is>
          <t>2월 회의 다과 - (법인카드)</t>
        </is>
      </c>
      <c r="J454" s="91" t="inlineStr">
        <is>
          <t>V10009</t>
        </is>
      </c>
      <c r="K454" s="91" t="inlineStr">
        <is>
          <t>(법인카드)</t>
        </is>
      </c>
      <c r="M454" s="9">
        <f>IF($A454="","",VALUE($A454&amp;"")*12+VALUE($B454&amp;""))</f>
        <v/>
      </c>
      <c r="N454" s="63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3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3">
        <f>IF($A454="","",IF(COUNTIF(변동분석!$E$7:$E$506,O454)&gt;0,"Y","N"))</f>
        <v/>
      </c>
      <c r="W454" s="63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3">
        <f>IF($A454="","",IFERROR(INDEX(계정매핑!$E$5:$E$504,MATCH($F454&amp;"",계정매핑!$A$5:$A$504,0))&amp;"","공통비"))</f>
        <v/>
      </c>
      <c r="AF454" s="63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2</v>
      </c>
      <c r="C455" s="91" t="inlineStr">
        <is>
          <t>5100000451</t>
        </is>
      </c>
      <c r="D455" s="94" t="n">
        <v>45715</v>
      </c>
      <c r="E455" s="91" t="inlineStr">
        <is>
          <t>KR</t>
        </is>
      </c>
      <c r="F455" s="91" t="n">
        <v>62601000</v>
      </c>
      <c r="G455" s="91" t="n">
        <v>1601</v>
      </c>
      <c r="H455" s="92" t="n">
        <v>1638000</v>
      </c>
      <c r="I455" s="91" t="inlineStr">
        <is>
          <t>2월 업무추진 - (법인카드)</t>
        </is>
      </c>
      <c r="J455" s="91" t="inlineStr">
        <is>
          <t>V10009</t>
        </is>
      </c>
      <c r="K455" s="91" t="inlineStr">
        <is>
          <t>(법인카드)</t>
        </is>
      </c>
      <c r="M455" s="9">
        <f>IF($A455="","",VALUE($A455&amp;"")*12+VALUE($B455&amp;""))</f>
        <v/>
      </c>
      <c r="N455" s="63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3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3">
        <f>IF($A455="","",IF(COUNTIF(변동분석!$E$7:$E$506,O455)&gt;0,"Y","N"))</f>
        <v/>
      </c>
      <c r="W455" s="63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3">
        <f>IF($A455="","",IFERROR(INDEX(계정매핑!$E$5:$E$504,MATCH($F455&amp;"",계정매핑!$A$5:$A$504,0))&amp;"","공통비"))</f>
        <v/>
      </c>
      <c r="AF455" s="63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2</v>
      </c>
      <c r="C456" s="91" t="inlineStr">
        <is>
          <t>5100000452</t>
        </is>
      </c>
      <c r="D456" s="94" t="n">
        <v>45715</v>
      </c>
      <c r="E456" s="91" t="inlineStr">
        <is>
          <t>KR</t>
        </is>
      </c>
      <c r="F456" s="91" t="n">
        <v>62801000</v>
      </c>
      <c r="G456" s="91" t="n">
        <v>1301</v>
      </c>
      <c r="H456" s="92" t="n">
        <v>5375000</v>
      </c>
      <c r="I456" s="91" t="inlineStr">
        <is>
          <t>2월 사내교육 - U에듀</t>
        </is>
      </c>
      <c r="J456" s="91" t="inlineStr">
        <is>
          <t>V10030</t>
        </is>
      </c>
      <c r="K456" s="91" t="inlineStr">
        <is>
          <t>U에듀</t>
        </is>
      </c>
      <c r="M456" s="9">
        <f>IF($A456="","",VALUE($A456&amp;"")*12+VALUE($B456&amp;""))</f>
        <v/>
      </c>
      <c r="N456" s="63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3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3">
        <f>IF($A456="","",IF(COUNTIF(변동분석!$E$7:$E$506,O456)&gt;0,"Y","N"))</f>
        <v/>
      </c>
      <c r="W456" s="63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3">
        <f>IF($A456="","",IFERROR(INDEX(계정매핑!$E$5:$E$504,MATCH($F456&amp;"",계정매핑!$A$5:$A$504,0))&amp;"","공통비"))</f>
        <v/>
      </c>
      <c r="AF456" s="63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2</v>
      </c>
      <c r="C457" s="91" t="inlineStr">
        <is>
          <t>5100000453</t>
        </is>
      </c>
      <c r="D457" s="94" t="n">
        <v>45715</v>
      </c>
      <c r="E457" s="91" t="inlineStr">
        <is>
          <t>KR</t>
        </is>
      </c>
      <c r="F457" s="91" t="n">
        <v>63201000</v>
      </c>
      <c r="G457" s="91" t="n">
        <v>1601</v>
      </c>
      <c r="H457" s="92" t="n">
        <v>1738000</v>
      </c>
      <c r="I457" s="91" t="inlineStr">
        <is>
          <t>2월 차량 유지 - H에너지</t>
        </is>
      </c>
      <c r="J457" s="91" t="inlineStr">
        <is>
          <t>V10029</t>
        </is>
      </c>
      <c r="K457" s="91" t="inlineStr">
        <is>
          <t>H에너지</t>
        </is>
      </c>
      <c r="M457" s="9">
        <f>IF($A457="","",VALUE($A457&amp;"")*12+VALUE($B457&amp;""))</f>
        <v/>
      </c>
      <c r="N457" s="63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3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3">
        <f>IF($A457="","",IF(COUNTIF(변동분석!$E$7:$E$506,O457)&gt;0,"Y","N"))</f>
        <v/>
      </c>
      <c r="W457" s="63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3">
        <f>IF($A457="","",IFERROR(INDEX(계정매핑!$E$5:$E$504,MATCH($F457&amp;"",계정매핑!$A$5:$A$504,0))&amp;"","공통비"))</f>
        <v/>
      </c>
      <c r="AF457" s="63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62101000</v>
      </c>
      <c r="G458" s="91" t="n">
        <v>1701</v>
      </c>
      <c r="H458" s="92" t="n">
        <v>261000</v>
      </c>
      <c r="I458" s="91" t="inlineStr">
        <is>
          <t>3월 국내출장 - M항공</t>
        </is>
      </c>
      <c r="J458" s="91" t="inlineStr">
        <is>
          <t>V10001</t>
        </is>
      </c>
      <c r="K458" s="91" t="inlineStr">
        <is>
          <t>M항공</t>
        </is>
      </c>
      <c r="M458" s="9">
        <f>IF($A458="","",VALUE($A458&amp;"")*12+VALUE($B458&amp;""))</f>
        <v/>
      </c>
      <c r="N458" s="63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3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3">
        <f>IF($A458="","",IF(COUNTIF(변동분석!$E$7:$E$506,O458)&gt;0,"Y","N"))</f>
        <v/>
      </c>
      <c r="W458" s="63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3">
        <f>IF($A458="","",IFERROR(INDEX(계정매핑!$E$5:$E$504,MATCH($F458&amp;"",계정매핑!$A$5:$A$504,0))&amp;"","공통비"))</f>
        <v/>
      </c>
      <c r="AF458" s="63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62101000</v>
      </c>
      <c r="G459" s="91" t="n">
        <v>1951</v>
      </c>
      <c r="H459" s="92" t="n">
        <v>474000</v>
      </c>
      <c r="I459" s="91" t="inlineStr">
        <is>
          <t>3월 국내출장 - M항공</t>
        </is>
      </c>
      <c r="J459" s="91" t="inlineStr">
        <is>
          <t>V10001</t>
        </is>
      </c>
      <c r="K459" s="91" t="inlineStr">
        <is>
          <t>M항공</t>
        </is>
      </c>
      <c r="M459" s="9">
        <f>IF($A459="","",VALUE($A459&amp;"")*12+VALUE($B459&amp;""))</f>
        <v/>
      </c>
      <c r="N459" s="63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3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3">
        <f>IF($A459="","",IF(COUNTIF(변동분석!$E$7:$E$506,O459)&gt;0,"Y","N"))</f>
        <v/>
      </c>
      <c r="W459" s="63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3">
        <f>IF($A459="","",IFERROR(INDEX(계정매핑!$E$5:$E$504,MATCH($F459&amp;"",계정매핑!$A$5:$A$504,0))&amp;"","공통비"))</f>
        <v/>
      </c>
      <c r="AF459" s="63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62102000</v>
      </c>
      <c r="G460" s="91" t="n">
        <v>1951</v>
      </c>
      <c r="H460" s="92" t="n">
        <v>96000</v>
      </c>
      <c r="I460" s="91" t="inlineStr">
        <is>
          <t>3월 해외출장 - M항공</t>
        </is>
      </c>
      <c r="J460" s="91" t="inlineStr">
        <is>
          <t>V10001</t>
        </is>
      </c>
      <c r="K460" s="91" t="inlineStr">
        <is>
          <t>M항공</t>
        </is>
      </c>
      <c r="M460" s="9">
        <f>IF($A460="","",VALUE($A460&amp;"")*12+VALUE($B460&amp;""))</f>
        <v/>
      </c>
      <c r="N460" s="63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3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3">
        <f>IF($A460="","",IF(COUNTIF(변동분석!$E$7:$E$506,O460)&gt;0,"Y","N"))</f>
        <v/>
      </c>
      <c r="W460" s="63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3">
        <f>IF($A460="","",IFERROR(INDEX(계정매핑!$E$5:$E$504,MATCH($F460&amp;"",계정매핑!$A$5:$A$504,0))&amp;"","공통비"))</f>
        <v/>
      </c>
      <c r="AF460" s="63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62201000</v>
      </c>
      <c r="G461" s="91" t="n">
        <v>1951</v>
      </c>
      <c r="H461" s="92" t="n">
        <v>257000</v>
      </c>
      <c r="I461" s="91" t="inlineStr">
        <is>
          <t>3월 통신요금 - P통신</t>
        </is>
      </c>
      <c r="J461" s="91" t="inlineStr">
        <is>
          <t>V10013</t>
        </is>
      </c>
      <c r="K461" s="91" t="inlineStr">
        <is>
          <t>P통신</t>
        </is>
      </c>
      <c r="M461" s="9">
        <f>IF($A461="","",VALUE($A461&amp;"")*12+VALUE($B461&amp;""))</f>
        <v/>
      </c>
      <c r="N461" s="63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3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3">
        <f>IF($A461="","",IF(COUNTIF(변동분석!$E$7:$E$506,O461)&gt;0,"Y","N"))</f>
        <v/>
      </c>
      <c r="W461" s="63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3">
        <f>IF($A461="","",IFERROR(INDEX(계정매핑!$E$5:$E$504,MATCH($F461&amp;"",계정매핑!$A$5:$A$504,0))&amp;"","공통비"))</f>
        <v/>
      </c>
      <c r="AF461" s="63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62301000</v>
      </c>
      <c r="G462" s="91" t="n">
        <v>1701</v>
      </c>
      <c r="H462" s="92" t="n">
        <v>218000</v>
      </c>
      <c r="I462" s="91" t="inlineStr">
        <is>
          <t>3월 소모품 구입 - Q오피스</t>
        </is>
      </c>
      <c r="J462" s="91" t="inlineStr">
        <is>
          <t>V10003</t>
        </is>
      </c>
      <c r="K462" s="91" t="inlineStr">
        <is>
          <t>Q오피스</t>
        </is>
      </c>
      <c r="M462" s="9">
        <f>IF($A462="","",VALUE($A462&amp;"")*12+VALUE($B462&amp;""))</f>
        <v/>
      </c>
      <c r="N462" s="63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3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3">
        <f>IF($A462="","",IF(COUNTIF(변동분석!$E$7:$E$506,O462)&gt;0,"Y","N"))</f>
        <v/>
      </c>
      <c r="W462" s="63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3">
        <f>IF($A462="","",IFERROR(INDEX(계정매핑!$E$5:$E$504,MATCH($F462&amp;"",계정매핑!$A$5:$A$504,0))&amp;"","공통비"))</f>
        <v/>
      </c>
      <c r="AF462" s="63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62501000</v>
      </c>
      <c r="G463" s="91" t="n">
        <v>1101</v>
      </c>
      <c r="H463" s="92" t="n">
        <v>152000</v>
      </c>
      <c r="I463" s="91" t="inlineStr">
        <is>
          <t>3월 회의 다과 - (법인카드)</t>
        </is>
      </c>
      <c r="J463" s="91" t="inlineStr">
        <is>
          <t>V10009</t>
        </is>
      </c>
      <c r="K463" s="91" t="inlineStr">
        <is>
          <t>(법인카드)</t>
        </is>
      </c>
      <c r="M463" s="9">
        <f>IF($A463="","",VALUE($A463&amp;"")*12+VALUE($B463&amp;""))</f>
        <v/>
      </c>
      <c r="N463" s="63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3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3">
        <f>IF($A463="","",IF(COUNTIF(변동분석!$E$7:$E$506,O463)&gt;0,"Y","N"))</f>
        <v/>
      </c>
      <c r="W463" s="63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3">
        <f>IF($A463="","",IFERROR(INDEX(계정매핑!$E$5:$E$504,MATCH($F463&amp;"",계정매핑!$A$5:$A$504,0))&amp;"","공통비"))</f>
        <v/>
      </c>
      <c r="AF463" s="63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45718</v>
      </c>
      <c r="E464" s="91" t="inlineStr">
        <is>
          <t>KR</t>
        </is>
      </c>
      <c r="F464" s="91" t="n">
        <v>62501000</v>
      </c>
      <c r="G464" s="91" t="n">
        <v>1301</v>
      </c>
      <c r="H464" s="92" t="n">
        <v>265000</v>
      </c>
      <c r="I464" s="91" t="inlineStr">
        <is>
          <t>3월 회의 다과 - T케이터링</t>
        </is>
      </c>
      <c r="J464" s="91" t="inlineStr">
        <is>
          <t>V10005</t>
        </is>
      </c>
      <c r="K464" s="91" t="inlineStr">
        <is>
          <t>T케이터링</t>
        </is>
      </c>
      <c r="M464" s="9">
        <f>IF($A464="","",VALUE($A464&amp;"")*12+VALUE($B464&amp;""))</f>
        <v/>
      </c>
      <c r="N464" s="63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3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3">
        <f>IF($A464="","",IF(COUNTIF(변동분석!$E$7:$E$506,O464)&gt;0,"Y","N"))</f>
        <v/>
      </c>
      <c r="W464" s="63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3">
        <f>IF($A464="","",IFERROR(INDEX(계정매핑!$E$5:$E$504,MATCH($F464&amp;"",계정매핑!$A$5:$A$504,0))&amp;"","공통비"))</f>
        <v/>
      </c>
      <c r="AF464" s="63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45718</v>
      </c>
      <c r="E465" s="91" t="inlineStr">
        <is>
          <t>KR</t>
        </is>
      </c>
      <c r="F465" s="91" t="n">
        <v>62501000</v>
      </c>
      <c r="G465" s="91" t="n">
        <v>1401</v>
      </c>
      <c r="H465" s="92" t="n">
        <v>193000</v>
      </c>
      <c r="I465" s="91" t="inlineStr">
        <is>
          <t>3월 회의 다과 - (법인카드)</t>
        </is>
      </c>
      <c r="J465" s="91" t="inlineStr">
        <is>
          <t>V10009</t>
        </is>
      </c>
      <c r="K465" s="91" t="inlineStr">
        <is>
          <t>(법인카드)</t>
        </is>
      </c>
      <c r="M465" s="9">
        <f>IF($A465="","",VALUE($A465&amp;"")*12+VALUE($B465&amp;""))</f>
        <v/>
      </c>
      <c r="N465" s="63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3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3">
        <f>IF($A465="","",IF(COUNTIF(변동분석!$E$7:$E$506,O465)&gt;0,"Y","N"))</f>
        <v/>
      </c>
      <c r="W465" s="63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3">
        <f>IF($A465="","",IFERROR(INDEX(계정매핑!$E$5:$E$504,MATCH($F465&amp;"",계정매핑!$A$5:$A$504,0))&amp;"","공통비"))</f>
        <v/>
      </c>
      <c r="AF465" s="63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45718</v>
      </c>
      <c r="E466" s="91" t="inlineStr">
        <is>
          <t>KR</t>
        </is>
      </c>
      <c r="F466" s="91" t="n">
        <v>62601000</v>
      </c>
      <c r="G466" s="91" t="n">
        <v>1501</v>
      </c>
      <c r="H466" s="92" t="n">
        <v>1101000</v>
      </c>
      <c r="I466" s="91" t="inlineStr">
        <is>
          <t>3월 업무추진 - (법인카드)</t>
        </is>
      </c>
      <c r="J466" s="91" t="inlineStr">
        <is>
          <t>V10009</t>
        </is>
      </c>
      <c r="K466" s="91" t="inlineStr">
        <is>
          <t>(법인카드)</t>
        </is>
      </c>
      <c r="M466" s="9">
        <f>IF($A466="","",VALUE($A466&amp;"")*12+VALUE($B466&amp;""))</f>
        <v/>
      </c>
      <c r="N466" s="63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3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3">
        <f>IF($A466="","",IF(COUNTIF(변동분석!$E$7:$E$506,O466)&gt;0,"Y","N"))</f>
        <v/>
      </c>
      <c r="W466" s="63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3">
        <f>IF($A466="","",IFERROR(INDEX(계정매핑!$E$5:$E$504,MATCH($F466&amp;"",계정매핑!$A$5:$A$504,0))&amp;"","공통비"))</f>
        <v/>
      </c>
      <c r="AF466" s="63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45718</v>
      </c>
      <c r="E467" s="91" t="inlineStr">
        <is>
          <t>KR</t>
        </is>
      </c>
      <c r="F467" s="91" t="n">
        <v>62601000</v>
      </c>
      <c r="G467" s="91" t="n">
        <v>1602</v>
      </c>
      <c r="H467" s="92" t="n">
        <v>1583000</v>
      </c>
      <c r="I467" s="91" t="inlineStr">
        <is>
          <t>3월 업무추진 - (법인카드)</t>
        </is>
      </c>
      <c r="J467" s="91" t="inlineStr">
        <is>
          <t>V10009</t>
        </is>
      </c>
      <c r="K467" s="91" t="inlineStr">
        <is>
          <t>(법인카드)</t>
        </is>
      </c>
      <c r="M467" s="9">
        <f>IF($A467="","",VALUE($A467&amp;"")*12+VALUE($B467&amp;""))</f>
        <v/>
      </c>
      <c r="N467" s="63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3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3">
        <f>IF($A467="","",IF(COUNTIF(변동분석!$E$7:$E$506,O467)&gt;0,"Y","N"))</f>
        <v/>
      </c>
      <c r="W467" s="63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3">
        <f>IF($A467="","",IFERROR(INDEX(계정매핑!$E$5:$E$504,MATCH($F467&amp;"",계정매핑!$A$5:$A$504,0))&amp;"","공통비"))</f>
        <v/>
      </c>
      <c r="AF467" s="63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45718</v>
      </c>
      <c r="E468" s="91" t="inlineStr">
        <is>
          <t>KR</t>
        </is>
      </c>
      <c r="F468" s="91" t="n">
        <v>62901000</v>
      </c>
      <c r="G468" s="91" t="n">
        <v>1801</v>
      </c>
      <c r="H468" s="92" t="n">
        <v>13399000</v>
      </c>
      <c r="I468" s="91" t="inlineStr">
        <is>
          <t>3월 자문 수수료 - K회계법인</t>
        </is>
      </c>
      <c r="J468" s="91" t="inlineStr">
        <is>
          <t>V10010</t>
        </is>
      </c>
      <c r="K468" s="91" t="inlineStr">
        <is>
          <t>K회계법인</t>
        </is>
      </c>
      <c r="M468" s="9">
        <f>IF($A468="","",VALUE($A468&amp;"")*12+VALUE($B468&amp;""))</f>
        <v/>
      </c>
      <c r="N468" s="63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3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3">
        <f>IF($A468="","",IF(COUNTIF(변동분석!$E$7:$E$506,O468)&gt;0,"Y","N"))</f>
        <v/>
      </c>
      <c r="W468" s="63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3">
        <f>IF($A468="","",IFERROR(INDEX(계정매핑!$E$5:$E$504,MATCH($F468&amp;"",계정매핑!$A$5:$A$504,0))&amp;"","공통비"))</f>
        <v/>
      </c>
      <c r="AF468" s="63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45718</v>
      </c>
      <c r="E469" s="91" t="inlineStr">
        <is>
          <t>KR</t>
        </is>
      </c>
      <c r="F469" s="91" t="n">
        <v>63201000</v>
      </c>
      <c r="G469" s="91" t="n">
        <v>1602</v>
      </c>
      <c r="H469" s="92" t="n">
        <v>5247000</v>
      </c>
      <c r="I469" s="91" t="inlineStr">
        <is>
          <t>3월 차량 유지 - D정비</t>
        </is>
      </c>
      <c r="J469" s="91" t="inlineStr">
        <is>
          <t>V10024</t>
        </is>
      </c>
      <c r="K469" s="91" t="inlineStr">
        <is>
          <t>D정비</t>
        </is>
      </c>
      <c r="M469" s="9">
        <f>IF($A469="","",VALUE($A469&amp;"")*12+VALUE($B469&amp;""))</f>
        <v/>
      </c>
      <c r="N469" s="63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3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3">
        <f>IF($A469="","",IF(COUNTIF(변동분석!$E$7:$E$506,O469)&gt;0,"Y","N"))</f>
        <v/>
      </c>
      <c r="W469" s="63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3">
        <f>IF($A469="","",IFERROR(INDEX(계정매핑!$E$5:$E$504,MATCH($F469&amp;"",계정매핑!$A$5:$A$504,0))&amp;"","공통비"))</f>
        <v/>
      </c>
      <c r="AF469" s="63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62101000</v>
      </c>
      <c r="G470" s="91" t="n">
        <v>1301</v>
      </c>
      <c r="H470" s="92" t="n">
        <v>316000</v>
      </c>
      <c r="I470" s="91" t="inlineStr">
        <is>
          <t>3월 국내출장 - M항공</t>
        </is>
      </c>
      <c r="J470" s="91" t="inlineStr">
        <is>
          <t>V10001</t>
        </is>
      </c>
      <c r="K470" s="91" t="inlineStr">
        <is>
          <t>M항공</t>
        </is>
      </c>
      <c r="M470" s="9">
        <f>IF($A470="","",VALUE($A470&amp;"")*12+VALUE($B470&amp;""))</f>
        <v/>
      </c>
      <c r="N470" s="63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3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3">
        <f>IF($A470="","",IF(COUNTIF(변동분석!$E$7:$E$506,O470)&gt;0,"Y","N"))</f>
        <v/>
      </c>
      <c r="W470" s="63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3">
        <f>IF($A470="","",IFERROR(INDEX(계정매핑!$E$5:$E$504,MATCH($F470&amp;"",계정매핑!$A$5:$A$504,0))&amp;"","공통비"))</f>
        <v/>
      </c>
      <c r="AF470" s="63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45719</v>
      </c>
      <c r="E471" s="91" t="inlineStr">
        <is>
          <t>KR</t>
        </is>
      </c>
      <c r="F471" s="91" t="n">
        <v>62101000</v>
      </c>
      <c r="G471" s="91" t="n">
        <v>1501</v>
      </c>
      <c r="H471" s="92" t="n">
        <v>355000</v>
      </c>
      <c r="I471" s="91" t="inlineStr">
        <is>
          <t>3월 국내출장 - (법인카드)</t>
        </is>
      </c>
      <c r="J471" s="91" t="inlineStr">
        <is>
          <t>V10009</t>
        </is>
      </c>
      <c r="K471" s="91" t="inlineStr">
        <is>
          <t>(법인카드)</t>
        </is>
      </c>
      <c r="M471" s="9">
        <f>IF($A471="","",VALUE($A471&amp;"")*12+VALUE($B471&amp;""))</f>
        <v/>
      </c>
      <c r="N471" s="63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3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3">
        <f>IF($A471="","",IF(COUNTIF(변동분석!$E$7:$E$506,O471)&gt;0,"Y","N"))</f>
        <v/>
      </c>
      <c r="W471" s="63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3">
        <f>IF($A471="","",IFERROR(INDEX(계정매핑!$E$5:$E$504,MATCH($F471&amp;"",계정매핑!$A$5:$A$504,0))&amp;"","공통비"))</f>
        <v/>
      </c>
      <c r="AF471" s="63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45719</v>
      </c>
      <c r="E472" s="91" t="inlineStr">
        <is>
          <t>KR</t>
        </is>
      </c>
      <c r="F472" s="91" t="n">
        <v>62102000</v>
      </c>
      <c r="G472" s="91" t="n">
        <v>1502</v>
      </c>
      <c r="H472" s="92" t="n">
        <v>113000</v>
      </c>
      <c r="I472" s="91" t="inlineStr">
        <is>
          <t>3월 해외출장 - M항공</t>
        </is>
      </c>
      <c r="J472" s="91" t="inlineStr">
        <is>
          <t>V10001</t>
        </is>
      </c>
      <c r="K472" s="91" t="inlineStr">
        <is>
          <t>M항공</t>
        </is>
      </c>
      <c r="M472" s="9">
        <f>IF($A472="","",VALUE($A472&amp;"")*12+VALUE($B472&amp;""))</f>
        <v/>
      </c>
      <c r="N472" s="63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3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3">
        <f>IF($A472="","",IF(COUNTIF(변동분석!$E$7:$E$506,O472)&gt;0,"Y","N"))</f>
        <v/>
      </c>
      <c r="W472" s="63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3">
        <f>IF($A472="","",IFERROR(INDEX(계정매핑!$E$5:$E$504,MATCH($F472&amp;"",계정매핑!$A$5:$A$504,0))&amp;"","공통비"))</f>
        <v/>
      </c>
      <c r="AF472" s="63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45719</v>
      </c>
      <c r="E473" s="91" t="inlineStr">
        <is>
          <t>KR</t>
        </is>
      </c>
      <c r="F473" s="91" t="n">
        <v>62301000</v>
      </c>
      <c r="G473" s="91" t="n">
        <v>1601</v>
      </c>
      <c r="H473" s="92" t="n">
        <v>317000</v>
      </c>
      <c r="I473" s="91" t="inlineStr">
        <is>
          <t>3월 소모품 구입 - R문구</t>
        </is>
      </c>
      <c r="J473" s="91" t="inlineStr">
        <is>
          <t>V10021</t>
        </is>
      </c>
      <c r="K473" s="91" t="inlineStr">
        <is>
          <t>R문구</t>
        </is>
      </c>
      <c r="M473" s="9">
        <f>IF($A473="","",VALUE($A473&amp;"")*12+VALUE($B473&amp;""))</f>
        <v/>
      </c>
      <c r="N473" s="63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3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3">
        <f>IF($A473="","",IF(COUNTIF(변동분석!$E$7:$E$506,O473)&gt;0,"Y","N"))</f>
        <v/>
      </c>
      <c r="W473" s="63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3">
        <f>IF($A473="","",IFERROR(INDEX(계정매핑!$E$5:$E$504,MATCH($F473&amp;"",계정매핑!$A$5:$A$504,0))&amp;"","공통비"))</f>
        <v/>
      </c>
      <c r="AF473" s="63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45719</v>
      </c>
      <c r="E474" s="91" t="inlineStr">
        <is>
          <t>KR</t>
        </is>
      </c>
      <c r="F474" s="91" t="n">
        <v>62501000</v>
      </c>
      <c r="G474" s="91" t="n">
        <v>1101</v>
      </c>
      <c r="H474" s="92" t="n">
        <v>298000</v>
      </c>
      <c r="I474" s="91" t="inlineStr">
        <is>
          <t>3월 회의 다과 - T케이터링</t>
        </is>
      </c>
      <c r="J474" s="91" t="inlineStr">
        <is>
          <t>V10005</t>
        </is>
      </c>
      <c r="K474" s="91" t="inlineStr">
        <is>
          <t>T케이터링</t>
        </is>
      </c>
      <c r="M474" s="9">
        <f>IF($A474="","",VALUE($A474&amp;"")*12+VALUE($B474&amp;""))</f>
        <v/>
      </c>
      <c r="N474" s="63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3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3">
        <f>IF($A474="","",IF(COUNTIF(변동분석!$E$7:$E$506,O474)&gt;0,"Y","N"))</f>
        <v/>
      </c>
      <c r="W474" s="63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3">
        <f>IF($A474="","",IFERROR(INDEX(계정매핑!$E$5:$E$504,MATCH($F474&amp;"",계정매핑!$A$5:$A$504,0))&amp;"","공통비"))</f>
        <v/>
      </c>
      <c r="AF474" s="63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45719</v>
      </c>
      <c r="E475" s="91" t="inlineStr">
        <is>
          <t>KR</t>
        </is>
      </c>
      <c r="F475" s="91" t="n">
        <v>62501000</v>
      </c>
      <c r="G475" s="91" t="n">
        <v>1301</v>
      </c>
      <c r="H475" s="92" t="n">
        <v>256000</v>
      </c>
      <c r="I475" s="91" t="inlineStr">
        <is>
          <t>3월 회의 다과 - (법인카드)</t>
        </is>
      </c>
      <c r="J475" s="91" t="inlineStr">
        <is>
          <t>V10009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3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3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3">
        <f>IF($A475="","",IF(COUNTIF(변동분석!$E$7:$E$506,O475)&gt;0,"Y","N"))</f>
        <v/>
      </c>
      <c r="W475" s="63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3">
        <f>IF($A475="","",IFERROR(INDEX(계정매핑!$E$5:$E$504,MATCH($F475&amp;"",계정매핑!$A$5:$A$504,0))&amp;"","공통비"))</f>
        <v/>
      </c>
      <c r="AF475" s="63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45719</v>
      </c>
      <c r="E476" s="91" t="inlineStr">
        <is>
          <t>KR</t>
        </is>
      </c>
      <c r="F476" s="91" t="n">
        <v>62501000</v>
      </c>
      <c r="G476" s="91" t="n">
        <v>1801</v>
      </c>
      <c r="H476" s="92" t="n">
        <v>127000</v>
      </c>
      <c r="I476" s="91" t="inlineStr">
        <is>
          <t>3월 회의 다과 - T케이터링</t>
        </is>
      </c>
      <c r="J476" s="91" t="inlineStr">
        <is>
          <t>V10005</t>
        </is>
      </c>
      <c r="K476" s="91" t="inlineStr">
        <is>
          <t>T케이터링</t>
        </is>
      </c>
      <c r="M476" s="9">
        <f>IF($A476="","",VALUE($A476&amp;"")*12+VALUE($B476&amp;""))</f>
        <v/>
      </c>
      <c r="N476" s="63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3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3">
        <f>IF($A476="","",IF(COUNTIF(변동분석!$E$7:$E$506,O476)&gt;0,"Y","N"))</f>
        <v/>
      </c>
      <c r="W476" s="63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3">
        <f>IF($A476="","",IFERROR(INDEX(계정매핑!$E$5:$E$504,MATCH($F476&amp;"",계정매핑!$A$5:$A$504,0))&amp;"","공통비"))</f>
        <v/>
      </c>
      <c r="AF476" s="63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45720</v>
      </c>
      <c r="E477" s="91" t="inlineStr">
        <is>
          <t>KR</t>
        </is>
      </c>
      <c r="F477" s="91" t="n">
        <v>62101000</v>
      </c>
      <c r="G477" s="91" t="n">
        <v>1101</v>
      </c>
      <c r="H477" s="92" t="n">
        <v>477000</v>
      </c>
      <c r="I477" s="91" t="inlineStr">
        <is>
          <t>3월 국내출장 - L여행사</t>
        </is>
      </c>
      <c r="J477" s="91" t="inlineStr">
        <is>
          <t>V10017</t>
        </is>
      </c>
      <c r="K477" s="91" t="inlineStr">
        <is>
          <t>L여행사</t>
        </is>
      </c>
      <c r="M477" s="9">
        <f>IF($A477="","",VALUE($A477&amp;"")*12+VALUE($B477&amp;""))</f>
        <v/>
      </c>
      <c r="N477" s="63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3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3">
        <f>IF($A477="","",IF(COUNTIF(변동분석!$E$7:$E$506,O477)&gt;0,"Y","N"))</f>
        <v/>
      </c>
      <c r="W477" s="63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3">
        <f>IF($A477="","",IFERROR(INDEX(계정매핑!$E$5:$E$504,MATCH($F477&amp;"",계정매핑!$A$5:$A$504,0))&amp;"","공통비"))</f>
        <v/>
      </c>
      <c r="AF477" s="63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45720</v>
      </c>
      <c r="E478" s="91" t="inlineStr">
        <is>
          <t>KR</t>
        </is>
      </c>
      <c r="F478" s="91" t="n">
        <v>62101000</v>
      </c>
      <c r="G478" s="91" t="n">
        <v>1101</v>
      </c>
      <c r="H478" s="92" t="n">
        <v>689000</v>
      </c>
      <c r="I478" s="91" t="inlineStr">
        <is>
          <t>3월 국내출장 - (법인카드)</t>
        </is>
      </c>
      <c r="J478" s="91" t="inlineStr">
        <is>
          <t>V10009</t>
        </is>
      </c>
      <c r="K478" s="91" t="inlineStr">
        <is>
          <t>(법인카드)</t>
        </is>
      </c>
      <c r="M478" s="9">
        <f>IF($A478="","",VALUE($A478&amp;"")*12+VALUE($B478&amp;""))</f>
        <v/>
      </c>
      <c r="N478" s="63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3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3">
        <f>IF($A478="","",IF(COUNTIF(변동분석!$E$7:$E$506,O478)&gt;0,"Y","N"))</f>
        <v/>
      </c>
      <c r="W478" s="63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3">
        <f>IF($A478="","",IFERROR(INDEX(계정매핑!$E$5:$E$504,MATCH($F478&amp;"",계정매핑!$A$5:$A$504,0))&amp;"","공통비"))</f>
        <v/>
      </c>
      <c r="AF478" s="63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45720</v>
      </c>
      <c r="E479" s="91" t="inlineStr">
        <is>
          <t>KR</t>
        </is>
      </c>
      <c r="F479" s="91" t="n">
        <v>62101000</v>
      </c>
      <c r="G479" s="91" t="n">
        <v>1801</v>
      </c>
      <c r="H479" s="92" t="n">
        <v>231000</v>
      </c>
      <c r="I479" s="91" t="inlineStr">
        <is>
          <t>3월 국내출장 - L여행사</t>
        </is>
      </c>
      <c r="J479" s="91" t="inlineStr">
        <is>
          <t>V10017</t>
        </is>
      </c>
      <c r="K479" s="91" t="inlineStr">
        <is>
          <t>L여행사</t>
        </is>
      </c>
      <c r="M479" s="9">
        <f>IF($A479="","",VALUE($A479&amp;"")*12+VALUE($B479&amp;""))</f>
        <v/>
      </c>
      <c r="N479" s="63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3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3">
        <f>IF($A479="","",IF(COUNTIF(변동분석!$E$7:$E$506,O479)&gt;0,"Y","N"))</f>
        <v/>
      </c>
      <c r="W479" s="63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3">
        <f>IF($A479="","",IFERROR(INDEX(계정매핑!$E$5:$E$504,MATCH($F479&amp;"",계정매핑!$A$5:$A$504,0))&amp;"","공통비"))</f>
        <v/>
      </c>
      <c r="AF479" s="63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45720</v>
      </c>
      <c r="E480" s="91" t="inlineStr">
        <is>
          <t>KR</t>
        </is>
      </c>
      <c r="F480" s="91" t="n">
        <v>62102000</v>
      </c>
      <c r="G480" s="91" t="n">
        <v>1801</v>
      </c>
      <c r="H480" s="92" t="n">
        <v>37000</v>
      </c>
      <c r="I480" s="91" t="inlineStr">
        <is>
          <t>3월 해외출장 - N호텔</t>
        </is>
      </c>
      <c r="J480" s="91" t="inlineStr">
        <is>
          <t>V10008</t>
        </is>
      </c>
      <c r="K480" s="91" t="inlineStr">
        <is>
          <t>N호텔</t>
        </is>
      </c>
      <c r="M480" s="9">
        <f>IF($A480="","",VALUE($A480&amp;"")*12+VALUE($B480&amp;""))</f>
        <v/>
      </c>
      <c r="N480" s="63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3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3">
        <f>IF($A480="","",IF(COUNTIF(변동분석!$E$7:$E$506,O480)&gt;0,"Y","N"))</f>
        <v/>
      </c>
      <c r="W480" s="63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3">
        <f>IF($A480="","",IFERROR(INDEX(계정매핑!$E$5:$E$504,MATCH($F480&amp;"",계정매핑!$A$5:$A$504,0))&amp;"","공통비"))</f>
        <v/>
      </c>
      <c r="AF480" s="63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45720</v>
      </c>
      <c r="E481" s="91" t="inlineStr">
        <is>
          <t>KR</t>
        </is>
      </c>
      <c r="F481" s="91" t="n">
        <v>62401000</v>
      </c>
      <c r="G481" s="91" t="n">
        <v>1801</v>
      </c>
      <c r="H481" s="92" t="n">
        <v>1662000</v>
      </c>
      <c r="I481" s="91" t="inlineStr">
        <is>
          <t>3월 인쇄물 제작 - G인쇄</t>
        </is>
      </c>
      <c r="J481" s="91" t="inlineStr">
        <is>
          <t>V10004</t>
        </is>
      </c>
      <c r="K481" s="91" t="inlineStr">
        <is>
          <t>G인쇄</t>
        </is>
      </c>
      <c r="M481" s="9">
        <f>IF($A481="","",VALUE($A481&amp;"")*12+VALUE($B481&amp;""))</f>
        <v/>
      </c>
      <c r="N481" s="63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3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3">
        <f>IF($A481="","",IF(COUNTIF(변동분석!$E$7:$E$506,O481)&gt;0,"Y","N"))</f>
        <v/>
      </c>
      <c r="W481" s="63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3">
        <f>IF($A481="","",IFERROR(INDEX(계정매핑!$E$5:$E$504,MATCH($F481&amp;"",계정매핑!$A$5:$A$504,0))&amp;"","공통비"))</f>
        <v/>
      </c>
      <c r="AF481" s="63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45720</v>
      </c>
      <c r="E482" s="91" t="inlineStr">
        <is>
          <t>KR</t>
        </is>
      </c>
      <c r="F482" s="91" t="n">
        <v>62902000</v>
      </c>
      <c r="G482" s="91" t="n">
        <v>1201</v>
      </c>
      <c r="H482" s="92" t="n">
        <v>3006000</v>
      </c>
      <c r="I482" s="91" t="inlineStr">
        <is>
          <t>3월 업무 위탁 수수료 - J콜센터</t>
        </is>
      </c>
      <c r="J482" s="91" t="inlineStr">
        <is>
          <t>V10015</t>
        </is>
      </c>
      <c r="K482" s="91" t="inlineStr">
        <is>
          <t>J콜센터</t>
        </is>
      </c>
      <c r="M482" s="9">
        <f>IF($A482="","",VALUE($A482&amp;"")*12+VALUE($B482&amp;""))</f>
        <v/>
      </c>
      <c r="N482" s="63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3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3">
        <f>IF($A482="","",IF(COUNTIF(변동분석!$E$7:$E$506,O482)&gt;0,"Y","N"))</f>
        <v/>
      </c>
      <c r="W482" s="63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3">
        <f>IF($A482="","",IFERROR(INDEX(계정매핑!$E$5:$E$504,MATCH($F482&amp;"",계정매핑!$A$5:$A$504,0))&amp;"","공통비"))</f>
        <v/>
      </c>
      <c r="AF482" s="63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62101000</v>
      </c>
      <c r="G483" s="91" t="n">
        <v>1201</v>
      </c>
      <c r="H483" s="92" t="n">
        <v>229000</v>
      </c>
      <c r="I483" s="91" t="inlineStr">
        <is>
          <t>3월 국내출장 - L여행사</t>
        </is>
      </c>
      <c r="J483" s="91" t="inlineStr">
        <is>
          <t>V10017</t>
        </is>
      </c>
      <c r="K483" s="91" t="inlineStr">
        <is>
          <t>L여행사</t>
        </is>
      </c>
      <c r="M483" s="9">
        <f>IF($A483="","",VALUE($A483&amp;"")*12+VALUE($B483&amp;""))</f>
        <v/>
      </c>
      <c r="N483" s="63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3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3">
        <f>IF($A483="","",IF(COUNTIF(변동분석!$E$7:$E$506,O483)&gt;0,"Y","N"))</f>
        <v/>
      </c>
      <c r="W483" s="63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3">
        <f>IF($A483="","",IFERROR(INDEX(계정매핑!$E$5:$E$504,MATCH($F483&amp;"",계정매핑!$A$5:$A$504,0))&amp;"","공통비"))</f>
        <v/>
      </c>
      <c r="AF483" s="63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62101000</v>
      </c>
      <c r="G484" s="91" t="n">
        <v>1201</v>
      </c>
      <c r="H484" s="92" t="n">
        <v>328000</v>
      </c>
      <c r="I484" s="91" t="inlineStr">
        <is>
          <t>3월 국내출장 - M항공</t>
        </is>
      </c>
      <c r="J484" s="91" t="inlineStr">
        <is>
          <t>V10001</t>
        </is>
      </c>
      <c r="K484" s="91" t="inlineStr">
        <is>
          <t>M항공</t>
        </is>
      </c>
      <c r="M484" s="9">
        <f>IF($A484="","",VALUE($A484&amp;"")*12+VALUE($B484&amp;""))</f>
        <v/>
      </c>
      <c r="N484" s="63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3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3">
        <f>IF($A484="","",IF(COUNTIF(변동분석!$E$7:$E$506,O484)&gt;0,"Y","N"))</f>
        <v/>
      </c>
      <c r="W484" s="63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3">
        <f>IF($A484="","",IFERROR(INDEX(계정매핑!$E$5:$E$504,MATCH($F484&amp;"",계정매핑!$A$5:$A$504,0))&amp;"","공통비"))</f>
        <v/>
      </c>
      <c r="AF484" s="63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45721</v>
      </c>
      <c r="E485" s="91" t="inlineStr">
        <is>
          <t>KR</t>
        </is>
      </c>
      <c r="F485" s="91" t="n">
        <v>62201000</v>
      </c>
      <c r="G485" s="91" t="n">
        <v>1401</v>
      </c>
      <c r="H485" s="92" t="n">
        <v>181000</v>
      </c>
      <c r="I485" s="91" t="inlineStr">
        <is>
          <t>3월 통신요금 - O텔레콤</t>
        </is>
      </c>
      <c r="J485" s="91" t="inlineStr">
        <is>
          <t>V10002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3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3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3">
        <f>IF($A485="","",IF(COUNTIF(변동분석!$E$7:$E$506,O485)&gt;0,"Y","N"))</f>
        <v/>
      </c>
      <c r="W485" s="63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3">
        <f>IF($A485="","",IFERROR(INDEX(계정매핑!$E$5:$E$504,MATCH($F485&amp;"",계정매핑!$A$5:$A$504,0))&amp;"","공통비"))</f>
        <v/>
      </c>
      <c r="AF485" s="63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45721</v>
      </c>
      <c r="E486" s="91" t="inlineStr">
        <is>
          <t>KR</t>
        </is>
      </c>
      <c r="F486" s="91" t="n">
        <v>62301000</v>
      </c>
      <c r="G486" s="91" t="n">
        <v>1301</v>
      </c>
      <c r="H486" s="92" t="n">
        <v>173000</v>
      </c>
      <c r="I486" s="91" t="inlineStr">
        <is>
          <t>3월 소모품 구입 - Q오피스</t>
        </is>
      </c>
      <c r="J486" s="91" t="inlineStr">
        <is>
          <t>V10003</t>
        </is>
      </c>
      <c r="K486" s="91" t="inlineStr">
        <is>
          <t>Q오피스</t>
        </is>
      </c>
      <c r="M486" s="9">
        <f>IF($A486="","",VALUE($A486&amp;"")*12+VALUE($B486&amp;""))</f>
        <v/>
      </c>
      <c r="N486" s="63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3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3">
        <f>IF($A486="","",IF(COUNTIF(변동분석!$E$7:$E$506,O486)&gt;0,"Y","N"))</f>
        <v/>
      </c>
      <c r="W486" s="63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3">
        <f>IF($A486="","",IFERROR(INDEX(계정매핑!$E$5:$E$504,MATCH($F486&amp;"",계정매핑!$A$5:$A$504,0))&amp;"","공통비"))</f>
        <v/>
      </c>
      <c r="AF486" s="63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45721</v>
      </c>
      <c r="E487" s="91" t="inlineStr">
        <is>
          <t>KR</t>
        </is>
      </c>
      <c r="F487" s="91" t="n">
        <v>62301000</v>
      </c>
      <c r="G487" s="91" t="n">
        <v>1801</v>
      </c>
      <c r="H487" s="92" t="n">
        <v>378000</v>
      </c>
      <c r="I487" s="91" t="inlineStr">
        <is>
          <t>3월 소모품 구입 - R문구</t>
        </is>
      </c>
      <c r="J487" s="91" t="inlineStr">
        <is>
          <t>V10021</t>
        </is>
      </c>
      <c r="K487" s="91" t="inlineStr">
        <is>
          <t>R문구</t>
        </is>
      </c>
      <c r="M487" s="9">
        <f>IF($A487="","",VALUE($A487&amp;"")*12+VALUE($B487&amp;""))</f>
        <v/>
      </c>
      <c r="N487" s="63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3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3">
        <f>IF($A487="","",IF(COUNTIF(변동분석!$E$7:$E$506,O487)&gt;0,"Y","N"))</f>
        <v/>
      </c>
      <c r="W487" s="63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3">
        <f>IF($A487="","",IFERROR(INDEX(계정매핑!$E$5:$E$504,MATCH($F487&amp;"",계정매핑!$A$5:$A$504,0))&amp;"","공통비"))</f>
        <v/>
      </c>
      <c r="AF487" s="63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45721</v>
      </c>
      <c r="E488" s="91" t="inlineStr">
        <is>
          <t>KR</t>
        </is>
      </c>
      <c r="F488" s="91" t="n">
        <v>62501000</v>
      </c>
      <c r="G488" s="91" t="n">
        <v>1201</v>
      </c>
      <c r="H488" s="92" t="n">
        <v>167000</v>
      </c>
      <c r="I488" s="91" t="inlineStr">
        <is>
          <t>3월 회의 다과 - T케이터링</t>
        </is>
      </c>
      <c r="J488" s="91" t="inlineStr">
        <is>
          <t>V10005</t>
        </is>
      </c>
      <c r="K488" s="91" t="inlineStr">
        <is>
          <t>T케이터링</t>
        </is>
      </c>
      <c r="M488" s="9">
        <f>IF($A488="","",VALUE($A488&amp;"")*12+VALUE($B488&amp;""))</f>
        <v/>
      </c>
      <c r="N488" s="63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3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3">
        <f>IF($A488="","",IF(COUNTIF(변동분석!$E$7:$E$506,O488)&gt;0,"Y","N"))</f>
        <v/>
      </c>
      <c r="W488" s="63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3">
        <f>IF($A488="","",IFERROR(INDEX(계정매핑!$E$5:$E$504,MATCH($F488&amp;"",계정매핑!$A$5:$A$504,0))&amp;"","공통비"))</f>
        <v/>
      </c>
      <c r="AF488" s="63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45721</v>
      </c>
      <c r="E489" s="91" t="inlineStr">
        <is>
          <t>KR</t>
        </is>
      </c>
      <c r="F489" s="91" t="n">
        <v>62501000</v>
      </c>
      <c r="G489" s="91" t="n">
        <v>1501</v>
      </c>
      <c r="H489" s="92" t="n">
        <v>321000</v>
      </c>
      <c r="I489" s="91" t="inlineStr">
        <is>
          <t>3월 회의 다과 - (법인카드)</t>
        </is>
      </c>
      <c r="J489" s="91" t="inlineStr">
        <is>
          <t>V10009</t>
        </is>
      </c>
      <c r="K489" s="91" t="inlineStr">
        <is>
          <t>(법인카드)</t>
        </is>
      </c>
      <c r="M489" s="9">
        <f>IF($A489="","",VALUE($A489&amp;"")*12+VALUE($B489&amp;""))</f>
        <v/>
      </c>
      <c r="N489" s="63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3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3">
        <f>IF($A489="","",IF(COUNTIF(변동분석!$E$7:$E$506,O489)&gt;0,"Y","N"))</f>
        <v/>
      </c>
      <c r="W489" s="63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3">
        <f>IF($A489="","",IFERROR(INDEX(계정매핑!$E$5:$E$504,MATCH($F489&amp;"",계정매핑!$A$5:$A$504,0))&amp;"","공통비"))</f>
        <v/>
      </c>
      <c r="AF489" s="63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45721</v>
      </c>
      <c r="E490" s="91" t="inlineStr">
        <is>
          <t>KR</t>
        </is>
      </c>
      <c r="F490" s="91" t="n">
        <v>62601000</v>
      </c>
      <c r="G490" s="91" t="n">
        <v>1101</v>
      </c>
      <c r="H490" s="92" t="n">
        <v>3319000</v>
      </c>
      <c r="I490" s="91" t="inlineStr">
        <is>
          <t>3월 업무추진 - (법인카드)</t>
        </is>
      </c>
      <c r="J490" s="91" t="inlineStr">
        <is>
          <t>V10009</t>
        </is>
      </c>
      <c r="K490" s="91" t="inlineStr">
        <is>
          <t>(법인카드)</t>
        </is>
      </c>
      <c r="M490" s="9">
        <f>IF($A490="","",VALUE($A490&amp;"")*12+VALUE($B490&amp;""))</f>
        <v/>
      </c>
      <c r="N490" s="63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3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3">
        <f>IF($A490="","",IF(COUNTIF(변동분석!$E$7:$E$506,O490)&gt;0,"Y","N"))</f>
        <v/>
      </c>
      <c r="W490" s="63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3">
        <f>IF($A490="","",IFERROR(INDEX(계정매핑!$E$5:$E$504,MATCH($F490&amp;"",계정매핑!$A$5:$A$504,0))&amp;"","공통비"))</f>
        <v/>
      </c>
      <c r="AF490" s="63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45721</v>
      </c>
      <c r="E491" s="91" t="inlineStr">
        <is>
          <t>KR</t>
        </is>
      </c>
      <c r="F491" s="91" t="n">
        <v>62901000</v>
      </c>
      <c r="G491" s="91" t="n">
        <v>1951</v>
      </c>
      <c r="H491" s="92" t="n">
        <v>4229000</v>
      </c>
      <c r="I491" s="91" t="inlineStr">
        <is>
          <t>3월 자문 수수료 - W컨설팅</t>
        </is>
      </c>
      <c r="J491" s="91" t="inlineStr">
        <is>
          <t>V10006</t>
        </is>
      </c>
      <c r="K491" s="91" t="inlineStr">
        <is>
          <t>W컨설팅</t>
        </is>
      </c>
      <c r="M491" s="9">
        <f>IF($A491="","",VALUE($A491&amp;"")*12+VALUE($B491&amp;""))</f>
        <v/>
      </c>
      <c r="N491" s="63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3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3">
        <f>IF($A491="","",IF(COUNTIF(변동분석!$E$7:$E$506,O491)&gt;0,"Y","N"))</f>
        <v/>
      </c>
      <c r="W491" s="63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3">
        <f>IF($A491="","",IFERROR(INDEX(계정매핑!$E$5:$E$504,MATCH($F491&amp;"",계정매핑!$A$5:$A$504,0))&amp;"","공통비"))</f>
        <v/>
      </c>
      <c r="AF491" s="63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45721</v>
      </c>
      <c r="E492" s="91" t="inlineStr">
        <is>
          <t>KR</t>
        </is>
      </c>
      <c r="F492" s="91" t="n">
        <v>62902000</v>
      </c>
      <c r="G492" s="91" t="n">
        <v>1801</v>
      </c>
      <c r="H492" s="92" t="n">
        <v>1852000</v>
      </c>
      <c r="I492" s="91" t="inlineStr">
        <is>
          <t>3월 콜 위탁 수수료(건별)</t>
        </is>
      </c>
      <c r="J492" s="91" t="inlineStr">
        <is>
          <t>V10015</t>
        </is>
      </c>
      <c r="K492" s="91" t="inlineStr">
        <is>
          <t>J콜센터</t>
        </is>
      </c>
      <c r="M492" s="9">
        <f>IF($A492="","",VALUE($A492&amp;"")*12+VALUE($B492&amp;""))</f>
        <v/>
      </c>
      <c r="N492" s="63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3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3">
        <f>IF($A492="","",IF(COUNTIF(변동분석!$E$7:$E$506,O492)&gt;0,"Y","N"))</f>
        <v/>
      </c>
      <c r="W492" s="63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3">
        <f>IF($A492="","",IFERROR(INDEX(계정매핑!$E$5:$E$504,MATCH($F492&amp;"",계정매핑!$A$5:$A$504,0))&amp;"","공통비"))</f>
        <v/>
      </c>
      <c r="AF492" s="63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45721</v>
      </c>
      <c r="E493" s="91" t="inlineStr">
        <is>
          <t>KR</t>
        </is>
      </c>
      <c r="F493" s="91" t="n">
        <v>63101000</v>
      </c>
      <c r="G493" s="91" t="n">
        <v>1602</v>
      </c>
      <c r="H493" s="92" t="n">
        <v>2900000</v>
      </c>
      <c r="I493" s="91" t="inlineStr">
        <is>
          <t>3월 사무실 임차료 - BB부동산</t>
        </is>
      </c>
      <c r="J493" s="91" t="inlineStr">
        <is>
          <t>V10027</t>
        </is>
      </c>
      <c r="K493" s="91" t="inlineStr">
        <is>
          <t>BB부동산</t>
        </is>
      </c>
      <c r="M493" s="9">
        <f>IF($A493="","",VALUE($A493&amp;"")*12+VALUE($B493&amp;""))</f>
        <v/>
      </c>
      <c r="N493" s="63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3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3">
        <f>IF($A493="","",IF(COUNTIF(변동분석!$E$7:$E$506,O493)&gt;0,"Y","N"))</f>
        <v/>
      </c>
      <c r="W493" s="63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3">
        <f>IF($A493="","",IFERROR(INDEX(계정매핑!$E$5:$E$504,MATCH($F493&amp;"",계정매핑!$A$5:$A$504,0))&amp;"","공통비"))</f>
        <v/>
      </c>
      <c r="AF493" s="63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45722</v>
      </c>
      <c r="E494" s="91" t="inlineStr">
        <is>
          <t>KR</t>
        </is>
      </c>
      <c r="F494" s="91" t="n">
        <v>62101000</v>
      </c>
      <c r="G494" s="91" t="n">
        <v>1501</v>
      </c>
      <c r="H494" s="92" t="n">
        <v>482000</v>
      </c>
      <c r="I494" s="91" t="inlineStr">
        <is>
          <t>3월 국내출장 - L여행사</t>
        </is>
      </c>
      <c r="J494" s="91" t="inlineStr">
        <is>
          <t>V10017</t>
        </is>
      </c>
      <c r="K494" s="91" t="inlineStr">
        <is>
          <t>L여행사</t>
        </is>
      </c>
      <c r="M494" s="9">
        <f>IF($A494="","",VALUE($A494&amp;"")*12+VALUE($B494&amp;""))</f>
        <v/>
      </c>
      <c r="N494" s="63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3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3">
        <f>IF($A494="","",IF(COUNTIF(변동분석!$E$7:$E$506,O494)&gt;0,"Y","N"))</f>
        <v/>
      </c>
      <c r="W494" s="63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3">
        <f>IF($A494="","",IFERROR(INDEX(계정매핑!$E$5:$E$504,MATCH($F494&amp;"",계정매핑!$A$5:$A$504,0))&amp;"","공통비"))</f>
        <v/>
      </c>
      <c r="AF494" s="63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45722</v>
      </c>
      <c r="E495" s="91" t="inlineStr">
        <is>
          <t>KR</t>
        </is>
      </c>
      <c r="F495" s="91" t="n">
        <v>62102000</v>
      </c>
      <c r="G495" s="91" t="n">
        <v>1101</v>
      </c>
      <c r="H495" s="92" t="n">
        <v>117000</v>
      </c>
      <c r="I495" s="91" t="inlineStr">
        <is>
          <t>3월 해외출장 - N호텔</t>
        </is>
      </c>
      <c r="J495" s="91" t="inlineStr">
        <is>
          <t>V10008</t>
        </is>
      </c>
      <c r="K495" s="91" t="inlineStr">
        <is>
          <t>N호텔</t>
        </is>
      </c>
      <c r="M495" s="9">
        <f>IF($A495="","",VALUE($A495&amp;"")*12+VALUE($B495&amp;""))</f>
        <v/>
      </c>
      <c r="N495" s="63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3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3">
        <f>IF($A495="","",IF(COUNTIF(변동분석!$E$7:$E$506,O495)&gt;0,"Y","N"))</f>
        <v/>
      </c>
      <c r="W495" s="63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3">
        <f>IF($A495="","",IFERROR(INDEX(계정매핑!$E$5:$E$504,MATCH($F495&amp;"",계정매핑!$A$5:$A$504,0))&amp;"","공통비"))</f>
        <v/>
      </c>
      <c r="AF495" s="63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45722</v>
      </c>
      <c r="E496" s="91" t="inlineStr">
        <is>
          <t>KR</t>
        </is>
      </c>
      <c r="F496" s="91" t="n">
        <v>62301000</v>
      </c>
      <c r="G496" s="91" t="n">
        <v>1101</v>
      </c>
      <c r="H496" s="92" t="n">
        <v>182000</v>
      </c>
      <c r="I496" s="91" t="inlineStr">
        <is>
          <t>3월 소모품 구입 - Q오피스</t>
        </is>
      </c>
      <c r="J496" s="91" t="inlineStr">
        <is>
          <t>V10003</t>
        </is>
      </c>
      <c r="K496" s="91" t="inlineStr">
        <is>
          <t>Q오피스</t>
        </is>
      </c>
      <c r="M496" s="9">
        <f>IF($A496="","",VALUE($A496&amp;"")*12+VALUE($B496&amp;""))</f>
        <v/>
      </c>
      <c r="N496" s="63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3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3">
        <f>IF($A496="","",IF(COUNTIF(변동분석!$E$7:$E$506,O496)&gt;0,"Y","N"))</f>
        <v/>
      </c>
      <c r="W496" s="63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3">
        <f>IF($A496="","",IFERROR(INDEX(계정매핑!$E$5:$E$504,MATCH($F496&amp;"",계정매핑!$A$5:$A$504,0))&amp;"","공통비"))</f>
        <v/>
      </c>
      <c r="AF496" s="63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45722</v>
      </c>
      <c r="E497" s="91" t="inlineStr">
        <is>
          <t>KR</t>
        </is>
      </c>
      <c r="F497" s="91" t="n">
        <v>62301000</v>
      </c>
      <c r="G497" s="91" t="n">
        <v>1301</v>
      </c>
      <c r="H497" s="92" t="n">
        <v>132000</v>
      </c>
      <c r="I497" s="91" t="inlineStr">
        <is>
          <t>3월 소모품 구입 - R문구</t>
        </is>
      </c>
      <c r="J497" s="91" t="inlineStr">
        <is>
          <t>V10021</t>
        </is>
      </c>
      <c r="K497" s="91" t="inlineStr">
        <is>
          <t>R문구</t>
        </is>
      </c>
      <c r="M497" s="9">
        <f>IF($A497="","",VALUE($A497&amp;"")*12+VALUE($B497&amp;""))</f>
        <v/>
      </c>
      <c r="N497" s="63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3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3">
        <f>IF($A497="","",IF(COUNTIF(변동분석!$E$7:$E$506,O497)&gt;0,"Y","N"))</f>
        <v/>
      </c>
      <c r="W497" s="63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3">
        <f>IF($A497="","",IFERROR(INDEX(계정매핑!$E$5:$E$504,MATCH($F497&amp;"",계정매핑!$A$5:$A$504,0))&amp;"","공통비"))</f>
        <v/>
      </c>
      <c r="AF497" s="63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45722</v>
      </c>
      <c r="E498" s="91" t="inlineStr">
        <is>
          <t>KR</t>
        </is>
      </c>
      <c r="F498" s="91" t="n">
        <v>62501000</v>
      </c>
      <c r="G498" s="91" t="n">
        <v>1401</v>
      </c>
      <c r="H498" s="92" t="n">
        <v>167000</v>
      </c>
      <c r="I498" s="91" t="inlineStr">
        <is>
          <t>3월 회의 다과 - T케이터링</t>
        </is>
      </c>
      <c r="J498" s="91" t="inlineStr">
        <is>
          <t>V10005</t>
        </is>
      </c>
      <c r="K498" s="91" t="inlineStr">
        <is>
          <t>T케이터링</t>
        </is>
      </c>
      <c r="M498" s="9">
        <f>IF($A498="","",VALUE($A498&amp;"")*12+VALUE($B498&amp;""))</f>
        <v/>
      </c>
      <c r="N498" s="63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3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3">
        <f>IF($A498="","",IF(COUNTIF(변동분석!$E$7:$E$506,O498)&gt;0,"Y","N"))</f>
        <v/>
      </c>
      <c r="W498" s="63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3">
        <f>IF($A498="","",IFERROR(INDEX(계정매핑!$E$5:$E$504,MATCH($F498&amp;"",계정매핑!$A$5:$A$504,0))&amp;"","공통비"))</f>
        <v/>
      </c>
      <c r="AF498" s="63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45722</v>
      </c>
      <c r="E499" s="91" t="inlineStr">
        <is>
          <t>KR</t>
        </is>
      </c>
      <c r="F499" s="91" t="n">
        <v>62501000</v>
      </c>
      <c r="G499" s="91" t="n">
        <v>1601</v>
      </c>
      <c r="H499" s="92" t="n">
        <v>339000</v>
      </c>
      <c r="I499" s="91" t="inlineStr">
        <is>
          <t>3월 회의 다과 - T케이터링</t>
        </is>
      </c>
      <c r="J499" s="91" t="inlineStr">
        <is>
          <t>V10005</t>
        </is>
      </c>
      <c r="K499" s="91" t="inlineStr">
        <is>
          <t>T케이터링</t>
        </is>
      </c>
      <c r="M499" s="9">
        <f>IF($A499="","",VALUE($A499&amp;"")*12+VALUE($B499&amp;""))</f>
        <v/>
      </c>
      <c r="N499" s="63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3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3">
        <f>IF($A499="","",IF(COUNTIF(변동분석!$E$7:$E$506,O499)&gt;0,"Y","N"))</f>
        <v/>
      </c>
      <c r="W499" s="63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3">
        <f>IF($A499="","",IFERROR(INDEX(계정매핑!$E$5:$E$504,MATCH($F499&amp;"",계정매핑!$A$5:$A$504,0))&amp;"","공통비"))</f>
        <v/>
      </c>
      <c r="AF499" s="63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45722</v>
      </c>
      <c r="E500" s="91" t="inlineStr">
        <is>
          <t>KR</t>
        </is>
      </c>
      <c r="F500" s="91" t="n">
        <v>62501000</v>
      </c>
      <c r="G500" s="91" t="n">
        <v>1701</v>
      </c>
      <c r="H500" s="92" t="n">
        <v>216000</v>
      </c>
      <c r="I500" s="91" t="inlineStr">
        <is>
          <t>3월 회의 다과 - (법인카드)</t>
        </is>
      </c>
      <c r="J500" s="91" t="inlineStr">
        <is>
          <t>V10009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3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3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3">
        <f>IF($A500="","",IF(COUNTIF(변동분석!$E$7:$E$506,O500)&gt;0,"Y","N"))</f>
        <v/>
      </c>
      <c r="W500" s="63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3">
        <f>IF($A500="","",IFERROR(INDEX(계정매핑!$E$5:$E$504,MATCH($F500&amp;"",계정매핑!$A$5:$A$504,0))&amp;"","공통비"))</f>
        <v/>
      </c>
      <c r="AF500" s="63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45722</v>
      </c>
      <c r="E501" s="91" t="inlineStr">
        <is>
          <t>KR</t>
        </is>
      </c>
      <c r="F501" s="91" t="n">
        <v>62501000</v>
      </c>
      <c r="G501" s="91" t="n">
        <v>1801</v>
      </c>
      <c r="H501" s="92" t="n">
        <v>129000</v>
      </c>
      <c r="I501" s="91" t="inlineStr">
        <is>
          <t>3월 회의 다과 - T케이터링</t>
        </is>
      </c>
      <c r="J501" s="91" t="inlineStr">
        <is>
          <t>V10005</t>
        </is>
      </c>
      <c r="K501" s="91" t="inlineStr">
        <is>
          <t>T케이터링</t>
        </is>
      </c>
      <c r="M501" s="9">
        <f>IF($A501="","",VALUE($A501&amp;"")*12+VALUE($B501&amp;""))</f>
        <v/>
      </c>
      <c r="N501" s="63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3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3">
        <f>IF($A501="","",IF(COUNTIF(변동분석!$E$7:$E$506,O501)&gt;0,"Y","N"))</f>
        <v/>
      </c>
      <c r="W501" s="63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3">
        <f>IF($A501="","",IFERROR(INDEX(계정매핑!$E$5:$E$504,MATCH($F501&amp;"",계정매핑!$A$5:$A$504,0))&amp;"","공통비"))</f>
        <v/>
      </c>
      <c r="AF501" s="63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45722</v>
      </c>
      <c r="E502" s="91" t="inlineStr">
        <is>
          <t>KR</t>
        </is>
      </c>
      <c r="F502" s="91" t="n">
        <v>62601000</v>
      </c>
      <c r="G502" s="91" t="n">
        <v>1602</v>
      </c>
      <c r="H502" s="92" t="n">
        <v>1663000</v>
      </c>
      <c r="I502" s="91" t="inlineStr">
        <is>
          <t>3월 업무추진 - (법인카드)</t>
        </is>
      </c>
      <c r="J502" s="91" t="inlineStr">
        <is>
          <t>V10009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3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3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3">
        <f>IF($A502="","",IF(COUNTIF(변동분석!$E$7:$E$506,O502)&gt;0,"Y","N"))</f>
        <v/>
      </c>
      <c r="W502" s="63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3">
        <f>IF($A502="","",IFERROR(INDEX(계정매핑!$E$5:$E$504,MATCH($F502&amp;"",계정매핑!$A$5:$A$504,0))&amp;"","공통비"))</f>
        <v/>
      </c>
      <c r="AF502" s="63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45722</v>
      </c>
      <c r="E503" s="91" t="inlineStr">
        <is>
          <t>KR</t>
        </is>
      </c>
      <c r="F503" s="91" t="n">
        <v>62901000</v>
      </c>
      <c r="G503" s="91" t="n">
        <v>1951</v>
      </c>
      <c r="H503" s="92" t="n">
        <v>5662000</v>
      </c>
      <c r="I503" s="91" t="inlineStr">
        <is>
          <t>3월 자문 수수료 - K회계법인</t>
        </is>
      </c>
      <c r="J503" s="91" t="inlineStr">
        <is>
          <t>V10010</t>
        </is>
      </c>
      <c r="K503" s="91" t="inlineStr">
        <is>
          <t>K회계법인</t>
        </is>
      </c>
      <c r="M503" s="9">
        <f>IF($A503="","",VALUE($A503&amp;"")*12+VALUE($B503&amp;""))</f>
        <v/>
      </c>
      <c r="N503" s="63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3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3">
        <f>IF($A503="","",IF(COUNTIF(변동분석!$E$7:$E$506,O503)&gt;0,"Y","N"))</f>
        <v/>
      </c>
      <c r="W503" s="63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3">
        <f>IF($A503="","",IFERROR(INDEX(계정매핑!$E$5:$E$504,MATCH($F503&amp;"",계정매핑!$A$5:$A$504,0))&amp;"","공통비"))</f>
        <v/>
      </c>
      <c r="AF503" s="63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45722</v>
      </c>
      <c r="E504" s="91" t="inlineStr">
        <is>
          <t>KR</t>
        </is>
      </c>
      <c r="F504" s="91" t="n">
        <v>62902000</v>
      </c>
      <c r="G504" s="91" t="n">
        <v>1401</v>
      </c>
      <c r="H504" s="92" t="n">
        <v>1655000</v>
      </c>
      <c r="I504" s="91" t="inlineStr">
        <is>
          <t>3월 업무 위탁 수수료 - J콜센터</t>
        </is>
      </c>
      <c r="J504" s="91" t="inlineStr">
        <is>
          <t>V10015</t>
        </is>
      </c>
      <c r="K504" s="91" t="inlineStr">
        <is>
          <t>J콜센터</t>
        </is>
      </c>
      <c r="M504" s="9">
        <f>IF($A504="","",VALUE($A504&amp;"")*12+VALUE($B504&amp;""))</f>
        <v/>
      </c>
      <c r="N504" s="63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3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3">
        <f>IF($A504="","",IF(COUNTIF(변동분석!$E$7:$E$506,O504)&gt;0,"Y","N"))</f>
        <v/>
      </c>
      <c r="W504" s="63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3">
        <f>IF($A504="","",IFERROR(INDEX(계정매핑!$E$5:$E$504,MATCH($F504&amp;"",계정매핑!$A$5:$A$504,0))&amp;"","공통비"))</f>
        <v/>
      </c>
      <c r="AF504" s="63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45722</v>
      </c>
      <c r="E505" s="91" t="inlineStr">
        <is>
          <t>KR</t>
        </is>
      </c>
      <c r="F505" s="91" t="n">
        <v>62902000</v>
      </c>
      <c r="G505" s="91" t="n">
        <v>1801</v>
      </c>
      <c r="H505" s="92" t="n">
        <v>1802000</v>
      </c>
      <c r="I505" s="91" t="inlineStr">
        <is>
          <t>3월 콜 위탁 수수료(건별)</t>
        </is>
      </c>
      <c r="J505" s="91" t="inlineStr">
        <is>
          <t>V10015</t>
        </is>
      </c>
      <c r="K505" s="91" t="inlineStr">
        <is>
          <t>J콜센터</t>
        </is>
      </c>
      <c r="M505" s="9">
        <f>IF($A505="","",VALUE($A505&amp;"")*12+VALUE($B505&amp;""))</f>
        <v/>
      </c>
      <c r="N505" s="63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3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3">
        <f>IF($A505="","",IF(COUNTIF(변동분석!$E$7:$E$506,O505)&gt;0,"Y","N"))</f>
        <v/>
      </c>
      <c r="W505" s="63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3">
        <f>IF($A505="","",IFERROR(INDEX(계정매핑!$E$5:$E$504,MATCH($F505&amp;"",계정매핑!$A$5:$A$504,0))&amp;"","공통비"))</f>
        <v/>
      </c>
      <c r="AF505" s="63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45723</v>
      </c>
      <c r="E506" s="91" t="inlineStr">
        <is>
          <t>KR</t>
        </is>
      </c>
      <c r="F506" s="91" t="n">
        <v>62101000</v>
      </c>
      <c r="G506" s="91" t="n">
        <v>1401</v>
      </c>
      <c r="H506" s="92" t="n">
        <v>471000</v>
      </c>
      <c r="I506" s="91" t="inlineStr">
        <is>
          <t>3월 국내출장 - (법인카드)</t>
        </is>
      </c>
      <c r="J506" s="91" t="inlineStr">
        <is>
          <t>V10009</t>
        </is>
      </c>
      <c r="K506" s="91" t="inlineStr">
        <is>
          <t>(법인카드)</t>
        </is>
      </c>
      <c r="M506" s="9">
        <f>IF($A506="","",VALUE($A506&amp;"")*12+VALUE($B506&amp;""))</f>
        <v/>
      </c>
      <c r="N506" s="63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3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3">
        <f>IF($A506="","",IF(COUNTIF(변동분석!$E$7:$E$506,O506)&gt;0,"Y","N"))</f>
        <v/>
      </c>
      <c r="W506" s="63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3">
        <f>IF($A506="","",IFERROR(INDEX(계정매핑!$E$5:$E$504,MATCH($F506&amp;"",계정매핑!$A$5:$A$504,0))&amp;"","공통비"))</f>
        <v/>
      </c>
      <c r="AF506" s="63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45723</v>
      </c>
      <c r="E507" s="91" t="inlineStr">
        <is>
          <t>KR</t>
        </is>
      </c>
      <c r="F507" s="91" t="n">
        <v>62101000</v>
      </c>
      <c r="G507" s="91" t="n">
        <v>1951</v>
      </c>
      <c r="H507" s="92" t="n">
        <v>292000</v>
      </c>
      <c r="I507" s="91" t="inlineStr">
        <is>
          <t>3월 국내출장 - L여행사</t>
        </is>
      </c>
      <c r="J507" s="91" t="inlineStr">
        <is>
          <t>V10017</t>
        </is>
      </c>
      <c r="K507" s="91" t="inlineStr">
        <is>
          <t>L여행사</t>
        </is>
      </c>
      <c r="M507" s="9">
        <f>IF($A507="","",VALUE($A507&amp;"")*12+VALUE($B507&amp;""))</f>
        <v/>
      </c>
      <c r="N507" s="63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3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3">
        <f>IF($A507="","",IF(COUNTIF(변동분석!$E$7:$E$506,O507)&gt;0,"Y","N"))</f>
        <v/>
      </c>
      <c r="W507" s="63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3">
        <f>IF($A507="","",IFERROR(INDEX(계정매핑!$E$5:$E$504,MATCH($F507&amp;"",계정매핑!$A$5:$A$504,0))&amp;"","공통비"))</f>
        <v/>
      </c>
      <c r="AF507" s="63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45723</v>
      </c>
      <c r="E508" s="91" t="inlineStr">
        <is>
          <t>KR</t>
        </is>
      </c>
      <c r="F508" s="91" t="n">
        <v>62102000</v>
      </c>
      <c r="G508" s="91" t="n">
        <v>1301</v>
      </c>
      <c r="H508" s="92" t="n">
        <v>95000</v>
      </c>
      <c r="I508" s="91" t="inlineStr">
        <is>
          <t>3월 해외출장 - M항공</t>
        </is>
      </c>
      <c r="J508" s="91" t="inlineStr">
        <is>
          <t>V10001</t>
        </is>
      </c>
      <c r="K508" s="91" t="inlineStr">
        <is>
          <t>M항공</t>
        </is>
      </c>
      <c r="M508" s="9">
        <f>IF($A508="","",VALUE($A508&amp;"")*12+VALUE($B508&amp;""))</f>
        <v/>
      </c>
      <c r="N508" s="63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3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3">
        <f>IF($A508="","",IF(COUNTIF(변동분석!$E$7:$E$506,O508)&gt;0,"Y","N"))</f>
        <v/>
      </c>
      <c r="W508" s="63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3">
        <f>IF($A508="","",IFERROR(INDEX(계정매핑!$E$5:$E$504,MATCH($F508&amp;"",계정매핑!$A$5:$A$504,0))&amp;"","공통비"))</f>
        <v/>
      </c>
      <c r="AF508" s="63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45723</v>
      </c>
      <c r="E509" s="91" t="inlineStr">
        <is>
          <t>KR</t>
        </is>
      </c>
      <c r="F509" s="91" t="n">
        <v>62201000</v>
      </c>
      <c r="G509" s="91" t="n">
        <v>1101</v>
      </c>
      <c r="H509" s="92" t="n">
        <v>230000</v>
      </c>
      <c r="I509" s="91" t="inlineStr">
        <is>
          <t>3월 통신요금 - O텔레콤</t>
        </is>
      </c>
      <c r="J509" s="91" t="inlineStr">
        <is>
          <t>V10002</t>
        </is>
      </c>
      <c r="K509" s="91" t="inlineStr">
        <is>
          <t>O텔레콤</t>
        </is>
      </c>
      <c r="M509" s="9">
        <f>IF($A509="","",VALUE($A509&amp;"")*12+VALUE($B509&amp;""))</f>
        <v/>
      </c>
      <c r="N509" s="63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3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3">
        <f>IF($A509="","",IF(COUNTIF(변동분석!$E$7:$E$506,O509)&gt;0,"Y","N"))</f>
        <v/>
      </c>
      <c r="W509" s="63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3">
        <f>IF($A509="","",IFERROR(INDEX(계정매핑!$E$5:$E$504,MATCH($F509&amp;"",계정매핑!$A$5:$A$504,0))&amp;"","공통비"))</f>
        <v/>
      </c>
      <c r="AF509" s="63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45723</v>
      </c>
      <c r="E510" s="91" t="inlineStr">
        <is>
          <t>KR</t>
        </is>
      </c>
      <c r="F510" s="91" t="n">
        <v>62201000</v>
      </c>
      <c r="G510" s="91" t="n">
        <v>1201</v>
      </c>
      <c r="H510" s="92" t="n">
        <v>227000</v>
      </c>
      <c r="I510" s="91" t="inlineStr">
        <is>
          <t>3월 통신요금 - O텔레콤</t>
        </is>
      </c>
      <c r="J510" s="91" t="inlineStr">
        <is>
          <t>V10002</t>
        </is>
      </c>
      <c r="K510" s="91" t="inlineStr">
        <is>
          <t>O텔레콤</t>
        </is>
      </c>
      <c r="M510" s="9">
        <f>IF($A510="","",VALUE($A510&amp;"")*12+VALUE($B510&amp;""))</f>
        <v/>
      </c>
      <c r="N510" s="63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3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3">
        <f>IF($A510="","",IF(COUNTIF(변동분석!$E$7:$E$506,O510)&gt;0,"Y","N"))</f>
        <v/>
      </c>
      <c r="W510" s="63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3">
        <f>IF($A510="","",IFERROR(INDEX(계정매핑!$E$5:$E$504,MATCH($F510&amp;"",계정매핑!$A$5:$A$504,0))&amp;"","공통비"))</f>
        <v/>
      </c>
      <c r="AF510" s="63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45723</v>
      </c>
      <c r="E511" s="91" t="inlineStr">
        <is>
          <t>KR</t>
        </is>
      </c>
      <c r="F511" s="91" t="n">
        <v>62201000</v>
      </c>
      <c r="G511" s="91" t="n">
        <v>1401</v>
      </c>
      <c r="H511" s="92" t="n">
        <v>179000</v>
      </c>
      <c r="I511" s="91" t="inlineStr">
        <is>
          <t>3월 통신요금 - P통신</t>
        </is>
      </c>
      <c r="J511" s="91" t="inlineStr">
        <is>
          <t>V10013</t>
        </is>
      </c>
      <c r="K511" s="91" t="inlineStr">
        <is>
          <t>P통신</t>
        </is>
      </c>
      <c r="M511" s="9">
        <f>IF($A511="","",VALUE($A511&amp;"")*12+VALUE($B511&amp;""))</f>
        <v/>
      </c>
      <c r="N511" s="63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3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3">
        <f>IF($A511="","",IF(COUNTIF(변동분석!$E$7:$E$506,O511)&gt;0,"Y","N"))</f>
        <v/>
      </c>
      <c r="W511" s="63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3">
        <f>IF($A511="","",IFERROR(INDEX(계정매핑!$E$5:$E$504,MATCH($F511&amp;"",계정매핑!$A$5:$A$504,0))&amp;"","공통비"))</f>
        <v/>
      </c>
      <c r="AF511" s="63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45723</v>
      </c>
      <c r="E512" s="91" t="inlineStr">
        <is>
          <t>KR</t>
        </is>
      </c>
      <c r="F512" s="91" t="n">
        <v>62701000</v>
      </c>
      <c r="G512" s="91" t="n">
        <v>1501</v>
      </c>
      <c r="H512" s="92" t="n">
        <v>55407000</v>
      </c>
      <c r="I512" s="91" t="inlineStr">
        <is>
          <t>3월 광고 집행 - F애드</t>
        </is>
      </c>
      <c r="J512" s="91" t="inlineStr">
        <is>
          <t>V10022</t>
        </is>
      </c>
      <c r="K512" s="91" t="inlineStr">
        <is>
          <t>F애드</t>
        </is>
      </c>
      <c r="M512" s="9">
        <f>IF($A512="","",VALUE($A512&amp;"")*12+VALUE($B512&amp;""))</f>
        <v/>
      </c>
      <c r="N512" s="63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3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3">
        <f>IF($A512="","",IF(COUNTIF(변동분석!$E$7:$E$506,O512)&gt;0,"Y","N"))</f>
        <v/>
      </c>
      <c r="W512" s="63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3">
        <f>IF($A512="","",IFERROR(INDEX(계정매핑!$E$5:$E$504,MATCH($F512&amp;"",계정매핑!$A$5:$A$504,0))&amp;"","공통비"))</f>
        <v/>
      </c>
      <c r="AF512" s="63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45723</v>
      </c>
      <c r="E513" s="91" t="inlineStr">
        <is>
          <t>KR</t>
        </is>
      </c>
      <c r="F513" s="91" t="n">
        <v>63502000</v>
      </c>
      <c r="G513" s="91" t="n">
        <v>1901</v>
      </c>
      <c r="H513" s="92" t="n">
        <v>228399000</v>
      </c>
      <c r="I513" s="91" t="inlineStr">
        <is>
          <t>3월 유지수수료 - CC금융서비스</t>
        </is>
      </c>
      <c r="J513" s="91" t="inlineStr">
        <is>
          <t>V10028</t>
        </is>
      </c>
      <c r="K513" s="91" t="inlineStr">
        <is>
          <t>CC금융서비스</t>
        </is>
      </c>
      <c r="M513" s="9">
        <f>IF($A513="","",VALUE($A513&amp;"")*12+VALUE($B513&amp;""))</f>
        <v/>
      </c>
      <c r="N513" s="63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3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3">
        <f>IF($A513="","",IF(COUNTIF(변동분석!$E$7:$E$506,O513)&gt;0,"Y","N"))</f>
        <v/>
      </c>
      <c r="W513" s="63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3">
        <f>IF($A513="","",IFERROR(INDEX(계정매핑!$E$5:$E$504,MATCH($F513&amp;"",계정매핑!$A$5:$A$504,0))&amp;"","공통비"))</f>
        <v/>
      </c>
      <c r="AF513" s="63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62101000</v>
      </c>
      <c r="G514" s="91" t="n">
        <v>1401</v>
      </c>
      <c r="H514" s="92" t="n">
        <v>283000</v>
      </c>
      <c r="I514" s="91" t="inlineStr">
        <is>
          <t>3월 국내출장 - (법인카드)</t>
        </is>
      </c>
      <c r="J514" s="91" t="inlineStr">
        <is>
          <t>V10009</t>
        </is>
      </c>
      <c r="K514" s="91" t="inlineStr">
        <is>
          <t>(법인카드)</t>
        </is>
      </c>
      <c r="M514" s="9">
        <f>IF($A514="","",VALUE($A514&amp;"")*12+VALUE($B514&amp;""))</f>
        <v/>
      </c>
      <c r="N514" s="63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3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3">
        <f>IF($A514="","",IF(COUNTIF(변동분석!$E$7:$E$506,O514)&gt;0,"Y","N"))</f>
        <v/>
      </c>
      <c r="W514" s="63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3">
        <f>IF($A514="","",IFERROR(INDEX(계정매핑!$E$5:$E$504,MATCH($F514&amp;"",계정매핑!$A$5:$A$504,0))&amp;"","공통비"))</f>
        <v/>
      </c>
      <c r="AF514" s="63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62101000</v>
      </c>
      <c r="G515" s="91" t="n">
        <v>1801</v>
      </c>
      <c r="H515" s="92" t="n">
        <v>128000</v>
      </c>
      <c r="I515" s="91" t="inlineStr">
        <is>
          <t>3월 국내출장 - (법인카드)</t>
        </is>
      </c>
      <c r="J515" s="91" t="inlineStr">
        <is>
          <t>V10009</t>
        </is>
      </c>
      <c r="K515" s="91" t="inlineStr">
        <is>
          <t>(법인카드)</t>
        </is>
      </c>
      <c r="M515" s="9">
        <f>IF($A515="","",VALUE($A515&amp;"")*12+VALUE($B515&amp;""))</f>
        <v/>
      </c>
      <c r="N515" s="63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3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3">
        <f>IF($A515="","",IF(COUNTIF(변동분석!$E$7:$E$506,O515)&gt;0,"Y","N"))</f>
        <v/>
      </c>
      <c r="W515" s="63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3">
        <f>IF($A515="","",IFERROR(INDEX(계정매핑!$E$5:$E$504,MATCH($F515&amp;"",계정매핑!$A$5:$A$504,0))&amp;"","공통비"))</f>
        <v/>
      </c>
      <c r="AF515" s="63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62101000</v>
      </c>
      <c r="G516" s="91" t="n">
        <v>1951</v>
      </c>
      <c r="H516" s="92" t="n">
        <v>275000</v>
      </c>
      <c r="I516" s="91" t="inlineStr">
        <is>
          <t>3월 국내출장 - (법인카드)</t>
        </is>
      </c>
      <c r="J516" s="91" t="inlineStr">
        <is>
          <t>V10009</t>
        </is>
      </c>
      <c r="K516" s="91" t="inlineStr">
        <is>
          <t>(법인카드)</t>
        </is>
      </c>
      <c r="M516" s="9">
        <f>IF($A516="","",VALUE($A516&amp;"")*12+VALUE($B516&amp;""))</f>
        <v/>
      </c>
      <c r="N516" s="63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3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3">
        <f>IF($A516="","",IF(COUNTIF(변동분석!$E$7:$E$506,O516)&gt;0,"Y","N"))</f>
        <v/>
      </c>
      <c r="W516" s="63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3">
        <f>IF($A516="","",IFERROR(INDEX(계정매핑!$E$5:$E$504,MATCH($F516&amp;"",계정매핑!$A$5:$A$504,0))&amp;"","공통비"))</f>
        <v/>
      </c>
      <c r="AF516" s="63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45724</v>
      </c>
      <c r="E517" s="91" t="inlineStr">
        <is>
          <t>KR</t>
        </is>
      </c>
      <c r="F517" s="91" t="n">
        <v>62102000</v>
      </c>
      <c r="G517" s="91" t="n">
        <v>1801</v>
      </c>
      <c r="H517" s="92" t="n">
        <v>45000</v>
      </c>
      <c r="I517" s="91" t="inlineStr">
        <is>
          <t>3월 해외출장 - N호텔</t>
        </is>
      </c>
      <c r="J517" s="91" t="inlineStr">
        <is>
          <t>V10008</t>
        </is>
      </c>
      <c r="K517" s="91" t="inlineStr">
        <is>
          <t>N호텔</t>
        </is>
      </c>
      <c r="M517" s="9">
        <f>IF($A517="","",VALUE($A517&amp;"")*12+VALUE($B517&amp;""))</f>
        <v/>
      </c>
      <c r="N517" s="63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3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3">
        <f>IF($A517="","",IF(COUNTIF(변동분석!$E$7:$E$506,O517)&gt;0,"Y","N"))</f>
        <v/>
      </c>
      <c r="W517" s="63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3">
        <f>IF($A517="","",IFERROR(INDEX(계정매핑!$E$5:$E$504,MATCH($F517&amp;"",계정매핑!$A$5:$A$504,0))&amp;"","공통비"))</f>
        <v/>
      </c>
      <c r="AF517" s="63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45724</v>
      </c>
      <c r="E518" s="91" t="inlineStr">
        <is>
          <t>KR</t>
        </is>
      </c>
      <c r="F518" s="91" t="n">
        <v>62201000</v>
      </c>
      <c r="G518" s="91" t="n">
        <v>1801</v>
      </c>
      <c r="H518" s="92" t="n">
        <v>7797000</v>
      </c>
      <c r="I518" s="91" t="inlineStr">
        <is>
          <t>3월 통신요금 - P통신</t>
        </is>
      </c>
      <c r="J518" s="91" t="inlineStr">
        <is>
          <t>V10013</t>
        </is>
      </c>
      <c r="K518" s="91" t="inlineStr">
        <is>
          <t>P통신</t>
        </is>
      </c>
      <c r="M518" s="9">
        <f>IF($A518="","",VALUE($A518&amp;"")*12+VALUE($B518&amp;""))</f>
        <v/>
      </c>
      <c r="N518" s="63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3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3">
        <f>IF($A518="","",IF(COUNTIF(변동분석!$E$7:$E$506,O518)&gt;0,"Y","N"))</f>
        <v/>
      </c>
      <c r="W518" s="63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3">
        <f>IF($A518="","",IFERROR(INDEX(계정매핑!$E$5:$E$504,MATCH($F518&amp;"",계정매핑!$A$5:$A$504,0))&amp;"","공통비"))</f>
        <v/>
      </c>
      <c r="AF518" s="63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45724</v>
      </c>
      <c r="E519" s="91" t="inlineStr">
        <is>
          <t>KR</t>
        </is>
      </c>
      <c r="F519" s="91" t="n">
        <v>62701000</v>
      </c>
      <c r="G519" s="91" t="n">
        <v>1502</v>
      </c>
      <c r="H519" s="92" t="n">
        <v>53376000</v>
      </c>
      <c r="I519" s="91" t="inlineStr">
        <is>
          <t>3월 광고 집행 - E미디어</t>
        </is>
      </c>
      <c r="J519" s="91" t="inlineStr">
        <is>
          <t>V10031</t>
        </is>
      </c>
      <c r="K519" s="91" t="inlineStr">
        <is>
          <t>E미디어</t>
        </is>
      </c>
      <c r="M519" s="9">
        <f>IF($A519="","",VALUE($A519&amp;"")*12+VALUE($B519&amp;""))</f>
        <v/>
      </c>
      <c r="N519" s="63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3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3">
        <f>IF($A519="","",IF(COUNTIF(변동분석!$E$7:$E$506,O519)&gt;0,"Y","N"))</f>
        <v/>
      </c>
      <c r="W519" s="63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3">
        <f>IF($A519="","",IFERROR(INDEX(계정매핑!$E$5:$E$504,MATCH($F519&amp;"",계정매핑!$A$5:$A$504,0))&amp;"","공통비"))</f>
        <v/>
      </c>
      <c r="AF519" s="63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45724</v>
      </c>
      <c r="E520" s="91" t="inlineStr">
        <is>
          <t>KR</t>
        </is>
      </c>
      <c r="F520" s="91" t="n">
        <v>62902000</v>
      </c>
      <c r="G520" s="91" t="n">
        <v>1401</v>
      </c>
      <c r="H520" s="92" t="n">
        <v>2485000</v>
      </c>
      <c r="I520" s="91" t="inlineStr">
        <is>
          <t>3월 업무 위탁 수수료 - J콜센터</t>
        </is>
      </c>
      <c r="J520" s="91" t="inlineStr">
        <is>
          <t>V10015</t>
        </is>
      </c>
      <c r="K520" s="91" t="inlineStr">
        <is>
          <t>J콜센터</t>
        </is>
      </c>
      <c r="M520" s="9">
        <f>IF($A520="","",VALUE($A520&amp;"")*12+VALUE($B520&amp;""))</f>
        <v/>
      </c>
      <c r="N520" s="63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3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3">
        <f>IF($A520="","",IF(COUNTIF(변동분석!$E$7:$E$506,O520)&gt;0,"Y","N"))</f>
        <v/>
      </c>
      <c r="W520" s="63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3">
        <f>IF($A520="","",IFERROR(INDEX(계정매핑!$E$5:$E$504,MATCH($F520&amp;"",계정매핑!$A$5:$A$504,0))&amp;"","공통비"))</f>
        <v/>
      </c>
      <c r="AF520" s="63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45724</v>
      </c>
      <c r="E521" s="91" t="inlineStr">
        <is>
          <t>KR</t>
        </is>
      </c>
      <c r="F521" s="91" t="n">
        <v>62902000</v>
      </c>
      <c r="G521" s="91" t="n">
        <v>1401</v>
      </c>
      <c r="H521" s="92" t="n">
        <v>1730000</v>
      </c>
      <c r="I521" s="91" t="inlineStr">
        <is>
          <t>3월 업무 위탁 수수료 - X서비스</t>
        </is>
      </c>
      <c r="J521" s="91" t="inlineStr">
        <is>
          <t>V10019</t>
        </is>
      </c>
      <c r="K521" s="91" t="inlineStr">
        <is>
          <t>X서비스</t>
        </is>
      </c>
      <c r="M521" s="9">
        <f>IF($A521="","",VALUE($A521&amp;"")*12+VALUE($B521&amp;""))</f>
        <v/>
      </c>
      <c r="N521" s="63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3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3">
        <f>IF($A521="","",IF(COUNTIF(변동분석!$E$7:$E$506,O521)&gt;0,"Y","N"))</f>
        <v/>
      </c>
      <c r="W521" s="63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3">
        <f>IF($A521="","",IFERROR(INDEX(계정매핑!$E$5:$E$504,MATCH($F521&amp;"",계정매핑!$A$5:$A$504,0))&amp;"","공통비"))</f>
        <v/>
      </c>
      <c r="AF521" s="63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45724</v>
      </c>
      <c r="E522" s="91" t="inlineStr">
        <is>
          <t>KR</t>
        </is>
      </c>
      <c r="F522" s="91" t="n">
        <v>62902000</v>
      </c>
      <c r="G522" s="91" t="n">
        <v>1801</v>
      </c>
      <c r="H522" s="92" t="n">
        <v>1849000</v>
      </c>
      <c r="I522" s="91" t="inlineStr">
        <is>
          <t>3월 콜 위탁 수수료(건별)</t>
        </is>
      </c>
      <c r="J522" s="91" t="inlineStr">
        <is>
          <t>V10015</t>
        </is>
      </c>
      <c r="K522" s="91" t="inlineStr">
        <is>
          <t>J콜센터</t>
        </is>
      </c>
      <c r="M522" s="9">
        <f>IF($A522="","",VALUE($A522&amp;"")*12+VALUE($B522&amp;""))</f>
        <v/>
      </c>
      <c r="N522" s="63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3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3">
        <f>IF($A522="","",IF(COUNTIF(변동분석!$E$7:$E$506,O522)&gt;0,"Y","N"))</f>
        <v/>
      </c>
      <c r="W522" s="63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3">
        <f>IF($A522="","",IFERROR(INDEX(계정매핑!$E$5:$E$504,MATCH($F522&amp;"",계정매핑!$A$5:$A$504,0))&amp;"","공통비"))</f>
        <v/>
      </c>
      <c r="AF522" s="63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45724</v>
      </c>
      <c r="E523" s="91" t="inlineStr">
        <is>
          <t>KR</t>
        </is>
      </c>
      <c r="F523" s="91" t="n">
        <v>62902000</v>
      </c>
      <c r="G523" s="91" t="n">
        <v>1951</v>
      </c>
      <c r="H523" s="92" t="n">
        <v>2650000</v>
      </c>
      <c r="I523" s="91" t="inlineStr">
        <is>
          <t>3월 업무 위탁 수수료 - J콜센터</t>
        </is>
      </c>
      <c r="J523" s="91" t="inlineStr">
        <is>
          <t>V10015</t>
        </is>
      </c>
      <c r="K523" s="91" t="inlineStr">
        <is>
          <t>J콜센터</t>
        </is>
      </c>
      <c r="M523" s="9">
        <f>IF($A523="","",VALUE($A523&amp;"")*12+VALUE($B523&amp;""))</f>
        <v/>
      </c>
      <c r="N523" s="63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3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3">
        <f>IF($A523="","",IF(COUNTIF(변동분석!$E$7:$E$506,O523)&gt;0,"Y","N"))</f>
        <v/>
      </c>
      <c r="W523" s="63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3">
        <f>IF($A523="","",IFERROR(INDEX(계정매핑!$E$5:$E$504,MATCH($F523&amp;"",계정매핑!$A$5:$A$504,0))&amp;"","공통비"))</f>
        <v/>
      </c>
      <c r="AF523" s="63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45724</v>
      </c>
      <c r="E524" s="91" t="inlineStr">
        <is>
          <t>KR</t>
        </is>
      </c>
      <c r="F524" s="91" t="n">
        <v>62902000</v>
      </c>
      <c r="G524" s="91" t="n">
        <v>1951</v>
      </c>
      <c r="H524" s="92" t="n">
        <v>2809000</v>
      </c>
      <c r="I524" s="91" t="inlineStr">
        <is>
          <t>3월 업무 위탁 수수료 - X서비스</t>
        </is>
      </c>
      <c r="J524" s="91" t="inlineStr">
        <is>
          <t>V10019</t>
        </is>
      </c>
      <c r="K524" s="91" t="inlineStr">
        <is>
          <t>X서비스</t>
        </is>
      </c>
      <c r="M524" s="9">
        <f>IF($A524="","",VALUE($A524&amp;"")*12+VALUE($B524&amp;""))</f>
        <v/>
      </c>
      <c r="N524" s="63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3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3">
        <f>IF($A524="","",IF(COUNTIF(변동분석!$E$7:$E$506,O524)&gt;0,"Y","N"))</f>
        <v/>
      </c>
      <c r="W524" s="63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3">
        <f>IF($A524="","",IFERROR(INDEX(계정매핑!$E$5:$E$504,MATCH($F524&amp;"",계정매핑!$A$5:$A$504,0))&amp;"","공통비"))</f>
        <v/>
      </c>
      <c r="AF524" s="63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45724</v>
      </c>
      <c r="E525" s="91" t="inlineStr">
        <is>
          <t>KR</t>
        </is>
      </c>
      <c r="F525" s="91" t="n">
        <v>63001000</v>
      </c>
      <c r="G525" s="91" t="n">
        <v>1701</v>
      </c>
      <c r="H525" s="92" t="n">
        <v>49491000</v>
      </c>
      <c r="I525" s="91" t="inlineStr">
        <is>
          <t>3월 SW 유지보수 - Y소프트</t>
        </is>
      </c>
      <c r="J525" s="91" t="inlineStr">
        <is>
          <t>V10016</t>
        </is>
      </c>
      <c r="K525" s="91" t="inlineStr">
        <is>
          <t>Y소프트</t>
        </is>
      </c>
      <c r="M525" s="9">
        <f>IF($A525="","",VALUE($A525&amp;"")*12+VALUE($B525&amp;""))</f>
        <v/>
      </c>
      <c r="N525" s="63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3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3">
        <f>IF($A525="","",IF(COUNTIF(변동분석!$E$7:$E$506,O525)&gt;0,"Y","N"))</f>
        <v/>
      </c>
      <c r="W525" s="63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3">
        <f>IF($A525="","",IFERROR(INDEX(계정매핑!$E$5:$E$504,MATCH($F525&amp;"",계정매핑!$A$5:$A$504,0))&amp;"","공통비"))</f>
        <v/>
      </c>
      <c r="AF525" s="63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45724</v>
      </c>
      <c r="E526" s="91" t="inlineStr">
        <is>
          <t>KR</t>
        </is>
      </c>
      <c r="F526" s="91" t="n">
        <v>63002000</v>
      </c>
      <c r="G526" s="91" t="n">
        <v>1951</v>
      </c>
      <c r="H526" s="92" t="n">
        <v>8019000</v>
      </c>
      <c r="I526" s="91" t="inlineStr">
        <is>
          <t>3월 클라우드 사용료 - C클라우드</t>
        </is>
      </c>
      <c r="J526" s="91" t="inlineStr">
        <is>
          <t>V10025</t>
        </is>
      </c>
      <c r="K526" s="91" t="inlineStr">
        <is>
          <t>C클라우드</t>
        </is>
      </c>
      <c r="M526" s="9">
        <f>IF($A526="","",VALUE($A526&amp;"")*12+VALUE($B526&amp;""))</f>
        <v/>
      </c>
      <c r="N526" s="63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3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3">
        <f>IF($A526="","",IF(COUNTIF(변동분석!$E$7:$E$506,O526)&gt;0,"Y","N"))</f>
        <v/>
      </c>
      <c r="W526" s="63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3">
        <f>IF($A526="","",IFERROR(INDEX(계정매핑!$E$5:$E$504,MATCH($F526&amp;"",계정매핑!$A$5:$A$504,0))&amp;"","공통비"))</f>
        <v/>
      </c>
      <c r="AF526" s="63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62101000</v>
      </c>
      <c r="G527" s="91" t="n">
        <v>1301</v>
      </c>
      <c r="H527" s="92" t="n">
        <v>284000</v>
      </c>
      <c r="I527" s="91" t="inlineStr">
        <is>
          <t>3월 국내출장 - M항공</t>
        </is>
      </c>
      <c r="J527" s="91" t="inlineStr">
        <is>
          <t>V10001</t>
        </is>
      </c>
      <c r="K527" s="91" t="inlineStr">
        <is>
          <t>M항공</t>
        </is>
      </c>
      <c r="M527" s="9">
        <f>IF($A527="","",VALUE($A527&amp;"")*12+VALUE($B527&amp;""))</f>
        <v/>
      </c>
      <c r="N527" s="63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3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3">
        <f>IF($A527="","",IF(COUNTIF(변동분석!$E$7:$E$506,O527)&gt;0,"Y","N"))</f>
        <v/>
      </c>
      <c r="W527" s="63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3">
        <f>IF($A527="","",IFERROR(INDEX(계정매핑!$E$5:$E$504,MATCH($F527&amp;"",계정매핑!$A$5:$A$504,0))&amp;"","공통비"))</f>
        <v/>
      </c>
      <c r="AF527" s="63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62101000</v>
      </c>
      <c r="G528" s="91" t="n">
        <v>1601</v>
      </c>
      <c r="H528" s="92" t="n">
        <v>1551000</v>
      </c>
      <c r="I528" s="91" t="inlineStr">
        <is>
          <t>3월 국내출장 - (법인카드)</t>
        </is>
      </c>
      <c r="J528" s="91" t="inlineStr">
        <is>
          <t>V10009</t>
        </is>
      </c>
      <c r="K528" s="91" t="inlineStr">
        <is>
          <t>(법인카드)</t>
        </is>
      </c>
      <c r="M528" s="9">
        <f>IF($A528="","",VALUE($A528&amp;"")*12+VALUE($B528&amp;""))</f>
        <v/>
      </c>
      <c r="N528" s="63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3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3">
        <f>IF($A528="","",IF(COUNTIF(변동분석!$E$7:$E$506,O528)&gt;0,"Y","N"))</f>
        <v/>
      </c>
      <c r="W528" s="63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3">
        <f>IF($A528="","",IFERROR(INDEX(계정매핑!$E$5:$E$504,MATCH($F528&amp;"",계정매핑!$A$5:$A$504,0))&amp;"","공통비"))</f>
        <v/>
      </c>
      <c r="AF528" s="63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62102000</v>
      </c>
      <c r="G529" s="91" t="n">
        <v>1301</v>
      </c>
      <c r="H529" s="92" t="n">
        <v>87000</v>
      </c>
      <c r="I529" s="91" t="inlineStr">
        <is>
          <t>3월 해외출장 - N호텔</t>
        </is>
      </c>
      <c r="J529" s="91" t="inlineStr">
        <is>
          <t>V10008</t>
        </is>
      </c>
      <c r="K529" s="91" t="inlineStr">
        <is>
          <t>N호텔</t>
        </is>
      </c>
      <c r="M529" s="9">
        <f>IF($A529="","",VALUE($A529&amp;"")*12+VALUE($B529&amp;""))</f>
        <v/>
      </c>
      <c r="N529" s="63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3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3">
        <f>IF($A529="","",IF(COUNTIF(변동분석!$E$7:$E$506,O529)&gt;0,"Y","N"))</f>
        <v/>
      </c>
      <c r="W529" s="63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3">
        <f>IF($A529="","",IFERROR(INDEX(계정매핑!$E$5:$E$504,MATCH($F529&amp;"",계정매핑!$A$5:$A$504,0))&amp;"","공통비"))</f>
        <v/>
      </c>
      <c r="AF529" s="63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62201000</v>
      </c>
      <c r="G530" s="91" t="n">
        <v>1201</v>
      </c>
      <c r="H530" s="92" t="n">
        <v>221000</v>
      </c>
      <c r="I530" s="91" t="inlineStr">
        <is>
          <t>3월 통신요금 - O텔레콤</t>
        </is>
      </c>
      <c r="J530" s="91" t="inlineStr">
        <is>
          <t>V10002</t>
        </is>
      </c>
      <c r="K530" s="91" t="inlineStr">
        <is>
          <t>O텔레콤</t>
        </is>
      </c>
      <c r="M530" s="9">
        <f>IF($A530="","",VALUE($A530&amp;"")*12+VALUE($B530&amp;""))</f>
        <v/>
      </c>
      <c r="N530" s="63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3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3">
        <f>IF($A530="","",IF(COUNTIF(변동분석!$E$7:$E$506,O530)&gt;0,"Y","N"))</f>
        <v/>
      </c>
      <c r="W530" s="63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3">
        <f>IF($A530="","",IFERROR(INDEX(계정매핑!$E$5:$E$504,MATCH($F530&amp;"",계정매핑!$A$5:$A$504,0))&amp;"","공통비"))</f>
        <v/>
      </c>
      <c r="AF530" s="63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45725</v>
      </c>
      <c r="E531" s="91" t="inlineStr">
        <is>
          <t>KR</t>
        </is>
      </c>
      <c r="F531" s="91" t="n">
        <v>62301000</v>
      </c>
      <c r="G531" s="91" t="n">
        <v>1201</v>
      </c>
      <c r="H531" s="92" t="n">
        <v>198000</v>
      </c>
      <c r="I531" s="91" t="inlineStr">
        <is>
          <t>3월 소모품 구입 - R문구</t>
        </is>
      </c>
      <c r="J531" s="91" t="inlineStr">
        <is>
          <t>V10021</t>
        </is>
      </c>
      <c r="K531" s="91" t="inlineStr">
        <is>
          <t>R문구</t>
        </is>
      </c>
      <c r="M531" s="9">
        <f>IF($A531="","",VALUE($A531&amp;"")*12+VALUE($B531&amp;""))</f>
        <v/>
      </c>
      <c r="N531" s="63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3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3">
        <f>IF($A531="","",IF(COUNTIF(변동분석!$E$7:$E$506,O531)&gt;0,"Y","N"))</f>
        <v/>
      </c>
      <c r="W531" s="63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3">
        <f>IF($A531="","",IFERROR(INDEX(계정매핑!$E$5:$E$504,MATCH($F531&amp;"",계정매핑!$A$5:$A$504,0))&amp;"","공통비"))</f>
        <v/>
      </c>
      <c r="AF531" s="63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45725</v>
      </c>
      <c r="E532" s="91" t="inlineStr">
        <is>
          <t>KR</t>
        </is>
      </c>
      <c r="F532" s="91" t="n">
        <v>62801000</v>
      </c>
      <c r="G532" s="91" t="n">
        <v>1301</v>
      </c>
      <c r="H532" s="92" t="n">
        <v>2614000</v>
      </c>
      <c r="I532" s="91" t="inlineStr">
        <is>
          <t>3월 사내교육 - (사내강사료)</t>
        </is>
      </c>
      <c r="J532" s="91" t="inlineStr">
        <is>
          <t>V10023</t>
        </is>
      </c>
      <c r="K532" s="91" t="inlineStr">
        <is>
          <t>(사내강사료)</t>
        </is>
      </c>
      <c r="M532" s="9">
        <f>IF($A532="","",VALUE($A532&amp;"")*12+VALUE($B532&amp;""))</f>
        <v/>
      </c>
      <c r="N532" s="63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3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3">
        <f>IF($A532="","",IF(COUNTIF(변동분석!$E$7:$E$506,O532)&gt;0,"Y","N"))</f>
        <v/>
      </c>
      <c r="W532" s="63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3">
        <f>IF($A532="","",IFERROR(INDEX(계정매핑!$E$5:$E$504,MATCH($F532&amp;"",계정매핑!$A$5:$A$504,0))&amp;"","공통비"))</f>
        <v/>
      </c>
      <c r="AF532" s="63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45725</v>
      </c>
      <c r="E533" s="91" t="inlineStr">
        <is>
          <t>KR</t>
        </is>
      </c>
      <c r="F533" s="91" t="n">
        <v>62901000</v>
      </c>
      <c r="G533" s="91" t="n">
        <v>1201</v>
      </c>
      <c r="H533" s="92" t="n">
        <v>12239000</v>
      </c>
      <c r="I533" s="91" t="inlineStr">
        <is>
          <t>3월 자문 수수료 - W컨설팅</t>
        </is>
      </c>
      <c r="J533" s="91" t="inlineStr">
        <is>
          <t>V10006</t>
        </is>
      </c>
      <c r="K533" s="91" t="inlineStr">
        <is>
          <t>W컨설팅</t>
        </is>
      </c>
      <c r="M533" s="9">
        <f>IF($A533="","",VALUE($A533&amp;"")*12+VALUE($B533&amp;""))</f>
        <v/>
      </c>
      <c r="N533" s="63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3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3">
        <f>IF($A533="","",IF(COUNTIF(변동분석!$E$7:$E$506,O533)&gt;0,"Y","N"))</f>
        <v/>
      </c>
      <c r="W533" s="63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3">
        <f>IF($A533="","",IFERROR(INDEX(계정매핑!$E$5:$E$504,MATCH($F533&amp;"",계정매핑!$A$5:$A$504,0))&amp;"","공통비"))</f>
        <v/>
      </c>
      <c r="AF533" s="63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45725</v>
      </c>
      <c r="E534" s="91" t="inlineStr">
        <is>
          <t>KR</t>
        </is>
      </c>
      <c r="F534" s="91" t="n">
        <v>62901000</v>
      </c>
      <c r="G534" s="91" t="n">
        <v>1951</v>
      </c>
      <c r="H534" s="92" t="n">
        <v>4272000</v>
      </c>
      <c r="I534" s="91" t="inlineStr">
        <is>
          <t>3월 자문 수수료 - K회계법인</t>
        </is>
      </c>
      <c r="J534" s="91" t="inlineStr">
        <is>
          <t>V10010</t>
        </is>
      </c>
      <c r="K534" s="91" t="inlineStr">
        <is>
          <t>K회계법인</t>
        </is>
      </c>
      <c r="M534" s="9">
        <f>IF($A534="","",VALUE($A534&amp;"")*12+VALUE($B534&amp;""))</f>
        <v/>
      </c>
      <c r="N534" s="63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3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3">
        <f>IF($A534="","",IF(COUNTIF(변동분석!$E$7:$E$506,O534)&gt;0,"Y","N"))</f>
        <v/>
      </c>
      <c r="W534" s="63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3">
        <f>IF($A534="","",IFERROR(INDEX(계정매핑!$E$5:$E$504,MATCH($F534&amp;"",계정매핑!$A$5:$A$504,0))&amp;"","공통비"))</f>
        <v/>
      </c>
      <c r="AF534" s="63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62201000</v>
      </c>
      <c r="G535" s="91" t="n">
        <v>1501</v>
      </c>
      <c r="H535" s="92" t="n">
        <v>248000</v>
      </c>
      <c r="I535" s="91" t="inlineStr">
        <is>
          <t>3월 통신요금 - O텔레콤</t>
        </is>
      </c>
      <c r="J535" s="91" t="inlineStr">
        <is>
          <t>V10002</t>
        </is>
      </c>
      <c r="K535" s="91" t="inlineStr">
        <is>
          <t>O텔레콤</t>
        </is>
      </c>
      <c r="M535" s="9">
        <f>IF($A535="","",VALUE($A535&amp;"")*12+VALUE($B535&amp;""))</f>
        <v/>
      </c>
      <c r="N535" s="63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3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3">
        <f>IF($A535="","",IF(COUNTIF(변동분석!$E$7:$E$506,O535)&gt;0,"Y","N"))</f>
        <v/>
      </c>
      <c r="W535" s="63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3">
        <f>IF($A535="","",IFERROR(INDEX(계정매핑!$E$5:$E$504,MATCH($F535&amp;"",계정매핑!$A$5:$A$504,0))&amp;"","공통비"))</f>
        <v/>
      </c>
      <c r="AF535" s="63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45726</v>
      </c>
      <c r="E536" s="91" t="inlineStr">
        <is>
          <t>KR</t>
        </is>
      </c>
      <c r="F536" s="91" t="n">
        <v>62201000</v>
      </c>
      <c r="G536" s="91" t="n">
        <v>1701</v>
      </c>
      <c r="H536" s="92" t="n">
        <v>5509000</v>
      </c>
      <c r="I536" s="91" t="inlineStr">
        <is>
          <t>3월 통신요금 - O텔레콤</t>
        </is>
      </c>
      <c r="J536" s="91" t="inlineStr">
        <is>
          <t>V10002</t>
        </is>
      </c>
      <c r="K536" s="91" t="inlineStr">
        <is>
          <t>O텔레콤</t>
        </is>
      </c>
      <c r="M536" s="9">
        <f>IF($A536="","",VALUE($A536&amp;"")*12+VALUE($B536&amp;""))</f>
        <v/>
      </c>
      <c r="N536" s="63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3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3">
        <f>IF($A536="","",IF(COUNTIF(변동분석!$E$7:$E$506,O536)&gt;0,"Y","N"))</f>
        <v/>
      </c>
      <c r="W536" s="63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3">
        <f>IF($A536="","",IFERROR(INDEX(계정매핑!$E$5:$E$504,MATCH($F536&amp;"",계정매핑!$A$5:$A$504,0))&amp;"","공통비"))</f>
        <v/>
      </c>
      <c r="AF536" s="63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45726</v>
      </c>
      <c r="E537" s="91" t="inlineStr">
        <is>
          <t>KR</t>
        </is>
      </c>
      <c r="F537" s="91" t="n">
        <v>62301000</v>
      </c>
      <c r="G537" s="91" t="n">
        <v>1501</v>
      </c>
      <c r="H537" s="92" t="n">
        <v>158000</v>
      </c>
      <c r="I537" s="91" t="inlineStr">
        <is>
          <t>3월 소모품 구입 - R문구</t>
        </is>
      </c>
      <c r="J537" s="91" t="inlineStr">
        <is>
          <t>V10021</t>
        </is>
      </c>
      <c r="K537" s="91" t="inlineStr">
        <is>
          <t>R문구</t>
        </is>
      </c>
      <c r="M537" s="9">
        <f>IF($A537="","",VALUE($A537&amp;"")*12+VALUE($B537&amp;""))</f>
        <v/>
      </c>
      <c r="N537" s="63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3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3">
        <f>IF($A537="","",IF(COUNTIF(변동분석!$E$7:$E$506,O537)&gt;0,"Y","N"))</f>
        <v/>
      </c>
      <c r="W537" s="63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3">
        <f>IF($A537="","",IFERROR(INDEX(계정매핑!$E$5:$E$504,MATCH($F537&amp;"",계정매핑!$A$5:$A$504,0))&amp;"","공통비"))</f>
        <v/>
      </c>
      <c r="AF537" s="63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45726</v>
      </c>
      <c r="E538" s="91" t="inlineStr">
        <is>
          <t>KR</t>
        </is>
      </c>
      <c r="F538" s="91" t="n">
        <v>62901000</v>
      </c>
      <c r="G538" s="91" t="n">
        <v>1401</v>
      </c>
      <c r="H538" s="92" t="n">
        <v>2585000</v>
      </c>
      <c r="I538" s="91" t="inlineStr">
        <is>
          <t>3월 자문 수수료 - K회계법인</t>
        </is>
      </c>
      <c r="J538" s="91" t="inlineStr">
        <is>
          <t>V10010</t>
        </is>
      </c>
      <c r="K538" s="91" t="inlineStr">
        <is>
          <t>K회계법인</t>
        </is>
      </c>
      <c r="M538" s="9">
        <f>IF($A538="","",VALUE($A538&amp;"")*12+VALUE($B538&amp;""))</f>
        <v/>
      </c>
      <c r="N538" s="63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3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3">
        <f>IF($A538="","",IF(COUNTIF(변동분석!$E$7:$E$506,O538)&gt;0,"Y","N"))</f>
        <v/>
      </c>
      <c r="W538" s="63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3">
        <f>IF($A538="","",IFERROR(INDEX(계정매핑!$E$5:$E$504,MATCH($F538&amp;"",계정매핑!$A$5:$A$504,0))&amp;"","공통비"))</f>
        <v/>
      </c>
      <c r="AF538" s="63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45726</v>
      </c>
      <c r="E539" s="91" t="inlineStr">
        <is>
          <t>KR</t>
        </is>
      </c>
      <c r="F539" s="91" t="n">
        <v>63001000</v>
      </c>
      <c r="G539" s="91" t="n">
        <v>1951</v>
      </c>
      <c r="H539" s="92" t="n">
        <v>2794000</v>
      </c>
      <c r="I539" s="91" t="inlineStr">
        <is>
          <t>3월 SW 유지보수 - Y소프트</t>
        </is>
      </c>
      <c r="J539" s="91" t="inlineStr">
        <is>
          <t>V10016</t>
        </is>
      </c>
      <c r="K539" s="91" t="inlineStr">
        <is>
          <t>Y소프트</t>
        </is>
      </c>
      <c r="M539" s="9">
        <f>IF($A539="","",VALUE($A539&amp;"")*12+VALUE($B539&amp;""))</f>
        <v/>
      </c>
      <c r="N539" s="63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3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3">
        <f>IF($A539="","",IF(COUNTIF(변동분석!$E$7:$E$506,O539)&gt;0,"Y","N"))</f>
        <v/>
      </c>
      <c r="W539" s="63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3">
        <f>IF($A539="","",IFERROR(INDEX(계정매핑!$E$5:$E$504,MATCH($F539&amp;"",계정매핑!$A$5:$A$504,0))&amp;"","공통비"))</f>
        <v/>
      </c>
      <c r="AF539" s="63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62101000</v>
      </c>
      <c r="G540" s="91" t="n">
        <v>1301</v>
      </c>
      <c r="H540" s="92" t="n">
        <v>305000</v>
      </c>
      <c r="I540" s="91" t="inlineStr">
        <is>
          <t>3월 국내출장 - L여행사</t>
        </is>
      </c>
      <c r="J540" s="91" t="inlineStr">
        <is>
          <t>V10017</t>
        </is>
      </c>
      <c r="K540" s="91" t="inlineStr">
        <is>
          <t>L여행사</t>
        </is>
      </c>
      <c r="M540" s="9">
        <f>IF($A540="","",VALUE($A540&amp;"")*12+VALUE($B540&amp;""))</f>
        <v/>
      </c>
      <c r="N540" s="63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3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3">
        <f>IF($A540="","",IF(COUNTIF(변동분석!$E$7:$E$506,O540)&gt;0,"Y","N"))</f>
        <v/>
      </c>
      <c r="W540" s="63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3">
        <f>IF($A540="","",IFERROR(INDEX(계정매핑!$E$5:$E$504,MATCH($F540&amp;"",계정매핑!$A$5:$A$504,0))&amp;"","공통비"))</f>
        <v/>
      </c>
      <c r="AF540" s="63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62101000</v>
      </c>
      <c r="G541" s="91" t="n">
        <v>1601</v>
      </c>
      <c r="H541" s="92" t="n">
        <v>1128000</v>
      </c>
      <c r="I541" s="91" t="inlineStr">
        <is>
          <t>3월 국내출장 - L여행사</t>
        </is>
      </c>
      <c r="J541" s="91" t="inlineStr">
        <is>
          <t>V10017</t>
        </is>
      </c>
      <c r="K541" s="91" t="inlineStr">
        <is>
          <t>L여행사</t>
        </is>
      </c>
      <c r="M541" s="9">
        <f>IF($A541="","",VALUE($A541&amp;"")*12+VALUE($B541&amp;""))</f>
        <v/>
      </c>
      <c r="N541" s="63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3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3">
        <f>IF($A541="","",IF(COUNTIF(변동분석!$E$7:$E$506,O541)&gt;0,"Y","N"))</f>
        <v/>
      </c>
      <c r="W541" s="63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3">
        <f>IF($A541="","",IFERROR(INDEX(계정매핑!$E$5:$E$504,MATCH($F541&amp;"",계정매핑!$A$5:$A$504,0))&amp;"","공통비"))</f>
        <v/>
      </c>
      <c r="AF541" s="63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62101000</v>
      </c>
      <c r="G542" s="91" t="n">
        <v>1951</v>
      </c>
      <c r="H542" s="92" t="n">
        <v>392000</v>
      </c>
      <c r="I542" s="91" t="inlineStr">
        <is>
          <t>3월 국내출장 - (법인카드)</t>
        </is>
      </c>
      <c r="J542" s="91" t="inlineStr">
        <is>
          <t>V10009</t>
        </is>
      </c>
      <c r="K542" s="91" t="inlineStr">
        <is>
          <t>(법인카드)</t>
        </is>
      </c>
      <c r="M542" s="9">
        <f>IF($A542="","",VALUE($A542&amp;"")*12+VALUE($B542&amp;""))</f>
        <v/>
      </c>
      <c r="N542" s="63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3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3">
        <f>IF($A542="","",IF(COUNTIF(변동분석!$E$7:$E$506,O542)&gt;0,"Y","N"))</f>
        <v/>
      </c>
      <c r="W542" s="63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3">
        <f>IF($A542="","",IFERROR(INDEX(계정매핑!$E$5:$E$504,MATCH($F542&amp;"",계정매핑!$A$5:$A$504,0))&amp;"","공통비"))</f>
        <v/>
      </c>
      <c r="AF542" s="63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62102000</v>
      </c>
      <c r="G543" s="91" t="n">
        <v>1101</v>
      </c>
      <c r="H543" s="92" t="n">
        <v>114000</v>
      </c>
      <c r="I543" s="91" t="inlineStr">
        <is>
          <t>3월 해외출장 - M항공</t>
        </is>
      </c>
      <c r="J543" s="91" t="inlineStr">
        <is>
          <t>V10001</t>
        </is>
      </c>
      <c r="K543" s="91" t="inlineStr">
        <is>
          <t>M항공</t>
        </is>
      </c>
      <c r="M543" s="9">
        <f>IF($A543="","",VALUE($A543&amp;"")*12+VALUE($B543&amp;""))</f>
        <v/>
      </c>
      <c r="N543" s="63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3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3">
        <f>IF($A543="","",IF(COUNTIF(변동분석!$E$7:$E$506,O543)&gt;0,"Y","N"))</f>
        <v/>
      </c>
      <c r="W543" s="63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3">
        <f>IF($A543="","",IFERROR(INDEX(계정매핑!$E$5:$E$504,MATCH($F543&amp;"",계정매핑!$A$5:$A$504,0))&amp;"","공통비"))</f>
        <v/>
      </c>
      <c r="AF543" s="63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62102000</v>
      </c>
      <c r="G544" s="91" t="n">
        <v>1801</v>
      </c>
      <c r="H544" s="92" t="n">
        <v>36000</v>
      </c>
      <c r="I544" s="91" t="inlineStr">
        <is>
          <t>3월 해외출장 - M항공</t>
        </is>
      </c>
      <c r="J544" s="91" t="inlineStr">
        <is>
          <t>V10001</t>
        </is>
      </c>
      <c r="K544" s="91" t="inlineStr">
        <is>
          <t>M항공</t>
        </is>
      </c>
      <c r="M544" s="9">
        <f>IF($A544="","",VALUE($A544&amp;"")*12+VALUE($B544&amp;""))</f>
        <v/>
      </c>
      <c r="N544" s="63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3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3">
        <f>IF($A544="","",IF(COUNTIF(변동분석!$E$7:$E$506,O544)&gt;0,"Y","N"))</f>
        <v/>
      </c>
      <c r="W544" s="63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3">
        <f>IF($A544="","",IFERROR(INDEX(계정매핑!$E$5:$E$504,MATCH($F544&amp;"",계정매핑!$A$5:$A$504,0))&amp;"","공통비"))</f>
        <v/>
      </c>
      <c r="AF544" s="63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62201000</v>
      </c>
      <c r="G545" s="91" t="n">
        <v>1301</v>
      </c>
      <c r="H545" s="92" t="n">
        <v>129000</v>
      </c>
      <c r="I545" s="91" t="inlineStr">
        <is>
          <t>3월 통신요금 - O텔레콤</t>
        </is>
      </c>
      <c r="J545" s="91" t="inlineStr">
        <is>
          <t>V10002</t>
        </is>
      </c>
      <c r="K545" s="91" t="inlineStr">
        <is>
          <t>O텔레콤</t>
        </is>
      </c>
      <c r="M545" s="9">
        <f>IF($A545="","",VALUE($A545&amp;"")*12+VALUE($B545&amp;""))</f>
        <v/>
      </c>
      <c r="N545" s="63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3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3">
        <f>IF($A545="","",IF(COUNTIF(변동분석!$E$7:$E$506,O545)&gt;0,"Y","N"))</f>
        <v/>
      </c>
      <c r="W545" s="63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3">
        <f>IF($A545="","",IFERROR(INDEX(계정매핑!$E$5:$E$504,MATCH($F545&amp;"",계정매핑!$A$5:$A$504,0))&amp;"","공통비"))</f>
        <v/>
      </c>
      <c r="AF545" s="63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45727</v>
      </c>
      <c r="E546" s="91" t="inlineStr">
        <is>
          <t>KR</t>
        </is>
      </c>
      <c r="F546" s="91" t="n">
        <v>62201000</v>
      </c>
      <c r="G546" s="91" t="n">
        <v>1951</v>
      </c>
      <c r="H546" s="92" t="n">
        <v>284000</v>
      </c>
      <c r="I546" s="91" t="inlineStr">
        <is>
          <t>3월 통신요금 - O텔레콤</t>
        </is>
      </c>
      <c r="J546" s="91" t="inlineStr">
        <is>
          <t>V10002</t>
        </is>
      </c>
      <c r="K546" s="91" t="inlineStr">
        <is>
          <t>O텔레콤</t>
        </is>
      </c>
      <c r="M546" s="9">
        <f>IF($A546="","",VALUE($A546&amp;"")*12+VALUE($B546&amp;""))</f>
        <v/>
      </c>
      <c r="N546" s="63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3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3">
        <f>IF($A546="","",IF(COUNTIF(변동분석!$E$7:$E$506,O546)&gt;0,"Y","N"))</f>
        <v/>
      </c>
      <c r="W546" s="63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3">
        <f>IF($A546="","",IFERROR(INDEX(계정매핑!$E$5:$E$504,MATCH($F546&amp;"",계정매핑!$A$5:$A$504,0))&amp;"","공통비"))</f>
        <v/>
      </c>
      <c r="AF546" s="63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45727</v>
      </c>
      <c r="E547" s="91" t="inlineStr">
        <is>
          <t>KR</t>
        </is>
      </c>
      <c r="F547" s="91" t="n">
        <v>62301000</v>
      </c>
      <c r="G547" s="91" t="n">
        <v>1601</v>
      </c>
      <c r="H547" s="92" t="n">
        <v>444000</v>
      </c>
      <c r="I547" s="91" t="inlineStr">
        <is>
          <t>3월 소모품 구입 - Q오피스</t>
        </is>
      </c>
      <c r="J547" s="91" t="inlineStr">
        <is>
          <t>V10003</t>
        </is>
      </c>
      <c r="K547" s="91" t="inlineStr">
        <is>
          <t>Q오피스</t>
        </is>
      </c>
      <c r="M547" s="9">
        <f>IF($A547="","",VALUE($A547&amp;"")*12+VALUE($B547&amp;""))</f>
        <v/>
      </c>
      <c r="N547" s="63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3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3">
        <f>IF($A547="","",IF(COUNTIF(변동분석!$E$7:$E$506,O547)&gt;0,"Y","N"))</f>
        <v/>
      </c>
      <c r="W547" s="63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3">
        <f>IF($A547="","",IFERROR(INDEX(계정매핑!$E$5:$E$504,MATCH($F547&amp;"",계정매핑!$A$5:$A$504,0))&amp;"","공통비"))</f>
        <v/>
      </c>
      <c r="AF547" s="63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45727</v>
      </c>
      <c r="E548" s="91" t="inlineStr">
        <is>
          <t>KR</t>
        </is>
      </c>
      <c r="F548" s="91" t="n">
        <v>62301000</v>
      </c>
      <c r="G548" s="91" t="n">
        <v>1701</v>
      </c>
      <c r="H548" s="92" t="n">
        <v>124000</v>
      </c>
      <c r="I548" s="91" t="inlineStr">
        <is>
          <t>3월 소모품 구입 - R문구</t>
        </is>
      </c>
      <c r="J548" s="91" t="inlineStr">
        <is>
          <t>V10021</t>
        </is>
      </c>
      <c r="K548" s="91" t="inlineStr">
        <is>
          <t>R문구</t>
        </is>
      </c>
      <c r="M548" s="9">
        <f>IF($A548="","",VALUE($A548&amp;"")*12+VALUE($B548&amp;""))</f>
        <v/>
      </c>
      <c r="N548" s="63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3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3">
        <f>IF($A548="","",IF(COUNTIF(변동분석!$E$7:$E$506,O548)&gt;0,"Y","N"))</f>
        <v/>
      </c>
      <c r="W548" s="63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3">
        <f>IF($A548="","",IFERROR(INDEX(계정매핑!$E$5:$E$504,MATCH($F548&amp;"",계정매핑!$A$5:$A$504,0))&amp;"","공통비"))</f>
        <v/>
      </c>
      <c r="AF548" s="63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45727</v>
      </c>
      <c r="E549" s="91" t="inlineStr">
        <is>
          <t>KR</t>
        </is>
      </c>
      <c r="F549" s="91" t="n">
        <v>62501000</v>
      </c>
      <c r="G549" s="91" t="n">
        <v>1501</v>
      </c>
      <c r="H549" s="92" t="n">
        <v>305000</v>
      </c>
      <c r="I549" s="91" t="inlineStr">
        <is>
          <t>3월 회의 다과 - T케이터링</t>
        </is>
      </c>
      <c r="J549" s="91" t="inlineStr">
        <is>
          <t>V10005</t>
        </is>
      </c>
      <c r="K549" s="91" t="inlineStr">
        <is>
          <t>T케이터링</t>
        </is>
      </c>
      <c r="M549" s="9">
        <f>IF($A549="","",VALUE($A549&amp;"")*12+VALUE($B549&amp;""))</f>
        <v/>
      </c>
      <c r="N549" s="63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3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3">
        <f>IF($A549="","",IF(COUNTIF(변동분석!$E$7:$E$506,O549)&gt;0,"Y","N"))</f>
        <v/>
      </c>
      <c r="W549" s="63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3">
        <f>IF($A549="","",IFERROR(INDEX(계정매핑!$E$5:$E$504,MATCH($F549&amp;"",계정매핑!$A$5:$A$504,0))&amp;"","공통비"))</f>
        <v/>
      </c>
      <c r="AF549" s="63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45727</v>
      </c>
      <c r="E550" s="91" t="inlineStr">
        <is>
          <t>KR</t>
        </is>
      </c>
      <c r="F550" s="91" t="n">
        <v>62601000</v>
      </c>
      <c r="G550" s="91" t="n">
        <v>1501</v>
      </c>
      <c r="H550" s="92" t="n">
        <v>1414000</v>
      </c>
      <c r="I550" s="91" t="inlineStr">
        <is>
          <t>3월 업무추진 - (법인카드)</t>
        </is>
      </c>
      <c r="J550" s="91" t="inlineStr">
        <is>
          <t>V10009</t>
        </is>
      </c>
      <c r="K550" s="91" t="inlineStr">
        <is>
          <t>(법인카드)</t>
        </is>
      </c>
      <c r="M550" s="9">
        <f>IF($A550="","",VALUE($A550&amp;"")*12+VALUE($B550&amp;""))</f>
        <v/>
      </c>
      <c r="N550" s="63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3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3">
        <f>IF($A550="","",IF(COUNTIF(변동분석!$E$7:$E$506,O550)&gt;0,"Y","N"))</f>
        <v/>
      </c>
      <c r="W550" s="63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3">
        <f>IF($A550="","",IFERROR(INDEX(계정매핑!$E$5:$E$504,MATCH($F550&amp;"",계정매핑!$A$5:$A$504,0))&amp;"","공통비"))</f>
        <v/>
      </c>
      <c r="AF550" s="63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45727</v>
      </c>
      <c r="E551" s="91" t="inlineStr">
        <is>
          <t>KR</t>
        </is>
      </c>
      <c r="F551" s="91" t="n">
        <v>62901000</v>
      </c>
      <c r="G551" s="91" t="n">
        <v>1401</v>
      </c>
      <c r="H551" s="92" t="n">
        <v>4839000</v>
      </c>
      <c r="I551" s="91" t="inlineStr">
        <is>
          <t>3월 자문 수수료 - W컨설팅</t>
        </is>
      </c>
      <c r="J551" s="91" t="inlineStr">
        <is>
          <t>V10006</t>
        </is>
      </c>
      <c r="K551" s="91" t="inlineStr">
        <is>
          <t>W컨설팅</t>
        </is>
      </c>
      <c r="M551" s="9">
        <f>IF($A551="","",VALUE($A551&amp;"")*12+VALUE($B551&amp;""))</f>
        <v/>
      </c>
      <c r="N551" s="63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3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3">
        <f>IF($A551="","",IF(COUNTIF(변동분석!$E$7:$E$506,O551)&gt;0,"Y","N"))</f>
        <v/>
      </c>
      <c r="W551" s="63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3">
        <f>IF($A551="","",IFERROR(INDEX(계정매핑!$E$5:$E$504,MATCH($F551&amp;"",계정매핑!$A$5:$A$504,0))&amp;"","공통비"))</f>
        <v/>
      </c>
      <c r="AF551" s="63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45727</v>
      </c>
      <c r="E552" s="91" t="inlineStr">
        <is>
          <t>KR</t>
        </is>
      </c>
      <c r="F552" s="91" t="n">
        <v>62901000</v>
      </c>
      <c r="G552" s="91" t="n">
        <v>1951</v>
      </c>
      <c r="H552" s="92" t="n">
        <v>3488000</v>
      </c>
      <c r="I552" s="91" t="inlineStr">
        <is>
          <t>3월 자문 수수료 - W컨설팅</t>
        </is>
      </c>
      <c r="J552" s="91" t="inlineStr">
        <is>
          <t>V10006</t>
        </is>
      </c>
      <c r="K552" s="91" t="inlineStr">
        <is>
          <t>W컨설팅</t>
        </is>
      </c>
      <c r="M552" s="9">
        <f>IF($A552="","",VALUE($A552&amp;"")*12+VALUE($B552&amp;""))</f>
        <v/>
      </c>
      <c r="N552" s="63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3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3">
        <f>IF($A552="","",IF(COUNTIF(변동분석!$E$7:$E$506,O552)&gt;0,"Y","N"))</f>
        <v/>
      </c>
      <c r="W552" s="63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3">
        <f>IF($A552="","",IFERROR(INDEX(계정매핑!$E$5:$E$504,MATCH($F552&amp;"",계정매핑!$A$5:$A$504,0))&amp;"","공통비"))</f>
        <v/>
      </c>
      <c r="AF552" s="63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62101000</v>
      </c>
      <c r="G553" s="91" t="n">
        <v>1101</v>
      </c>
      <c r="H553" s="92" t="n">
        <v>406000</v>
      </c>
      <c r="I553" s="91" t="inlineStr">
        <is>
          <t>3월 국내출장 - L여행사</t>
        </is>
      </c>
      <c r="J553" s="91" t="inlineStr">
        <is>
          <t>V10017</t>
        </is>
      </c>
      <c r="K553" s="91" t="inlineStr">
        <is>
          <t>L여행사</t>
        </is>
      </c>
      <c r="M553" s="9">
        <f>IF($A553="","",VALUE($A553&amp;"")*12+VALUE($B553&amp;""))</f>
        <v/>
      </c>
      <c r="N553" s="63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3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3">
        <f>IF($A553="","",IF(COUNTIF(변동분석!$E$7:$E$506,O553)&gt;0,"Y","N"))</f>
        <v/>
      </c>
      <c r="W553" s="63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3">
        <f>IF($A553="","",IFERROR(INDEX(계정매핑!$E$5:$E$504,MATCH($F553&amp;"",계정매핑!$A$5:$A$504,0))&amp;"","공통비"))</f>
        <v/>
      </c>
      <c r="AF553" s="63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62201000</v>
      </c>
      <c r="G554" s="91" t="n">
        <v>1101</v>
      </c>
      <c r="H554" s="92" t="n">
        <v>238000</v>
      </c>
      <c r="I554" s="91" t="inlineStr">
        <is>
          <t>3월 통신요금 - P통신</t>
        </is>
      </c>
      <c r="J554" s="91" t="inlineStr">
        <is>
          <t>V10013</t>
        </is>
      </c>
      <c r="K554" s="91" t="inlineStr">
        <is>
          <t>P통신</t>
        </is>
      </c>
      <c r="M554" s="9">
        <f>IF($A554="","",VALUE($A554&amp;"")*12+VALUE($B554&amp;""))</f>
        <v/>
      </c>
      <c r="N554" s="63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3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3">
        <f>IF($A554="","",IF(COUNTIF(변동분석!$E$7:$E$506,O554)&gt;0,"Y","N"))</f>
        <v/>
      </c>
      <c r="W554" s="63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3">
        <f>IF($A554="","",IFERROR(INDEX(계정매핑!$E$5:$E$504,MATCH($F554&amp;"",계정매핑!$A$5:$A$504,0))&amp;"","공통비"))</f>
        <v/>
      </c>
      <c r="AF554" s="63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45728</v>
      </c>
      <c r="E555" s="91" t="inlineStr">
        <is>
          <t>KR</t>
        </is>
      </c>
      <c r="F555" s="91" t="n">
        <v>62401000</v>
      </c>
      <c r="G555" s="91" t="n">
        <v>1401</v>
      </c>
      <c r="H555" s="92" t="n">
        <v>271000</v>
      </c>
      <c r="I555" s="91" t="inlineStr">
        <is>
          <t>3월 인쇄물 제작 - S출판</t>
        </is>
      </c>
      <c r="J555" s="91" t="inlineStr">
        <is>
          <t>V10014</t>
        </is>
      </c>
      <c r="K555" s="91" t="inlineStr">
        <is>
          <t>S출판</t>
        </is>
      </c>
      <c r="M555" s="9">
        <f>IF($A555="","",VALUE($A555&amp;"")*12+VALUE($B555&amp;""))</f>
        <v/>
      </c>
      <c r="N555" s="63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3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3">
        <f>IF($A555="","",IF(COUNTIF(변동분석!$E$7:$E$506,O555)&gt;0,"Y","N"))</f>
        <v/>
      </c>
      <c r="W555" s="63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3">
        <f>IF($A555="","",IFERROR(INDEX(계정매핑!$E$5:$E$504,MATCH($F555&amp;"",계정매핑!$A$5:$A$504,0))&amp;"","공통비"))</f>
        <v/>
      </c>
      <c r="AF555" s="63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45728</v>
      </c>
      <c r="E556" s="91" t="inlineStr">
        <is>
          <t>KR</t>
        </is>
      </c>
      <c r="F556" s="91" t="n">
        <v>62501000</v>
      </c>
      <c r="G556" s="91" t="n">
        <v>1301</v>
      </c>
      <c r="H556" s="92" t="n">
        <v>168000</v>
      </c>
      <c r="I556" s="91" t="inlineStr">
        <is>
          <t>3월 회의 다과 - T케이터링</t>
        </is>
      </c>
      <c r="J556" s="91" t="inlineStr">
        <is>
          <t>V10005</t>
        </is>
      </c>
      <c r="K556" s="91" t="inlineStr">
        <is>
          <t>T케이터링</t>
        </is>
      </c>
      <c r="M556" s="9">
        <f>IF($A556="","",VALUE($A556&amp;"")*12+VALUE($B556&amp;""))</f>
        <v/>
      </c>
      <c r="N556" s="63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3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3">
        <f>IF($A556="","",IF(COUNTIF(변동분석!$E$7:$E$506,O556)&gt;0,"Y","N"))</f>
        <v/>
      </c>
      <c r="W556" s="63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3">
        <f>IF($A556="","",IFERROR(INDEX(계정매핑!$E$5:$E$504,MATCH($F556&amp;"",계정매핑!$A$5:$A$504,0))&amp;"","공통비"))</f>
        <v/>
      </c>
      <c r="AF556" s="63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45728</v>
      </c>
      <c r="E557" s="91" t="inlineStr">
        <is>
          <t>KR</t>
        </is>
      </c>
      <c r="F557" s="91" t="n">
        <v>62902000</v>
      </c>
      <c r="G557" s="91" t="n">
        <v>1801</v>
      </c>
      <c r="H557" s="92" t="n">
        <v>1789000</v>
      </c>
      <c r="I557" s="91" t="inlineStr">
        <is>
          <t>3월 콜 위탁 수수료(건별)</t>
        </is>
      </c>
      <c r="J557" s="91" t="inlineStr">
        <is>
          <t>V10015</t>
        </is>
      </c>
      <c r="K557" s="91" t="inlineStr">
        <is>
          <t>J콜센터</t>
        </is>
      </c>
      <c r="M557" s="9">
        <f>IF($A557="","",VALUE($A557&amp;"")*12+VALUE($B557&amp;""))</f>
        <v/>
      </c>
      <c r="N557" s="63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3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3">
        <f>IF($A557="","",IF(COUNTIF(변동분석!$E$7:$E$506,O557)&gt;0,"Y","N"))</f>
        <v/>
      </c>
      <c r="W557" s="63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3">
        <f>IF($A557="","",IFERROR(INDEX(계정매핑!$E$5:$E$504,MATCH($F557&amp;"",계정매핑!$A$5:$A$504,0))&amp;"","공통비"))</f>
        <v/>
      </c>
      <c r="AF557" s="63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45728</v>
      </c>
      <c r="E558" s="91" t="inlineStr">
        <is>
          <t>KR</t>
        </is>
      </c>
      <c r="F558" s="91" t="n">
        <v>62902000</v>
      </c>
      <c r="G558" s="91" t="n">
        <v>1801</v>
      </c>
      <c r="H558" s="92" t="n">
        <v>1823000</v>
      </c>
      <c r="I558" s="91" t="inlineStr">
        <is>
          <t>3월 콜 위탁 수수료(건별)</t>
        </is>
      </c>
      <c r="J558" s="91" t="inlineStr">
        <is>
          <t>V10015</t>
        </is>
      </c>
      <c r="K558" s="91" t="inlineStr">
        <is>
          <t>J콜센터</t>
        </is>
      </c>
      <c r="M558" s="9">
        <f>IF($A558="","",VALUE($A558&amp;"")*12+VALUE($B558&amp;""))</f>
        <v/>
      </c>
      <c r="N558" s="63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3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3">
        <f>IF($A558="","",IF(COUNTIF(변동분석!$E$7:$E$506,O558)&gt;0,"Y","N"))</f>
        <v/>
      </c>
      <c r="W558" s="63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3">
        <f>IF($A558="","",IFERROR(INDEX(계정매핑!$E$5:$E$504,MATCH($F558&amp;"",계정매핑!$A$5:$A$504,0))&amp;"","공통비"))</f>
        <v/>
      </c>
      <c r="AF558" s="63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45728</v>
      </c>
      <c r="E559" s="91" t="inlineStr">
        <is>
          <t>KR</t>
        </is>
      </c>
      <c r="F559" s="91" t="n">
        <v>63101000</v>
      </c>
      <c r="G559" s="91" t="n">
        <v>1602</v>
      </c>
      <c r="H559" s="92" t="n">
        <v>2843000</v>
      </c>
      <c r="I559" s="91" t="inlineStr">
        <is>
          <t>3월 사무실 임차료 - BB부동산</t>
        </is>
      </c>
      <c r="J559" s="91" t="inlineStr">
        <is>
          <t>V10027</t>
        </is>
      </c>
      <c r="K559" s="91" t="inlineStr">
        <is>
          <t>BB부동산</t>
        </is>
      </c>
      <c r="M559" s="9">
        <f>IF($A559="","",VALUE($A559&amp;"")*12+VALUE($B559&amp;""))</f>
        <v/>
      </c>
      <c r="N559" s="63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3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3">
        <f>IF($A559="","",IF(COUNTIF(변동분석!$E$7:$E$506,O559)&gt;0,"Y","N"))</f>
        <v/>
      </c>
      <c r="W559" s="63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3">
        <f>IF($A559="","",IFERROR(INDEX(계정매핑!$E$5:$E$504,MATCH($F559&amp;"",계정매핑!$A$5:$A$504,0))&amp;"","공통비"))</f>
        <v/>
      </c>
      <c r="AF559" s="63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45729</v>
      </c>
      <c r="E560" s="91" t="inlineStr">
        <is>
          <t>KR</t>
        </is>
      </c>
      <c r="F560" s="91" t="n">
        <v>62101000</v>
      </c>
      <c r="G560" s="91" t="n">
        <v>1602</v>
      </c>
      <c r="H560" s="92" t="n">
        <v>1124000</v>
      </c>
      <c r="I560" s="91" t="inlineStr">
        <is>
          <t>3월 국내출장 - M항공</t>
        </is>
      </c>
      <c r="J560" s="91" t="inlineStr">
        <is>
          <t>V10001</t>
        </is>
      </c>
      <c r="K560" s="91" t="inlineStr">
        <is>
          <t>M항공</t>
        </is>
      </c>
      <c r="M560" s="9">
        <f>IF($A560="","",VALUE($A560&amp;"")*12+VALUE($B560&amp;""))</f>
        <v/>
      </c>
      <c r="N560" s="63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3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3">
        <f>IF($A560="","",IF(COUNTIF(변동분석!$E$7:$E$506,O560)&gt;0,"Y","N"))</f>
        <v/>
      </c>
      <c r="W560" s="63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3">
        <f>IF($A560="","",IFERROR(INDEX(계정매핑!$E$5:$E$504,MATCH($F560&amp;"",계정매핑!$A$5:$A$504,0))&amp;"","공통비"))</f>
        <v/>
      </c>
      <c r="AF560" s="63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45729</v>
      </c>
      <c r="E561" s="91" t="inlineStr">
        <is>
          <t>KR</t>
        </is>
      </c>
      <c r="F561" s="91" t="n">
        <v>62102000</v>
      </c>
      <c r="G561" s="91" t="n">
        <v>1602</v>
      </c>
      <c r="H561" s="92" t="n">
        <v>299000</v>
      </c>
      <c r="I561" s="91" t="inlineStr">
        <is>
          <t>3월 해외출장 - N호텔</t>
        </is>
      </c>
      <c r="J561" s="91" t="inlineStr">
        <is>
          <t>V10008</t>
        </is>
      </c>
      <c r="K561" s="91" t="inlineStr">
        <is>
          <t>N호텔</t>
        </is>
      </c>
      <c r="M561" s="9">
        <f>IF($A561="","",VALUE($A561&amp;"")*12+VALUE($B561&amp;""))</f>
        <v/>
      </c>
      <c r="N561" s="63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3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3">
        <f>IF($A561="","",IF(COUNTIF(변동분석!$E$7:$E$506,O561)&gt;0,"Y","N"))</f>
        <v/>
      </c>
      <c r="W561" s="63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3">
        <f>IF($A561="","",IFERROR(INDEX(계정매핑!$E$5:$E$504,MATCH($F561&amp;"",계정매핑!$A$5:$A$504,0))&amp;"","공통비"))</f>
        <v/>
      </c>
      <c r="AF561" s="63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45729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44000</v>
      </c>
      <c r="I562" s="91" t="inlineStr">
        <is>
          <t>3월 해외출장 - M항공</t>
        </is>
      </c>
      <c r="J562" s="91" t="inlineStr">
        <is>
          <t>V10001</t>
        </is>
      </c>
      <c r="K562" s="91" t="inlineStr">
        <is>
          <t>M항공</t>
        </is>
      </c>
      <c r="M562" s="9">
        <f>IF($A562="","",VALUE($A562&amp;"")*12+VALUE($B562&amp;""))</f>
        <v/>
      </c>
      <c r="N562" s="63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3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3">
        <f>IF($A562="","",IF(COUNTIF(변동분석!$E$7:$E$506,O562)&gt;0,"Y","N"))</f>
        <v/>
      </c>
      <c r="W562" s="63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3">
        <f>IF($A562="","",IFERROR(INDEX(계정매핑!$E$5:$E$504,MATCH($F562&amp;"",계정매핑!$A$5:$A$504,0))&amp;"","공통비"))</f>
        <v/>
      </c>
      <c r="AF562" s="63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45729</v>
      </c>
      <c r="E563" s="91" t="inlineStr">
        <is>
          <t>KR</t>
        </is>
      </c>
      <c r="F563" s="91" t="n">
        <v>62102000</v>
      </c>
      <c r="G563" s="91" t="n">
        <v>1951</v>
      </c>
      <c r="H563" s="92" t="n">
        <v>67000</v>
      </c>
      <c r="I563" s="91" t="inlineStr">
        <is>
          <t>3월 해외출장 - M항공</t>
        </is>
      </c>
      <c r="J563" s="91" t="inlineStr">
        <is>
          <t>V10001</t>
        </is>
      </c>
      <c r="K563" s="91" t="inlineStr">
        <is>
          <t>M항공</t>
        </is>
      </c>
      <c r="M563" s="9">
        <f>IF($A563="","",VALUE($A563&amp;"")*12+VALUE($B563&amp;""))</f>
        <v/>
      </c>
      <c r="N563" s="63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3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3">
        <f>IF($A563="","",IF(COUNTIF(변동분석!$E$7:$E$506,O563)&gt;0,"Y","N"))</f>
        <v/>
      </c>
      <c r="W563" s="63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3">
        <f>IF($A563="","",IFERROR(INDEX(계정매핑!$E$5:$E$504,MATCH($F563&amp;"",계정매핑!$A$5:$A$504,0))&amp;"","공통비"))</f>
        <v/>
      </c>
      <c r="AF563" s="63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45729</v>
      </c>
      <c r="E564" s="91" t="inlineStr">
        <is>
          <t>KR</t>
        </is>
      </c>
      <c r="F564" s="91" t="n">
        <v>62701000</v>
      </c>
      <c r="G564" s="91" t="n">
        <v>1502</v>
      </c>
      <c r="H564" s="92" t="n">
        <v>51217000</v>
      </c>
      <c r="I564" s="91" t="inlineStr">
        <is>
          <t>3월 광고 집행 - F애드</t>
        </is>
      </c>
      <c r="J564" s="91" t="inlineStr">
        <is>
          <t>V10022</t>
        </is>
      </c>
      <c r="K564" s="91" t="inlineStr">
        <is>
          <t>F애드</t>
        </is>
      </c>
      <c r="M564" s="9">
        <f>IF($A564="","",VALUE($A564&amp;"")*12+VALUE($B564&amp;""))</f>
        <v/>
      </c>
      <c r="N564" s="63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3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3">
        <f>IF($A564="","",IF(COUNTIF(변동분석!$E$7:$E$506,O564)&gt;0,"Y","N"))</f>
        <v/>
      </c>
      <c r="W564" s="63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3">
        <f>IF($A564="","",IFERROR(INDEX(계정매핑!$E$5:$E$504,MATCH($F564&amp;"",계정매핑!$A$5:$A$504,0))&amp;"","공통비"))</f>
        <v/>
      </c>
      <c r="AF564" s="63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45729</v>
      </c>
      <c r="E565" s="91" t="inlineStr">
        <is>
          <t>KR</t>
        </is>
      </c>
      <c r="F565" s="91" t="n">
        <v>62801000</v>
      </c>
      <c r="G565" s="91" t="n">
        <v>1301</v>
      </c>
      <c r="H565" s="92" t="n">
        <v>2694000</v>
      </c>
      <c r="I565" s="91" t="inlineStr">
        <is>
          <t>3월 사내교육 - (사내강사료)</t>
        </is>
      </c>
      <c r="J565" s="91" t="inlineStr">
        <is>
          <t>V10023</t>
        </is>
      </c>
      <c r="K565" s="91" t="inlineStr">
        <is>
          <t>(사내강사료)</t>
        </is>
      </c>
      <c r="M565" s="9">
        <f>IF($A565="","",VALUE($A565&amp;"")*12+VALUE($B565&amp;""))</f>
        <v/>
      </c>
      <c r="N565" s="63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3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3">
        <f>IF($A565="","",IF(COUNTIF(변동분석!$E$7:$E$506,O565)&gt;0,"Y","N"))</f>
        <v/>
      </c>
      <c r="W565" s="63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3">
        <f>IF($A565="","",IFERROR(INDEX(계정매핑!$E$5:$E$504,MATCH($F565&amp;"",계정매핑!$A$5:$A$504,0))&amp;"","공통비"))</f>
        <v/>
      </c>
      <c r="AF565" s="63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45729</v>
      </c>
      <c r="E566" s="91" t="inlineStr">
        <is>
          <t>KR</t>
        </is>
      </c>
      <c r="F566" s="91" t="n">
        <v>62802000</v>
      </c>
      <c r="G566" s="91" t="n">
        <v>1301</v>
      </c>
      <c r="H566" s="92" t="n">
        <v>3415000</v>
      </c>
      <c r="I566" s="91" t="inlineStr">
        <is>
          <t>3월 위탁교육 - V아카데미</t>
        </is>
      </c>
      <c r="J566" s="91" t="inlineStr">
        <is>
          <t>V10026</t>
        </is>
      </c>
      <c r="K566" s="91" t="inlineStr">
        <is>
          <t>V아카데미</t>
        </is>
      </c>
      <c r="M566" s="9">
        <f>IF($A566="","",VALUE($A566&amp;"")*12+VALUE($B566&amp;""))</f>
        <v/>
      </c>
      <c r="N566" s="63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3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3">
        <f>IF($A566="","",IF(COUNTIF(변동분석!$E$7:$E$506,O566)&gt;0,"Y","N"))</f>
        <v/>
      </c>
      <c r="W566" s="63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3">
        <f>IF($A566="","",IFERROR(INDEX(계정매핑!$E$5:$E$504,MATCH($F566&amp;"",계정매핑!$A$5:$A$504,0))&amp;"","공통비"))</f>
        <v/>
      </c>
      <c r="AF566" s="63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62102000</v>
      </c>
      <c r="G567" s="91" t="n">
        <v>1201</v>
      </c>
      <c r="H567" s="92" t="n">
        <v>92000</v>
      </c>
      <c r="I567" s="91" t="inlineStr">
        <is>
          <t>3월 해외출장 - N호텔</t>
        </is>
      </c>
      <c r="J567" s="91" t="inlineStr">
        <is>
          <t>V10008</t>
        </is>
      </c>
      <c r="K567" s="91" t="inlineStr">
        <is>
          <t>N호텔</t>
        </is>
      </c>
      <c r="M567" s="9">
        <f>IF($A567="","",VALUE($A567&amp;"")*12+VALUE($B567&amp;""))</f>
        <v/>
      </c>
      <c r="N567" s="63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3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3">
        <f>IF($A567="","",IF(COUNTIF(변동분석!$E$7:$E$506,O567)&gt;0,"Y","N"))</f>
        <v/>
      </c>
      <c r="W567" s="63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3">
        <f>IF($A567="","",IFERROR(INDEX(계정매핑!$E$5:$E$504,MATCH($F567&amp;"",계정매핑!$A$5:$A$504,0))&amp;"","공통비"))</f>
        <v/>
      </c>
      <c r="AF567" s="63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62301000</v>
      </c>
      <c r="G568" s="91" t="n">
        <v>1101</v>
      </c>
      <c r="H568" s="92" t="n">
        <v>143000</v>
      </c>
      <c r="I568" s="91" t="inlineStr">
        <is>
          <t>3월 소모품 구입 - Q오피스</t>
        </is>
      </c>
      <c r="J568" s="91" t="inlineStr">
        <is>
          <t>V10003</t>
        </is>
      </c>
      <c r="K568" s="91" t="inlineStr">
        <is>
          <t>Q오피스</t>
        </is>
      </c>
      <c r="M568" s="9">
        <f>IF($A568="","",VALUE($A568&amp;"")*12+VALUE($B568&amp;""))</f>
        <v/>
      </c>
      <c r="N568" s="63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3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3">
        <f>IF($A568="","",IF(COUNTIF(변동분석!$E$7:$E$506,O568)&gt;0,"Y","N"))</f>
        <v/>
      </c>
      <c r="W568" s="63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3">
        <f>IF($A568="","",IFERROR(INDEX(계정매핑!$E$5:$E$504,MATCH($F568&amp;"",계정매핑!$A$5:$A$504,0))&amp;"","공통비"))</f>
        <v/>
      </c>
      <c r="AF568" s="63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62401000</v>
      </c>
      <c r="G569" s="91" t="n">
        <v>1801</v>
      </c>
      <c r="H569" s="92" t="n">
        <v>1343000</v>
      </c>
      <c r="I569" s="91" t="inlineStr">
        <is>
          <t>3월 인쇄물 제작 - S출판</t>
        </is>
      </c>
      <c r="J569" s="91" t="inlineStr">
        <is>
          <t>V10014</t>
        </is>
      </c>
      <c r="K569" s="91" t="inlineStr">
        <is>
          <t>S출판</t>
        </is>
      </c>
      <c r="M569" s="9">
        <f>IF($A569="","",VALUE($A569&amp;"")*12+VALUE($B569&amp;""))</f>
        <v/>
      </c>
      <c r="N569" s="63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3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3">
        <f>IF($A569="","",IF(COUNTIF(변동분석!$E$7:$E$506,O569)&gt;0,"Y","N"))</f>
        <v/>
      </c>
      <c r="W569" s="63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3">
        <f>IF($A569="","",IFERROR(INDEX(계정매핑!$E$5:$E$504,MATCH($F569&amp;"",계정매핑!$A$5:$A$504,0))&amp;"","공통비"))</f>
        <v/>
      </c>
      <c r="AF569" s="63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62801000</v>
      </c>
      <c r="G570" s="91" t="n">
        <v>1301</v>
      </c>
      <c r="H570" s="92" t="n">
        <v>2722000</v>
      </c>
      <c r="I570" s="91" t="inlineStr">
        <is>
          <t>3월 사내교육 - U에듀</t>
        </is>
      </c>
      <c r="J570" s="91" t="inlineStr">
        <is>
          <t>V10030</t>
        </is>
      </c>
      <c r="K570" s="91" t="inlineStr">
        <is>
          <t>U에듀</t>
        </is>
      </c>
      <c r="M570" s="9">
        <f>IF($A570="","",VALUE($A570&amp;"")*12+VALUE($B570&amp;""))</f>
        <v/>
      </c>
      <c r="N570" s="63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3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3">
        <f>IF($A570="","",IF(COUNTIF(변동분석!$E$7:$E$506,O570)&gt;0,"Y","N"))</f>
        <v/>
      </c>
      <c r="W570" s="63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3">
        <f>IF($A570="","",IFERROR(INDEX(계정매핑!$E$5:$E$504,MATCH($F570&amp;"",계정매핑!$A$5:$A$504,0))&amp;"","공통비"))</f>
        <v/>
      </c>
      <c r="AF570" s="63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45730</v>
      </c>
      <c r="E571" s="91" t="inlineStr">
        <is>
          <t>KR</t>
        </is>
      </c>
      <c r="F571" s="91" t="n">
        <v>62901000</v>
      </c>
      <c r="G571" s="91" t="n">
        <v>1801</v>
      </c>
      <c r="H571" s="92" t="n">
        <v>10078000</v>
      </c>
      <c r="I571" s="91" t="inlineStr">
        <is>
          <t>3월 자문 수수료 - W컨설팅</t>
        </is>
      </c>
      <c r="J571" s="91" t="inlineStr">
        <is>
          <t>V10006</t>
        </is>
      </c>
      <c r="K571" s="91" t="inlineStr">
        <is>
          <t>W컨설팅</t>
        </is>
      </c>
      <c r="M571" s="9">
        <f>IF($A571="","",VALUE($A571&amp;"")*12+VALUE($B571&amp;""))</f>
        <v/>
      </c>
      <c r="N571" s="63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3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3">
        <f>IF($A571="","",IF(COUNTIF(변동분석!$E$7:$E$506,O571)&gt;0,"Y","N"))</f>
        <v/>
      </c>
      <c r="W571" s="63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3">
        <f>IF($A571="","",IFERROR(INDEX(계정매핑!$E$5:$E$504,MATCH($F571&amp;"",계정매핑!$A$5:$A$504,0))&amp;"","공통비"))</f>
        <v/>
      </c>
      <c r="AF571" s="63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45730</v>
      </c>
      <c r="E572" s="91" t="inlineStr">
        <is>
          <t>KR</t>
        </is>
      </c>
      <c r="F572" s="91" t="n">
        <v>63501000</v>
      </c>
      <c r="G572" s="91" t="n">
        <v>1901</v>
      </c>
      <c r="H572" s="92" t="n">
        <v>517124000</v>
      </c>
      <c r="I572" s="91" t="inlineStr">
        <is>
          <t>3월 모집수수료 - AA보험대리점</t>
        </is>
      </c>
      <c r="J572" s="91" t="inlineStr">
        <is>
          <t>V10032</t>
        </is>
      </c>
      <c r="K572" s="91" t="inlineStr">
        <is>
          <t>AA보험대리점</t>
        </is>
      </c>
      <c r="M572" s="9">
        <f>IF($A572="","",VALUE($A572&amp;"")*12+VALUE($B572&amp;""))</f>
        <v/>
      </c>
      <c r="N572" s="63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3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3">
        <f>IF($A572="","",IF(COUNTIF(변동분석!$E$7:$E$506,O572)&gt;0,"Y","N"))</f>
        <v/>
      </c>
      <c r="W572" s="63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3">
        <f>IF($A572="","",IFERROR(INDEX(계정매핑!$E$5:$E$504,MATCH($F572&amp;"",계정매핑!$A$5:$A$504,0))&amp;"","공통비"))</f>
        <v/>
      </c>
      <c r="AF572" s="63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62101000</v>
      </c>
      <c r="G573" s="91" t="n">
        <v>1501</v>
      </c>
      <c r="H573" s="92" t="n">
        <v>540000</v>
      </c>
      <c r="I573" s="91" t="inlineStr">
        <is>
          <t>3월 국내출장 - M항공</t>
        </is>
      </c>
      <c r="J573" s="91" t="inlineStr">
        <is>
          <t>V10001</t>
        </is>
      </c>
      <c r="K573" s="91" t="inlineStr">
        <is>
          <t>M항공</t>
        </is>
      </c>
      <c r="M573" s="9">
        <f>IF($A573="","",VALUE($A573&amp;"")*12+VALUE($B573&amp;""))</f>
        <v/>
      </c>
      <c r="N573" s="63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3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3">
        <f>IF($A573="","",IF(COUNTIF(변동분석!$E$7:$E$506,O573)&gt;0,"Y","N"))</f>
        <v/>
      </c>
      <c r="W573" s="63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3">
        <f>IF($A573="","",IFERROR(INDEX(계정매핑!$E$5:$E$504,MATCH($F573&amp;"",계정매핑!$A$5:$A$504,0))&amp;"","공통비"))</f>
        <v/>
      </c>
      <c r="AF573" s="63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62201000</v>
      </c>
      <c r="G574" s="91" t="n">
        <v>1401</v>
      </c>
      <c r="H574" s="92" t="n">
        <v>220000</v>
      </c>
      <c r="I574" s="91" t="inlineStr">
        <is>
          <t>3월 통신요금 - O텔레콤</t>
        </is>
      </c>
      <c r="J574" s="91" t="inlineStr">
        <is>
          <t>V10002</t>
        </is>
      </c>
      <c r="K574" s="91" t="inlineStr">
        <is>
          <t>O텔레콤</t>
        </is>
      </c>
      <c r="M574" s="9">
        <f>IF($A574="","",VALUE($A574&amp;"")*12+VALUE($B574&amp;""))</f>
        <v/>
      </c>
      <c r="N574" s="63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3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3">
        <f>IF($A574="","",IF(COUNTIF(변동분석!$E$7:$E$506,O574)&gt;0,"Y","N"))</f>
        <v/>
      </c>
      <c r="W574" s="63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3">
        <f>IF($A574="","",IFERROR(INDEX(계정매핑!$E$5:$E$504,MATCH($F574&amp;"",계정매핑!$A$5:$A$504,0))&amp;"","공통비"))</f>
        <v/>
      </c>
      <c r="AF574" s="63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62902000</v>
      </c>
      <c r="G575" s="91" t="n">
        <v>1201</v>
      </c>
      <c r="H575" s="92" t="n">
        <v>2324000</v>
      </c>
      <c r="I575" s="91" t="inlineStr">
        <is>
          <t>3월 업무 위탁 수수료 - J콜센터</t>
        </is>
      </c>
      <c r="J575" s="91" t="inlineStr">
        <is>
          <t>V10015</t>
        </is>
      </c>
      <c r="K575" s="91" t="inlineStr">
        <is>
          <t>J콜센터</t>
        </is>
      </c>
      <c r="M575" s="9">
        <f>IF($A575="","",VALUE($A575&amp;"")*12+VALUE($B575&amp;""))</f>
        <v/>
      </c>
      <c r="N575" s="63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3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3">
        <f>IF($A575="","",IF(COUNTIF(변동분석!$E$7:$E$506,O575)&gt;0,"Y","N"))</f>
        <v/>
      </c>
      <c r="W575" s="63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3">
        <f>IF($A575="","",IFERROR(INDEX(계정매핑!$E$5:$E$504,MATCH($F575&amp;"",계정매핑!$A$5:$A$504,0))&amp;"","공통비"))</f>
        <v/>
      </c>
      <c r="AF575" s="63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62902000</v>
      </c>
      <c r="G576" s="91" t="n">
        <v>1201</v>
      </c>
      <c r="H576" s="92" t="n">
        <v>3026000</v>
      </c>
      <c r="I576" s="91" t="inlineStr">
        <is>
          <t>3월 업무 위탁 수수료 - X서비스</t>
        </is>
      </c>
      <c r="J576" s="91" t="inlineStr">
        <is>
          <t>V10019</t>
        </is>
      </c>
      <c r="K576" s="91" t="inlineStr">
        <is>
          <t>X서비스</t>
        </is>
      </c>
      <c r="M576" s="9">
        <f>IF($A576="","",VALUE($A576&amp;"")*12+VALUE($B576&amp;""))</f>
        <v/>
      </c>
      <c r="N576" s="63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3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3">
        <f>IF($A576="","",IF(COUNTIF(변동분석!$E$7:$E$506,O576)&gt;0,"Y","N"))</f>
        <v/>
      </c>
      <c r="W576" s="63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3">
        <f>IF($A576="","",IFERROR(INDEX(계정매핑!$E$5:$E$504,MATCH($F576&amp;"",계정매핑!$A$5:$A$504,0))&amp;"","공통비"))</f>
        <v/>
      </c>
      <c r="AF576" s="63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63001000</v>
      </c>
      <c r="G577" s="91" t="n">
        <v>1701</v>
      </c>
      <c r="H577" s="92" t="n">
        <v>41907000</v>
      </c>
      <c r="I577" s="91" t="inlineStr">
        <is>
          <t>3월 SW 유지보수 - Z시스템</t>
        </is>
      </c>
      <c r="J577" s="91" t="inlineStr">
        <is>
          <t>V10011</t>
        </is>
      </c>
      <c r="K577" s="91" t="inlineStr">
        <is>
          <t>Z시스템</t>
        </is>
      </c>
      <c r="M577" s="9">
        <f>IF($A577="","",VALUE($A577&amp;"")*12+VALUE($B577&amp;""))</f>
        <v/>
      </c>
      <c r="N577" s="63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3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3">
        <f>IF($A577="","",IF(COUNTIF(변동분석!$E$7:$E$506,O577)&gt;0,"Y","N"))</f>
        <v/>
      </c>
      <c r="W577" s="63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3">
        <f>IF($A577="","",IFERROR(INDEX(계정매핑!$E$5:$E$504,MATCH($F577&amp;"",계정매핑!$A$5:$A$504,0))&amp;"","공통비"))</f>
        <v/>
      </c>
      <c r="AF577" s="63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45732</v>
      </c>
      <c r="E578" s="91" t="inlineStr">
        <is>
          <t>KR</t>
        </is>
      </c>
      <c r="F578" s="91" t="n">
        <v>62301000</v>
      </c>
      <c r="G578" s="91" t="n">
        <v>1301</v>
      </c>
      <c r="H578" s="92" t="n">
        <v>158000</v>
      </c>
      <c r="I578" s="91" t="inlineStr">
        <is>
          <t>3월 소모품 구입 - R문구</t>
        </is>
      </c>
      <c r="J578" s="91" t="inlineStr">
        <is>
          <t>V10021</t>
        </is>
      </c>
      <c r="K578" s="91" t="inlineStr">
        <is>
          <t>R문구</t>
        </is>
      </c>
      <c r="M578" s="9">
        <f>IF($A578="","",VALUE($A578&amp;"")*12+VALUE($B578&amp;""))</f>
        <v/>
      </c>
      <c r="N578" s="63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3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3">
        <f>IF($A578="","",IF(COUNTIF(변동분석!$E$7:$E$506,O578)&gt;0,"Y","N"))</f>
        <v/>
      </c>
      <c r="W578" s="63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3">
        <f>IF($A578="","",IFERROR(INDEX(계정매핑!$E$5:$E$504,MATCH($F578&amp;"",계정매핑!$A$5:$A$504,0))&amp;"","공통비"))</f>
        <v/>
      </c>
      <c r="AF578" s="63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45732</v>
      </c>
      <c r="E579" s="91" t="inlineStr">
        <is>
          <t>KR</t>
        </is>
      </c>
      <c r="F579" s="91" t="n">
        <v>62401000</v>
      </c>
      <c r="G579" s="91" t="n">
        <v>1801</v>
      </c>
      <c r="H579" s="92" t="n">
        <v>2333000</v>
      </c>
      <c r="I579" s="91" t="inlineStr">
        <is>
          <t>3월 인쇄물 제작 - S출판</t>
        </is>
      </c>
      <c r="J579" s="91" t="inlineStr">
        <is>
          <t>V10014</t>
        </is>
      </c>
      <c r="K579" s="91" t="inlineStr">
        <is>
          <t>S출판</t>
        </is>
      </c>
      <c r="M579" s="9">
        <f>IF($A579="","",VALUE($A579&amp;"")*12+VALUE($B579&amp;""))</f>
        <v/>
      </c>
      <c r="N579" s="63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3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3">
        <f>IF($A579="","",IF(COUNTIF(변동분석!$E$7:$E$506,O579)&gt;0,"Y","N"))</f>
        <v/>
      </c>
      <c r="W579" s="63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3">
        <f>IF($A579="","",IFERROR(INDEX(계정매핑!$E$5:$E$504,MATCH($F579&amp;"",계정매핑!$A$5:$A$504,0))&amp;"","공통비"))</f>
        <v/>
      </c>
      <c r="AF579" s="63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62501000</v>
      </c>
      <c r="G580" s="91" t="n">
        <v>1601</v>
      </c>
      <c r="H580" s="92" t="n">
        <v>637000</v>
      </c>
      <c r="I580" s="91" t="inlineStr">
        <is>
          <t>3월 회의 다과 - (법인카드)</t>
        </is>
      </c>
      <c r="J580" s="91" t="inlineStr">
        <is>
          <t>V10009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3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3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3">
        <f>IF($A580="","",IF(COUNTIF(변동분석!$E$7:$E$506,O580)&gt;0,"Y","N"))</f>
        <v/>
      </c>
      <c r="W580" s="63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3">
        <f>IF($A580="","",IFERROR(INDEX(계정매핑!$E$5:$E$504,MATCH($F580&amp;"",계정매핑!$A$5:$A$504,0))&amp;"","공통비"))</f>
        <v/>
      </c>
      <c r="AF580" s="63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62601000</v>
      </c>
      <c r="G581" s="91" t="n">
        <v>1301</v>
      </c>
      <c r="H581" s="92" t="n">
        <v>2027000</v>
      </c>
      <c r="I581" s="91" t="inlineStr">
        <is>
          <t>3월 업무추진 - (법인카드)</t>
        </is>
      </c>
      <c r="J581" s="91" t="inlineStr">
        <is>
          <t>V10009</t>
        </is>
      </c>
      <c r="K581" s="91" t="inlineStr">
        <is>
          <t>(법인카드)</t>
        </is>
      </c>
      <c r="M581" s="9">
        <f>IF($A581="","",VALUE($A581&amp;"")*12+VALUE($B581&amp;""))</f>
        <v/>
      </c>
      <c r="N581" s="63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3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3">
        <f>IF($A581="","",IF(COUNTIF(변동분석!$E$7:$E$506,O581)&gt;0,"Y","N"))</f>
        <v/>
      </c>
      <c r="W581" s="63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3">
        <f>IF($A581="","",IFERROR(INDEX(계정매핑!$E$5:$E$504,MATCH($F581&amp;"",계정매핑!$A$5:$A$504,0))&amp;"","공통비"))</f>
        <v/>
      </c>
      <c r="AF581" s="63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62802000</v>
      </c>
      <c r="G582" s="91" t="n">
        <v>1301</v>
      </c>
      <c r="H582" s="92" t="n">
        <v>4666000</v>
      </c>
      <c r="I582" s="91" t="inlineStr">
        <is>
          <t>3월 위탁교육 - I교육원</t>
        </is>
      </c>
      <c r="J582" s="91" t="inlineStr">
        <is>
          <t>V10018</t>
        </is>
      </c>
      <c r="K582" s="91" t="inlineStr">
        <is>
          <t>I교육원</t>
        </is>
      </c>
      <c r="M582" s="9">
        <f>IF($A582="","",VALUE($A582&amp;"")*12+VALUE($B582&amp;""))</f>
        <v/>
      </c>
      <c r="N582" s="63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3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3">
        <f>IF($A582="","",IF(COUNTIF(변동분석!$E$7:$E$506,O582)&gt;0,"Y","N"))</f>
        <v/>
      </c>
      <c r="W582" s="63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3">
        <f>IF($A582="","",IFERROR(INDEX(계정매핑!$E$5:$E$504,MATCH($F582&amp;"",계정매핑!$A$5:$A$504,0))&amp;"","공통비"))</f>
        <v/>
      </c>
      <c r="AF582" s="63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63501000</v>
      </c>
      <c r="G583" s="91" t="n">
        <v>1902</v>
      </c>
      <c r="H583" s="92" t="n">
        <v>742081000</v>
      </c>
      <c r="I583" s="91" t="inlineStr">
        <is>
          <t>3월 모집수수료 - (전속설계사)</t>
        </is>
      </c>
      <c r="J583" s="91" t="inlineStr">
        <is>
          <t>V10020</t>
        </is>
      </c>
      <c r="K583" s="91" t="inlineStr">
        <is>
          <t>(전속설계사)</t>
        </is>
      </c>
      <c r="M583" s="9">
        <f>IF($A583="","",VALUE($A583&amp;"")*12+VALUE($B583&amp;""))</f>
        <v/>
      </c>
      <c r="N583" s="63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3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3">
        <f>IF($A583="","",IF(COUNTIF(변동분석!$E$7:$E$506,O583)&gt;0,"Y","N"))</f>
        <v/>
      </c>
      <c r="W583" s="63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3">
        <f>IF($A583="","",IFERROR(INDEX(계정매핑!$E$5:$E$504,MATCH($F583&amp;"",계정매핑!$A$5:$A$504,0))&amp;"","공통비"))</f>
        <v/>
      </c>
      <c r="AF583" s="63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45733</v>
      </c>
      <c r="E584" s="91" t="inlineStr">
        <is>
          <t>KR</t>
        </is>
      </c>
      <c r="F584" s="91" t="n">
        <v>62101000</v>
      </c>
      <c r="G584" s="91" t="n">
        <v>1701</v>
      </c>
      <c r="H584" s="92" t="n">
        <v>362000</v>
      </c>
      <c r="I584" s="91" t="inlineStr">
        <is>
          <t>3월 국내출장 - (법인카드)</t>
        </is>
      </c>
      <c r="J584" s="91" t="inlineStr">
        <is>
          <t>V10009</t>
        </is>
      </c>
      <c r="K584" s="91" t="inlineStr">
        <is>
          <t>(법인카드)</t>
        </is>
      </c>
      <c r="M584" s="9">
        <f>IF($A584="","",VALUE($A584&amp;"")*12+VALUE($B584&amp;""))</f>
        <v/>
      </c>
      <c r="N584" s="63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3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3">
        <f>IF($A584="","",IF(COUNTIF(변동분석!$E$7:$E$506,O584)&gt;0,"Y","N"))</f>
        <v/>
      </c>
      <c r="W584" s="63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3">
        <f>IF($A584="","",IFERROR(INDEX(계정매핑!$E$5:$E$504,MATCH($F584&amp;"",계정매핑!$A$5:$A$504,0))&amp;"","공통비"))</f>
        <v/>
      </c>
      <c r="AF584" s="63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45733</v>
      </c>
      <c r="E585" s="91" t="inlineStr">
        <is>
          <t>KR</t>
        </is>
      </c>
      <c r="F585" s="91" t="n">
        <v>62501000</v>
      </c>
      <c r="G585" s="91" t="n">
        <v>1601</v>
      </c>
      <c r="H585" s="92" t="n">
        <v>341000</v>
      </c>
      <c r="I585" s="91" t="inlineStr">
        <is>
          <t>3월 회의 다과 - (법인카드)</t>
        </is>
      </c>
      <c r="J585" s="91" t="inlineStr">
        <is>
          <t>V10009</t>
        </is>
      </c>
      <c r="K585" s="91" t="inlineStr">
        <is>
          <t>(법인카드)</t>
        </is>
      </c>
      <c r="M585" s="9">
        <f>IF($A585="","",VALUE($A585&amp;"")*12+VALUE($B585&amp;""))</f>
        <v/>
      </c>
      <c r="N585" s="63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3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3">
        <f>IF($A585="","",IF(COUNTIF(변동분석!$E$7:$E$506,O585)&gt;0,"Y","N"))</f>
        <v/>
      </c>
      <c r="W585" s="63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3">
        <f>IF($A585="","",IFERROR(INDEX(계정매핑!$E$5:$E$504,MATCH($F585&amp;"",계정매핑!$A$5:$A$504,0))&amp;"","공통비"))</f>
        <v/>
      </c>
      <c r="AF585" s="63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45733</v>
      </c>
      <c r="E586" s="91" t="inlineStr">
        <is>
          <t>KR</t>
        </is>
      </c>
      <c r="F586" s="91" t="n">
        <v>62501000</v>
      </c>
      <c r="G586" s="91" t="n">
        <v>1801</v>
      </c>
      <c r="H586" s="92" t="n">
        <v>99000</v>
      </c>
      <c r="I586" s="91" t="inlineStr">
        <is>
          <t>3월 회의 다과 - (법인카드)</t>
        </is>
      </c>
      <c r="J586" s="91" t="inlineStr">
        <is>
          <t>V10009</t>
        </is>
      </c>
      <c r="K586" s="91" t="inlineStr">
        <is>
          <t>(법인카드)</t>
        </is>
      </c>
      <c r="M586" s="9">
        <f>IF($A586="","",VALUE($A586&amp;"")*12+VALUE($B586&amp;""))</f>
        <v/>
      </c>
      <c r="N586" s="63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3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3">
        <f>IF($A586="","",IF(COUNTIF(변동분석!$E$7:$E$506,O586)&gt;0,"Y","N"))</f>
        <v/>
      </c>
      <c r="W586" s="63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3">
        <f>IF($A586="","",IFERROR(INDEX(계정매핑!$E$5:$E$504,MATCH($F586&amp;"",계정매핑!$A$5:$A$504,0))&amp;"","공통비"))</f>
        <v/>
      </c>
      <c r="AF586" s="63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45733</v>
      </c>
      <c r="E587" s="91" t="inlineStr">
        <is>
          <t>KR</t>
        </is>
      </c>
      <c r="F587" s="91" t="n">
        <v>62902000</v>
      </c>
      <c r="G587" s="91" t="n">
        <v>1401</v>
      </c>
      <c r="H587" s="92" t="n">
        <v>2049000</v>
      </c>
      <c r="I587" s="91" t="inlineStr">
        <is>
          <t>3월 업무 위탁 수수료 - X서비스</t>
        </is>
      </c>
      <c r="J587" s="91" t="inlineStr">
        <is>
          <t>V10019</t>
        </is>
      </c>
      <c r="K587" s="91" t="inlineStr">
        <is>
          <t>X서비스</t>
        </is>
      </c>
      <c r="M587" s="9">
        <f>IF($A587="","",VALUE($A587&amp;"")*12+VALUE($B587&amp;""))</f>
        <v/>
      </c>
      <c r="N587" s="63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3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3">
        <f>IF($A587="","",IF(COUNTIF(변동분석!$E$7:$E$506,O587)&gt;0,"Y","N"))</f>
        <v/>
      </c>
      <c r="W587" s="63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3">
        <f>IF($A587="","",IFERROR(INDEX(계정매핑!$E$5:$E$504,MATCH($F587&amp;"",계정매핑!$A$5:$A$504,0))&amp;"","공통비"))</f>
        <v/>
      </c>
      <c r="AF587" s="63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45734</v>
      </c>
      <c r="E588" s="91" t="inlineStr">
        <is>
          <t>KR</t>
        </is>
      </c>
      <c r="F588" s="91" t="n">
        <v>62101000</v>
      </c>
      <c r="G588" s="91" t="n">
        <v>1101</v>
      </c>
      <c r="H588" s="92" t="n">
        <v>690000</v>
      </c>
      <c r="I588" s="91" t="inlineStr">
        <is>
          <t>3월 국내출장 - M항공</t>
        </is>
      </c>
      <c r="J588" s="91" t="inlineStr">
        <is>
          <t>V10001</t>
        </is>
      </c>
      <c r="K588" s="91" t="inlineStr">
        <is>
          <t>M항공</t>
        </is>
      </c>
      <c r="M588" s="9">
        <f>IF($A588="","",VALUE($A588&amp;"")*12+VALUE($B588&amp;""))</f>
        <v/>
      </c>
      <c r="N588" s="63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3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3">
        <f>IF($A588="","",IF(COUNTIF(변동분석!$E$7:$E$506,O588)&gt;0,"Y","N"))</f>
        <v/>
      </c>
      <c r="W588" s="63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3">
        <f>IF($A588="","",IFERROR(INDEX(계정매핑!$E$5:$E$504,MATCH($F588&amp;"",계정매핑!$A$5:$A$504,0))&amp;"","공통비"))</f>
        <v/>
      </c>
      <c r="AF588" s="63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45734</v>
      </c>
      <c r="E589" s="91" t="inlineStr">
        <is>
          <t>KR</t>
        </is>
      </c>
      <c r="F589" s="91" t="n">
        <v>62101000</v>
      </c>
      <c r="G589" s="91" t="n">
        <v>1201</v>
      </c>
      <c r="H589" s="92" t="n">
        <v>252000</v>
      </c>
      <c r="I589" s="91" t="inlineStr">
        <is>
          <t>3월 국내출장 - (법인카드)</t>
        </is>
      </c>
      <c r="J589" s="91" t="inlineStr">
        <is>
          <t>V10009</t>
        </is>
      </c>
      <c r="K589" s="91" t="inlineStr">
        <is>
          <t>(법인카드)</t>
        </is>
      </c>
      <c r="M589" s="9">
        <f>IF($A589="","",VALUE($A589&amp;"")*12+VALUE($B589&amp;""))</f>
        <v/>
      </c>
      <c r="N589" s="63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3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3">
        <f>IF($A589="","",IF(COUNTIF(변동분석!$E$7:$E$506,O589)&gt;0,"Y","N"))</f>
        <v/>
      </c>
      <c r="W589" s="63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3">
        <f>IF($A589="","",IFERROR(INDEX(계정매핑!$E$5:$E$504,MATCH($F589&amp;"",계정매핑!$A$5:$A$504,0))&amp;"","공통비"))</f>
        <v/>
      </c>
      <c r="AF589" s="63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45734</v>
      </c>
      <c r="E590" s="91" t="inlineStr">
        <is>
          <t>KR</t>
        </is>
      </c>
      <c r="F590" s="91" t="n">
        <v>62101000</v>
      </c>
      <c r="G590" s="91" t="n">
        <v>1701</v>
      </c>
      <c r="H590" s="92" t="n">
        <v>386000</v>
      </c>
      <c r="I590" s="91" t="inlineStr">
        <is>
          <t>3월 국내출장 - L여행사</t>
        </is>
      </c>
      <c r="J590" s="91" t="inlineStr">
        <is>
          <t>V10017</t>
        </is>
      </c>
      <c r="K590" s="91" t="inlineStr">
        <is>
          <t>L여행사</t>
        </is>
      </c>
      <c r="M590" s="9">
        <f>IF($A590="","",VALUE($A590&amp;"")*12+VALUE($B590&amp;""))</f>
        <v/>
      </c>
      <c r="N590" s="63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3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3">
        <f>IF($A590="","",IF(COUNTIF(변동분석!$E$7:$E$506,O590)&gt;0,"Y","N"))</f>
        <v/>
      </c>
      <c r="W590" s="63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3">
        <f>IF($A590="","",IFERROR(INDEX(계정매핑!$E$5:$E$504,MATCH($F590&amp;"",계정매핑!$A$5:$A$504,0))&amp;"","공통비"))</f>
        <v/>
      </c>
      <c r="AF590" s="63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45734</v>
      </c>
      <c r="E591" s="91" t="inlineStr">
        <is>
          <t>KR</t>
        </is>
      </c>
      <c r="F591" s="91" t="n">
        <v>62102000</v>
      </c>
      <c r="G591" s="91" t="n">
        <v>1701</v>
      </c>
      <c r="H591" s="92" t="n">
        <v>40000</v>
      </c>
      <c r="I591" s="91" t="inlineStr">
        <is>
          <t>3월 해외출장 - N호텔</t>
        </is>
      </c>
      <c r="J591" s="91" t="inlineStr">
        <is>
          <t>V10008</t>
        </is>
      </c>
      <c r="K591" s="91" t="inlineStr">
        <is>
          <t>N호텔</t>
        </is>
      </c>
      <c r="M591" s="9">
        <f>IF($A591="","",VALUE($A591&amp;"")*12+VALUE($B591&amp;""))</f>
        <v/>
      </c>
      <c r="N591" s="63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3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3">
        <f>IF($A591="","",IF(COUNTIF(변동분석!$E$7:$E$506,O591)&gt;0,"Y","N"))</f>
        <v/>
      </c>
      <c r="W591" s="63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3">
        <f>IF($A591="","",IFERROR(INDEX(계정매핑!$E$5:$E$504,MATCH($F591&amp;"",계정매핑!$A$5:$A$504,0))&amp;"","공통비"))</f>
        <v/>
      </c>
      <c r="AF591" s="63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45734</v>
      </c>
      <c r="E592" s="91" t="inlineStr">
        <is>
          <t>KR</t>
        </is>
      </c>
      <c r="F592" s="91" t="n">
        <v>62201000</v>
      </c>
      <c r="G592" s="91" t="n">
        <v>1501</v>
      </c>
      <c r="H592" s="92" t="n">
        <v>315000</v>
      </c>
      <c r="I592" s="91" t="inlineStr">
        <is>
          <t>3월 통신요금 - P통신</t>
        </is>
      </c>
      <c r="J592" s="91" t="inlineStr">
        <is>
          <t>V10013</t>
        </is>
      </c>
      <c r="K592" s="91" t="inlineStr">
        <is>
          <t>P통신</t>
        </is>
      </c>
      <c r="M592" s="9">
        <f>IF($A592="","",VALUE($A592&amp;"")*12+VALUE($B592&amp;""))</f>
        <v/>
      </c>
      <c r="N592" s="63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3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3">
        <f>IF($A592="","",IF(COUNTIF(변동분석!$E$7:$E$506,O592)&gt;0,"Y","N"))</f>
        <v/>
      </c>
      <c r="W592" s="63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3">
        <f>IF($A592="","",IFERROR(INDEX(계정매핑!$E$5:$E$504,MATCH($F592&amp;"",계정매핑!$A$5:$A$504,0))&amp;"","공통비"))</f>
        <v/>
      </c>
      <c r="AF592" s="63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45734</v>
      </c>
      <c r="E593" s="91" t="inlineStr">
        <is>
          <t>KR</t>
        </is>
      </c>
      <c r="F593" s="91" t="n">
        <v>62301000</v>
      </c>
      <c r="G593" s="91" t="n">
        <v>1201</v>
      </c>
      <c r="H593" s="92" t="n">
        <v>214000</v>
      </c>
      <c r="I593" s="91" t="inlineStr">
        <is>
          <t>3월 소모품 구입 - Q오피스</t>
        </is>
      </c>
      <c r="J593" s="91" t="inlineStr">
        <is>
          <t>V10003</t>
        </is>
      </c>
      <c r="K593" s="91" t="inlineStr">
        <is>
          <t>Q오피스</t>
        </is>
      </c>
      <c r="M593" s="9">
        <f>IF($A593="","",VALUE($A593&amp;"")*12+VALUE($B593&amp;""))</f>
        <v/>
      </c>
      <c r="N593" s="63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3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3">
        <f>IF($A593="","",IF(COUNTIF(변동분석!$E$7:$E$506,O593)&gt;0,"Y","N"))</f>
        <v/>
      </c>
      <c r="W593" s="63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3">
        <f>IF($A593="","",IFERROR(INDEX(계정매핑!$E$5:$E$504,MATCH($F593&amp;"",계정매핑!$A$5:$A$504,0))&amp;"","공통비"))</f>
        <v/>
      </c>
      <c r="AF593" s="63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45734</v>
      </c>
      <c r="E594" s="91" t="inlineStr">
        <is>
          <t>KR</t>
        </is>
      </c>
      <c r="F594" s="91" t="n">
        <v>62301000</v>
      </c>
      <c r="G594" s="91" t="n">
        <v>1301</v>
      </c>
      <c r="H594" s="92" t="n">
        <v>242000</v>
      </c>
      <c r="I594" s="91" t="inlineStr">
        <is>
          <t>3월 소모품 구입 - Q오피스</t>
        </is>
      </c>
      <c r="J594" s="91" t="inlineStr">
        <is>
          <t>V10003</t>
        </is>
      </c>
      <c r="K594" s="91" t="inlineStr">
        <is>
          <t>Q오피스</t>
        </is>
      </c>
      <c r="M594" s="9">
        <f>IF($A594="","",VALUE($A594&amp;"")*12+VALUE($B594&amp;""))</f>
        <v/>
      </c>
      <c r="N594" s="63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3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3">
        <f>IF($A594="","",IF(COUNTIF(변동분석!$E$7:$E$506,O594)&gt;0,"Y","N"))</f>
        <v/>
      </c>
      <c r="W594" s="63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3">
        <f>IF($A594="","",IFERROR(INDEX(계정매핑!$E$5:$E$504,MATCH($F594&amp;"",계정매핑!$A$5:$A$504,0))&amp;"","공통비"))</f>
        <v/>
      </c>
      <c r="AF594" s="63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45734</v>
      </c>
      <c r="E595" s="91" t="inlineStr">
        <is>
          <t>KR</t>
        </is>
      </c>
      <c r="F595" s="91" t="n">
        <v>62301000</v>
      </c>
      <c r="G595" s="91" t="n">
        <v>1801</v>
      </c>
      <c r="H595" s="92" t="n">
        <v>344000</v>
      </c>
      <c r="I595" s="91" t="inlineStr">
        <is>
          <t>3월 소모품 구입 - R문구</t>
        </is>
      </c>
      <c r="J595" s="91" t="inlineStr">
        <is>
          <t>V10021</t>
        </is>
      </c>
      <c r="K595" s="91" t="inlineStr">
        <is>
          <t>R문구</t>
        </is>
      </c>
      <c r="M595" s="9">
        <f>IF($A595="","",VALUE($A595&amp;"")*12+VALUE($B595&amp;""))</f>
        <v/>
      </c>
      <c r="N595" s="63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3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3">
        <f>IF($A595="","",IF(COUNTIF(변동분석!$E$7:$E$506,O595)&gt;0,"Y","N"))</f>
        <v/>
      </c>
      <c r="W595" s="63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3">
        <f>IF($A595="","",IFERROR(INDEX(계정매핑!$E$5:$E$504,MATCH($F595&amp;"",계정매핑!$A$5:$A$504,0))&amp;"","공통비"))</f>
        <v/>
      </c>
      <c r="AF595" s="63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62501000</v>
      </c>
      <c r="G596" s="91" t="n">
        <v>1101</v>
      </c>
      <c r="H596" s="92" t="n">
        <v>153000</v>
      </c>
      <c r="I596" s="91" t="inlineStr">
        <is>
          <t>3월 회의 다과 - (법인카드)</t>
        </is>
      </c>
      <c r="J596" s="91" t="inlineStr">
        <is>
          <t>V10009</t>
        </is>
      </c>
      <c r="K596" s="91" t="inlineStr">
        <is>
          <t>(법인카드)</t>
        </is>
      </c>
      <c r="M596" s="9">
        <f>IF($A596="","",VALUE($A596&amp;"")*12+VALUE($B596&amp;""))</f>
        <v/>
      </c>
      <c r="N596" s="63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3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3">
        <f>IF($A596="","",IF(COUNTIF(변동분석!$E$7:$E$506,O596)&gt;0,"Y","N"))</f>
        <v/>
      </c>
      <c r="W596" s="63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3">
        <f>IF($A596="","",IFERROR(INDEX(계정매핑!$E$5:$E$504,MATCH($F596&amp;"",계정매핑!$A$5:$A$504,0))&amp;"","공통비"))</f>
        <v/>
      </c>
      <c r="AF596" s="63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62902000</v>
      </c>
      <c r="G597" s="91" t="n">
        <v>1801</v>
      </c>
      <c r="H597" s="92" t="n">
        <v>1799000</v>
      </c>
      <c r="I597" s="91" t="inlineStr">
        <is>
          <t>3월 콜 위탁 수수료(건별)</t>
        </is>
      </c>
      <c r="J597" s="91" t="inlineStr">
        <is>
          <t>V10015</t>
        </is>
      </c>
      <c r="K597" s="91" t="inlineStr">
        <is>
          <t>J콜센터</t>
        </is>
      </c>
      <c r="M597" s="9">
        <f>IF($A597="","",VALUE($A597&amp;"")*12+VALUE($B597&amp;""))</f>
        <v/>
      </c>
      <c r="N597" s="63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3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3">
        <f>IF($A597="","",IF(COUNTIF(변동분석!$E$7:$E$506,O597)&gt;0,"Y","N"))</f>
        <v/>
      </c>
      <c r="W597" s="63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3">
        <f>IF($A597="","",IFERROR(INDEX(계정매핑!$E$5:$E$504,MATCH($F597&amp;"",계정매핑!$A$5:$A$504,0))&amp;"","공통비"))</f>
        <v/>
      </c>
      <c r="AF597" s="63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62902000</v>
      </c>
      <c r="G598" s="91" t="n">
        <v>1801</v>
      </c>
      <c r="H598" s="92" t="n">
        <v>3000000</v>
      </c>
      <c r="I598" s="91" t="inlineStr">
        <is>
          <t>3월 업무 위탁 수수료 - X서비스</t>
        </is>
      </c>
      <c r="J598" s="91" t="inlineStr">
        <is>
          <t>V10019</t>
        </is>
      </c>
      <c r="K598" s="91" t="inlineStr">
        <is>
          <t>X서비스</t>
        </is>
      </c>
      <c r="M598" s="9">
        <f>IF($A598="","",VALUE($A598&amp;"")*12+VALUE($B598&amp;""))</f>
        <v/>
      </c>
      <c r="N598" s="63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3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3">
        <f>IF($A598="","",IF(COUNTIF(변동분석!$E$7:$E$506,O598)&gt;0,"Y","N"))</f>
        <v/>
      </c>
      <c r="W598" s="63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3">
        <f>IF($A598="","",IFERROR(INDEX(계정매핑!$E$5:$E$504,MATCH($F598&amp;"",계정매핑!$A$5:$A$504,0))&amp;"","공통비"))</f>
        <v/>
      </c>
      <c r="AF598" s="63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45735</v>
      </c>
      <c r="E599" s="91" t="inlineStr">
        <is>
          <t>KR</t>
        </is>
      </c>
      <c r="F599" s="91" t="n">
        <v>62101000</v>
      </c>
      <c r="G599" s="91" t="n">
        <v>1301</v>
      </c>
      <c r="H599" s="92" t="n">
        <v>289000</v>
      </c>
      <c r="I599" s="91" t="inlineStr">
        <is>
          <t>3월 국내출장 - (법인카드)</t>
        </is>
      </c>
      <c r="J599" s="91" t="inlineStr">
        <is>
          <t>V10009</t>
        </is>
      </c>
      <c r="K599" s="91" t="inlineStr">
        <is>
          <t>(법인카드)</t>
        </is>
      </c>
      <c r="M599" s="9">
        <f>IF($A599="","",VALUE($A599&amp;"")*12+VALUE($B599&amp;""))</f>
        <v/>
      </c>
      <c r="N599" s="63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3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3">
        <f>IF($A599="","",IF(COUNTIF(변동분석!$E$7:$E$506,O599)&gt;0,"Y","N"))</f>
        <v/>
      </c>
      <c r="W599" s="63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3">
        <f>IF($A599="","",IFERROR(INDEX(계정매핑!$E$5:$E$504,MATCH($F599&amp;"",계정매핑!$A$5:$A$504,0))&amp;"","공통비"))</f>
        <v/>
      </c>
      <c r="AF599" s="63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45735</v>
      </c>
      <c r="E600" s="91" t="inlineStr">
        <is>
          <t>KR</t>
        </is>
      </c>
      <c r="F600" s="91" t="n">
        <v>62201000</v>
      </c>
      <c r="G600" s="91" t="n">
        <v>1602</v>
      </c>
      <c r="H600" s="92" t="n">
        <v>1141000</v>
      </c>
      <c r="I600" s="91" t="inlineStr">
        <is>
          <t>3월 통신요금 - O텔레콤</t>
        </is>
      </c>
      <c r="J600" s="91" t="inlineStr">
        <is>
          <t>V10002</t>
        </is>
      </c>
      <c r="K600" s="91" t="inlineStr">
        <is>
          <t>O텔레콤</t>
        </is>
      </c>
      <c r="M600" s="9">
        <f>IF($A600="","",VALUE($A600&amp;"")*12+VALUE($B600&amp;""))</f>
        <v/>
      </c>
      <c r="N600" s="63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3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3">
        <f>IF($A600="","",IF(COUNTIF(변동분석!$E$7:$E$506,O600)&gt;0,"Y","N"))</f>
        <v/>
      </c>
      <c r="W600" s="63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3">
        <f>IF($A600="","",IFERROR(INDEX(계정매핑!$E$5:$E$504,MATCH($F600&amp;"",계정매핑!$A$5:$A$504,0))&amp;"","공통비"))</f>
        <v/>
      </c>
      <c r="AF600" s="63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45735</v>
      </c>
      <c r="E601" s="91" t="inlineStr">
        <is>
          <t>KR</t>
        </is>
      </c>
      <c r="F601" s="91" t="n">
        <v>62201000</v>
      </c>
      <c r="G601" s="91" t="n">
        <v>1701</v>
      </c>
      <c r="H601" s="92" t="n">
        <v>3819000</v>
      </c>
      <c r="I601" s="91" t="inlineStr">
        <is>
          <t>3월 통신요금 - P통신</t>
        </is>
      </c>
      <c r="J601" s="91" t="inlineStr">
        <is>
          <t>V10013</t>
        </is>
      </c>
      <c r="K601" s="91" t="inlineStr">
        <is>
          <t>P통신</t>
        </is>
      </c>
      <c r="M601" s="9">
        <f>IF($A601="","",VALUE($A601&amp;"")*12+VALUE($B601&amp;""))</f>
        <v/>
      </c>
      <c r="N601" s="63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3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3">
        <f>IF($A601="","",IF(COUNTIF(변동분석!$E$7:$E$506,O601)&gt;0,"Y","N"))</f>
        <v/>
      </c>
      <c r="W601" s="63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3">
        <f>IF($A601="","",IFERROR(INDEX(계정매핑!$E$5:$E$504,MATCH($F601&amp;"",계정매핑!$A$5:$A$504,0))&amp;"","공통비"))</f>
        <v/>
      </c>
      <c r="AF601" s="63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45735</v>
      </c>
      <c r="E602" s="91" t="inlineStr">
        <is>
          <t>KR</t>
        </is>
      </c>
      <c r="F602" s="91" t="n">
        <v>62201000</v>
      </c>
      <c r="G602" s="91" t="n">
        <v>1801</v>
      </c>
      <c r="H602" s="92" t="n">
        <v>9259000</v>
      </c>
      <c r="I602" s="91" t="inlineStr">
        <is>
          <t>3월 통신요금 - O텔레콤</t>
        </is>
      </c>
      <c r="J602" s="91" t="inlineStr">
        <is>
          <t>V10002</t>
        </is>
      </c>
      <c r="K602" s="91" t="inlineStr">
        <is>
          <t>O텔레콤</t>
        </is>
      </c>
      <c r="M602" s="9">
        <f>IF($A602="","",VALUE($A602&amp;"")*12+VALUE($B602&amp;""))</f>
        <v/>
      </c>
      <c r="N602" s="63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3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3">
        <f>IF($A602="","",IF(COUNTIF(변동분석!$E$7:$E$506,O602)&gt;0,"Y","N"))</f>
        <v/>
      </c>
      <c r="W602" s="63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3">
        <f>IF($A602="","",IFERROR(INDEX(계정매핑!$E$5:$E$504,MATCH($F602&amp;"",계정매핑!$A$5:$A$504,0))&amp;"","공통비"))</f>
        <v/>
      </c>
      <c r="AF602" s="63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45735</v>
      </c>
      <c r="E603" s="91" t="inlineStr">
        <is>
          <t>KR</t>
        </is>
      </c>
      <c r="F603" s="91" t="n">
        <v>62301000</v>
      </c>
      <c r="G603" s="91" t="n">
        <v>1502</v>
      </c>
      <c r="H603" s="92" t="n">
        <v>138000</v>
      </c>
      <c r="I603" s="91" t="inlineStr">
        <is>
          <t>3월 소모품 구입 - R문구</t>
        </is>
      </c>
      <c r="J603" s="91" t="inlineStr">
        <is>
          <t>V10021</t>
        </is>
      </c>
      <c r="K603" s="91" t="inlineStr">
        <is>
          <t>R문구</t>
        </is>
      </c>
      <c r="M603" s="9">
        <f>IF($A603="","",VALUE($A603&amp;"")*12+VALUE($B603&amp;""))</f>
        <v/>
      </c>
      <c r="N603" s="63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3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3">
        <f>IF($A603="","",IF(COUNTIF(변동분석!$E$7:$E$506,O603)&gt;0,"Y","N"))</f>
        <v/>
      </c>
      <c r="W603" s="63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3">
        <f>IF($A603="","",IFERROR(INDEX(계정매핑!$E$5:$E$504,MATCH($F603&amp;"",계정매핑!$A$5:$A$504,0))&amp;"","공통비"))</f>
        <v/>
      </c>
      <c r="AF603" s="63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45735</v>
      </c>
      <c r="E604" s="91" t="inlineStr">
        <is>
          <t>KR</t>
        </is>
      </c>
      <c r="F604" s="91" t="n">
        <v>62301000</v>
      </c>
      <c r="G604" s="91" t="n">
        <v>1601</v>
      </c>
      <c r="H604" s="92" t="n">
        <v>422000</v>
      </c>
      <c r="I604" s="91" t="inlineStr">
        <is>
          <t>3월 소모품 구입 - Q오피스</t>
        </is>
      </c>
      <c r="J604" s="91" t="inlineStr">
        <is>
          <t>V10003</t>
        </is>
      </c>
      <c r="K604" s="91" t="inlineStr">
        <is>
          <t>Q오피스</t>
        </is>
      </c>
      <c r="M604" s="9">
        <f>IF($A604="","",VALUE($A604&amp;"")*12+VALUE($B604&amp;""))</f>
        <v/>
      </c>
      <c r="N604" s="63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3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3">
        <f>IF($A604="","",IF(COUNTIF(변동분석!$E$7:$E$506,O604)&gt;0,"Y","N"))</f>
        <v/>
      </c>
      <c r="W604" s="63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3">
        <f>IF($A604="","",IFERROR(INDEX(계정매핑!$E$5:$E$504,MATCH($F604&amp;"",계정매핑!$A$5:$A$504,0))&amp;"","공통비"))</f>
        <v/>
      </c>
      <c r="AF604" s="63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62901000</v>
      </c>
      <c r="G605" s="91" t="n">
        <v>1201</v>
      </c>
      <c r="H605" s="92" t="n">
        <v>8402000</v>
      </c>
      <c r="I605" s="91" t="inlineStr">
        <is>
          <t>3월 자문 수수료 - K회계법인</t>
        </is>
      </c>
      <c r="J605" s="91" t="inlineStr">
        <is>
          <t>V10010</t>
        </is>
      </c>
      <c r="K605" s="91" t="inlineStr">
        <is>
          <t>K회계법인</t>
        </is>
      </c>
      <c r="M605" s="9">
        <f>IF($A605="","",VALUE($A605&amp;"")*12+VALUE($B605&amp;""))</f>
        <v/>
      </c>
      <c r="N605" s="63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3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3">
        <f>IF($A605="","",IF(COUNTIF(변동분석!$E$7:$E$506,O605)&gt;0,"Y","N"))</f>
        <v/>
      </c>
      <c r="W605" s="63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3">
        <f>IF($A605="","",IFERROR(INDEX(계정매핑!$E$5:$E$504,MATCH($F605&amp;"",계정매핑!$A$5:$A$504,0))&amp;"","공통비"))</f>
        <v/>
      </c>
      <c r="AF605" s="63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63201000</v>
      </c>
      <c r="G606" s="91" t="n">
        <v>1602</v>
      </c>
      <c r="H606" s="92" t="n">
        <v>1820000</v>
      </c>
      <c r="I606" s="91" t="inlineStr">
        <is>
          <t>3월 차량 유지 - H에너지</t>
        </is>
      </c>
      <c r="J606" s="91" t="inlineStr">
        <is>
          <t>V10029</t>
        </is>
      </c>
      <c r="K606" s="91" t="inlineStr">
        <is>
          <t>H에너지</t>
        </is>
      </c>
      <c r="M606" s="9">
        <f>IF($A606="","",VALUE($A606&amp;"")*12+VALUE($B606&amp;""))</f>
        <v/>
      </c>
      <c r="N606" s="63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3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3">
        <f>IF($A606="","",IF(COUNTIF(변동분석!$E$7:$E$506,O606)&gt;0,"Y","N"))</f>
        <v/>
      </c>
      <c r="W606" s="63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3">
        <f>IF($A606="","",IFERROR(INDEX(계정매핑!$E$5:$E$504,MATCH($F606&amp;"",계정매핑!$A$5:$A$504,0))&amp;"","공통비"))</f>
        <v/>
      </c>
      <c r="AF606" s="63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45736</v>
      </c>
      <c r="E607" s="91" t="inlineStr">
        <is>
          <t>KR</t>
        </is>
      </c>
      <c r="F607" s="91" t="n">
        <v>62101000</v>
      </c>
      <c r="G607" s="91" t="n">
        <v>1201</v>
      </c>
      <c r="H607" s="92" t="n">
        <v>173000</v>
      </c>
      <c r="I607" s="91" t="inlineStr">
        <is>
          <t>3월 국내출장 - (법인카드)</t>
        </is>
      </c>
      <c r="J607" s="91" t="inlineStr">
        <is>
          <t>V10009</t>
        </is>
      </c>
      <c r="K607" s="91" t="inlineStr">
        <is>
          <t>(법인카드)</t>
        </is>
      </c>
      <c r="M607" s="9">
        <f>IF($A607="","",VALUE($A607&amp;"")*12+VALUE($B607&amp;""))</f>
        <v/>
      </c>
      <c r="N607" s="63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3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3">
        <f>IF($A607="","",IF(COUNTIF(변동분석!$E$7:$E$506,O607)&gt;0,"Y","N"))</f>
        <v/>
      </c>
      <c r="W607" s="63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3">
        <f>IF($A607="","",IFERROR(INDEX(계정매핑!$E$5:$E$504,MATCH($F607&amp;"",계정매핑!$A$5:$A$504,0))&amp;"","공통비"))</f>
        <v/>
      </c>
      <c r="AF607" s="63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45736</v>
      </c>
      <c r="E608" s="91" t="inlineStr">
        <is>
          <t>KR</t>
        </is>
      </c>
      <c r="F608" s="91" t="n">
        <v>62102000</v>
      </c>
      <c r="G608" s="91" t="n">
        <v>1701</v>
      </c>
      <c r="H608" s="92" t="n">
        <v>51000</v>
      </c>
      <c r="I608" s="91" t="inlineStr">
        <is>
          <t>3월 해외출장 - N호텔</t>
        </is>
      </c>
      <c r="J608" s="91" t="inlineStr">
        <is>
          <t>V10008</t>
        </is>
      </c>
      <c r="K608" s="91" t="inlineStr">
        <is>
          <t>N호텔</t>
        </is>
      </c>
      <c r="M608" s="9">
        <f>IF($A608="","",VALUE($A608&amp;"")*12+VALUE($B608&amp;""))</f>
        <v/>
      </c>
      <c r="N608" s="63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3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3">
        <f>IF($A608="","",IF(COUNTIF(변동분석!$E$7:$E$506,O608)&gt;0,"Y","N"))</f>
        <v/>
      </c>
      <c r="W608" s="63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3">
        <f>IF($A608="","",IFERROR(INDEX(계정매핑!$E$5:$E$504,MATCH($F608&amp;"",계정매핑!$A$5:$A$504,0))&amp;"","공통비"))</f>
        <v/>
      </c>
      <c r="AF608" s="63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45736</v>
      </c>
      <c r="E609" s="91" t="inlineStr">
        <is>
          <t>KR</t>
        </is>
      </c>
      <c r="F609" s="91" t="n">
        <v>62901000</v>
      </c>
      <c r="G609" s="91" t="n">
        <v>1101</v>
      </c>
      <c r="H609" s="92" t="n">
        <v>2463000</v>
      </c>
      <c r="I609" s="91" t="inlineStr">
        <is>
          <t>3월 자문 수수료 - K회계법인</t>
        </is>
      </c>
      <c r="J609" s="91" t="inlineStr">
        <is>
          <t>V10010</t>
        </is>
      </c>
      <c r="K609" s="91" t="inlineStr">
        <is>
          <t>K회계법인</t>
        </is>
      </c>
      <c r="M609" s="9">
        <f>IF($A609="","",VALUE($A609&amp;"")*12+VALUE($B609&amp;""))</f>
        <v/>
      </c>
      <c r="N609" s="63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3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3">
        <f>IF($A609="","",IF(COUNTIF(변동분석!$E$7:$E$506,O609)&gt;0,"Y","N"))</f>
        <v/>
      </c>
      <c r="W609" s="63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3">
        <f>IF($A609="","",IFERROR(INDEX(계정매핑!$E$5:$E$504,MATCH($F609&amp;"",계정매핑!$A$5:$A$504,0))&amp;"","공통비"))</f>
        <v/>
      </c>
      <c r="AF609" s="63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45736</v>
      </c>
      <c r="E610" s="91" t="inlineStr">
        <is>
          <t>KR</t>
        </is>
      </c>
      <c r="F610" s="91" t="n">
        <v>62901000</v>
      </c>
      <c r="G610" s="91" t="n">
        <v>1801</v>
      </c>
      <c r="H610" s="92" t="n">
        <v>10205000</v>
      </c>
      <c r="I610" s="91" t="inlineStr">
        <is>
          <t>3월 자문 수수료 - K회계법인</t>
        </is>
      </c>
      <c r="J610" s="91" t="inlineStr">
        <is>
          <t>V10010</t>
        </is>
      </c>
      <c r="K610" s="91" t="inlineStr">
        <is>
          <t>K회계법인</t>
        </is>
      </c>
      <c r="M610" s="9">
        <f>IF($A610="","",VALUE($A610&amp;"")*12+VALUE($B610&amp;""))</f>
        <v/>
      </c>
      <c r="N610" s="63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3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3">
        <f>IF($A610="","",IF(COUNTIF(변동분석!$E$7:$E$506,O610)&gt;0,"Y","N"))</f>
        <v/>
      </c>
      <c r="W610" s="63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3">
        <f>IF($A610="","",IFERROR(INDEX(계정매핑!$E$5:$E$504,MATCH($F610&amp;"",계정매핑!$A$5:$A$504,0))&amp;"","공통비"))</f>
        <v/>
      </c>
      <c r="AF610" s="63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62902000</v>
      </c>
      <c r="G611" s="91" t="n">
        <v>1101</v>
      </c>
      <c r="H611" s="92" t="n">
        <v>2298000</v>
      </c>
      <c r="I611" s="91" t="inlineStr">
        <is>
          <t>3월 업무 위탁 수수료 - X서비스</t>
        </is>
      </c>
      <c r="J611" s="91" t="inlineStr">
        <is>
          <t>V10019</t>
        </is>
      </c>
      <c r="K611" s="91" t="inlineStr">
        <is>
          <t>X서비스</t>
        </is>
      </c>
      <c r="M611" s="9">
        <f>IF($A611="","",VALUE($A611&amp;"")*12+VALUE($B611&amp;""))</f>
        <v/>
      </c>
      <c r="N611" s="63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3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3">
        <f>IF($A611="","",IF(COUNTIF(변동분석!$E$7:$E$506,O611)&gt;0,"Y","N"))</f>
        <v/>
      </c>
      <c r="W611" s="63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3">
        <f>IF($A611="","",IFERROR(INDEX(계정매핑!$E$5:$E$504,MATCH($F611&amp;"",계정매핑!$A$5:$A$504,0))&amp;"","공통비"))</f>
        <v/>
      </c>
      <c r="AF611" s="63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62902000</v>
      </c>
      <c r="G612" s="91" t="n">
        <v>1801</v>
      </c>
      <c r="H612" s="92" t="n">
        <v>1854000</v>
      </c>
      <c r="I612" s="91" t="inlineStr">
        <is>
          <t>3월 콜 위탁 수수료(건별)</t>
        </is>
      </c>
      <c r="J612" s="91" t="inlineStr">
        <is>
          <t>V10015</t>
        </is>
      </c>
      <c r="K612" s="91" t="inlineStr">
        <is>
          <t>J콜센터</t>
        </is>
      </c>
      <c r="M612" s="9">
        <f>IF($A612="","",VALUE($A612&amp;"")*12+VALUE($B612&amp;""))</f>
        <v/>
      </c>
      <c r="N612" s="63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3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3">
        <f>IF($A612="","",IF(COUNTIF(변동분석!$E$7:$E$506,O612)&gt;0,"Y","N"))</f>
        <v/>
      </c>
      <c r="W612" s="63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3">
        <f>IF($A612="","",IFERROR(INDEX(계정매핑!$E$5:$E$504,MATCH($F612&amp;"",계정매핑!$A$5:$A$504,0))&amp;"","공통비"))</f>
        <v/>
      </c>
      <c r="AF612" s="63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63101000</v>
      </c>
      <c r="G613" s="91" t="n">
        <v>1602</v>
      </c>
      <c r="H613" s="92" t="n">
        <v>5958000</v>
      </c>
      <c r="I613" s="91" t="inlineStr">
        <is>
          <t>3월 사무실 임차료 - AA빌딩</t>
        </is>
      </c>
      <c r="J613" s="91" t="inlineStr">
        <is>
          <t>V10007</t>
        </is>
      </c>
      <c r="K613" s="91" t="inlineStr">
        <is>
          <t>AA빌딩</t>
        </is>
      </c>
      <c r="M613" s="9">
        <f>IF($A613="","",VALUE($A613&amp;"")*12+VALUE($B613&amp;""))</f>
        <v/>
      </c>
      <c r="N613" s="63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3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3">
        <f>IF($A613="","",IF(COUNTIF(변동분석!$E$7:$E$506,O613)&gt;0,"Y","N"))</f>
        <v/>
      </c>
      <c r="W613" s="63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3">
        <f>IF($A613="","",IFERROR(INDEX(계정매핑!$E$5:$E$504,MATCH($F613&amp;"",계정매핑!$A$5:$A$504,0))&amp;"","공통비"))</f>
        <v/>
      </c>
      <c r="AF613" s="63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45737</v>
      </c>
      <c r="E614" s="91" t="inlineStr">
        <is>
          <t>KR</t>
        </is>
      </c>
      <c r="F614" s="91" t="n">
        <v>62101000</v>
      </c>
      <c r="G614" s="91" t="n">
        <v>1301</v>
      </c>
      <c r="H614" s="92" t="n">
        <v>215000</v>
      </c>
      <c r="I614" s="91" t="inlineStr">
        <is>
          <t>3월 국내출장 - L여행사</t>
        </is>
      </c>
      <c r="J614" s="91" t="inlineStr">
        <is>
          <t>V10017</t>
        </is>
      </c>
      <c r="K614" s="91" t="inlineStr">
        <is>
          <t>L여행사</t>
        </is>
      </c>
      <c r="M614" s="9">
        <f>IF($A614="","",VALUE($A614&amp;"")*12+VALUE($B614&amp;""))</f>
        <v/>
      </c>
      <c r="N614" s="63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3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3">
        <f>IF($A614="","",IF(COUNTIF(변동분석!$E$7:$E$506,O614)&gt;0,"Y","N"))</f>
        <v/>
      </c>
      <c r="W614" s="63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3">
        <f>IF($A614="","",IFERROR(INDEX(계정매핑!$E$5:$E$504,MATCH($F614&amp;"",계정매핑!$A$5:$A$504,0))&amp;"","공통비"))</f>
        <v/>
      </c>
      <c r="AF614" s="63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45737</v>
      </c>
      <c r="E615" s="91" t="inlineStr">
        <is>
          <t>KR</t>
        </is>
      </c>
      <c r="F615" s="91" t="n">
        <v>62102000</v>
      </c>
      <c r="G615" s="91" t="n">
        <v>1101</v>
      </c>
      <c r="H615" s="92" t="n">
        <v>142000</v>
      </c>
      <c r="I615" s="91" t="inlineStr">
        <is>
          <t>3월 해외출장 - M항공</t>
        </is>
      </c>
      <c r="J615" s="91" t="inlineStr">
        <is>
          <t>V10001</t>
        </is>
      </c>
      <c r="K615" s="91" t="inlineStr">
        <is>
          <t>M항공</t>
        </is>
      </c>
      <c r="M615" s="9">
        <f>IF($A615="","",VALUE($A615&amp;"")*12+VALUE($B615&amp;""))</f>
        <v/>
      </c>
      <c r="N615" s="63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3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3">
        <f>IF($A615="","",IF(COUNTIF(변동분석!$E$7:$E$506,O615)&gt;0,"Y","N"))</f>
        <v/>
      </c>
      <c r="W615" s="63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3">
        <f>IF($A615="","",IFERROR(INDEX(계정매핑!$E$5:$E$504,MATCH($F615&amp;"",계정매핑!$A$5:$A$504,0))&amp;"","공통비"))</f>
        <v/>
      </c>
      <c r="AF615" s="63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45737</v>
      </c>
      <c r="E616" s="91" t="inlineStr">
        <is>
          <t>KR</t>
        </is>
      </c>
      <c r="F616" s="91" t="n">
        <v>62102000</v>
      </c>
      <c r="G616" s="91" t="n">
        <v>1301</v>
      </c>
      <c r="H616" s="92" t="n">
        <v>91000</v>
      </c>
      <c r="I616" s="91" t="inlineStr">
        <is>
          <t>3월 해외출장 - M항공</t>
        </is>
      </c>
      <c r="J616" s="91" t="inlineStr">
        <is>
          <t>V10001</t>
        </is>
      </c>
      <c r="K616" s="91" t="inlineStr">
        <is>
          <t>M항공</t>
        </is>
      </c>
      <c r="M616" s="9">
        <f>IF($A616="","",VALUE($A616&amp;"")*12+VALUE($B616&amp;""))</f>
        <v/>
      </c>
      <c r="N616" s="63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3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3">
        <f>IF($A616="","",IF(COUNTIF(변동분석!$E$7:$E$506,O616)&gt;0,"Y","N"))</f>
        <v/>
      </c>
      <c r="W616" s="63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3">
        <f>IF($A616="","",IFERROR(INDEX(계정매핑!$E$5:$E$504,MATCH($F616&amp;"",계정매핑!$A$5:$A$504,0))&amp;"","공통비"))</f>
        <v/>
      </c>
      <c r="AF616" s="63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45737</v>
      </c>
      <c r="E617" s="91" t="inlineStr">
        <is>
          <t>KR</t>
        </is>
      </c>
      <c r="F617" s="91" t="n">
        <v>62102000</v>
      </c>
      <c r="G617" s="91" t="n">
        <v>1401</v>
      </c>
      <c r="H617" s="92" t="n">
        <v>163000</v>
      </c>
      <c r="I617" s="91" t="inlineStr">
        <is>
          <t>3월 해외출장 - N호텔</t>
        </is>
      </c>
      <c r="J617" s="91" t="inlineStr">
        <is>
          <t>V10008</t>
        </is>
      </c>
      <c r="K617" s="91" t="inlineStr">
        <is>
          <t>N호텔</t>
        </is>
      </c>
      <c r="M617" s="9">
        <f>IF($A617="","",VALUE($A617&amp;"")*12+VALUE($B617&amp;""))</f>
        <v/>
      </c>
      <c r="N617" s="63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3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3">
        <f>IF($A617="","",IF(COUNTIF(변동분석!$E$7:$E$506,O617)&gt;0,"Y","N"))</f>
        <v/>
      </c>
      <c r="W617" s="63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3">
        <f>IF($A617="","",IFERROR(INDEX(계정매핑!$E$5:$E$504,MATCH($F617&amp;"",계정매핑!$A$5:$A$504,0))&amp;"","공통비"))</f>
        <v/>
      </c>
      <c r="AF617" s="63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45737</v>
      </c>
      <c r="E618" s="91" t="inlineStr">
        <is>
          <t>KR</t>
        </is>
      </c>
      <c r="F618" s="91" t="n">
        <v>62102000</v>
      </c>
      <c r="G618" s="91" t="n">
        <v>1501</v>
      </c>
      <c r="H618" s="92" t="n">
        <v>97000</v>
      </c>
      <c r="I618" s="91" t="inlineStr">
        <is>
          <t>3월 해외출장 - N호텔</t>
        </is>
      </c>
      <c r="J618" s="91" t="inlineStr">
        <is>
          <t>V10008</t>
        </is>
      </c>
      <c r="K618" s="91" t="inlineStr">
        <is>
          <t>N호텔</t>
        </is>
      </c>
      <c r="M618" s="9">
        <f>IF($A618="","",VALUE($A618&amp;"")*12+VALUE($B618&amp;""))</f>
        <v/>
      </c>
      <c r="N618" s="63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3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3">
        <f>IF($A618="","",IF(COUNTIF(변동분석!$E$7:$E$506,O618)&gt;0,"Y","N"))</f>
        <v/>
      </c>
      <c r="W618" s="63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3">
        <f>IF($A618="","",IFERROR(INDEX(계정매핑!$E$5:$E$504,MATCH($F618&amp;"",계정매핑!$A$5:$A$504,0))&amp;"","공통비"))</f>
        <v/>
      </c>
      <c r="AF618" s="63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45737</v>
      </c>
      <c r="E619" s="91" t="inlineStr">
        <is>
          <t>KR</t>
        </is>
      </c>
      <c r="F619" s="91" t="n">
        <v>62102000</v>
      </c>
      <c r="G619" s="91" t="n">
        <v>1951</v>
      </c>
      <c r="H619" s="92" t="n">
        <v>105000</v>
      </c>
      <c r="I619" s="91" t="inlineStr">
        <is>
          <t>3월 해외출장 - N호텔</t>
        </is>
      </c>
      <c r="J619" s="91" t="inlineStr">
        <is>
          <t>V10008</t>
        </is>
      </c>
      <c r="K619" s="91" t="inlineStr">
        <is>
          <t>N호텔</t>
        </is>
      </c>
      <c r="M619" s="9">
        <f>IF($A619="","",VALUE($A619&amp;"")*12+VALUE($B619&amp;""))</f>
        <v/>
      </c>
      <c r="N619" s="63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3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3">
        <f>IF($A619="","",IF(COUNTIF(변동분석!$E$7:$E$506,O619)&gt;0,"Y","N"))</f>
        <v/>
      </c>
      <c r="W619" s="63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3">
        <f>IF($A619="","",IFERROR(INDEX(계정매핑!$E$5:$E$504,MATCH($F619&amp;"",계정매핑!$A$5:$A$504,0))&amp;"","공통비"))</f>
        <v/>
      </c>
      <c r="AF619" s="63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45737</v>
      </c>
      <c r="E620" s="91" t="inlineStr">
        <is>
          <t>KR</t>
        </is>
      </c>
      <c r="F620" s="91" t="n">
        <v>62201000</v>
      </c>
      <c r="G620" s="91" t="n">
        <v>1201</v>
      </c>
      <c r="H620" s="92" t="n">
        <v>155000</v>
      </c>
      <c r="I620" s="91" t="inlineStr">
        <is>
          <t>3월 통신요금 - P통신</t>
        </is>
      </c>
      <c r="J620" s="91" t="inlineStr">
        <is>
          <t>V10013</t>
        </is>
      </c>
      <c r="K620" s="91" t="inlineStr">
        <is>
          <t>P통신</t>
        </is>
      </c>
      <c r="M620" s="9">
        <f>IF($A620="","",VALUE($A620&amp;"")*12+VALUE($B620&amp;""))</f>
        <v/>
      </c>
      <c r="N620" s="63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3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3">
        <f>IF($A620="","",IF(COUNTIF(변동분석!$E$7:$E$506,O620)&gt;0,"Y","N"))</f>
        <v/>
      </c>
      <c r="W620" s="63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3">
        <f>IF($A620="","",IFERROR(INDEX(계정매핑!$E$5:$E$504,MATCH($F620&amp;"",계정매핑!$A$5:$A$504,0))&amp;"","공통비"))</f>
        <v/>
      </c>
      <c r="AF620" s="63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62201000</v>
      </c>
      <c r="G621" s="91" t="n">
        <v>1301</v>
      </c>
      <c r="H621" s="92" t="n">
        <v>146000</v>
      </c>
      <c r="I621" s="91" t="inlineStr">
        <is>
          <t>3월 통신요금 - O텔레콤</t>
        </is>
      </c>
      <c r="J621" s="91" t="inlineStr">
        <is>
          <t>V10002</t>
        </is>
      </c>
      <c r="K621" s="91" t="inlineStr">
        <is>
          <t>O텔레콤</t>
        </is>
      </c>
      <c r="M621" s="9">
        <f>IF($A621="","",VALUE($A621&amp;"")*12+VALUE($B621&amp;""))</f>
        <v/>
      </c>
      <c r="N621" s="63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3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3">
        <f>IF($A621="","",IF(COUNTIF(변동분석!$E$7:$E$506,O621)&gt;0,"Y","N"))</f>
        <v/>
      </c>
      <c r="W621" s="63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3">
        <f>IF($A621="","",IFERROR(INDEX(계정매핑!$E$5:$E$504,MATCH($F621&amp;"",계정매핑!$A$5:$A$504,0))&amp;"","공통비"))</f>
        <v/>
      </c>
      <c r="AF621" s="63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169000</v>
      </c>
      <c r="I622" s="91" t="inlineStr">
        <is>
          <t>3월 통신요금 - P통신</t>
        </is>
      </c>
      <c r="J622" s="91" t="inlineStr">
        <is>
          <t>V10013</t>
        </is>
      </c>
      <c r="K622" s="91" t="inlineStr">
        <is>
          <t>P통신</t>
        </is>
      </c>
      <c r="M622" s="9">
        <f>IF($A622="","",VALUE($A622&amp;"")*12+VALUE($B622&amp;""))</f>
        <v/>
      </c>
      <c r="N622" s="63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3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3">
        <f>IF($A622="","",IF(COUNTIF(변동분석!$E$7:$E$506,O622)&gt;0,"Y","N"))</f>
        <v/>
      </c>
      <c r="W622" s="63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3">
        <f>IF($A622="","",IFERROR(INDEX(계정매핑!$E$5:$E$504,MATCH($F622&amp;"",계정매핑!$A$5:$A$504,0))&amp;"","공통비"))</f>
        <v/>
      </c>
      <c r="AF622" s="63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62301000</v>
      </c>
      <c r="G623" s="91" t="n">
        <v>1201</v>
      </c>
      <c r="H623" s="92" t="n">
        <v>133000</v>
      </c>
      <c r="I623" s="91" t="inlineStr">
        <is>
          <t>3월 소모품 구입 - R문구</t>
        </is>
      </c>
      <c r="J623" s="91" t="inlineStr">
        <is>
          <t>V10021</t>
        </is>
      </c>
      <c r="K623" s="91" t="inlineStr">
        <is>
          <t>R문구</t>
        </is>
      </c>
      <c r="M623" s="9">
        <f>IF($A623="","",VALUE($A623&amp;"")*12+VALUE($B623&amp;""))</f>
        <v/>
      </c>
      <c r="N623" s="63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3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3">
        <f>IF($A623="","",IF(COUNTIF(변동분석!$E$7:$E$506,O623)&gt;0,"Y","N"))</f>
        <v/>
      </c>
      <c r="W623" s="63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3">
        <f>IF($A623="","",IFERROR(INDEX(계정매핑!$E$5:$E$504,MATCH($F623&amp;"",계정매핑!$A$5:$A$504,0))&amp;"","공통비"))</f>
        <v/>
      </c>
      <c r="AF623" s="63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1701</v>
      </c>
      <c r="H624" s="92" t="n">
        <v>242000</v>
      </c>
      <c r="I624" s="91" t="inlineStr">
        <is>
          <t>3월 소모품 구입 - R문구</t>
        </is>
      </c>
      <c r="J624" s="91" t="inlineStr">
        <is>
          <t>V10021</t>
        </is>
      </c>
      <c r="K624" s="91" t="inlineStr">
        <is>
          <t>R문구</t>
        </is>
      </c>
      <c r="M624" s="9">
        <f>IF($A624="","",VALUE($A624&amp;"")*12+VALUE($B624&amp;""))</f>
        <v/>
      </c>
      <c r="N624" s="63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3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3">
        <f>IF($A624="","",IF(COUNTIF(변동분석!$E$7:$E$506,O624)&gt;0,"Y","N"))</f>
        <v/>
      </c>
      <c r="W624" s="63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3">
        <f>IF($A624="","",IFERROR(INDEX(계정매핑!$E$5:$E$504,MATCH($F624&amp;"",계정매핑!$A$5:$A$504,0))&amp;"","공통비"))</f>
        <v/>
      </c>
      <c r="AF624" s="63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62301000</v>
      </c>
      <c r="G625" s="91" t="n">
        <v>1801</v>
      </c>
      <c r="H625" s="92" t="n">
        <v>497000</v>
      </c>
      <c r="I625" s="91" t="inlineStr">
        <is>
          <t>3월 소모품 구입 - Q오피스</t>
        </is>
      </c>
      <c r="J625" s="91" t="inlineStr">
        <is>
          <t>V10003</t>
        </is>
      </c>
      <c r="K625" s="91" t="inlineStr">
        <is>
          <t>Q오피스</t>
        </is>
      </c>
      <c r="M625" s="9">
        <f>IF($A625="","",VALUE($A625&amp;"")*12+VALUE($B625&amp;""))</f>
        <v/>
      </c>
      <c r="N625" s="63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3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3">
        <f>IF($A625="","",IF(COUNTIF(변동분석!$E$7:$E$506,O625)&gt;0,"Y","N"))</f>
        <v/>
      </c>
      <c r="W625" s="63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3">
        <f>IF($A625="","",IFERROR(INDEX(계정매핑!$E$5:$E$504,MATCH($F625&amp;"",계정매핑!$A$5:$A$504,0))&amp;"","공통비"))</f>
        <v/>
      </c>
      <c r="AF625" s="63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62401000</v>
      </c>
      <c r="G626" s="91" t="n">
        <v>1801</v>
      </c>
      <c r="H626" s="92" t="n">
        <v>1556000</v>
      </c>
      <c r="I626" s="91" t="inlineStr">
        <is>
          <t>3월 인쇄물 제작 - G인쇄</t>
        </is>
      </c>
      <c r="J626" s="91" t="inlineStr">
        <is>
          <t>V10004</t>
        </is>
      </c>
      <c r="K626" s="91" t="inlineStr">
        <is>
          <t>G인쇄</t>
        </is>
      </c>
      <c r="M626" s="9">
        <f>IF($A626="","",VALUE($A626&amp;"")*12+VALUE($B626&amp;""))</f>
        <v/>
      </c>
      <c r="N626" s="63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3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3">
        <f>IF($A626="","",IF(COUNTIF(변동분석!$E$7:$E$506,O626)&gt;0,"Y","N"))</f>
        <v/>
      </c>
      <c r="W626" s="63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3">
        <f>IF($A626="","",IFERROR(INDEX(계정매핑!$E$5:$E$504,MATCH($F626&amp;"",계정매핑!$A$5:$A$504,0))&amp;"","공통비"))</f>
        <v/>
      </c>
      <c r="AF626" s="63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62501000</v>
      </c>
      <c r="G627" s="91" t="n">
        <v>1101</v>
      </c>
      <c r="H627" s="92" t="n">
        <v>190000</v>
      </c>
      <c r="I627" s="91" t="inlineStr">
        <is>
          <t>3월 회의 다과 - T케이터링</t>
        </is>
      </c>
      <c r="J627" s="91" t="inlineStr">
        <is>
          <t>V10005</t>
        </is>
      </c>
      <c r="K627" s="91" t="inlineStr">
        <is>
          <t>T케이터링</t>
        </is>
      </c>
      <c r="M627" s="9">
        <f>IF($A627="","",VALUE($A627&amp;"")*12+VALUE($B627&amp;""))</f>
        <v/>
      </c>
      <c r="N627" s="63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3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3">
        <f>IF($A627="","",IF(COUNTIF(변동분석!$E$7:$E$506,O627)&gt;0,"Y","N"))</f>
        <v/>
      </c>
      <c r="W627" s="63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3">
        <f>IF($A627="","",IFERROR(INDEX(계정매핑!$E$5:$E$504,MATCH($F627&amp;"",계정매핑!$A$5:$A$504,0))&amp;"","공통비"))</f>
        <v/>
      </c>
      <c r="AF627" s="63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45737</v>
      </c>
      <c r="E628" s="91" t="inlineStr">
        <is>
          <t>KR</t>
        </is>
      </c>
      <c r="F628" s="91" t="n">
        <v>63502000</v>
      </c>
      <c r="G628" s="91" t="n">
        <v>1901</v>
      </c>
      <c r="H628" s="92" t="n">
        <v>207307000</v>
      </c>
      <c r="I628" s="91" t="inlineStr">
        <is>
          <t>3월 유지수수료 - (전속설계사)</t>
        </is>
      </c>
      <c r="J628" s="91" t="inlineStr">
        <is>
          <t>V10020</t>
        </is>
      </c>
      <c r="K628" s="91" t="inlineStr">
        <is>
          <t>(전속설계사)</t>
        </is>
      </c>
      <c r="M628" s="9">
        <f>IF($A628="","",VALUE($A628&amp;"")*12+VALUE($B628&amp;""))</f>
        <v/>
      </c>
      <c r="N628" s="63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3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3">
        <f>IF($A628="","",IF(COUNTIF(변동분석!$E$7:$E$506,O628)&gt;0,"Y","N"))</f>
        <v/>
      </c>
      <c r="W628" s="63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3">
        <f>IF($A628="","",IFERROR(INDEX(계정매핑!$E$5:$E$504,MATCH($F628&amp;"",계정매핑!$A$5:$A$504,0))&amp;"","공통비"))</f>
        <v/>
      </c>
      <c r="AF628" s="63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1501</v>
      </c>
      <c r="H629" s="92" t="n">
        <v>297000</v>
      </c>
      <c r="I629" s="91" t="inlineStr">
        <is>
          <t>3월 국내출장 - L여행사</t>
        </is>
      </c>
      <c r="J629" s="91" t="inlineStr">
        <is>
          <t>V10017</t>
        </is>
      </c>
      <c r="K629" s="91" t="inlineStr">
        <is>
          <t>L여행사</t>
        </is>
      </c>
      <c r="M629" s="9">
        <f>IF($A629="","",VALUE($A629&amp;"")*12+VALUE($B629&amp;""))</f>
        <v/>
      </c>
      <c r="N629" s="63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3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3">
        <f>IF($A629="","",IF(COUNTIF(변동분석!$E$7:$E$506,O629)&gt;0,"Y","N"))</f>
        <v/>
      </c>
      <c r="W629" s="63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3">
        <f>IF($A629="","",IFERROR(INDEX(계정매핑!$E$5:$E$504,MATCH($F629&amp;"",계정매핑!$A$5:$A$504,0))&amp;"","공통비"))</f>
        <v/>
      </c>
      <c r="AF629" s="63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1801</v>
      </c>
      <c r="H630" s="92" t="n">
        <v>246000</v>
      </c>
      <c r="I630" s="91" t="inlineStr">
        <is>
          <t>3월 국내출장 - M항공</t>
        </is>
      </c>
      <c r="J630" s="91" t="inlineStr">
        <is>
          <t>V10001</t>
        </is>
      </c>
      <c r="K630" s="91" t="inlineStr">
        <is>
          <t>M항공</t>
        </is>
      </c>
      <c r="M630" s="9">
        <f>IF($A630="","",VALUE($A630&amp;"")*12+VALUE($B630&amp;""))</f>
        <v/>
      </c>
      <c r="N630" s="63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3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3">
        <f>IF($A630="","",IF(COUNTIF(변동분석!$E$7:$E$506,O630)&gt;0,"Y","N"))</f>
        <v/>
      </c>
      <c r="W630" s="63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3">
        <f>IF($A630="","",IFERROR(INDEX(계정매핑!$E$5:$E$504,MATCH($F630&amp;"",계정매핑!$A$5:$A$504,0))&amp;"","공통비"))</f>
        <v/>
      </c>
      <c r="AF630" s="63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62901000</v>
      </c>
      <c r="G631" s="91" t="n">
        <v>1101</v>
      </c>
      <c r="H631" s="92" t="n">
        <v>5227000</v>
      </c>
      <c r="I631" s="91" t="inlineStr">
        <is>
          <t>3월 자문 수수료 - W컨설팅</t>
        </is>
      </c>
      <c r="J631" s="91" t="inlineStr">
        <is>
          <t>V10006</t>
        </is>
      </c>
      <c r="K631" s="91" t="inlineStr">
        <is>
          <t>W컨설팅</t>
        </is>
      </c>
      <c r="M631" s="9">
        <f>IF($A631="","",VALUE($A631&amp;"")*12+VALUE($B631&amp;""))</f>
        <v/>
      </c>
      <c r="N631" s="63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3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3">
        <f>IF($A631="","",IF(COUNTIF(변동분석!$E$7:$E$506,O631)&gt;0,"Y","N"))</f>
        <v/>
      </c>
      <c r="W631" s="63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3">
        <f>IF($A631="","",IFERROR(INDEX(계정매핑!$E$5:$E$504,MATCH($F631&amp;"",계정매핑!$A$5:$A$504,0))&amp;"","공통비"))</f>
        <v/>
      </c>
      <c r="AF631" s="63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62902000</v>
      </c>
      <c r="G632" s="91" t="n">
        <v>1801</v>
      </c>
      <c r="H632" s="92" t="n">
        <v>1775000</v>
      </c>
      <c r="I632" s="91" t="inlineStr">
        <is>
          <t>3월 콜 위탁 수수료(건별)</t>
        </is>
      </c>
      <c r="J632" s="91" t="inlineStr">
        <is>
          <t>V10015</t>
        </is>
      </c>
      <c r="K632" s="91" t="inlineStr">
        <is>
          <t>J콜센터</t>
        </is>
      </c>
      <c r="M632" s="9">
        <f>IF($A632="","",VALUE($A632&amp;"")*12+VALUE($B632&amp;""))</f>
        <v/>
      </c>
      <c r="N632" s="63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3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3">
        <f>IF($A632="","",IF(COUNTIF(변동분석!$E$7:$E$506,O632)&gt;0,"Y","N"))</f>
        <v/>
      </c>
      <c r="W632" s="63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3">
        <f>IF($A632="","",IFERROR(INDEX(계정매핑!$E$5:$E$504,MATCH($F632&amp;"",계정매핑!$A$5:$A$504,0))&amp;"","공통비"))</f>
        <v/>
      </c>
      <c r="AF632" s="63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63101000</v>
      </c>
      <c r="G633" s="91" t="n">
        <v>1602</v>
      </c>
      <c r="H633" s="92" t="n">
        <v>3883000</v>
      </c>
      <c r="I633" s="91" t="inlineStr">
        <is>
          <t>3월 사무실 임차료 - AA빌딩</t>
        </is>
      </c>
      <c r="J633" s="91" t="inlineStr">
        <is>
          <t>V10007</t>
        </is>
      </c>
      <c r="K633" s="91" t="inlineStr">
        <is>
          <t>AA빌딩</t>
        </is>
      </c>
      <c r="M633" s="9">
        <f>IF($A633="","",VALUE($A633&amp;"")*12+VALUE($B633&amp;""))</f>
        <v/>
      </c>
      <c r="N633" s="63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3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3">
        <f>IF($A633="","",IF(COUNTIF(변동분석!$E$7:$E$506,O633)&gt;0,"Y","N"))</f>
        <v/>
      </c>
      <c r="W633" s="63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3">
        <f>IF($A633="","",IFERROR(INDEX(계정매핑!$E$5:$E$504,MATCH($F633&amp;"",계정매핑!$A$5:$A$504,0))&amp;"","공통비"))</f>
        <v/>
      </c>
      <c r="AF633" s="63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45739</v>
      </c>
      <c r="E634" s="91" t="inlineStr">
        <is>
          <t>KR</t>
        </is>
      </c>
      <c r="F634" s="91" t="n">
        <v>62101000</v>
      </c>
      <c r="G634" s="91" t="n">
        <v>1401</v>
      </c>
      <c r="H634" s="92" t="n">
        <v>438000</v>
      </c>
      <c r="I634" s="91" t="inlineStr">
        <is>
          <t>3월 국내출장 - M항공</t>
        </is>
      </c>
      <c r="J634" s="91" t="inlineStr">
        <is>
          <t>V10001</t>
        </is>
      </c>
      <c r="K634" s="91" t="inlineStr">
        <is>
          <t>M항공</t>
        </is>
      </c>
      <c r="M634" s="9">
        <f>IF($A634="","",VALUE($A634&amp;"")*12+VALUE($B634&amp;""))</f>
        <v/>
      </c>
      <c r="N634" s="63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3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3">
        <f>IF($A634="","",IF(COUNTIF(변동분석!$E$7:$E$506,O634)&gt;0,"Y","N"))</f>
        <v/>
      </c>
      <c r="W634" s="63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3">
        <f>IF($A634="","",IFERROR(INDEX(계정매핑!$E$5:$E$504,MATCH($F634&amp;"",계정매핑!$A$5:$A$504,0))&amp;"","공통비"))</f>
        <v/>
      </c>
      <c r="AF634" s="63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45739</v>
      </c>
      <c r="E635" s="91" t="inlineStr">
        <is>
          <t>KR</t>
        </is>
      </c>
      <c r="F635" s="91" t="n">
        <v>62201000</v>
      </c>
      <c r="G635" s="91" t="n">
        <v>1101</v>
      </c>
      <c r="H635" s="92" t="n">
        <v>299000</v>
      </c>
      <c r="I635" s="91" t="inlineStr">
        <is>
          <t>3월 통신요금 - O텔레콤</t>
        </is>
      </c>
      <c r="J635" s="91" t="inlineStr">
        <is>
          <t>V10002</t>
        </is>
      </c>
      <c r="K635" s="91" t="inlineStr">
        <is>
          <t>O텔레콤</t>
        </is>
      </c>
      <c r="M635" s="9">
        <f>IF($A635="","",VALUE($A635&amp;"")*12+VALUE($B635&amp;""))</f>
        <v/>
      </c>
      <c r="N635" s="63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3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3">
        <f>IF($A635="","",IF(COUNTIF(변동분석!$E$7:$E$506,O635)&gt;0,"Y","N"))</f>
        <v/>
      </c>
      <c r="W635" s="63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3">
        <f>IF($A635="","",IFERROR(INDEX(계정매핑!$E$5:$E$504,MATCH($F635&amp;"",계정매핑!$A$5:$A$504,0))&amp;"","공통비"))</f>
        <v/>
      </c>
      <c r="AF635" s="63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45739</v>
      </c>
      <c r="E636" s="91" t="inlineStr">
        <is>
          <t>KR</t>
        </is>
      </c>
      <c r="F636" s="91" t="n">
        <v>62201000</v>
      </c>
      <c r="G636" s="91" t="n">
        <v>1602</v>
      </c>
      <c r="H636" s="92" t="n">
        <v>740000</v>
      </c>
      <c r="I636" s="91" t="inlineStr">
        <is>
          <t>3월 통신요금 - P통신</t>
        </is>
      </c>
      <c r="J636" s="91" t="inlineStr">
        <is>
          <t>V10013</t>
        </is>
      </c>
      <c r="K636" s="91" t="inlineStr">
        <is>
          <t>P통신</t>
        </is>
      </c>
      <c r="M636" s="9">
        <f>IF($A636="","",VALUE($A636&amp;"")*12+VALUE($B636&amp;""))</f>
        <v/>
      </c>
      <c r="N636" s="63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3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3">
        <f>IF($A636="","",IF(COUNTIF(변동분석!$E$7:$E$506,O636)&gt;0,"Y","N"))</f>
        <v/>
      </c>
      <c r="W636" s="63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3">
        <f>IF($A636="","",IFERROR(INDEX(계정매핑!$E$5:$E$504,MATCH($F636&amp;"",계정매핑!$A$5:$A$504,0))&amp;"","공통비"))</f>
        <v/>
      </c>
      <c r="AF636" s="63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45739</v>
      </c>
      <c r="E637" s="91" t="inlineStr">
        <is>
          <t>KR</t>
        </is>
      </c>
      <c r="F637" s="91" t="n">
        <v>62401000</v>
      </c>
      <c r="G637" s="91" t="n">
        <v>1401</v>
      </c>
      <c r="H637" s="92" t="n">
        <v>165000</v>
      </c>
      <c r="I637" s="91" t="inlineStr">
        <is>
          <t>3월 인쇄물 제작 - G인쇄</t>
        </is>
      </c>
      <c r="J637" s="91" t="inlineStr">
        <is>
          <t>V10004</t>
        </is>
      </c>
      <c r="K637" s="91" t="inlineStr">
        <is>
          <t>G인쇄</t>
        </is>
      </c>
      <c r="M637" s="9">
        <f>IF($A637="","",VALUE($A637&amp;"")*12+VALUE($B637&amp;""))</f>
        <v/>
      </c>
      <c r="N637" s="63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3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3">
        <f>IF($A637="","",IF(COUNTIF(변동분석!$E$7:$E$506,O637)&gt;0,"Y","N"))</f>
        <v/>
      </c>
      <c r="W637" s="63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3">
        <f>IF($A637="","",IFERROR(INDEX(계정매핑!$E$5:$E$504,MATCH($F637&amp;"",계정매핑!$A$5:$A$504,0))&amp;"","공통비"))</f>
        <v/>
      </c>
      <c r="AF637" s="63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45739</v>
      </c>
      <c r="E638" s="91" t="inlineStr">
        <is>
          <t>KR</t>
        </is>
      </c>
      <c r="F638" s="91" t="n">
        <v>62901000</v>
      </c>
      <c r="G638" s="91" t="n">
        <v>1101</v>
      </c>
      <c r="H638" s="92" t="n">
        <v>3493000</v>
      </c>
      <c r="I638" s="91" t="inlineStr">
        <is>
          <t>3월 자문 수수료 - K회계법인</t>
        </is>
      </c>
      <c r="J638" s="91" t="inlineStr">
        <is>
          <t>V10010</t>
        </is>
      </c>
      <c r="K638" s="91" t="inlineStr">
        <is>
          <t>K회계법인</t>
        </is>
      </c>
      <c r="M638" s="9">
        <f>IF($A638="","",VALUE($A638&amp;"")*12+VALUE($B638&amp;""))</f>
        <v/>
      </c>
      <c r="N638" s="63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3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3">
        <f>IF($A638="","",IF(COUNTIF(변동분석!$E$7:$E$506,O638)&gt;0,"Y","N"))</f>
        <v/>
      </c>
      <c r="W638" s="63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3">
        <f>IF($A638="","",IFERROR(INDEX(계정매핑!$E$5:$E$504,MATCH($F638&amp;"",계정매핑!$A$5:$A$504,0))&amp;"","공통비"))</f>
        <v/>
      </c>
      <c r="AF638" s="63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45739</v>
      </c>
      <c r="E639" s="91" t="inlineStr">
        <is>
          <t>KR</t>
        </is>
      </c>
      <c r="F639" s="91" t="n">
        <v>62901000</v>
      </c>
      <c r="G639" s="91" t="n">
        <v>1401</v>
      </c>
      <c r="H639" s="92" t="n">
        <v>4803000</v>
      </c>
      <c r="I639" s="91" t="inlineStr">
        <is>
          <t>3월 자문 수수료 - K회계법인</t>
        </is>
      </c>
      <c r="J639" s="91" t="inlineStr">
        <is>
          <t>V10010</t>
        </is>
      </c>
      <c r="K639" s="91" t="inlineStr">
        <is>
          <t>K회계법인</t>
        </is>
      </c>
      <c r="M639" s="9">
        <f>IF($A639="","",VALUE($A639&amp;"")*12+VALUE($B639&amp;""))</f>
        <v/>
      </c>
      <c r="N639" s="63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3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3">
        <f>IF($A639="","",IF(COUNTIF(변동분석!$E$7:$E$506,O639)&gt;0,"Y","N"))</f>
        <v/>
      </c>
      <c r="W639" s="63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3">
        <f>IF($A639="","",IFERROR(INDEX(계정매핑!$E$5:$E$504,MATCH($F639&amp;"",계정매핑!$A$5:$A$504,0))&amp;"","공통비"))</f>
        <v/>
      </c>
      <c r="AF639" s="63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45739</v>
      </c>
      <c r="E640" s="91" t="inlineStr">
        <is>
          <t>KR</t>
        </is>
      </c>
      <c r="F640" s="91" t="n">
        <v>62901000</v>
      </c>
      <c r="G640" s="91" t="n">
        <v>1401</v>
      </c>
      <c r="H640" s="92" t="n">
        <v>5324000</v>
      </c>
      <c r="I640" s="91" t="inlineStr">
        <is>
          <t>3월 자문 수수료 - W컨설팅</t>
        </is>
      </c>
      <c r="J640" s="91" t="inlineStr">
        <is>
          <t>V10006</t>
        </is>
      </c>
      <c r="K640" s="91" t="inlineStr">
        <is>
          <t>W컨설팅</t>
        </is>
      </c>
      <c r="M640" s="9">
        <f>IF($A640="","",VALUE($A640&amp;"")*12+VALUE($B640&amp;""))</f>
        <v/>
      </c>
      <c r="N640" s="63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3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3">
        <f>IF($A640="","",IF(COUNTIF(변동분석!$E$7:$E$506,O640)&gt;0,"Y","N"))</f>
        <v/>
      </c>
      <c r="W640" s="63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3">
        <f>IF($A640="","",IFERROR(INDEX(계정매핑!$E$5:$E$504,MATCH($F640&amp;"",계정매핑!$A$5:$A$504,0))&amp;"","공통비"))</f>
        <v/>
      </c>
      <c r="AF640" s="63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63001000</v>
      </c>
      <c r="G641" s="91" t="n">
        <v>1951</v>
      </c>
      <c r="H641" s="92" t="n">
        <v>3082000</v>
      </c>
      <c r="I641" s="91" t="inlineStr">
        <is>
          <t>3월 SW 유지보수 - Z시스템</t>
        </is>
      </c>
      <c r="J641" s="91" t="inlineStr">
        <is>
          <t>V10011</t>
        </is>
      </c>
      <c r="K641" s="91" t="inlineStr">
        <is>
          <t>Z시스템</t>
        </is>
      </c>
      <c r="M641" s="9">
        <f>IF($A641="","",VALUE($A641&amp;"")*12+VALUE($B641&amp;""))</f>
        <v/>
      </c>
      <c r="N641" s="63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3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3">
        <f>IF($A641="","",IF(COUNTIF(변동분석!$E$7:$E$506,O641)&gt;0,"Y","N"))</f>
        <v/>
      </c>
      <c r="W641" s="63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3">
        <f>IF($A641="","",IFERROR(INDEX(계정매핑!$E$5:$E$504,MATCH($F641&amp;"",계정매핑!$A$5:$A$504,0))&amp;"","공통비"))</f>
        <v/>
      </c>
      <c r="AF641" s="63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45740</v>
      </c>
      <c r="E642" s="91" t="inlineStr">
        <is>
          <t>KR</t>
        </is>
      </c>
      <c r="F642" s="91" t="n">
        <v>62801000</v>
      </c>
      <c r="G642" s="91" t="n">
        <v>1301</v>
      </c>
      <c r="H642" s="92" t="n">
        <v>3212000</v>
      </c>
      <c r="I642" s="91" t="inlineStr">
        <is>
          <t>3월 사내교육 - U에듀</t>
        </is>
      </c>
      <c r="J642" s="91" t="inlineStr">
        <is>
          <t>V10030</t>
        </is>
      </c>
      <c r="K642" s="91" t="inlineStr">
        <is>
          <t>U에듀</t>
        </is>
      </c>
      <c r="M642" s="9">
        <f>IF($A642="","",VALUE($A642&amp;"")*12+VALUE($B642&amp;""))</f>
        <v/>
      </c>
      <c r="N642" s="63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3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3">
        <f>IF($A642="","",IF(COUNTIF(변동분석!$E$7:$E$506,O642)&gt;0,"Y","N"))</f>
        <v/>
      </c>
      <c r="W642" s="63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3">
        <f>IF($A642="","",IFERROR(INDEX(계정매핑!$E$5:$E$504,MATCH($F642&amp;"",계정매핑!$A$5:$A$504,0))&amp;"","공통비"))</f>
        <v/>
      </c>
      <c r="AF642" s="63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45740</v>
      </c>
      <c r="E643" s="91" t="inlineStr">
        <is>
          <t>KR</t>
        </is>
      </c>
      <c r="F643" s="91" t="n">
        <v>62802000</v>
      </c>
      <c r="G643" s="91" t="n">
        <v>1301</v>
      </c>
      <c r="H643" s="92" t="n">
        <v>6005000</v>
      </c>
      <c r="I643" s="91" t="inlineStr">
        <is>
          <t>3월 위탁교육 - I교육원</t>
        </is>
      </c>
      <c r="J643" s="91" t="inlineStr">
        <is>
          <t>V10018</t>
        </is>
      </c>
      <c r="K643" s="91" t="inlineStr">
        <is>
          <t>I교육원</t>
        </is>
      </c>
      <c r="M643" s="9">
        <f>IF($A643="","",VALUE($A643&amp;"")*12+VALUE($B643&amp;""))</f>
        <v/>
      </c>
      <c r="N643" s="63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3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3">
        <f>IF($A643="","",IF(COUNTIF(변동분석!$E$7:$E$506,O643)&gt;0,"Y","N"))</f>
        <v/>
      </c>
      <c r="W643" s="63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3">
        <f>IF($A643="","",IFERROR(INDEX(계정매핑!$E$5:$E$504,MATCH($F643&amp;"",계정매핑!$A$5:$A$504,0))&amp;"","공통비"))</f>
        <v/>
      </c>
      <c r="AF643" s="63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45741</v>
      </c>
      <c r="E644" s="91" t="inlineStr">
        <is>
          <t>KR</t>
        </is>
      </c>
      <c r="F644" s="91" t="n">
        <v>62101000</v>
      </c>
      <c r="G644" s="91" t="n">
        <v>1401</v>
      </c>
      <c r="H644" s="92" t="n">
        <v>235000</v>
      </c>
      <c r="I644" s="91" t="inlineStr">
        <is>
          <t>3월 국내출장 - L여행사</t>
        </is>
      </c>
      <c r="J644" s="91" t="inlineStr">
        <is>
          <t>V10017</t>
        </is>
      </c>
      <c r="K644" s="91" t="inlineStr">
        <is>
          <t>L여행사</t>
        </is>
      </c>
      <c r="M644" s="9">
        <f>IF($A644="","",VALUE($A644&amp;"")*12+VALUE($B644&amp;""))</f>
        <v/>
      </c>
      <c r="N644" s="63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3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3">
        <f>IF($A644="","",IF(COUNTIF(변동분석!$E$7:$E$506,O644)&gt;0,"Y","N"))</f>
        <v/>
      </c>
      <c r="W644" s="63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3">
        <f>IF($A644="","",IFERROR(INDEX(계정매핑!$E$5:$E$504,MATCH($F644&amp;"",계정매핑!$A$5:$A$504,0))&amp;"","공통비"))</f>
        <v/>
      </c>
      <c r="AF644" s="63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45741</v>
      </c>
      <c r="E645" s="91" t="inlineStr">
        <is>
          <t>KR</t>
        </is>
      </c>
      <c r="F645" s="91" t="n">
        <v>62101000</v>
      </c>
      <c r="G645" s="91" t="n">
        <v>1502</v>
      </c>
      <c r="H645" s="92" t="n">
        <v>646000</v>
      </c>
      <c r="I645" s="91" t="inlineStr">
        <is>
          <t>3월 국내출장 - M항공</t>
        </is>
      </c>
      <c r="J645" s="91" t="inlineStr">
        <is>
          <t>V10001</t>
        </is>
      </c>
      <c r="K645" s="91" t="inlineStr">
        <is>
          <t>M항공</t>
        </is>
      </c>
      <c r="M645" s="9">
        <f>IF($A645="","",VALUE($A645&amp;"")*12+VALUE($B645&amp;""))</f>
        <v/>
      </c>
      <c r="N645" s="63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3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3">
        <f>IF($A645="","",IF(COUNTIF(변동분석!$E$7:$E$506,O645)&gt;0,"Y","N"))</f>
        <v/>
      </c>
      <c r="W645" s="63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3">
        <f>IF($A645="","",IFERROR(INDEX(계정매핑!$E$5:$E$504,MATCH($F645&amp;"",계정매핑!$A$5:$A$504,0))&amp;"","공통비"))</f>
        <v/>
      </c>
      <c r="AF645" s="63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45741</v>
      </c>
      <c r="E646" s="91" t="inlineStr">
        <is>
          <t>KR</t>
        </is>
      </c>
      <c r="F646" s="91" t="n">
        <v>62101000</v>
      </c>
      <c r="G646" s="91" t="n">
        <v>1602</v>
      </c>
      <c r="H646" s="92" t="n">
        <v>1284000</v>
      </c>
      <c r="I646" s="91" t="inlineStr">
        <is>
          <t>3월 국내출장 - L여행사</t>
        </is>
      </c>
      <c r="J646" s="91" t="inlineStr">
        <is>
          <t>V10017</t>
        </is>
      </c>
      <c r="K646" s="91" t="inlineStr">
        <is>
          <t>L여행사</t>
        </is>
      </c>
      <c r="M646" s="9">
        <f>IF($A646="","",VALUE($A646&amp;"")*12+VALUE($B646&amp;""))</f>
        <v/>
      </c>
      <c r="N646" s="63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3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3">
        <f>IF($A646="","",IF(COUNTIF(변동분석!$E$7:$E$506,O646)&gt;0,"Y","N"))</f>
        <v/>
      </c>
      <c r="W646" s="63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3">
        <f>IF($A646="","",IFERROR(INDEX(계정매핑!$E$5:$E$504,MATCH($F646&amp;"",계정매핑!$A$5:$A$504,0))&amp;"","공통비"))</f>
        <v/>
      </c>
      <c r="AF646" s="63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45741</v>
      </c>
      <c r="E647" s="91" t="inlineStr">
        <is>
          <t>KR</t>
        </is>
      </c>
      <c r="F647" s="91" t="n">
        <v>62101000</v>
      </c>
      <c r="G647" s="91" t="n">
        <v>1801</v>
      </c>
      <c r="H647" s="92" t="n">
        <v>174000</v>
      </c>
      <c r="I647" s="91" t="inlineStr">
        <is>
          <t>3월 국내출장 - (법인카드)</t>
        </is>
      </c>
      <c r="J647" s="91" t="inlineStr">
        <is>
          <t>V10009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3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3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3">
        <f>IF($A647="","",IF(COUNTIF(변동분석!$E$7:$E$506,O647)&gt;0,"Y","N"))</f>
        <v/>
      </c>
      <c r="W647" s="63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3">
        <f>IF($A647="","",IFERROR(INDEX(계정매핑!$E$5:$E$504,MATCH($F647&amp;"",계정매핑!$A$5:$A$504,0))&amp;"","공통비"))</f>
        <v/>
      </c>
      <c r="AF647" s="63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45741</v>
      </c>
      <c r="E648" s="91" t="inlineStr">
        <is>
          <t>KR</t>
        </is>
      </c>
      <c r="F648" s="91" t="n">
        <v>62102000</v>
      </c>
      <c r="G648" s="91" t="n">
        <v>1401</v>
      </c>
      <c r="H648" s="92" t="n">
        <v>108000</v>
      </c>
      <c r="I648" s="91" t="inlineStr">
        <is>
          <t>3월 해외출장 - M항공</t>
        </is>
      </c>
      <c r="J648" s="91" t="inlineStr">
        <is>
          <t>V10001</t>
        </is>
      </c>
      <c r="K648" s="91" t="inlineStr">
        <is>
          <t>M항공</t>
        </is>
      </c>
      <c r="M648" s="9">
        <f>IF($A648="","",VALUE($A648&amp;"")*12+VALUE($B648&amp;""))</f>
        <v/>
      </c>
      <c r="N648" s="63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3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3">
        <f>IF($A648="","",IF(COUNTIF(변동분석!$E$7:$E$506,O648)&gt;0,"Y","N"))</f>
        <v/>
      </c>
      <c r="W648" s="63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3">
        <f>IF($A648="","",IFERROR(INDEX(계정매핑!$E$5:$E$504,MATCH($F648&amp;"",계정매핑!$A$5:$A$504,0))&amp;"","공통비"))</f>
        <v/>
      </c>
      <c r="AF648" s="63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45741</v>
      </c>
      <c r="E649" s="91" t="inlineStr">
        <is>
          <t>KR</t>
        </is>
      </c>
      <c r="F649" s="91" t="n">
        <v>62102000</v>
      </c>
      <c r="G649" s="91" t="n">
        <v>1602</v>
      </c>
      <c r="H649" s="92" t="n">
        <v>284000</v>
      </c>
      <c r="I649" s="91" t="inlineStr">
        <is>
          <t>3월 해외출장 - N호텔</t>
        </is>
      </c>
      <c r="J649" s="91" t="inlineStr">
        <is>
          <t>V10008</t>
        </is>
      </c>
      <c r="K649" s="91" t="inlineStr">
        <is>
          <t>N호텔</t>
        </is>
      </c>
      <c r="M649" s="9">
        <f>IF($A649="","",VALUE($A649&amp;"")*12+VALUE($B649&amp;""))</f>
        <v/>
      </c>
      <c r="N649" s="63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3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3">
        <f>IF($A649="","",IF(COUNTIF(변동분석!$E$7:$E$506,O649)&gt;0,"Y","N"))</f>
        <v/>
      </c>
      <c r="W649" s="63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3">
        <f>IF($A649="","",IFERROR(INDEX(계정매핑!$E$5:$E$504,MATCH($F649&amp;"",계정매핑!$A$5:$A$504,0))&amp;"","공통비"))</f>
        <v/>
      </c>
      <c r="AF649" s="63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45741</v>
      </c>
      <c r="E650" s="91" t="inlineStr">
        <is>
          <t>KR</t>
        </is>
      </c>
      <c r="F650" s="91" t="n">
        <v>62201000</v>
      </c>
      <c r="G650" s="91" t="n">
        <v>1301</v>
      </c>
      <c r="H650" s="92" t="n">
        <v>143000</v>
      </c>
      <c r="I650" s="91" t="inlineStr">
        <is>
          <t>3월 통신요금 - P통신</t>
        </is>
      </c>
      <c r="J650" s="91" t="inlineStr">
        <is>
          <t>V10013</t>
        </is>
      </c>
      <c r="K650" s="91" t="inlineStr">
        <is>
          <t>P통신</t>
        </is>
      </c>
      <c r="M650" s="9">
        <f>IF($A650="","",VALUE($A650&amp;"")*12+VALUE($B650&amp;""))</f>
        <v/>
      </c>
      <c r="N650" s="63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3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3">
        <f>IF($A650="","",IF(COUNTIF(변동분석!$E$7:$E$506,O650)&gt;0,"Y","N"))</f>
        <v/>
      </c>
      <c r="W650" s="63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3">
        <f>IF($A650="","",IFERROR(INDEX(계정매핑!$E$5:$E$504,MATCH($F650&amp;"",계정매핑!$A$5:$A$504,0))&amp;"","공통비"))</f>
        <v/>
      </c>
      <c r="AF650" s="63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45741</v>
      </c>
      <c r="E651" s="91" t="inlineStr">
        <is>
          <t>KR</t>
        </is>
      </c>
      <c r="F651" s="91" t="n">
        <v>62201000</v>
      </c>
      <c r="G651" s="91" t="n">
        <v>1701</v>
      </c>
      <c r="H651" s="92" t="n">
        <v>4635000</v>
      </c>
      <c r="I651" s="91" t="inlineStr">
        <is>
          <t>3월 통신요금 - O텔레콤</t>
        </is>
      </c>
      <c r="J651" s="91" t="inlineStr">
        <is>
          <t>V10002</t>
        </is>
      </c>
      <c r="K651" s="91" t="inlineStr">
        <is>
          <t>O텔레콤</t>
        </is>
      </c>
      <c r="M651" s="9">
        <f>IF($A651="","",VALUE($A651&amp;"")*12+VALUE($B651&amp;""))</f>
        <v/>
      </c>
      <c r="N651" s="63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3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3">
        <f>IF($A651="","",IF(COUNTIF(변동분석!$E$7:$E$506,O651)&gt;0,"Y","N"))</f>
        <v/>
      </c>
      <c r="W651" s="63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3">
        <f>IF($A651="","",IFERROR(INDEX(계정매핑!$E$5:$E$504,MATCH($F651&amp;"",계정매핑!$A$5:$A$504,0))&amp;"","공통비"))</f>
        <v/>
      </c>
      <c r="AF651" s="63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45741</v>
      </c>
      <c r="E652" s="91" t="inlineStr">
        <is>
          <t>KR</t>
        </is>
      </c>
      <c r="F652" s="91" t="n">
        <v>62301000</v>
      </c>
      <c r="G652" s="91" t="n">
        <v>1401</v>
      </c>
      <c r="H652" s="92" t="n">
        <v>149000</v>
      </c>
      <c r="I652" s="91" t="inlineStr">
        <is>
          <t>3월 소모품 구입 - Q오피스</t>
        </is>
      </c>
      <c r="J652" s="91" t="inlineStr">
        <is>
          <t>V10003</t>
        </is>
      </c>
      <c r="K652" s="91" t="inlineStr">
        <is>
          <t>Q오피스</t>
        </is>
      </c>
      <c r="M652" s="9">
        <f>IF($A652="","",VALUE($A652&amp;"")*12+VALUE($B652&amp;""))</f>
        <v/>
      </c>
      <c r="N652" s="63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3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3">
        <f>IF($A652="","",IF(COUNTIF(변동분석!$E$7:$E$506,O652)&gt;0,"Y","N"))</f>
        <v/>
      </c>
      <c r="W652" s="63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3">
        <f>IF($A652="","",IFERROR(INDEX(계정매핑!$E$5:$E$504,MATCH($F652&amp;"",계정매핑!$A$5:$A$504,0))&amp;"","공통비"))</f>
        <v/>
      </c>
      <c r="AF652" s="63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45741</v>
      </c>
      <c r="E653" s="91" t="inlineStr">
        <is>
          <t>KR</t>
        </is>
      </c>
      <c r="F653" s="91" t="n">
        <v>62301000</v>
      </c>
      <c r="G653" s="91" t="n">
        <v>1701</v>
      </c>
      <c r="H653" s="92" t="n">
        <v>236000</v>
      </c>
      <c r="I653" s="91" t="inlineStr">
        <is>
          <t>3월 소모품 구입 - Q오피스</t>
        </is>
      </c>
      <c r="J653" s="91" t="inlineStr">
        <is>
          <t>V10003</t>
        </is>
      </c>
      <c r="K653" s="91" t="inlineStr">
        <is>
          <t>Q오피스</t>
        </is>
      </c>
      <c r="M653" s="9">
        <f>IF($A653="","",VALUE($A653&amp;"")*12+VALUE($B653&amp;""))</f>
        <v/>
      </c>
      <c r="N653" s="63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3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3">
        <f>IF($A653="","",IF(COUNTIF(변동분석!$E$7:$E$506,O653)&gt;0,"Y","N"))</f>
        <v/>
      </c>
      <c r="W653" s="63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3">
        <f>IF($A653="","",IFERROR(INDEX(계정매핑!$E$5:$E$504,MATCH($F653&amp;"",계정매핑!$A$5:$A$504,0))&amp;"","공통비"))</f>
        <v/>
      </c>
      <c r="AF653" s="63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45741</v>
      </c>
      <c r="E654" s="91" t="inlineStr">
        <is>
          <t>KR</t>
        </is>
      </c>
      <c r="F654" s="91" t="n">
        <v>62401000</v>
      </c>
      <c r="G654" s="91" t="n">
        <v>1501</v>
      </c>
      <c r="H654" s="92" t="n">
        <v>3623000</v>
      </c>
      <c r="I654" s="91" t="inlineStr">
        <is>
          <t>3월 인쇄물 제작 - S출판</t>
        </is>
      </c>
      <c r="J654" s="91" t="inlineStr">
        <is>
          <t>V10014</t>
        </is>
      </c>
      <c r="K654" s="91" t="inlineStr">
        <is>
          <t>S출판</t>
        </is>
      </c>
      <c r="M654" s="9">
        <f>IF($A654="","",VALUE($A654&amp;"")*12+VALUE($B654&amp;""))</f>
        <v/>
      </c>
      <c r="N654" s="63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3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3">
        <f>IF($A654="","",IF(COUNTIF(변동분석!$E$7:$E$506,O654)&gt;0,"Y","N"))</f>
        <v/>
      </c>
      <c r="W654" s="63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3">
        <f>IF($A654="","",IFERROR(INDEX(계정매핑!$E$5:$E$504,MATCH($F654&amp;"",계정매핑!$A$5:$A$504,0))&amp;"","공통비"))</f>
        <v/>
      </c>
      <c r="AF654" s="63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45741</v>
      </c>
      <c r="E655" s="91" t="inlineStr">
        <is>
          <t>KR</t>
        </is>
      </c>
      <c r="F655" s="91" t="n">
        <v>62501000</v>
      </c>
      <c r="G655" s="91" t="n">
        <v>1501</v>
      </c>
      <c r="H655" s="92" t="n">
        <v>266000</v>
      </c>
      <c r="I655" s="91" t="inlineStr">
        <is>
          <t>3월 회의 다과 - (법인카드)</t>
        </is>
      </c>
      <c r="J655" s="91" t="inlineStr">
        <is>
          <t>V10009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3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3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3">
        <f>IF($A655="","",IF(COUNTIF(변동분석!$E$7:$E$506,O655)&gt;0,"Y","N"))</f>
        <v/>
      </c>
      <c r="W655" s="63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3">
        <f>IF($A655="","",IFERROR(INDEX(계정매핑!$E$5:$E$504,MATCH($F655&amp;"",계정매핑!$A$5:$A$504,0))&amp;"","공통비"))</f>
        <v/>
      </c>
      <c r="AF655" s="63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45741</v>
      </c>
      <c r="E656" s="91" t="inlineStr">
        <is>
          <t>KR</t>
        </is>
      </c>
      <c r="F656" s="91" t="n">
        <v>62902000</v>
      </c>
      <c r="G656" s="91" t="n">
        <v>1801</v>
      </c>
      <c r="H656" s="92" t="n">
        <v>1845000</v>
      </c>
      <c r="I656" s="91" t="inlineStr">
        <is>
          <t>3월 콜 위탁 수수료(건별)</t>
        </is>
      </c>
      <c r="J656" s="91" t="inlineStr">
        <is>
          <t>V10015</t>
        </is>
      </c>
      <c r="K656" s="91" t="inlineStr">
        <is>
          <t>J콜센터</t>
        </is>
      </c>
      <c r="M656" s="9">
        <f>IF($A656="","",VALUE($A656&amp;"")*12+VALUE($B656&amp;""))</f>
        <v/>
      </c>
      <c r="N656" s="63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3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3">
        <f>IF($A656="","",IF(COUNTIF(변동분석!$E$7:$E$506,O656)&gt;0,"Y","N"))</f>
        <v/>
      </c>
      <c r="W656" s="63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3">
        <f>IF($A656="","",IFERROR(INDEX(계정매핑!$E$5:$E$504,MATCH($F656&amp;"",계정매핑!$A$5:$A$504,0))&amp;"","공통비"))</f>
        <v/>
      </c>
      <c r="AF656" s="63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45741</v>
      </c>
      <c r="E657" s="91" t="inlineStr">
        <is>
          <t>KR</t>
        </is>
      </c>
      <c r="F657" s="91" t="n">
        <v>63002000</v>
      </c>
      <c r="G657" s="91" t="n">
        <v>1701</v>
      </c>
      <c r="H657" s="92" t="n">
        <v>66000000</v>
      </c>
      <c r="I657" s="91" t="inlineStr">
        <is>
          <t>3월 클라우드 사용료 - C클라우드</t>
        </is>
      </c>
      <c r="J657" s="91" t="inlineStr">
        <is>
          <t>V10025</t>
        </is>
      </c>
      <c r="K657" s="91" t="inlineStr">
        <is>
          <t>C클라우드</t>
        </is>
      </c>
      <c r="M657" s="9">
        <f>IF($A657="","",VALUE($A657&amp;"")*12+VALUE($B657&amp;""))</f>
        <v/>
      </c>
      <c r="N657" s="63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3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3">
        <f>IF($A657="","",IF(COUNTIF(변동분석!$E$7:$E$506,O657)&gt;0,"Y","N"))</f>
        <v/>
      </c>
      <c r="W657" s="63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3">
        <f>IF($A657="","",IFERROR(INDEX(계정매핑!$E$5:$E$504,MATCH($F657&amp;"",계정매핑!$A$5:$A$504,0))&amp;"","공통비"))</f>
        <v/>
      </c>
      <c r="AF657" s="63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45741</v>
      </c>
      <c r="E658" s="91" t="inlineStr">
        <is>
          <t>KR</t>
        </is>
      </c>
      <c r="F658" s="91" t="n">
        <v>63501000</v>
      </c>
      <c r="G658" s="91" t="n">
        <v>1901</v>
      </c>
      <c r="H658" s="92" t="n">
        <v>446188000</v>
      </c>
      <c r="I658" s="91" t="inlineStr">
        <is>
          <t>3월 모집수수료 - BB에셋</t>
        </is>
      </c>
      <c r="J658" s="91" t="inlineStr">
        <is>
          <t>V10012</t>
        </is>
      </c>
      <c r="K658" s="91" t="inlineStr">
        <is>
          <t>BB에셋</t>
        </is>
      </c>
      <c r="M658" s="9">
        <f>IF($A658="","",VALUE($A658&amp;"")*12+VALUE($B658&amp;""))</f>
        <v/>
      </c>
      <c r="N658" s="63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3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3">
        <f>IF($A658="","",IF(COUNTIF(변동분석!$E$7:$E$506,O658)&gt;0,"Y","N"))</f>
        <v/>
      </c>
      <c r="W658" s="63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3">
        <f>IF($A658="","",IFERROR(INDEX(계정매핑!$E$5:$E$504,MATCH($F658&amp;"",계정매핑!$A$5:$A$504,0))&amp;"","공통비"))</f>
        <v/>
      </c>
      <c r="AF658" s="63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45742</v>
      </c>
      <c r="E659" s="91" t="inlineStr">
        <is>
          <t>KR</t>
        </is>
      </c>
      <c r="F659" s="91" t="n">
        <v>62101000</v>
      </c>
      <c r="G659" s="91" t="n">
        <v>1401</v>
      </c>
      <c r="H659" s="92" t="n">
        <v>273000</v>
      </c>
      <c r="I659" s="91" t="inlineStr">
        <is>
          <t>3월 국내출장 - L여행사</t>
        </is>
      </c>
      <c r="J659" s="91" t="inlineStr">
        <is>
          <t>V10017</t>
        </is>
      </c>
      <c r="K659" s="91" t="inlineStr">
        <is>
          <t>L여행사</t>
        </is>
      </c>
      <c r="M659" s="9">
        <f>IF($A659="","",VALUE($A659&amp;"")*12+VALUE($B659&amp;""))</f>
        <v/>
      </c>
      <c r="N659" s="63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3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3">
        <f>IF($A659="","",IF(COUNTIF(변동분석!$E$7:$E$506,O659)&gt;0,"Y","N"))</f>
        <v/>
      </c>
      <c r="W659" s="63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3">
        <f>IF($A659="","",IFERROR(INDEX(계정매핑!$E$5:$E$504,MATCH($F659&amp;"",계정매핑!$A$5:$A$504,0))&amp;"","공통비"))</f>
        <v/>
      </c>
      <c r="AF659" s="63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45742</v>
      </c>
      <c r="E660" s="91" t="inlineStr">
        <is>
          <t>KR</t>
        </is>
      </c>
      <c r="F660" s="91" t="n">
        <v>62102000</v>
      </c>
      <c r="G660" s="91" t="n">
        <v>1501</v>
      </c>
      <c r="H660" s="92" t="n">
        <v>139000</v>
      </c>
      <c r="I660" s="91" t="inlineStr">
        <is>
          <t>3월 해외출장 - N호텔</t>
        </is>
      </c>
      <c r="J660" s="91" t="inlineStr">
        <is>
          <t>V10008</t>
        </is>
      </c>
      <c r="K660" s="91" t="inlineStr">
        <is>
          <t>N호텔</t>
        </is>
      </c>
      <c r="M660" s="9">
        <f>IF($A660="","",VALUE($A660&amp;"")*12+VALUE($B660&amp;""))</f>
        <v/>
      </c>
      <c r="N660" s="63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3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3">
        <f>IF($A660="","",IF(COUNTIF(변동분석!$E$7:$E$506,O660)&gt;0,"Y","N"))</f>
        <v/>
      </c>
      <c r="W660" s="63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3">
        <f>IF($A660="","",IFERROR(INDEX(계정매핑!$E$5:$E$504,MATCH($F660&amp;"",계정매핑!$A$5:$A$504,0))&amp;"","공통비"))</f>
        <v/>
      </c>
      <c r="AF660" s="63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45742</v>
      </c>
      <c r="E661" s="91" t="inlineStr">
        <is>
          <t>KR</t>
        </is>
      </c>
      <c r="F661" s="91" t="n">
        <v>62102000</v>
      </c>
      <c r="G661" s="91" t="n">
        <v>1602</v>
      </c>
      <c r="H661" s="92" t="n">
        <v>278000</v>
      </c>
      <c r="I661" s="91" t="inlineStr">
        <is>
          <t>3월 해외출장 - M항공</t>
        </is>
      </c>
      <c r="J661" s="91" t="inlineStr">
        <is>
          <t>V10001</t>
        </is>
      </c>
      <c r="K661" s="91" t="inlineStr">
        <is>
          <t>M항공</t>
        </is>
      </c>
      <c r="M661" s="9">
        <f>IF($A661="","",VALUE($A661&amp;"")*12+VALUE($B661&amp;""))</f>
        <v/>
      </c>
      <c r="N661" s="63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3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3">
        <f>IF($A661="","",IF(COUNTIF(변동분석!$E$7:$E$506,O661)&gt;0,"Y","N"))</f>
        <v/>
      </c>
      <c r="W661" s="63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3">
        <f>IF($A661="","",IFERROR(INDEX(계정매핑!$E$5:$E$504,MATCH($F661&amp;"",계정매핑!$A$5:$A$504,0))&amp;"","공통비"))</f>
        <v/>
      </c>
      <c r="AF661" s="63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45742</v>
      </c>
      <c r="E662" s="91" t="inlineStr">
        <is>
          <t>KR</t>
        </is>
      </c>
      <c r="F662" s="91" t="n">
        <v>62301000</v>
      </c>
      <c r="G662" s="91" t="n">
        <v>1501</v>
      </c>
      <c r="H662" s="92" t="n">
        <v>214000</v>
      </c>
      <c r="I662" s="91" t="inlineStr">
        <is>
          <t>3월 소모품 구입 - Q오피스</t>
        </is>
      </c>
      <c r="J662" s="91" t="inlineStr">
        <is>
          <t>V10003</t>
        </is>
      </c>
      <c r="K662" s="91" t="inlineStr">
        <is>
          <t>Q오피스</t>
        </is>
      </c>
      <c r="M662" s="9">
        <f>IF($A662="","",VALUE($A662&amp;"")*12+VALUE($B662&amp;""))</f>
        <v/>
      </c>
      <c r="N662" s="63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3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3">
        <f>IF($A662="","",IF(COUNTIF(변동분석!$E$7:$E$506,O662)&gt;0,"Y","N"))</f>
        <v/>
      </c>
      <c r="W662" s="63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3">
        <f>IF($A662="","",IFERROR(INDEX(계정매핑!$E$5:$E$504,MATCH($F662&amp;"",계정매핑!$A$5:$A$504,0))&amp;"","공통비"))</f>
        <v/>
      </c>
      <c r="AF662" s="63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45742</v>
      </c>
      <c r="E663" s="91" t="inlineStr">
        <is>
          <t>KR</t>
        </is>
      </c>
      <c r="F663" s="91" t="n">
        <v>62301000</v>
      </c>
      <c r="G663" s="91" t="n">
        <v>1501</v>
      </c>
      <c r="H663" s="92" t="n">
        <v>124000</v>
      </c>
      <c r="I663" s="91" t="inlineStr">
        <is>
          <t>3월 소모품 구입 - Q오피스</t>
        </is>
      </c>
      <c r="J663" s="91" t="inlineStr">
        <is>
          <t>V10003</t>
        </is>
      </c>
      <c r="K663" s="91" t="inlineStr">
        <is>
          <t>Q오피스</t>
        </is>
      </c>
      <c r="M663" s="9">
        <f>IF($A663="","",VALUE($A663&amp;"")*12+VALUE($B663&amp;""))</f>
        <v/>
      </c>
      <c r="N663" s="63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3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3">
        <f>IF($A663="","",IF(COUNTIF(변동분석!$E$7:$E$506,O663)&gt;0,"Y","N"))</f>
        <v/>
      </c>
      <c r="W663" s="63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3">
        <f>IF($A663="","",IFERROR(INDEX(계정매핑!$E$5:$E$504,MATCH($F663&amp;"",계정매핑!$A$5:$A$504,0))&amp;"","공통비"))</f>
        <v/>
      </c>
      <c r="AF663" s="63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45742</v>
      </c>
      <c r="E664" s="91" t="inlineStr">
        <is>
          <t>KR</t>
        </is>
      </c>
      <c r="F664" s="91" t="n">
        <v>62401000</v>
      </c>
      <c r="G664" s="91" t="n">
        <v>1401</v>
      </c>
      <c r="H664" s="92" t="n">
        <v>352000</v>
      </c>
      <c r="I664" s="91" t="inlineStr">
        <is>
          <t>3월 인쇄물 제작 - G인쇄</t>
        </is>
      </c>
      <c r="J664" s="91" t="inlineStr">
        <is>
          <t>V10004</t>
        </is>
      </c>
      <c r="K664" s="91" t="inlineStr">
        <is>
          <t>G인쇄</t>
        </is>
      </c>
      <c r="M664" s="9">
        <f>IF($A664="","",VALUE($A664&amp;"")*12+VALUE($B664&amp;""))</f>
        <v/>
      </c>
      <c r="N664" s="63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3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3">
        <f>IF($A664="","",IF(COUNTIF(변동분석!$E$7:$E$506,O664)&gt;0,"Y","N"))</f>
        <v/>
      </c>
      <c r="W664" s="63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3">
        <f>IF($A664="","",IFERROR(INDEX(계정매핑!$E$5:$E$504,MATCH($F664&amp;"",계정매핑!$A$5:$A$504,0))&amp;"","공통비"))</f>
        <v/>
      </c>
      <c r="AF664" s="63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45742</v>
      </c>
      <c r="E665" s="91" t="inlineStr">
        <is>
          <t>KR</t>
        </is>
      </c>
      <c r="F665" s="91" t="n">
        <v>62401000</v>
      </c>
      <c r="G665" s="91" t="n">
        <v>1502</v>
      </c>
      <c r="H665" s="92" t="n">
        <v>2522000</v>
      </c>
      <c r="I665" s="91" t="inlineStr">
        <is>
          <t>3월 인쇄물 제작 - G인쇄</t>
        </is>
      </c>
      <c r="J665" s="91" t="inlineStr">
        <is>
          <t>V10004</t>
        </is>
      </c>
      <c r="K665" s="91" t="inlineStr">
        <is>
          <t>G인쇄</t>
        </is>
      </c>
      <c r="M665" s="9">
        <f>IF($A665="","",VALUE($A665&amp;"")*12+VALUE($B665&amp;""))</f>
        <v/>
      </c>
      <c r="N665" s="63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3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3">
        <f>IF($A665="","",IF(COUNTIF(변동분석!$E$7:$E$506,O665)&gt;0,"Y","N"))</f>
        <v/>
      </c>
      <c r="W665" s="63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3">
        <f>IF($A665="","",IFERROR(INDEX(계정매핑!$E$5:$E$504,MATCH($F665&amp;"",계정매핑!$A$5:$A$504,0))&amp;"","공통비"))</f>
        <v/>
      </c>
      <c r="AF665" s="63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45742</v>
      </c>
      <c r="E666" s="91" t="inlineStr">
        <is>
          <t>KR</t>
        </is>
      </c>
      <c r="F666" s="91" t="n">
        <v>62501000</v>
      </c>
      <c r="G666" s="91" t="n">
        <v>1401</v>
      </c>
      <c r="H666" s="92" t="n">
        <v>97000</v>
      </c>
      <c r="I666" s="91" t="inlineStr">
        <is>
          <t>3월 회의 다과 - T케이터링</t>
        </is>
      </c>
      <c r="J666" s="91" t="inlineStr">
        <is>
          <t>V10005</t>
        </is>
      </c>
      <c r="K666" s="91" t="inlineStr">
        <is>
          <t>T케이터링</t>
        </is>
      </c>
      <c r="M666" s="9">
        <f>IF($A666="","",VALUE($A666&amp;"")*12+VALUE($B666&amp;""))</f>
        <v/>
      </c>
      <c r="N666" s="63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3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3">
        <f>IF($A666="","",IF(COUNTIF(변동분석!$E$7:$E$506,O666)&gt;0,"Y","N"))</f>
        <v/>
      </c>
      <c r="W666" s="63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3">
        <f>IF($A666="","",IFERROR(INDEX(계정매핑!$E$5:$E$504,MATCH($F666&amp;"",계정매핑!$A$5:$A$504,0))&amp;"","공통비"))</f>
        <v/>
      </c>
      <c r="AF666" s="63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45742</v>
      </c>
      <c r="E667" s="91" t="inlineStr">
        <is>
          <t>KR</t>
        </is>
      </c>
      <c r="F667" s="91" t="n">
        <v>62501000</v>
      </c>
      <c r="G667" s="91" t="n">
        <v>1701</v>
      </c>
      <c r="H667" s="92" t="n">
        <v>121000</v>
      </c>
      <c r="I667" s="91" t="inlineStr">
        <is>
          <t>3월 회의 다과 - T케이터링</t>
        </is>
      </c>
      <c r="J667" s="91" t="inlineStr">
        <is>
          <t>V10005</t>
        </is>
      </c>
      <c r="K667" s="91" t="inlineStr">
        <is>
          <t>T케이터링</t>
        </is>
      </c>
      <c r="M667" s="9">
        <f>IF($A667="","",VALUE($A667&amp;"")*12+VALUE($B667&amp;""))</f>
        <v/>
      </c>
      <c r="N667" s="63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3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3">
        <f>IF($A667="","",IF(COUNTIF(변동분석!$E$7:$E$506,O667)&gt;0,"Y","N"))</f>
        <v/>
      </c>
      <c r="W667" s="63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3">
        <f>IF($A667="","",IFERROR(INDEX(계정매핑!$E$5:$E$504,MATCH($F667&amp;"",계정매핑!$A$5:$A$504,0))&amp;"","공통비"))</f>
        <v/>
      </c>
      <c r="AF667" s="63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45742</v>
      </c>
      <c r="E668" s="91" t="inlineStr">
        <is>
          <t>KR</t>
        </is>
      </c>
      <c r="F668" s="91" t="n">
        <v>62902000</v>
      </c>
      <c r="G668" s="91" t="n">
        <v>1101</v>
      </c>
      <c r="H668" s="92" t="n">
        <v>3499000</v>
      </c>
      <c r="I668" s="91" t="inlineStr">
        <is>
          <t>3월 업무 위탁 수수료 - J콜센터</t>
        </is>
      </c>
      <c r="J668" s="91" t="inlineStr">
        <is>
          <t>V10015</t>
        </is>
      </c>
      <c r="K668" s="91" t="inlineStr">
        <is>
          <t>J콜센터</t>
        </is>
      </c>
      <c r="M668" s="9">
        <f>IF($A668="","",VALUE($A668&amp;"")*12+VALUE($B668&amp;""))</f>
        <v/>
      </c>
      <c r="N668" s="63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3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3">
        <f>IF($A668="","",IF(COUNTIF(변동분석!$E$7:$E$506,O668)&gt;0,"Y","N"))</f>
        <v/>
      </c>
      <c r="W668" s="63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3">
        <f>IF($A668="","",IFERROR(INDEX(계정매핑!$E$5:$E$504,MATCH($F668&amp;"",계정매핑!$A$5:$A$504,0))&amp;"","공통비"))</f>
        <v/>
      </c>
      <c r="AF668" s="63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45742</v>
      </c>
      <c r="E669" s="91" t="inlineStr">
        <is>
          <t>KR</t>
        </is>
      </c>
      <c r="F669" s="91" t="n">
        <v>62902000</v>
      </c>
      <c r="G669" s="91" t="n">
        <v>1951</v>
      </c>
      <c r="H669" s="92" t="n">
        <v>2491000</v>
      </c>
      <c r="I669" s="91" t="inlineStr">
        <is>
          <t>3월 업무 위탁 수수료 - J콜센터</t>
        </is>
      </c>
      <c r="J669" s="91" t="inlineStr">
        <is>
          <t>V10015</t>
        </is>
      </c>
      <c r="K669" s="91" t="inlineStr">
        <is>
          <t>J콜센터</t>
        </is>
      </c>
      <c r="M669" s="9">
        <f>IF($A669="","",VALUE($A669&amp;"")*12+VALUE($B669&amp;""))</f>
        <v/>
      </c>
      <c r="N669" s="63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3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3">
        <f>IF($A669="","",IF(COUNTIF(변동분석!$E$7:$E$506,O669)&gt;0,"Y","N"))</f>
        <v/>
      </c>
      <c r="W669" s="63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3">
        <f>IF($A669="","",IFERROR(INDEX(계정매핑!$E$5:$E$504,MATCH($F669&amp;"",계정매핑!$A$5:$A$504,0))&amp;"","공통비"))</f>
        <v/>
      </c>
      <c r="AF669" s="63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45743</v>
      </c>
      <c r="E670" s="91" t="inlineStr">
        <is>
          <t>KR</t>
        </is>
      </c>
      <c r="F670" s="91" t="n">
        <v>62102000</v>
      </c>
      <c r="G670" s="91" t="n">
        <v>1201</v>
      </c>
      <c r="H670" s="92" t="n">
        <v>85000</v>
      </c>
      <c r="I670" s="91" t="inlineStr">
        <is>
          <t>3월 해외출장 - M항공</t>
        </is>
      </c>
      <c r="J670" s="91" t="inlineStr">
        <is>
          <t>V10001</t>
        </is>
      </c>
      <c r="K670" s="91" t="inlineStr">
        <is>
          <t>M항공</t>
        </is>
      </c>
      <c r="M670" s="9">
        <f>IF($A670="","",VALUE($A670&amp;"")*12+VALUE($B670&amp;""))</f>
        <v/>
      </c>
      <c r="N670" s="63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3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3">
        <f>IF($A670="","",IF(COUNTIF(변동분석!$E$7:$E$506,O670)&gt;0,"Y","N"))</f>
        <v/>
      </c>
      <c r="W670" s="63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3">
        <f>IF($A670="","",IFERROR(INDEX(계정매핑!$E$5:$E$504,MATCH($F670&amp;"",계정매핑!$A$5:$A$504,0))&amp;"","공통비"))</f>
        <v/>
      </c>
      <c r="AF670" s="63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45743</v>
      </c>
      <c r="E671" s="91" t="inlineStr">
        <is>
          <t>KR</t>
        </is>
      </c>
      <c r="F671" s="91" t="n">
        <v>62102000</v>
      </c>
      <c r="G671" s="91" t="n">
        <v>1502</v>
      </c>
      <c r="H671" s="92" t="n">
        <v>135000</v>
      </c>
      <c r="I671" s="91" t="inlineStr">
        <is>
          <t>3월 해외출장 - M항공</t>
        </is>
      </c>
      <c r="J671" s="91" t="inlineStr">
        <is>
          <t>V10001</t>
        </is>
      </c>
      <c r="K671" s="91" t="inlineStr">
        <is>
          <t>M항공</t>
        </is>
      </c>
      <c r="M671" s="9">
        <f>IF($A671="","",VALUE($A671&amp;"")*12+VALUE($B671&amp;""))</f>
        <v/>
      </c>
      <c r="N671" s="63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3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3">
        <f>IF($A671="","",IF(COUNTIF(변동분석!$E$7:$E$506,O671)&gt;0,"Y","N"))</f>
        <v/>
      </c>
      <c r="W671" s="63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3">
        <f>IF($A671="","",IFERROR(INDEX(계정매핑!$E$5:$E$504,MATCH($F671&amp;"",계정매핑!$A$5:$A$504,0))&amp;"","공통비"))</f>
        <v/>
      </c>
      <c r="AF671" s="63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45743</v>
      </c>
      <c r="E672" s="91" t="inlineStr">
        <is>
          <t>KR</t>
        </is>
      </c>
      <c r="F672" s="91" t="n">
        <v>62102000</v>
      </c>
      <c r="G672" s="91" t="n">
        <v>1601</v>
      </c>
      <c r="H672" s="92" t="n">
        <v>217000</v>
      </c>
      <c r="I672" s="91" t="inlineStr">
        <is>
          <t>3월 해외출장 - M항공</t>
        </is>
      </c>
      <c r="J672" s="91" t="inlineStr">
        <is>
          <t>V10001</t>
        </is>
      </c>
      <c r="K672" s="91" t="inlineStr">
        <is>
          <t>M항공</t>
        </is>
      </c>
      <c r="M672" s="9">
        <f>IF($A672="","",VALUE($A672&amp;"")*12+VALUE($B672&amp;""))</f>
        <v/>
      </c>
      <c r="N672" s="63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3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3">
        <f>IF($A672="","",IF(COUNTIF(변동분석!$E$7:$E$506,O672)&gt;0,"Y","N"))</f>
        <v/>
      </c>
      <c r="W672" s="63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3">
        <f>IF($A672="","",IFERROR(INDEX(계정매핑!$E$5:$E$504,MATCH($F672&amp;"",계정매핑!$A$5:$A$504,0))&amp;"","공통비"))</f>
        <v/>
      </c>
      <c r="AF672" s="63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45743</v>
      </c>
      <c r="E673" s="91" t="inlineStr">
        <is>
          <t>KR</t>
        </is>
      </c>
      <c r="F673" s="91" t="n">
        <v>62201000</v>
      </c>
      <c r="G673" s="91" t="n">
        <v>1501</v>
      </c>
      <c r="H673" s="92" t="n">
        <v>264000</v>
      </c>
      <c r="I673" s="91" t="inlineStr">
        <is>
          <t>3월 통신요금 - O텔레콤</t>
        </is>
      </c>
      <c r="J673" s="91" t="inlineStr">
        <is>
          <t>V10002</t>
        </is>
      </c>
      <c r="K673" s="91" t="inlineStr">
        <is>
          <t>O텔레콤</t>
        </is>
      </c>
      <c r="M673" s="9">
        <f>IF($A673="","",VALUE($A673&amp;"")*12+VALUE($B673&amp;""))</f>
        <v/>
      </c>
      <c r="N673" s="63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3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3">
        <f>IF($A673="","",IF(COUNTIF(변동분석!$E$7:$E$506,O673)&gt;0,"Y","N"))</f>
        <v/>
      </c>
      <c r="W673" s="63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3">
        <f>IF($A673="","",IFERROR(INDEX(계정매핑!$E$5:$E$504,MATCH($F673&amp;"",계정매핑!$A$5:$A$504,0))&amp;"","공통비"))</f>
        <v/>
      </c>
      <c r="AF673" s="63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45743</v>
      </c>
      <c r="E674" s="91" t="inlineStr">
        <is>
          <t>KR</t>
        </is>
      </c>
      <c r="F674" s="91" t="n">
        <v>62201000</v>
      </c>
      <c r="G674" s="91" t="n">
        <v>1951</v>
      </c>
      <c r="H674" s="92" t="n">
        <v>300000</v>
      </c>
      <c r="I674" s="91" t="inlineStr">
        <is>
          <t>3월 통신요금 - P통신</t>
        </is>
      </c>
      <c r="J674" s="91" t="inlineStr">
        <is>
          <t>V10013</t>
        </is>
      </c>
      <c r="K674" s="91" t="inlineStr">
        <is>
          <t>P통신</t>
        </is>
      </c>
      <c r="M674" s="9">
        <f>IF($A674="","",VALUE($A674&amp;"")*12+VALUE($B674&amp;""))</f>
        <v/>
      </c>
      <c r="N674" s="63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3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3">
        <f>IF($A674="","",IF(COUNTIF(변동분석!$E$7:$E$506,O674)&gt;0,"Y","N"))</f>
        <v/>
      </c>
      <c r="W674" s="63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3">
        <f>IF($A674="","",IFERROR(INDEX(계정매핑!$E$5:$E$504,MATCH($F674&amp;"",계정매핑!$A$5:$A$504,0))&amp;"","공통비"))</f>
        <v/>
      </c>
      <c r="AF674" s="63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45743</v>
      </c>
      <c r="E675" s="91" t="inlineStr">
        <is>
          <t>KR</t>
        </is>
      </c>
      <c r="F675" s="91" t="n">
        <v>62301000</v>
      </c>
      <c r="G675" s="91" t="n">
        <v>1101</v>
      </c>
      <c r="H675" s="92" t="n">
        <v>118000</v>
      </c>
      <c r="I675" s="91" t="inlineStr">
        <is>
          <t>3월 소모품 구입 - R문구</t>
        </is>
      </c>
      <c r="J675" s="91" t="inlineStr">
        <is>
          <t>V10021</t>
        </is>
      </c>
      <c r="K675" s="91" t="inlineStr">
        <is>
          <t>R문구</t>
        </is>
      </c>
      <c r="M675" s="9">
        <f>IF($A675="","",VALUE($A675&amp;"")*12+VALUE($B675&amp;""))</f>
        <v/>
      </c>
      <c r="N675" s="63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3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3">
        <f>IF($A675="","",IF(COUNTIF(변동분석!$E$7:$E$506,O675)&gt;0,"Y","N"))</f>
        <v/>
      </c>
      <c r="W675" s="63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3">
        <f>IF($A675="","",IFERROR(INDEX(계정매핑!$E$5:$E$504,MATCH($F675&amp;"",계정매핑!$A$5:$A$504,0))&amp;"","공통비"))</f>
        <v/>
      </c>
      <c r="AF675" s="63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45743</v>
      </c>
      <c r="E676" s="91" t="inlineStr">
        <is>
          <t>KR</t>
        </is>
      </c>
      <c r="F676" s="91" t="n">
        <v>62301000</v>
      </c>
      <c r="G676" s="91" t="n">
        <v>1401</v>
      </c>
      <c r="H676" s="92" t="n">
        <v>143000</v>
      </c>
      <c r="I676" s="91" t="inlineStr">
        <is>
          <t>3월 소모품 구입 - R문구</t>
        </is>
      </c>
      <c r="J676" s="91" t="inlineStr">
        <is>
          <t>V10021</t>
        </is>
      </c>
      <c r="K676" s="91" t="inlineStr">
        <is>
          <t>R문구</t>
        </is>
      </c>
      <c r="M676" s="9">
        <f>IF($A676="","",VALUE($A676&amp;"")*12+VALUE($B676&amp;""))</f>
        <v/>
      </c>
      <c r="N676" s="63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3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3">
        <f>IF($A676="","",IF(COUNTIF(변동분석!$E$7:$E$506,O676)&gt;0,"Y","N"))</f>
        <v/>
      </c>
      <c r="W676" s="63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3">
        <f>IF($A676="","",IFERROR(INDEX(계정매핑!$E$5:$E$504,MATCH($F676&amp;"",계정매핑!$A$5:$A$504,0))&amp;"","공통비"))</f>
        <v/>
      </c>
      <c r="AF676" s="63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45743</v>
      </c>
      <c r="E677" s="91" t="inlineStr">
        <is>
          <t>KR</t>
        </is>
      </c>
      <c r="F677" s="91" t="n">
        <v>62501000</v>
      </c>
      <c r="G677" s="91" t="n">
        <v>1201</v>
      </c>
      <c r="H677" s="92" t="n">
        <v>197000</v>
      </c>
      <c r="I677" s="91" t="inlineStr">
        <is>
          <t>3월 회의 다과 - (법인카드)</t>
        </is>
      </c>
      <c r="J677" s="91" t="inlineStr">
        <is>
          <t>V10009</t>
        </is>
      </c>
      <c r="K677" s="91" t="inlineStr">
        <is>
          <t>(법인카드)</t>
        </is>
      </c>
      <c r="M677" s="9">
        <f>IF($A677="","",VALUE($A677&amp;"")*12+VALUE($B677&amp;""))</f>
        <v/>
      </c>
      <c r="N677" s="63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3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3">
        <f>IF($A677="","",IF(COUNTIF(변동분석!$E$7:$E$506,O677)&gt;0,"Y","N"))</f>
        <v/>
      </c>
      <c r="W677" s="63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3">
        <f>IF($A677="","",IFERROR(INDEX(계정매핑!$E$5:$E$504,MATCH($F677&amp;"",계정매핑!$A$5:$A$504,0))&amp;"","공통비"))</f>
        <v/>
      </c>
      <c r="AF677" s="63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45743</v>
      </c>
      <c r="E678" s="91" t="inlineStr">
        <is>
          <t>KR</t>
        </is>
      </c>
      <c r="F678" s="91" t="n">
        <v>63001000</v>
      </c>
      <c r="G678" s="91" t="n">
        <v>1951</v>
      </c>
      <c r="H678" s="92" t="n">
        <v>3283000</v>
      </c>
      <c r="I678" s="91" t="inlineStr">
        <is>
          <t>3월 SW 유지보수 - Y소프트</t>
        </is>
      </c>
      <c r="J678" s="91" t="inlineStr">
        <is>
          <t>V10016</t>
        </is>
      </c>
      <c r="K678" s="91" t="inlineStr">
        <is>
          <t>Y소프트</t>
        </is>
      </c>
      <c r="M678" s="9">
        <f>IF($A678="","",VALUE($A678&amp;"")*12+VALUE($B678&amp;""))</f>
        <v/>
      </c>
      <c r="N678" s="63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3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3">
        <f>IF($A678="","",IF(COUNTIF(변동분석!$E$7:$E$506,O678)&gt;0,"Y","N"))</f>
        <v/>
      </c>
      <c r="W678" s="63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3">
        <f>IF($A678="","",IFERROR(INDEX(계정매핑!$E$5:$E$504,MATCH($F678&amp;"",계정매핑!$A$5:$A$504,0))&amp;"","공통비"))</f>
        <v/>
      </c>
      <c r="AF678" s="63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4</v>
      </c>
      <c r="C679" s="91" t="inlineStr">
        <is>
          <t>5100000675</t>
        </is>
      </c>
      <c r="D679" s="94" t="n">
        <v>45749</v>
      </c>
      <c r="E679" s="91" t="inlineStr">
        <is>
          <t>KR</t>
        </is>
      </c>
      <c r="F679" s="91" t="n">
        <v>62201000</v>
      </c>
      <c r="G679" s="91" t="n">
        <v>1951</v>
      </c>
      <c r="H679" s="92" t="n">
        <v>298000</v>
      </c>
      <c r="I679" s="91" t="inlineStr">
        <is>
          <t>4월 통신요금 - P통신</t>
        </is>
      </c>
      <c r="J679" s="91" t="inlineStr">
        <is>
          <t>V10013</t>
        </is>
      </c>
      <c r="K679" s="91" t="inlineStr">
        <is>
          <t>P통신</t>
        </is>
      </c>
      <c r="M679" s="9">
        <f>IF($A679="","",VALUE($A679&amp;"")*12+VALUE($B679&amp;""))</f>
        <v/>
      </c>
      <c r="N679" s="63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3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3">
        <f>IF($A679="","",IF(COUNTIF(변동분석!$E$7:$E$506,O679)&gt;0,"Y","N"))</f>
        <v/>
      </c>
      <c r="W679" s="63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3">
        <f>IF($A679="","",IFERROR(INDEX(계정매핑!$E$5:$E$504,MATCH($F679&amp;"",계정매핑!$A$5:$A$504,0))&amp;"","공통비"))</f>
        <v/>
      </c>
      <c r="AF679" s="63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4</v>
      </c>
      <c r="C680" s="91" t="inlineStr">
        <is>
          <t>5100000676</t>
        </is>
      </c>
      <c r="D680" s="94" t="n">
        <v>45749</v>
      </c>
      <c r="E680" s="91" t="inlineStr">
        <is>
          <t>KR</t>
        </is>
      </c>
      <c r="F680" s="91" t="n">
        <v>62501000</v>
      </c>
      <c r="G680" s="91" t="n">
        <v>1801</v>
      </c>
      <c r="H680" s="92" t="n">
        <v>164000</v>
      </c>
      <c r="I680" s="91" t="inlineStr">
        <is>
          <t>4월 회의 다과 - T케이터링</t>
        </is>
      </c>
      <c r="J680" s="91" t="inlineStr">
        <is>
          <t>V10005</t>
        </is>
      </c>
      <c r="K680" s="91" t="inlineStr">
        <is>
          <t>T케이터링</t>
        </is>
      </c>
      <c r="M680" s="9">
        <f>IF($A680="","",VALUE($A680&amp;"")*12+VALUE($B680&amp;""))</f>
        <v/>
      </c>
      <c r="N680" s="63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3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3">
        <f>IF($A680="","",IF(COUNTIF(변동분석!$E$7:$E$506,O680)&gt;0,"Y","N"))</f>
        <v/>
      </c>
      <c r="W680" s="63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3">
        <f>IF($A680="","",IFERROR(INDEX(계정매핑!$E$5:$E$504,MATCH($F680&amp;"",계정매핑!$A$5:$A$504,0))&amp;"","공통비"))</f>
        <v/>
      </c>
      <c r="AF680" s="63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4</v>
      </c>
      <c r="C681" s="91" t="inlineStr">
        <is>
          <t>5100000677</t>
        </is>
      </c>
      <c r="D681" s="94" t="n">
        <v>45749</v>
      </c>
      <c r="E681" s="91" t="inlineStr">
        <is>
          <t>KR</t>
        </is>
      </c>
      <c r="F681" s="91" t="n">
        <v>62901000</v>
      </c>
      <c r="G681" s="91" t="n">
        <v>1801</v>
      </c>
      <c r="H681" s="92" t="n">
        <v>8751000</v>
      </c>
      <c r="I681" s="91" t="inlineStr">
        <is>
          <t>4월 자문 수수료 - K회계법인</t>
        </is>
      </c>
      <c r="J681" s="91" t="inlineStr">
        <is>
          <t>V10010</t>
        </is>
      </c>
      <c r="K681" s="91" t="inlineStr">
        <is>
          <t>K회계법인</t>
        </is>
      </c>
      <c r="M681" s="9">
        <f>IF($A681="","",VALUE($A681&amp;"")*12+VALUE($B681&amp;""))</f>
        <v/>
      </c>
      <c r="N681" s="63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3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3">
        <f>IF($A681="","",IF(COUNTIF(변동분석!$E$7:$E$506,O681)&gt;0,"Y","N"))</f>
        <v/>
      </c>
      <c r="W681" s="63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3">
        <f>IF($A681="","",IFERROR(INDEX(계정매핑!$E$5:$E$504,MATCH($F681&amp;"",계정매핑!$A$5:$A$504,0))&amp;"","공통비"))</f>
        <v/>
      </c>
      <c r="AF681" s="63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4</v>
      </c>
      <c r="C682" s="91" t="inlineStr">
        <is>
          <t>5100000678</t>
        </is>
      </c>
      <c r="D682" s="94" t="n">
        <v>45749</v>
      </c>
      <c r="E682" s="91" t="inlineStr">
        <is>
          <t>KR</t>
        </is>
      </c>
      <c r="F682" s="91" t="n">
        <v>62901000</v>
      </c>
      <c r="G682" s="91" t="n">
        <v>1801</v>
      </c>
      <c r="H682" s="92" t="n">
        <v>8376000</v>
      </c>
      <c r="I682" s="91" t="inlineStr">
        <is>
          <t>4월 자문 수수료 - W컨설팅</t>
        </is>
      </c>
      <c r="J682" s="91" t="inlineStr">
        <is>
          <t>V10006</t>
        </is>
      </c>
      <c r="K682" s="91" t="inlineStr">
        <is>
          <t>W컨설팅</t>
        </is>
      </c>
      <c r="M682" s="9">
        <f>IF($A682="","",VALUE($A682&amp;"")*12+VALUE($B682&amp;""))</f>
        <v/>
      </c>
      <c r="N682" s="63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3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3">
        <f>IF($A682="","",IF(COUNTIF(변동분석!$E$7:$E$506,O682)&gt;0,"Y","N"))</f>
        <v/>
      </c>
      <c r="W682" s="63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3">
        <f>IF($A682="","",IFERROR(INDEX(계정매핑!$E$5:$E$504,MATCH($F682&amp;"",계정매핑!$A$5:$A$504,0))&amp;"","공통비"))</f>
        <v/>
      </c>
      <c r="AF682" s="63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4</v>
      </c>
      <c r="C683" s="91" t="inlineStr">
        <is>
          <t>5100000679</t>
        </is>
      </c>
      <c r="D683" s="94" t="n">
        <v>45749</v>
      </c>
      <c r="E683" s="91" t="inlineStr">
        <is>
          <t>KR</t>
        </is>
      </c>
      <c r="F683" s="91" t="n">
        <v>62901000</v>
      </c>
      <c r="G683" s="91" t="n">
        <v>1951</v>
      </c>
      <c r="H683" s="92" t="n">
        <v>11070000</v>
      </c>
      <c r="I683" s="91" t="inlineStr">
        <is>
          <t>4월 자문 수수료 - W컨설팅</t>
        </is>
      </c>
      <c r="J683" s="91" t="inlineStr">
        <is>
          <t>V10006</t>
        </is>
      </c>
      <c r="K683" s="91" t="inlineStr">
        <is>
          <t>W컨설팅</t>
        </is>
      </c>
      <c r="M683" s="9">
        <f>IF($A683="","",VALUE($A683&amp;"")*12+VALUE($B683&amp;""))</f>
        <v/>
      </c>
      <c r="N683" s="63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3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3">
        <f>IF($A683="","",IF(COUNTIF(변동분석!$E$7:$E$506,O683)&gt;0,"Y","N"))</f>
        <v/>
      </c>
      <c r="W683" s="63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3">
        <f>IF($A683="","",IFERROR(INDEX(계정매핑!$E$5:$E$504,MATCH($F683&amp;"",계정매핑!$A$5:$A$504,0))&amp;"","공통비"))</f>
        <v/>
      </c>
      <c r="AF683" s="63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4</v>
      </c>
      <c r="C684" s="91" t="inlineStr">
        <is>
          <t>5100000680</t>
        </is>
      </c>
      <c r="D684" s="94" t="n">
        <v>45749</v>
      </c>
      <c r="E684" s="91" t="inlineStr">
        <is>
          <t>KR</t>
        </is>
      </c>
      <c r="F684" s="91" t="n">
        <v>62902000</v>
      </c>
      <c r="G684" s="91" t="n">
        <v>1801</v>
      </c>
      <c r="H684" s="92" t="n">
        <v>1849000</v>
      </c>
      <c r="I684" s="91" t="inlineStr">
        <is>
          <t>4월 콜 위탁 수수료(건별)</t>
        </is>
      </c>
      <c r="J684" s="91" t="inlineStr">
        <is>
          <t>V10015</t>
        </is>
      </c>
      <c r="K684" s="91" t="inlineStr">
        <is>
          <t>J콜센터</t>
        </is>
      </c>
      <c r="M684" s="9">
        <f>IF($A684="","",VALUE($A684&amp;"")*12+VALUE($B684&amp;""))</f>
        <v/>
      </c>
      <c r="N684" s="63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3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3">
        <f>IF($A684="","",IF(COUNTIF(변동분석!$E$7:$E$506,O684)&gt;0,"Y","N"))</f>
        <v/>
      </c>
      <c r="W684" s="63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3">
        <f>IF($A684="","",IFERROR(INDEX(계정매핑!$E$5:$E$504,MATCH($F684&amp;"",계정매핑!$A$5:$A$504,0))&amp;"","공통비"))</f>
        <v/>
      </c>
      <c r="AF684" s="63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4</v>
      </c>
      <c r="C685" s="91" t="inlineStr">
        <is>
          <t>5100000681</t>
        </is>
      </c>
      <c r="D685" s="94" t="n">
        <v>45749</v>
      </c>
      <c r="E685" s="91" t="inlineStr">
        <is>
          <t>KR</t>
        </is>
      </c>
      <c r="F685" s="91" t="n">
        <v>62902000</v>
      </c>
      <c r="G685" s="91" t="n">
        <v>1951</v>
      </c>
      <c r="H685" s="92" t="n">
        <v>1563000</v>
      </c>
      <c r="I685" s="91" t="inlineStr">
        <is>
          <t>4월 업무 위탁 수수료 - X서비스</t>
        </is>
      </c>
      <c r="J685" s="91" t="inlineStr">
        <is>
          <t>V10019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3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3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3">
        <f>IF($A685="","",IF(COUNTIF(변동분석!$E$7:$E$506,O685)&gt;0,"Y","N"))</f>
        <v/>
      </c>
      <c r="W685" s="63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3">
        <f>IF($A685="","",IFERROR(INDEX(계정매핑!$E$5:$E$504,MATCH($F685&amp;"",계정매핑!$A$5:$A$504,0))&amp;"","공통비"))</f>
        <v/>
      </c>
      <c r="AF685" s="63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4</v>
      </c>
      <c r="C686" s="91" t="inlineStr">
        <is>
          <t>5100000682</t>
        </is>
      </c>
      <c r="D686" s="94" t="n">
        <v>45750</v>
      </c>
      <c r="E686" s="91" t="inlineStr">
        <is>
          <t>KR</t>
        </is>
      </c>
      <c r="F686" s="91" t="n">
        <v>62101000</v>
      </c>
      <c r="G686" s="91" t="n">
        <v>1101</v>
      </c>
      <c r="H686" s="92" t="n">
        <v>286000</v>
      </c>
      <c r="I686" s="91" t="inlineStr">
        <is>
          <t>4월 국내출장 - L여행사</t>
        </is>
      </c>
      <c r="J686" s="91" t="inlineStr">
        <is>
          <t>V10017</t>
        </is>
      </c>
      <c r="K686" s="91" t="inlineStr">
        <is>
          <t>L여행사</t>
        </is>
      </c>
      <c r="M686" s="9">
        <f>IF($A686="","",VALUE($A686&amp;"")*12+VALUE($B686&amp;""))</f>
        <v/>
      </c>
      <c r="N686" s="63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3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3">
        <f>IF($A686="","",IF(COUNTIF(변동분석!$E$7:$E$506,O686)&gt;0,"Y","N"))</f>
        <v/>
      </c>
      <c r="W686" s="63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3">
        <f>IF($A686="","",IFERROR(INDEX(계정매핑!$E$5:$E$504,MATCH($F686&amp;"",계정매핑!$A$5:$A$504,0))&amp;"","공통비"))</f>
        <v/>
      </c>
      <c r="AF686" s="63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4</v>
      </c>
      <c r="C687" s="91" t="inlineStr">
        <is>
          <t>5100000683</t>
        </is>
      </c>
      <c r="D687" s="94" t="n">
        <v>45750</v>
      </c>
      <c r="E687" s="91" t="inlineStr">
        <is>
          <t>KR</t>
        </is>
      </c>
      <c r="F687" s="91" t="n">
        <v>62101000</v>
      </c>
      <c r="G687" s="91" t="n">
        <v>1401</v>
      </c>
      <c r="H687" s="92" t="n">
        <v>417000</v>
      </c>
      <c r="I687" s="91" t="inlineStr">
        <is>
          <t>4월 국내출장 - (법인카드)</t>
        </is>
      </c>
      <c r="J687" s="91" t="inlineStr">
        <is>
          <t>V10009</t>
        </is>
      </c>
      <c r="K687" s="91" t="inlineStr">
        <is>
          <t>(법인카드)</t>
        </is>
      </c>
      <c r="M687" s="9">
        <f>IF($A687="","",VALUE($A687&amp;"")*12+VALUE($B687&amp;""))</f>
        <v/>
      </c>
      <c r="N687" s="63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3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3">
        <f>IF($A687="","",IF(COUNTIF(변동분석!$E$7:$E$506,O687)&gt;0,"Y","N"))</f>
        <v/>
      </c>
      <c r="W687" s="63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3">
        <f>IF($A687="","",IFERROR(INDEX(계정매핑!$E$5:$E$504,MATCH($F687&amp;"",계정매핑!$A$5:$A$504,0))&amp;"","공통비"))</f>
        <v/>
      </c>
      <c r="AF687" s="63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45750</v>
      </c>
      <c r="E688" s="91" t="inlineStr">
        <is>
          <t>KR</t>
        </is>
      </c>
      <c r="F688" s="91" t="n">
        <v>62101000</v>
      </c>
      <c r="G688" s="91" t="n">
        <v>1601</v>
      </c>
      <c r="H688" s="92" t="n">
        <v>1783000</v>
      </c>
      <c r="I688" s="91" t="inlineStr">
        <is>
          <t>4월 국내출장 - L여행사</t>
        </is>
      </c>
      <c r="J688" s="91" t="inlineStr">
        <is>
          <t>V10017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3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3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3">
        <f>IF($A688="","",IF(COUNTIF(변동분석!$E$7:$E$506,O688)&gt;0,"Y","N"))</f>
        <v/>
      </c>
      <c r="W688" s="63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3">
        <f>IF($A688="","",IFERROR(INDEX(계정매핑!$E$5:$E$504,MATCH($F688&amp;"",계정매핑!$A$5:$A$504,0))&amp;"","공통비"))</f>
        <v/>
      </c>
      <c r="AF688" s="63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45750</v>
      </c>
      <c r="E689" s="91" t="inlineStr">
        <is>
          <t>KR</t>
        </is>
      </c>
      <c r="F689" s="91" t="n">
        <v>62102000</v>
      </c>
      <c r="G689" s="91" t="n">
        <v>1101</v>
      </c>
      <c r="H689" s="92" t="n">
        <v>125000</v>
      </c>
      <c r="I689" s="91" t="inlineStr">
        <is>
          <t>4월 해외출장 - M항공</t>
        </is>
      </c>
      <c r="J689" s="91" t="inlineStr">
        <is>
          <t>V10001</t>
        </is>
      </c>
      <c r="K689" s="91" t="inlineStr">
        <is>
          <t>M항공</t>
        </is>
      </c>
      <c r="M689" s="9">
        <f>IF($A689="","",VALUE($A689&amp;"")*12+VALUE($B689&amp;""))</f>
        <v/>
      </c>
      <c r="N689" s="63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3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3">
        <f>IF($A689="","",IF(COUNTIF(변동분석!$E$7:$E$506,O689)&gt;0,"Y","N"))</f>
        <v/>
      </c>
      <c r="W689" s="63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3">
        <f>IF($A689="","",IFERROR(INDEX(계정매핑!$E$5:$E$504,MATCH($F689&amp;"",계정매핑!$A$5:$A$504,0))&amp;"","공통비"))</f>
        <v/>
      </c>
      <c r="AF689" s="63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45750</v>
      </c>
      <c r="E690" s="91" t="inlineStr">
        <is>
          <t>KR</t>
        </is>
      </c>
      <c r="F690" s="91" t="n">
        <v>62102000</v>
      </c>
      <c r="G690" s="91" t="n">
        <v>1502</v>
      </c>
      <c r="H690" s="92" t="n">
        <v>108000</v>
      </c>
      <c r="I690" s="91" t="inlineStr">
        <is>
          <t>4월 해외출장 - M항공</t>
        </is>
      </c>
      <c r="J690" s="91" t="inlineStr">
        <is>
          <t>V10001</t>
        </is>
      </c>
      <c r="K690" s="91" t="inlineStr">
        <is>
          <t>M항공</t>
        </is>
      </c>
      <c r="M690" s="9">
        <f>IF($A690="","",VALUE($A690&amp;"")*12+VALUE($B690&amp;""))</f>
        <v/>
      </c>
      <c r="N690" s="63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3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3">
        <f>IF($A690="","",IF(COUNTIF(변동분석!$E$7:$E$506,O690)&gt;0,"Y","N"))</f>
        <v/>
      </c>
      <c r="W690" s="63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3">
        <f>IF($A690="","",IFERROR(INDEX(계정매핑!$E$5:$E$504,MATCH($F690&amp;"",계정매핑!$A$5:$A$504,0))&amp;"","공통비"))</f>
        <v/>
      </c>
      <c r="AF690" s="63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45750</v>
      </c>
      <c r="E691" s="91" t="inlineStr">
        <is>
          <t>KR</t>
        </is>
      </c>
      <c r="F691" s="91" t="n">
        <v>62201000</v>
      </c>
      <c r="G691" s="91" t="n">
        <v>1201</v>
      </c>
      <c r="H691" s="92" t="n">
        <v>100000</v>
      </c>
      <c r="I691" s="91" t="inlineStr">
        <is>
          <t>4월 통신요금 - P통신</t>
        </is>
      </c>
      <c r="J691" s="91" t="inlineStr">
        <is>
          <t>V10013</t>
        </is>
      </c>
      <c r="K691" s="91" t="inlineStr">
        <is>
          <t>P통신</t>
        </is>
      </c>
      <c r="M691" s="9">
        <f>IF($A691="","",VALUE($A691&amp;"")*12+VALUE($B691&amp;""))</f>
        <v/>
      </c>
      <c r="N691" s="63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3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3">
        <f>IF($A691="","",IF(COUNTIF(변동분석!$E$7:$E$506,O691)&gt;0,"Y","N"))</f>
        <v/>
      </c>
      <c r="W691" s="63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3">
        <f>IF($A691="","",IFERROR(INDEX(계정매핑!$E$5:$E$504,MATCH($F691&amp;"",계정매핑!$A$5:$A$504,0))&amp;"","공통비"))</f>
        <v/>
      </c>
      <c r="AF691" s="63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45750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188000</v>
      </c>
      <c r="I692" s="91" t="inlineStr">
        <is>
          <t>4월 통신요금 - O텔레콤</t>
        </is>
      </c>
      <c r="J692" s="91" t="inlineStr">
        <is>
          <t>V10002</t>
        </is>
      </c>
      <c r="K692" s="91" t="inlineStr">
        <is>
          <t>O텔레콤</t>
        </is>
      </c>
      <c r="M692" s="9">
        <f>IF($A692="","",VALUE($A692&amp;"")*12+VALUE($B692&amp;""))</f>
        <v/>
      </c>
      <c r="N692" s="63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3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3">
        <f>IF($A692="","",IF(COUNTIF(변동분석!$E$7:$E$506,O692)&gt;0,"Y","N"))</f>
        <v/>
      </c>
      <c r="W692" s="63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3">
        <f>IF($A692="","",IFERROR(INDEX(계정매핑!$E$5:$E$504,MATCH($F692&amp;"",계정매핑!$A$5:$A$504,0))&amp;"","공통비"))</f>
        <v/>
      </c>
      <c r="AF692" s="63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45750</v>
      </c>
      <c r="E693" s="91" t="inlineStr">
        <is>
          <t>KR</t>
        </is>
      </c>
      <c r="F693" s="91" t="n">
        <v>62301000</v>
      </c>
      <c r="G693" s="91" t="n">
        <v>1502</v>
      </c>
      <c r="H693" s="92" t="n">
        <v>133000</v>
      </c>
      <c r="I693" s="91" t="inlineStr">
        <is>
          <t>4월 소모품 구입 - R문구</t>
        </is>
      </c>
      <c r="J693" s="91" t="inlineStr">
        <is>
          <t>V10021</t>
        </is>
      </c>
      <c r="K693" s="91" t="inlineStr">
        <is>
          <t>R문구</t>
        </is>
      </c>
      <c r="M693" s="9">
        <f>IF($A693="","",VALUE($A693&amp;"")*12+VALUE($B693&amp;""))</f>
        <v/>
      </c>
      <c r="N693" s="63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3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3">
        <f>IF($A693="","",IF(COUNTIF(변동분석!$E$7:$E$506,O693)&gt;0,"Y","N"))</f>
        <v/>
      </c>
      <c r="W693" s="63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3">
        <f>IF($A693="","",IFERROR(INDEX(계정매핑!$E$5:$E$504,MATCH($F693&amp;"",계정매핑!$A$5:$A$504,0))&amp;"","공통비"))</f>
        <v/>
      </c>
      <c r="AF693" s="63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45750</v>
      </c>
      <c r="E694" s="91" t="inlineStr">
        <is>
          <t>KR</t>
        </is>
      </c>
      <c r="F694" s="91" t="n">
        <v>62501000</v>
      </c>
      <c r="G694" s="91" t="n">
        <v>1501</v>
      </c>
      <c r="H694" s="92" t="n">
        <v>229000</v>
      </c>
      <c r="I694" s="91" t="inlineStr">
        <is>
          <t>4월 회의 다과 - T케이터링</t>
        </is>
      </c>
      <c r="J694" s="91" t="inlineStr">
        <is>
          <t>V10005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3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3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3">
        <f>IF($A694="","",IF(COUNTIF(변동분석!$E$7:$E$506,O694)&gt;0,"Y","N"))</f>
        <v/>
      </c>
      <c r="W694" s="63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3">
        <f>IF($A694="","",IFERROR(INDEX(계정매핑!$E$5:$E$504,MATCH($F694&amp;"",계정매핑!$A$5:$A$504,0))&amp;"","공통비"))</f>
        <v/>
      </c>
      <c r="AF694" s="63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45750</v>
      </c>
      <c r="E695" s="91" t="inlineStr">
        <is>
          <t>KR</t>
        </is>
      </c>
      <c r="F695" s="91" t="n">
        <v>62501000</v>
      </c>
      <c r="G695" s="91" t="n">
        <v>1502</v>
      </c>
      <c r="H695" s="92" t="n">
        <v>222000</v>
      </c>
      <c r="I695" s="91" t="inlineStr">
        <is>
          <t>4월 회의 다과 - T케이터링</t>
        </is>
      </c>
      <c r="J695" s="91" t="inlineStr">
        <is>
          <t>V10005</t>
        </is>
      </c>
      <c r="K695" s="91" t="inlineStr">
        <is>
          <t>T케이터링</t>
        </is>
      </c>
      <c r="M695" s="9">
        <f>IF($A695="","",VALUE($A695&amp;"")*12+VALUE($B695&amp;""))</f>
        <v/>
      </c>
      <c r="N695" s="63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3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3">
        <f>IF($A695="","",IF(COUNTIF(변동분석!$E$7:$E$506,O695)&gt;0,"Y","N"))</f>
        <v/>
      </c>
      <c r="W695" s="63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3">
        <f>IF($A695="","",IFERROR(INDEX(계정매핑!$E$5:$E$504,MATCH($F695&amp;"",계정매핑!$A$5:$A$504,0))&amp;"","공통비"))</f>
        <v/>
      </c>
      <c r="AF695" s="63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45750</v>
      </c>
      <c r="E696" s="91" t="inlineStr">
        <is>
          <t>KR</t>
        </is>
      </c>
      <c r="F696" s="91" t="n">
        <v>62902000</v>
      </c>
      <c r="G696" s="91" t="n">
        <v>1951</v>
      </c>
      <c r="H696" s="92" t="n">
        <v>1663000</v>
      </c>
      <c r="I696" s="91" t="inlineStr">
        <is>
          <t>4월 업무 위탁 수수료 - X서비스</t>
        </is>
      </c>
      <c r="J696" s="91" t="inlineStr">
        <is>
          <t>V10019</t>
        </is>
      </c>
      <c r="K696" s="91" t="inlineStr">
        <is>
          <t>X서비스</t>
        </is>
      </c>
      <c r="M696" s="9">
        <f>IF($A696="","",VALUE($A696&amp;"")*12+VALUE($B696&amp;""))</f>
        <v/>
      </c>
      <c r="N696" s="63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3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3">
        <f>IF($A696="","",IF(COUNTIF(변동분석!$E$7:$E$506,O696)&gt;0,"Y","N"))</f>
        <v/>
      </c>
      <c r="W696" s="63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3">
        <f>IF($A696="","",IFERROR(INDEX(계정매핑!$E$5:$E$504,MATCH($F696&amp;"",계정매핑!$A$5:$A$504,0))&amp;"","공통비"))</f>
        <v/>
      </c>
      <c r="AF696" s="63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45750</v>
      </c>
      <c r="E697" s="91" t="inlineStr">
        <is>
          <t>KR</t>
        </is>
      </c>
      <c r="F697" s="91" t="n">
        <v>63101000</v>
      </c>
      <c r="G697" s="91" t="n">
        <v>1601</v>
      </c>
      <c r="H697" s="92" t="n">
        <v>2689000</v>
      </c>
      <c r="I697" s="91" t="inlineStr">
        <is>
          <t>4월 사무실 임차료 - AA빌딩</t>
        </is>
      </c>
      <c r="J697" s="91" t="inlineStr">
        <is>
          <t>V10007</t>
        </is>
      </c>
      <c r="K697" s="91" t="inlineStr">
        <is>
          <t>AA빌딩</t>
        </is>
      </c>
      <c r="M697" s="9">
        <f>IF($A697="","",VALUE($A697&amp;"")*12+VALUE($B697&amp;""))</f>
        <v/>
      </c>
      <c r="N697" s="63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3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3">
        <f>IF($A697="","",IF(COUNTIF(변동분석!$E$7:$E$506,O697)&gt;0,"Y","N"))</f>
        <v/>
      </c>
      <c r="W697" s="63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3">
        <f>IF($A697="","",IFERROR(INDEX(계정매핑!$E$5:$E$504,MATCH($F697&amp;"",계정매핑!$A$5:$A$504,0))&amp;"","공통비"))</f>
        <v/>
      </c>
      <c r="AF697" s="63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45750</v>
      </c>
      <c r="E698" s="91" t="inlineStr">
        <is>
          <t>KR</t>
        </is>
      </c>
      <c r="F698" s="91" t="n">
        <v>63502000</v>
      </c>
      <c r="G698" s="91" t="n">
        <v>1902</v>
      </c>
      <c r="H698" s="92" t="n">
        <v>122235000</v>
      </c>
      <c r="I698" s="91" t="inlineStr">
        <is>
          <t>4월 유지수수료 - CC금융서비스</t>
        </is>
      </c>
      <c r="J698" s="91" t="inlineStr">
        <is>
          <t>V10028</t>
        </is>
      </c>
      <c r="K698" s="91" t="inlineStr">
        <is>
          <t>CC금융서비스</t>
        </is>
      </c>
      <c r="M698" s="9">
        <f>IF($A698="","",VALUE($A698&amp;"")*12+VALUE($B698&amp;""))</f>
        <v/>
      </c>
      <c r="N698" s="63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3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3">
        <f>IF($A698="","",IF(COUNTIF(변동분석!$E$7:$E$506,O698)&gt;0,"Y","N"))</f>
        <v/>
      </c>
      <c r="W698" s="63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3">
        <f>IF($A698="","",IFERROR(INDEX(계정매핑!$E$5:$E$504,MATCH($F698&amp;"",계정매핑!$A$5:$A$504,0))&amp;"","공통비"))</f>
        <v/>
      </c>
      <c r="AF698" s="63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45751</v>
      </c>
      <c r="E699" s="91" t="inlineStr">
        <is>
          <t>KR</t>
        </is>
      </c>
      <c r="F699" s="91" t="n">
        <v>62101000</v>
      </c>
      <c r="G699" s="91" t="n">
        <v>1101</v>
      </c>
      <c r="H699" s="92" t="n">
        <v>503000</v>
      </c>
      <c r="I699" s="91" t="inlineStr">
        <is>
          <t>4월 국내출장 - M항공</t>
        </is>
      </c>
      <c r="J699" s="91" t="inlineStr">
        <is>
          <t>V10001</t>
        </is>
      </c>
      <c r="K699" s="91" t="inlineStr">
        <is>
          <t>M항공</t>
        </is>
      </c>
      <c r="M699" s="9">
        <f>IF($A699="","",VALUE($A699&amp;"")*12+VALUE($B699&amp;""))</f>
        <v/>
      </c>
      <c r="N699" s="63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3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3">
        <f>IF($A699="","",IF(COUNTIF(변동분석!$E$7:$E$506,O699)&gt;0,"Y","N"))</f>
        <v/>
      </c>
      <c r="W699" s="63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3">
        <f>IF($A699="","",IFERROR(INDEX(계정매핑!$E$5:$E$504,MATCH($F699&amp;"",계정매핑!$A$5:$A$504,0))&amp;"","공통비"))</f>
        <v/>
      </c>
      <c r="AF699" s="63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45751</v>
      </c>
      <c r="E700" s="91" t="inlineStr">
        <is>
          <t>KR</t>
        </is>
      </c>
      <c r="F700" s="91" t="n">
        <v>62101000</v>
      </c>
      <c r="G700" s="91" t="n">
        <v>1951</v>
      </c>
      <c r="H700" s="92" t="n">
        <v>279000</v>
      </c>
      <c r="I700" s="91" t="inlineStr">
        <is>
          <t>4월 국내출장 - (법인카드)</t>
        </is>
      </c>
      <c r="J700" s="91" t="inlineStr">
        <is>
          <t>V10009</t>
        </is>
      </c>
      <c r="K700" s="91" t="inlineStr">
        <is>
          <t>(법인카드)</t>
        </is>
      </c>
      <c r="M700" s="9">
        <f>IF($A700="","",VALUE($A700&amp;"")*12+VALUE($B700&amp;""))</f>
        <v/>
      </c>
      <c r="N700" s="63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3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3">
        <f>IF($A700="","",IF(COUNTIF(변동분석!$E$7:$E$506,O700)&gt;0,"Y","N"))</f>
        <v/>
      </c>
      <c r="W700" s="63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3">
        <f>IF($A700="","",IFERROR(INDEX(계정매핑!$E$5:$E$504,MATCH($F700&amp;"",계정매핑!$A$5:$A$504,0))&amp;"","공통비"))</f>
        <v/>
      </c>
      <c r="AF700" s="63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45751</v>
      </c>
      <c r="E701" s="91" t="inlineStr">
        <is>
          <t>KR</t>
        </is>
      </c>
      <c r="F701" s="91" t="n">
        <v>62102000</v>
      </c>
      <c r="G701" s="91" t="n">
        <v>1951</v>
      </c>
      <c r="H701" s="92" t="n">
        <v>90000</v>
      </c>
      <c r="I701" s="91" t="inlineStr">
        <is>
          <t>4월 해외출장 - M항공</t>
        </is>
      </c>
      <c r="J701" s="91" t="inlineStr">
        <is>
          <t>V10001</t>
        </is>
      </c>
      <c r="K701" s="91" t="inlineStr">
        <is>
          <t>M항공</t>
        </is>
      </c>
      <c r="M701" s="9">
        <f>IF($A701="","",VALUE($A701&amp;"")*12+VALUE($B701&amp;""))</f>
        <v/>
      </c>
      <c r="N701" s="63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3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3">
        <f>IF($A701="","",IF(COUNTIF(변동분석!$E$7:$E$506,O701)&gt;0,"Y","N"))</f>
        <v/>
      </c>
      <c r="W701" s="63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3">
        <f>IF($A701="","",IFERROR(INDEX(계정매핑!$E$5:$E$504,MATCH($F701&amp;"",계정매핑!$A$5:$A$504,0))&amp;"","공통비"))</f>
        <v/>
      </c>
      <c r="AF701" s="63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45751</v>
      </c>
      <c r="E702" s="91" t="inlineStr">
        <is>
          <t>KR</t>
        </is>
      </c>
      <c r="F702" s="91" t="n">
        <v>62102000</v>
      </c>
      <c r="G702" s="91" t="n">
        <v>1951</v>
      </c>
      <c r="H702" s="92" t="n">
        <v>82000</v>
      </c>
      <c r="I702" s="91" t="inlineStr">
        <is>
          <t>4월 해외출장 - M항공</t>
        </is>
      </c>
      <c r="J702" s="91" t="inlineStr">
        <is>
          <t>V10001</t>
        </is>
      </c>
      <c r="K702" s="91" t="inlineStr">
        <is>
          <t>M항공</t>
        </is>
      </c>
      <c r="M702" s="9">
        <f>IF($A702="","",VALUE($A702&amp;"")*12+VALUE($B702&amp;""))</f>
        <v/>
      </c>
      <c r="N702" s="63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3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3">
        <f>IF($A702="","",IF(COUNTIF(변동분석!$E$7:$E$506,O702)&gt;0,"Y","N"))</f>
        <v/>
      </c>
      <c r="W702" s="63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3">
        <f>IF($A702="","",IFERROR(INDEX(계정매핑!$E$5:$E$504,MATCH($F702&amp;"",계정매핑!$A$5:$A$504,0))&amp;"","공통비"))</f>
        <v/>
      </c>
      <c r="AF702" s="63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45751</v>
      </c>
      <c r="E703" s="91" t="inlineStr">
        <is>
          <t>KR</t>
        </is>
      </c>
      <c r="F703" s="91" t="n">
        <v>62401000</v>
      </c>
      <c r="G703" s="91" t="n">
        <v>1502</v>
      </c>
      <c r="H703" s="92" t="n">
        <v>2509000</v>
      </c>
      <c r="I703" s="91" t="inlineStr">
        <is>
          <t>4월 인쇄물 제작 - G인쇄</t>
        </is>
      </c>
      <c r="J703" s="91" t="inlineStr">
        <is>
          <t>V10004</t>
        </is>
      </c>
      <c r="K703" s="91" t="inlineStr">
        <is>
          <t>G인쇄</t>
        </is>
      </c>
      <c r="M703" s="9">
        <f>IF($A703="","",VALUE($A703&amp;"")*12+VALUE($B703&amp;""))</f>
        <v/>
      </c>
      <c r="N703" s="63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3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3">
        <f>IF($A703="","",IF(COUNTIF(변동분석!$E$7:$E$506,O703)&gt;0,"Y","N"))</f>
        <v/>
      </c>
      <c r="W703" s="63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3">
        <f>IF($A703="","",IFERROR(INDEX(계정매핑!$E$5:$E$504,MATCH($F703&amp;"",계정매핑!$A$5:$A$504,0))&amp;"","공통비"))</f>
        <v/>
      </c>
      <c r="AF703" s="63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45751</v>
      </c>
      <c r="E704" s="91" t="inlineStr">
        <is>
          <t>KR</t>
        </is>
      </c>
      <c r="F704" s="91" t="n">
        <v>62501000</v>
      </c>
      <c r="G704" s="91" t="n">
        <v>1201</v>
      </c>
      <c r="H704" s="92" t="n">
        <v>135000</v>
      </c>
      <c r="I704" s="91" t="inlineStr">
        <is>
          <t>4월 회의 다과 - (법인카드)</t>
        </is>
      </c>
      <c r="J704" s="91" t="inlineStr">
        <is>
          <t>V10009</t>
        </is>
      </c>
      <c r="K704" s="91" t="inlineStr">
        <is>
          <t>(법인카드)</t>
        </is>
      </c>
      <c r="M704" s="9">
        <f>IF($A704="","",VALUE($A704&amp;"")*12+VALUE($B704&amp;""))</f>
        <v/>
      </c>
      <c r="N704" s="63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3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3">
        <f>IF($A704="","",IF(COUNTIF(변동분석!$E$7:$E$506,O704)&gt;0,"Y","N"))</f>
        <v/>
      </c>
      <c r="W704" s="63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3">
        <f>IF($A704="","",IFERROR(INDEX(계정매핑!$E$5:$E$504,MATCH($F704&amp;"",계정매핑!$A$5:$A$504,0))&amp;"","공통비"))</f>
        <v/>
      </c>
      <c r="AF704" s="63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45751</v>
      </c>
      <c r="E705" s="91" t="inlineStr">
        <is>
          <t>KR</t>
        </is>
      </c>
      <c r="F705" s="91" t="n">
        <v>62501000</v>
      </c>
      <c r="G705" s="91" t="n">
        <v>1501</v>
      </c>
      <c r="H705" s="92" t="n">
        <v>323000</v>
      </c>
      <c r="I705" s="91" t="inlineStr">
        <is>
          <t>4월 회의 다과 - (법인카드)</t>
        </is>
      </c>
      <c r="J705" s="91" t="inlineStr">
        <is>
          <t>V10009</t>
        </is>
      </c>
      <c r="K705" s="91" t="inlineStr">
        <is>
          <t>(법인카드)</t>
        </is>
      </c>
      <c r="M705" s="9">
        <f>IF($A705="","",VALUE($A705&amp;"")*12+VALUE($B705&amp;""))</f>
        <v/>
      </c>
      <c r="N705" s="63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3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3">
        <f>IF($A705="","",IF(COUNTIF(변동분석!$E$7:$E$506,O705)&gt;0,"Y","N"))</f>
        <v/>
      </c>
      <c r="W705" s="63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3">
        <f>IF($A705="","",IFERROR(INDEX(계정매핑!$E$5:$E$504,MATCH($F705&amp;"",계정매핑!$A$5:$A$504,0))&amp;"","공통비"))</f>
        <v/>
      </c>
      <c r="AF705" s="63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45751</v>
      </c>
      <c r="E706" s="91" t="inlineStr">
        <is>
          <t>KR</t>
        </is>
      </c>
      <c r="F706" s="91" t="n">
        <v>62501000</v>
      </c>
      <c r="G706" s="91" t="n">
        <v>1601</v>
      </c>
      <c r="H706" s="92" t="n">
        <v>422000</v>
      </c>
      <c r="I706" s="91" t="inlineStr">
        <is>
          <t>4월 회의 다과 - T케이터링</t>
        </is>
      </c>
      <c r="J706" s="91" t="inlineStr">
        <is>
          <t>V10005</t>
        </is>
      </c>
      <c r="K706" s="91" t="inlineStr">
        <is>
          <t>T케이터링</t>
        </is>
      </c>
      <c r="M706" s="9">
        <f>IF($A706="","",VALUE($A706&amp;"")*12+VALUE($B706&amp;""))</f>
        <v/>
      </c>
      <c r="N706" s="63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3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3">
        <f>IF($A706="","",IF(COUNTIF(변동분석!$E$7:$E$506,O706)&gt;0,"Y","N"))</f>
        <v/>
      </c>
      <c r="W706" s="63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3">
        <f>IF($A706="","",IFERROR(INDEX(계정매핑!$E$5:$E$504,MATCH($F706&amp;"",계정매핑!$A$5:$A$504,0))&amp;"","공통비"))</f>
        <v/>
      </c>
      <c r="AF706" s="63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45751</v>
      </c>
      <c r="E707" s="91" t="inlineStr">
        <is>
          <t>KR</t>
        </is>
      </c>
      <c r="F707" s="91" t="n">
        <v>62901000</v>
      </c>
      <c r="G707" s="91" t="n">
        <v>1801</v>
      </c>
      <c r="H707" s="92" t="n">
        <v>6277000</v>
      </c>
      <c r="I707" s="91" t="inlineStr">
        <is>
          <t>4월 자문 수수료 - K회계법인</t>
        </is>
      </c>
      <c r="J707" s="91" t="inlineStr">
        <is>
          <t>V10010</t>
        </is>
      </c>
      <c r="K707" s="91" t="inlineStr">
        <is>
          <t>K회계법인</t>
        </is>
      </c>
      <c r="M707" s="9">
        <f>IF($A707="","",VALUE($A707&amp;"")*12+VALUE($B707&amp;""))</f>
        <v/>
      </c>
      <c r="N707" s="63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3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3">
        <f>IF($A707="","",IF(COUNTIF(변동분석!$E$7:$E$506,O707)&gt;0,"Y","N"))</f>
        <v/>
      </c>
      <c r="W707" s="63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3">
        <f>IF($A707="","",IFERROR(INDEX(계정매핑!$E$5:$E$504,MATCH($F707&amp;"",계정매핑!$A$5:$A$504,0))&amp;"","공통비"))</f>
        <v/>
      </c>
      <c r="AF707" s="63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45752</v>
      </c>
      <c r="E708" s="91" t="inlineStr">
        <is>
          <t>KR</t>
        </is>
      </c>
      <c r="F708" s="91" t="n">
        <v>62101000</v>
      </c>
      <c r="G708" s="91" t="n">
        <v>1401</v>
      </c>
      <c r="H708" s="92" t="n">
        <v>454000</v>
      </c>
      <c r="I708" s="91" t="inlineStr">
        <is>
          <t>4월 국내출장 - M항공</t>
        </is>
      </c>
      <c r="J708" s="91" t="inlineStr">
        <is>
          <t>V10001</t>
        </is>
      </c>
      <c r="K708" s="91" t="inlineStr">
        <is>
          <t>M항공</t>
        </is>
      </c>
      <c r="M708" s="9">
        <f>IF($A708="","",VALUE($A708&amp;"")*12+VALUE($B708&amp;""))</f>
        <v/>
      </c>
      <c r="N708" s="63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3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3">
        <f>IF($A708="","",IF(COUNTIF(변동분석!$E$7:$E$506,O708)&gt;0,"Y","N"))</f>
        <v/>
      </c>
      <c r="W708" s="63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3">
        <f>IF($A708="","",IFERROR(INDEX(계정매핑!$E$5:$E$504,MATCH($F708&amp;"",계정매핑!$A$5:$A$504,0))&amp;"","공통비"))</f>
        <v/>
      </c>
      <c r="AF708" s="63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45752</v>
      </c>
      <c r="E709" s="91" t="inlineStr">
        <is>
          <t>KR</t>
        </is>
      </c>
      <c r="F709" s="91" t="n">
        <v>62101000</v>
      </c>
      <c r="G709" s="91" t="n">
        <v>1701</v>
      </c>
      <c r="H709" s="92" t="n">
        <v>336000</v>
      </c>
      <c r="I709" s="91" t="inlineStr">
        <is>
          <t>4월 국내출장 - M항공</t>
        </is>
      </c>
      <c r="J709" s="91" t="inlineStr">
        <is>
          <t>V10001</t>
        </is>
      </c>
      <c r="K709" s="91" t="inlineStr">
        <is>
          <t>M항공</t>
        </is>
      </c>
      <c r="M709" s="9">
        <f>IF($A709="","",VALUE($A709&amp;"")*12+VALUE($B709&amp;""))</f>
        <v/>
      </c>
      <c r="N709" s="63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3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3">
        <f>IF($A709="","",IF(COUNTIF(변동분석!$E$7:$E$506,O709)&gt;0,"Y","N"))</f>
        <v/>
      </c>
      <c r="W709" s="63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3">
        <f>IF($A709="","",IFERROR(INDEX(계정매핑!$E$5:$E$504,MATCH($F709&amp;"",계정매핑!$A$5:$A$504,0))&amp;"","공통비"))</f>
        <v/>
      </c>
      <c r="AF709" s="63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45752</v>
      </c>
      <c r="E710" s="91" t="inlineStr">
        <is>
          <t>KR</t>
        </is>
      </c>
      <c r="F710" s="91" t="n">
        <v>62201000</v>
      </c>
      <c r="G710" s="91" t="n">
        <v>1101</v>
      </c>
      <c r="H710" s="92" t="n">
        <v>228000</v>
      </c>
      <c r="I710" s="91" t="inlineStr">
        <is>
          <t>4월 통신요금 - P통신</t>
        </is>
      </c>
      <c r="J710" s="91" t="inlineStr">
        <is>
          <t>V10013</t>
        </is>
      </c>
      <c r="K710" s="91" t="inlineStr">
        <is>
          <t>P통신</t>
        </is>
      </c>
      <c r="M710" s="9">
        <f>IF($A710="","",VALUE($A710&amp;"")*12+VALUE($B710&amp;""))</f>
        <v/>
      </c>
      <c r="N710" s="63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3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3">
        <f>IF($A710="","",IF(COUNTIF(변동분석!$E$7:$E$506,O710)&gt;0,"Y","N"))</f>
        <v/>
      </c>
      <c r="W710" s="63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3">
        <f>IF($A710="","",IFERROR(INDEX(계정매핑!$E$5:$E$504,MATCH($F710&amp;"",계정매핑!$A$5:$A$504,0))&amp;"","공통비"))</f>
        <v/>
      </c>
      <c r="AF710" s="63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45752</v>
      </c>
      <c r="E711" s="91" t="inlineStr">
        <is>
          <t>KR</t>
        </is>
      </c>
      <c r="F711" s="91" t="n">
        <v>62201000</v>
      </c>
      <c r="G711" s="91" t="n">
        <v>1502</v>
      </c>
      <c r="H711" s="92" t="n">
        <v>390000</v>
      </c>
      <c r="I711" s="91" t="inlineStr">
        <is>
          <t>4월 통신요금 - O텔레콤</t>
        </is>
      </c>
      <c r="J711" s="91" t="inlineStr">
        <is>
          <t>V10002</t>
        </is>
      </c>
      <c r="K711" s="91" t="inlineStr">
        <is>
          <t>O텔레콤</t>
        </is>
      </c>
      <c r="M711" s="9">
        <f>IF($A711="","",VALUE($A711&amp;"")*12+VALUE($B711&amp;""))</f>
        <v/>
      </c>
      <c r="N711" s="63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3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3">
        <f>IF($A711="","",IF(COUNTIF(변동분석!$E$7:$E$506,O711)&gt;0,"Y","N"))</f>
        <v/>
      </c>
      <c r="W711" s="63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3">
        <f>IF($A711="","",IFERROR(INDEX(계정매핑!$E$5:$E$504,MATCH($F711&amp;"",계정매핑!$A$5:$A$504,0))&amp;"","공통비"))</f>
        <v/>
      </c>
      <c r="AF711" s="63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45752</v>
      </c>
      <c r="E712" s="91" t="inlineStr">
        <is>
          <t>KR</t>
        </is>
      </c>
      <c r="F712" s="91" t="n">
        <v>62901000</v>
      </c>
      <c r="G712" s="91" t="n">
        <v>1201</v>
      </c>
      <c r="H712" s="92" t="n">
        <v>6014000</v>
      </c>
      <c r="I712" s="91" t="inlineStr">
        <is>
          <t>4월 자문 수수료 - W컨설팅</t>
        </is>
      </c>
      <c r="J712" s="91" t="inlineStr">
        <is>
          <t>V10006</t>
        </is>
      </c>
      <c r="K712" s="91" t="inlineStr">
        <is>
          <t>W컨설팅</t>
        </is>
      </c>
      <c r="M712" s="9">
        <f>IF($A712="","",VALUE($A712&amp;"")*12+VALUE($B712&amp;""))</f>
        <v/>
      </c>
      <c r="N712" s="63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3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3">
        <f>IF($A712="","",IF(COUNTIF(변동분석!$E$7:$E$506,O712)&gt;0,"Y","N"))</f>
        <v/>
      </c>
      <c r="W712" s="63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3">
        <f>IF($A712="","",IFERROR(INDEX(계정매핑!$E$5:$E$504,MATCH($F712&amp;"",계정매핑!$A$5:$A$504,0))&amp;"","공통비"))</f>
        <v/>
      </c>
      <c r="AF712" s="63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45753</v>
      </c>
      <c r="E713" s="91" t="inlineStr">
        <is>
          <t>KR</t>
        </is>
      </c>
      <c r="F713" s="91" t="n">
        <v>62101000</v>
      </c>
      <c r="G713" s="91" t="n">
        <v>1951</v>
      </c>
      <c r="H713" s="92" t="n">
        <v>380000</v>
      </c>
      <c r="I713" s="91" t="inlineStr">
        <is>
          <t>4월 국내출장 - (법인카드)</t>
        </is>
      </c>
      <c r="J713" s="91" t="inlineStr">
        <is>
          <t>V10009</t>
        </is>
      </c>
      <c r="K713" s="91" t="inlineStr">
        <is>
          <t>(법인카드)</t>
        </is>
      </c>
      <c r="M713" s="9">
        <f>IF($A713="","",VALUE($A713&amp;"")*12+VALUE($B713&amp;""))</f>
        <v/>
      </c>
      <c r="N713" s="63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3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3">
        <f>IF($A713="","",IF(COUNTIF(변동분석!$E$7:$E$506,O713)&gt;0,"Y","N"))</f>
        <v/>
      </c>
      <c r="W713" s="63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3">
        <f>IF($A713="","",IFERROR(INDEX(계정매핑!$E$5:$E$504,MATCH($F713&amp;"",계정매핑!$A$5:$A$504,0))&amp;"","공통비"))</f>
        <v/>
      </c>
      <c r="AF713" s="63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45753</v>
      </c>
      <c r="E714" s="91" t="inlineStr">
        <is>
          <t>KR</t>
        </is>
      </c>
      <c r="F714" s="91" t="n">
        <v>62201000</v>
      </c>
      <c r="G714" s="91" t="n">
        <v>1401</v>
      </c>
      <c r="H714" s="92" t="n">
        <v>140000</v>
      </c>
      <c r="I714" s="91" t="inlineStr">
        <is>
          <t>4월 통신요금 - P통신</t>
        </is>
      </c>
      <c r="J714" s="91" t="inlineStr">
        <is>
          <t>V10013</t>
        </is>
      </c>
      <c r="K714" s="91" t="inlineStr">
        <is>
          <t>P통신</t>
        </is>
      </c>
      <c r="M714" s="9">
        <f>IF($A714="","",VALUE($A714&amp;"")*12+VALUE($B714&amp;""))</f>
        <v/>
      </c>
      <c r="N714" s="63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3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3">
        <f>IF($A714="","",IF(COUNTIF(변동분석!$E$7:$E$506,O714)&gt;0,"Y","N"))</f>
        <v/>
      </c>
      <c r="W714" s="63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3">
        <f>IF($A714="","",IFERROR(INDEX(계정매핑!$E$5:$E$504,MATCH($F714&amp;"",계정매핑!$A$5:$A$504,0))&amp;"","공통비"))</f>
        <v/>
      </c>
      <c r="AF714" s="63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45753</v>
      </c>
      <c r="E715" s="91" t="inlineStr">
        <is>
          <t>KR</t>
        </is>
      </c>
      <c r="F715" s="91" t="n">
        <v>62201000</v>
      </c>
      <c r="G715" s="91" t="n">
        <v>1601</v>
      </c>
      <c r="H715" s="92" t="n">
        <v>694000</v>
      </c>
      <c r="I715" s="91" t="inlineStr">
        <is>
          <t>4월 통신요금 - O텔레콤</t>
        </is>
      </c>
      <c r="J715" s="91" t="inlineStr">
        <is>
          <t>V10002</t>
        </is>
      </c>
      <c r="K715" s="91" t="inlineStr">
        <is>
          <t>O텔레콤</t>
        </is>
      </c>
      <c r="M715" s="9">
        <f>IF($A715="","",VALUE($A715&amp;"")*12+VALUE($B715&amp;""))</f>
        <v/>
      </c>
      <c r="N715" s="63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3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3">
        <f>IF($A715="","",IF(COUNTIF(변동분석!$E$7:$E$506,O715)&gt;0,"Y","N"))</f>
        <v/>
      </c>
      <c r="W715" s="63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3">
        <f>IF($A715="","",IFERROR(INDEX(계정매핑!$E$5:$E$504,MATCH($F715&amp;"",계정매핑!$A$5:$A$504,0))&amp;"","공통비"))</f>
        <v/>
      </c>
      <c r="AF715" s="63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45753</v>
      </c>
      <c r="E716" s="91" t="inlineStr">
        <is>
          <t>KR</t>
        </is>
      </c>
      <c r="F716" s="91" t="n">
        <v>62501000</v>
      </c>
      <c r="G716" s="91" t="n">
        <v>1601</v>
      </c>
      <c r="H716" s="92" t="n">
        <v>451000</v>
      </c>
      <c r="I716" s="91" t="inlineStr">
        <is>
          <t>4월 회의 다과 - T케이터링</t>
        </is>
      </c>
      <c r="J716" s="91" t="inlineStr">
        <is>
          <t>V10005</t>
        </is>
      </c>
      <c r="K716" s="91" t="inlineStr">
        <is>
          <t>T케이터링</t>
        </is>
      </c>
      <c r="M716" s="9">
        <f>IF($A716="","",VALUE($A716&amp;"")*12+VALUE($B716&amp;""))</f>
        <v/>
      </c>
      <c r="N716" s="63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3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3">
        <f>IF($A716="","",IF(COUNTIF(변동분석!$E$7:$E$506,O716)&gt;0,"Y","N"))</f>
        <v/>
      </c>
      <c r="W716" s="63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3">
        <f>IF($A716="","",IFERROR(INDEX(계정매핑!$E$5:$E$504,MATCH($F716&amp;"",계정매핑!$A$5:$A$504,0))&amp;"","공통비"))</f>
        <v/>
      </c>
      <c r="AF716" s="63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45753</v>
      </c>
      <c r="E717" s="91" t="inlineStr">
        <is>
          <t>KR</t>
        </is>
      </c>
      <c r="F717" s="91" t="n">
        <v>62801000</v>
      </c>
      <c r="G717" s="91" t="n">
        <v>1301</v>
      </c>
      <c r="H717" s="92" t="n">
        <v>4701000</v>
      </c>
      <c r="I717" s="91" t="inlineStr">
        <is>
          <t>4월 사내교육 - U에듀</t>
        </is>
      </c>
      <c r="J717" s="91" t="inlineStr">
        <is>
          <t>V10030</t>
        </is>
      </c>
      <c r="K717" s="91" t="inlineStr">
        <is>
          <t>U에듀</t>
        </is>
      </c>
      <c r="M717" s="9">
        <f>IF($A717="","",VALUE($A717&amp;"")*12+VALUE($B717&amp;""))</f>
        <v/>
      </c>
      <c r="N717" s="63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3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3">
        <f>IF($A717="","",IF(COUNTIF(변동분석!$E$7:$E$506,O717)&gt;0,"Y","N"))</f>
        <v/>
      </c>
      <c r="W717" s="63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3">
        <f>IF($A717="","",IFERROR(INDEX(계정매핑!$E$5:$E$504,MATCH($F717&amp;"",계정매핑!$A$5:$A$504,0))&amp;"","공통비"))</f>
        <v/>
      </c>
      <c r="AF717" s="63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45753</v>
      </c>
      <c r="E718" s="91" t="inlineStr">
        <is>
          <t>KR</t>
        </is>
      </c>
      <c r="F718" s="91" t="n">
        <v>63201000</v>
      </c>
      <c r="G718" s="91" t="n">
        <v>1601</v>
      </c>
      <c r="H718" s="92" t="n">
        <v>5334000</v>
      </c>
      <c r="I718" s="91" t="inlineStr">
        <is>
          <t>4월 차량 유지 - D정비</t>
        </is>
      </c>
      <c r="J718" s="91" t="inlineStr">
        <is>
          <t>V10024</t>
        </is>
      </c>
      <c r="K718" s="91" t="inlineStr">
        <is>
          <t>D정비</t>
        </is>
      </c>
      <c r="M718" s="9">
        <f>IF($A718="","",VALUE($A718&amp;"")*12+VALUE($B718&amp;""))</f>
        <v/>
      </c>
      <c r="N718" s="63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3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3">
        <f>IF($A718="","",IF(COUNTIF(변동분석!$E$7:$E$506,O718)&gt;0,"Y","N"))</f>
        <v/>
      </c>
      <c r="W718" s="63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3">
        <f>IF($A718="","",IFERROR(INDEX(계정매핑!$E$5:$E$504,MATCH($F718&amp;"",계정매핑!$A$5:$A$504,0))&amp;"","공통비"))</f>
        <v/>
      </c>
      <c r="AF718" s="63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45754</v>
      </c>
      <c r="E719" s="91" t="inlineStr">
        <is>
          <t>KR</t>
        </is>
      </c>
      <c r="F719" s="91" t="n">
        <v>62101000</v>
      </c>
      <c r="G719" s="91" t="n">
        <v>1301</v>
      </c>
      <c r="H719" s="92" t="n">
        <v>200000</v>
      </c>
      <c r="I719" s="91" t="inlineStr">
        <is>
          <t>4월 국내출장 - (법인카드)</t>
        </is>
      </c>
      <c r="J719" s="91" t="inlineStr">
        <is>
          <t>V10009</t>
        </is>
      </c>
      <c r="K719" s="91" t="inlineStr">
        <is>
          <t>(법인카드)</t>
        </is>
      </c>
      <c r="M719" s="9">
        <f>IF($A719="","",VALUE($A719&amp;"")*12+VALUE($B719&amp;""))</f>
        <v/>
      </c>
      <c r="N719" s="63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3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3">
        <f>IF($A719="","",IF(COUNTIF(변동분석!$E$7:$E$506,O719)&gt;0,"Y","N"))</f>
        <v/>
      </c>
      <c r="W719" s="63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3">
        <f>IF($A719="","",IFERROR(INDEX(계정매핑!$E$5:$E$504,MATCH($F719&amp;"",계정매핑!$A$5:$A$504,0))&amp;"","공통비"))</f>
        <v/>
      </c>
      <c r="AF719" s="63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45754</v>
      </c>
      <c r="E720" s="91" t="inlineStr">
        <is>
          <t>KR</t>
        </is>
      </c>
      <c r="F720" s="91" t="n">
        <v>62301000</v>
      </c>
      <c r="G720" s="91" t="n">
        <v>1301</v>
      </c>
      <c r="H720" s="92" t="n">
        <v>289000</v>
      </c>
      <c r="I720" s="91" t="inlineStr">
        <is>
          <t>4월 소모품 구입 - Q오피스</t>
        </is>
      </c>
      <c r="J720" s="91" t="inlineStr">
        <is>
          <t>V10003</t>
        </is>
      </c>
      <c r="K720" s="91" t="inlineStr">
        <is>
          <t>Q오피스</t>
        </is>
      </c>
      <c r="M720" s="9">
        <f>IF($A720="","",VALUE($A720&amp;"")*12+VALUE($B720&amp;""))</f>
        <v/>
      </c>
      <c r="N720" s="63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3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3">
        <f>IF($A720="","",IF(COUNTIF(변동분석!$E$7:$E$506,O720)&gt;0,"Y","N"))</f>
        <v/>
      </c>
      <c r="W720" s="63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3">
        <f>IF($A720="","",IFERROR(INDEX(계정매핑!$E$5:$E$504,MATCH($F720&amp;"",계정매핑!$A$5:$A$504,0))&amp;"","공통비"))</f>
        <v/>
      </c>
      <c r="AF720" s="63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45754</v>
      </c>
      <c r="E721" s="91" t="inlineStr">
        <is>
          <t>KR</t>
        </is>
      </c>
      <c r="F721" s="91" t="n">
        <v>62301000</v>
      </c>
      <c r="G721" s="91" t="n">
        <v>1401</v>
      </c>
      <c r="H721" s="92" t="n">
        <v>62000</v>
      </c>
      <c r="I721" s="91" t="inlineStr">
        <is>
          <t>4월 소모품 구입 - R문구</t>
        </is>
      </c>
      <c r="J721" s="91" t="inlineStr">
        <is>
          <t>V10021</t>
        </is>
      </c>
      <c r="K721" s="91" t="inlineStr">
        <is>
          <t>R문구</t>
        </is>
      </c>
      <c r="M721" s="9">
        <f>IF($A721="","",VALUE($A721&amp;"")*12+VALUE($B721&amp;""))</f>
        <v/>
      </c>
      <c r="N721" s="63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3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3">
        <f>IF($A721="","",IF(COUNTIF(변동분석!$E$7:$E$506,O721)&gt;0,"Y","N"))</f>
        <v/>
      </c>
      <c r="W721" s="63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3">
        <f>IF($A721="","",IFERROR(INDEX(계정매핑!$E$5:$E$504,MATCH($F721&amp;"",계정매핑!$A$5:$A$504,0))&amp;"","공통비"))</f>
        <v/>
      </c>
      <c r="AF721" s="63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45754</v>
      </c>
      <c r="E722" s="91" t="inlineStr">
        <is>
          <t>KR</t>
        </is>
      </c>
      <c r="F722" s="91" t="n">
        <v>62501000</v>
      </c>
      <c r="G722" s="91" t="n">
        <v>1502</v>
      </c>
      <c r="H722" s="92" t="n">
        <v>264000</v>
      </c>
      <c r="I722" s="91" t="inlineStr">
        <is>
          <t>4월 회의 다과 - (법인카드)</t>
        </is>
      </c>
      <c r="J722" s="91" t="inlineStr">
        <is>
          <t>V10009</t>
        </is>
      </c>
      <c r="K722" s="91" t="inlineStr">
        <is>
          <t>(법인카드)</t>
        </is>
      </c>
      <c r="M722" s="9">
        <f>IF($A722="","",VALUE($A722&amp;"")*12+VALUE($B722&amp;""))</f>
        <v/>
      </c>
      <c r="N722" s="63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3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3">
        <f>IF($A722="","",IF(COUNTIF(변동분석!$E$7:$E$506,O722)&gt;0,"Y","N"))</f>
        <v/>
      </c>
      <c r="W722" s="63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3">
        <f>IF($A722="","",IFERROR(INDEX(계정매핑!$E$5:$E$504,MATCH($F722&amp;"",계정매핑!$A$5:$A$504,0))&amp;"","공통비"))</f>
        <v/>
      </c>
      <c r="AF722" s="63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45754</v>
      </c>
      <c r="E723" s="91" t="inlineStr">
        <is>
          <t>KR</t>
        </is>
      </c>
      <c r="F723" s="91" t="n">
        <v>62902000</v>
      </c>
      <c r="G723" s="91" t="n">
        <v>1801</v>
      </c>
      <c r="H723" s="92" t="n">
        <v>1770000</v>
      </c>
      <c r="I723" s="91" t="inlineStr">
        <is>
          <t>4월 콜 위탁 수수료(건별)</t>
        </is>
      </c>
      <c r="J723" s="91" t="inlineStr">
        <is>
          <t>V10015</t>
        </is>
      </c>
      <c r="K723" s="91" t="inlineStr">
        <is>
          <t>J콜센터</t>
        </is>
      </c>
      <c r="M723" s="9">
        <f>IF($A723="","",VALUE($A723&amp;"")*12+VALUE($B723&amp;""))</f>
        <v/>
      </c>
      <c r="N723" s="63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3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3">
        <f>IF($A723="","",IF(COUNTIF(변동분석!$E$7:$E$506,O723)&gt;0,"Y","N"))</f>
        <v/>
      </c>
      <c r="W723" s="63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3">
        <f>IF($A723="","",IFERROR(INDEX(계정매핑!$E$5:$E$504,MATCH($F723&amp;"",계정매핑!$A$5:$A$504,0))&amp;"","공통비"))</f>
        <v/>
      </c>
      <c r="AF723" s="63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45754</v>
      </c>
      <c r="E724" s="91" t="inlineStr">
        <is>
          <t>KR</t>
        </is>
      </c>
      <c r="F724" s="91" t="n">
        <v>62902000</v>
      </c>
      <c r="G724" s="91" t="n">
        <v>1951</v>
      </c>
      <c r="H724" s="92" t="n">
        <v>2164000</v>
      </c>
      <c r="I724" s="91" t="inlineStr">
        <is>
          <t>4월 업무 위탁 수수료 - J콜센터</t>
        </is>
      </c>
      <c r="J724" s="91" t="inlineStr">
        <is>
          <t>V10015</t>
        </is>
      </c>
      <c r="K724" s="91" t="inlineStr">
        <is>
          <t>J콜센터</t>
        </is>
      </c>
      <c r="M724" s="9">
        <f>IF($A724="","",VALUE($A724&amp;"")*12+VALUE($B724&amp;""))</f>
        <v/>
      </c>
      <c r="N724" s="63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3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3">
        <f>IF($A724="","",IF(COUNTIF(변동분석!$E$7:$E$506,O724)&gt;0,"Y","N"))</f>
        <v/>
      </c>
      <c r="W724" s="63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3">
        <f>IF($A724="","",IFERROR(INDEX(계정매핑!$E$5:$E$504,MATCH($F724&amp;"",계정매핑!$A$5:$A$504,0))&amp;"","공통비"))</f>
        <v/>
      </c>
      <c r="AF724" s="63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45755</v>
      </c>
      <c r="E725" s="91" t="inlineStr">
        <is>
          <t>KR</t>
        </is>
      </c>
      <c r="F725" s="91" t="n">
        <v>62101000</v>
      </c>
      <c r="G725" s="91" t="n">
        <v>1101</v>
      </c>
      <c r="H725" s="92" t="n">
        <v>338000</v>
      </c>
      <c r="I725" s="91" t="inlineStr">
        <is>
          <t>4월 국내출장 - (법인카드)</t>
        </is>
      </c>
      <c r="J725" s="91" t="inlineStr">
        <is>
          <t>V10009</t>
        </is>
      </c>
      <c r="K725" s="91" t="inlineStr">
        <is>
          <t>(법인카드)</t>
        </is>
      </c>
      <c r="M725" s="9">
        <f>IF($A725="","",VALUE($A725&amp;"")*12+VALUE($B725&amp;""))</f>
        <v/>
      </c>
      <c r="N725" s="63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3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3">
        <f>IF($A725="","",IF(COUNTIF(변동분석!$E$7:$E$506,O725)&gt;0,"Y","N"))</f>
        <v/>
      </c>
      <c r="W725" s="63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3">
        <f>IF($A725="","",IFERROR(INDEX(계정매핑!$E$5:$E$504,MATCH($F725&amp;"",계정매핑!$A$5:$A$504,0))&amp;"","공통비"))</f>
        <v/>
      </c>
      <c r="AF725" s="63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45755</v>
      </c>
      <c r="E726" s="91" t="inlineStr">
        <is>
          <t>KR</t>
        </is>
      </c>
      <c r="F726" s="91" t="n">
        <v>62101000</v>
      </c>
      <c r="G726" s="91" t="n">
        <v>1502</v>
      </c>
      <c r="H726" s="92" t="n">
        <v>368000</v>
      </c>
      <c r="I726" s="91" t="inlineStr">
        <is>
          <t>4월 국내출장 - (법인카드)</t>
        </is>
      </c>
      <c r="J726" s="91" t="inlineStr">
        <is>
          <t>V10009</t>
        </is>
      </c>
      <c r="K726" s="91" t="inlineStr">
        <is>
          <t>(법인카드)</t>
        </is>
      </c>
      <c r="M726" s="9">
        <f>IF($A726="","",VALUE($A726&amp;"")*12+VALUE($B726&amp;""))</f>
        <v/>
      </c>
      <c r="N726" s="63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3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3">
        <f>IF($A726="","",IF(COUNTIF(변동분석!$E$7:$E$506,O726)&gt;0,"Y","N"))</f>
        <v/>
      </c>
      <c r="W726" s="63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3">
        <f>IF($A726="","",IFERROR(INDEX(계정매핑!$E$5:$E$504,MATCH($F726&amp;"",계정매핑!$A$5:$A$504,0))&amp;"","공통비"))</f>
        <v/>
      </c>
      <c r="AF726" s="63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45755</v>
      </c>
      <c r="E727" s="91" t="inlineStr">
        <is>
          <t>KR</t>
        </is>
      </c>
      <c r="F727" s="91" t="n">
        <v>62101000</v>
      </c>
      <c r="G727" s="91" t="n">
        <v>1701</v>
      </c>
      <c r="H727" s="92" t="n">
        <v>311000</v>
      </c>
      <c r="I727" s="91" t="inlineStr">
        <is>
          <t>4월 국내출장 - (법인카드)</t>
        </is>
      </c>
      <c r="J727" s="91" t="inlineStr">
        <is>
          <t>V10009</t>
        </is>
      </c>
      <c r="K727" s="91" t="inlineStr">
        <is>
          <t>(법인카드)</t>
        </is>
      </c>
      <c r="M727" s="9">
        <f>IF($A727="","",VALUE($A727&amp;"")*12+VALUE($B727&amp;""))</f>
        <v/>
      </c>
      <c r="N727" s="63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3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3">
        <f>IF($A727="","",IF(COUNTIF(변동분석!$E$7:$E$506,O727)&gt;0,"Y","N"))</f>
        <v/>
      </c>
      <c r="W727" s="63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3">
        <f>IF($A727="","",IFERROR(INDEX(계정매핑!$E$5:$E$504,MATCH($F727&amp;"",계정매핑!$A$5:$A$504,0))&amp;"","공통비"))</f>
        <v/>
      </c>
      <c r="AF727" s="63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45755</v>
      </c>
      <c r="E728" s="91" t="inlineStr">
        <is>
          <t>KR</t>
        </is>
      </c>
      <c r="F728" s="91" t="n">
        <v>62102000</v>
      </c>
      <c r="G728" s="91" t="n">
        <v>1401</v>
      </c>
      <c r="H728" s="92" t="n">
        <v>110000</v>
      </c>
      <c r="I728" s="91" t="inlineStr">
        <is>
          <t>4월 해외출장 - N호텔</t>
        </is>
      </c>
      <c r="J728" s="91" t="inlineStr">
        <is>
          <t>V10008</t>
        </is>
      </c>
      <c r="K728" s="91" t="inlineStr">
        <is>
          <t>N호텔</t>
        </is>
      </c>
      <c r="M728" s="9">
        <f>IF($A728="","",VALUE($A728&amp;"")*12+VALUE($B728&amp;""))</f>
        <v/>
      </c>
      <c r="N728" s="63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3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3">
        <f>IF($A728="","",IF(COUNTIF(변동분석!$E$7:$E$506,O728)&gt;0,"Y","N"))</f>
        <v/>
      </c>
      <c r="W728" s="63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3">
        <f>IF($A728="","",IFERROR(INDEX(계정매핑!$E$5:$E$504,MATCH($F728&amp;"",계정매핑!$A$5:$A$504,0))&amp;"","공통비"))</f>
        <v/>
      </c>
      <c r="AF728" s="63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45755</v>
      </c>
      <c r="E729" s="91" t="inlineStr">
        <is>
          <t>KR</t>
        </is>
      </c>
      <c r="F729" s="91" t="n">
        <v>62102000</v>
      </c>
      <c r="G729" s="91" t="n">
        <v>1501</v>
      </c>
      <c r="H729" s="92" t="n">
        <v>90000</v>
      </c>
      <c r="I729" s="91" t="inlineStr">
        <is>
          <t>4월 해외출장 - N호텔</t>
        </is>
      </c>
      <c r="J729" s="91" t="inlineStr">
        <is>
          <t>V10008</t>
        </is>
      </c>
      <c r="K729" s="91" t="inlineStr">
        <is>
          <t>N호텔</t>
        </is>
      </c>
      <c r="M729" s="9">
        <f>IF($A729="","",VALUE($A729&amp;"")*12+VALUE($B729&amp;""))</f>
        <v/>
      </c>
      <c r="N729" s="63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3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3">
        <f>IF($A729="","",IF(COUNTIF(변동분석!$E$7:$E$506,O729)&gt;0,"Y","N"))</f>
        <v/>
      </c>
      <c r="W729" s="63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3">
        <f>IF($A729="","",IFERROR(INDEX(계정매핑!$E$5:$E$504,MATCH($F729&amp;"",계정매핑!$A$5:$A$504,0))&amp;"","공통비"))</f>
        <v/>
      </c>
      <c r="AF729" s="63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45755</v>
      </c>
      <c r="E730" s="91" t="inlineStr">
        <is>
          <t>KR</t>
        </is>
      </c>
      <c r="F730" s="91" t="n">
        <v>62102000</v>
      </c>
      <c r="G730" s="91" t="n">
        <v>1701</v>
      </c>
      <c r="H730" s="92" t="n">
        <v>63000</v>
      </c>
      <c r="I730" s="91" t="inlineStr">
        <is>
          <t>4월 해외출장 - N호텔</t>
        </is>
      </c>
      <c r="J730" s="91" t="inlineStr">
        <is>
          <t>V10008</t>
        </is>
      </c>
      <c r="K730" s="91" t="inlineStr">
        <is>
          <t>N호텔</t>
        </is>
      </c>
      <c r="M730" s="9">
        <f>IF($A730="","",VALUE($A730&amp;"")*12+VALUE($B730&amp;""))</f>
        <v/>
      </c>
      <c r="N730" s="63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3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3">
        <f>IF($A730="","",IF(COUNTIF(변동분석!$E$7:$E$506,O730)&gt;0,"Y","N"))</f>
        <v/>
      </c>
      <c r="W730" s="63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3">
        <f>IF($A730="","",IFERROR(INDEX(계정매핑!$E$5:$E$504,MATCH($F730&amp;"",계정매핑!$A$5:$A$504,0))&amp;"","공통비"))</f>
        <v/>
      </c>
      <c r="AF730" s="63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45755</v>
      </c>
      <c r="E731" s="91" t="inlineStr">
        <is>
          <t>KR</t>
        </is>
      </c>
      <c r="F731" s="91" t="n">
        <v>62301000</v>
      </c>
      <c r="G731" s="91" t="n">
        <v>1701</v>
      </c>
      <c r="H731" s="92" t="n">
        <v>209000</v>
      </c>
      <c r="I731" s="91" t="inlineStr">
        <is>
          <t>4월 소모품 구입 - R문구</t>
        </is>
      </c>
      <c r="J731" s="91" t="inlineStr">
        <is>
          <t>V10021</t>
        </is>
      </c>
      <c r="K731" s="91" t="inlineStr">
        <is>
          <t>R문구</t>
        </is>
      </c>
      <c r="M731" s="9">
        <f>IF($A731="","",VALUE($A731&amp;"")*12+VALUE($B731&amp;""))</f>
        <v/>
      </c>
      <c r="N731" s="63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3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3">
        <f>IF($A731="","",IF(COUNTIF(변동분석!$E$7:$E$506,O731)&gt;0,"Y","N"))</f>
        <v/>
      </c>
      <c r="W731" s="63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3">
        <f>IF($A731="","",IFERROR(INDEX(계정매핑!$E$5:$E$504,MATCH($F731&amp;"",계정매핑!$A$5:$A$504,0))&amp;"","공통비"))</f>
        <v/>
      </c>
      <c r="AF731" s="63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45755</v>
      </c>
      <c r="E732" s="91" t="inlineStr">
        <is>
          <t>KR</t>
        </is>
      </c>
      <c r="F732" s="91" t="n">
        <v>62601000</v>
      </c>
      <c r="G732" s="91" t="n">
        <v>1301</v>
      </c>
      <c r="H732" s="92" t="n">
        <v>1096000</v>
      </c>
      <c r="I732" s="91" t="inlineStr">
        <is>
          <t>4월 업무추진 - (법인카드)</t>
        </is>
      </c>
      <c r="J732" s="91" t="inlineStr">
        <is>
          <t>V10009</t>
        </is>
      </c>
      <c r="K732" s="91" t="inlineStr">
        <is>
          <t>(법인카드)</t>
        </is>
      </c>
      <c r="M732" s="9">
        <f>IF($A732="","",VALUE($A732&amp;"")*12+VALUE($B732&amp;""))</f>
        <v/>
      </c>
      <c r="N732" s="63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3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3">
        <f>IF($A732="","",IF(COUNTIF(변동분석!$E$7:$E$506,O732)&gt;0,"Y","N"))</f>
        <v/>
      </c>
      <c r="W732" s="63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3">
        <f>IF($A732="","",IFERROR(INDEX(계정매핑!$E$5:$E$504,MATCH($F732&amp;"",계정매핑!$A$5:$A$504,0))&amp;"","공통비"))</f>
        <v/>
      </c>
      <c r="AF732" s="63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45755</v>
      </c>
      <c r="E733" s="91" t="inlineStr">
        <is>
          <t>KR</t>
        </is>
      </c>
      <c r="F733" s="91" t="n">
        <v>62802000</v>
      </c>
      <c r="G733" s="91" t="n">
        <v>1301</v>
      </c>
      <c r="H733" s="92" t="n">
        <v>3221000</v>
      </c>
      <c r="I733" s="91" t="inlineStr">
        <is>
          <t>4월 위탁교육 - I교육원</t>
        </is>
      </c>
      <c r="J733" s="91" t="inlineStr">
        <is>
          <t>V10018</t>
        </is>
      </c>
      <c r="K733" s="91" t="inlineStr">
        <is>
          <t>I교육원</t>
        </is>
      </c>
      <c r="M733" s="9">
        <f>IF($A733="","",VALUE($A733&amp;"")*12+VALUE($B733&amp;""))</f>
        <v/>
      </c>
      <c r="N733" s="63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3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3">
        <f>IF($A733="","",IF(COUNTIF(변동분석!$E$7:$E$506,O733)&gt;0,"Y","N"))</f>
        <v/>
      </c>
      <c r="W733" s="63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3">
        <f>IF($A733="","",IFERROR(INDEX(계정매핑!$E$5:$E$504,MATCH($F733&amp;"",계정매핑!$A$5:$A$504,0))&amp;"","공통비"))</f>
        <v/>
      </c>
      <c r="AF733" s="63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45755</v>
      </c>
      <c r="E734" s="91" t="inlineStr">
        <is>
          <t>KR</t>
        </is>
      </c>
      <c r="F734" s="91" t="n">
        <v>62902000</v>
      </c>
      <c r="G734" s="91" t="n">
        <v>1801</v>
      </c>
      <c r="H734" s="92" t="n">
        <v>1798000</v>
      </c>
      <c r="I734" s="91" t="inlineStr">
        <is>
          <t>4월 콜 위탁 수수료(건별)</t>
        </is>
      </c>
      <c r="J734" s="91" t="inlineStr">
        <is>
          <t>V10015</t>
        </is>
      </c>
      <c r="K734" s="91" t="inlineStr">
        <is>
          <t>J콜센터</t>
        </is>
      </c>
      <c r="M734" s="9">
        <f>IF($A734="","",VALUE($A734&amp;"")*12+VALUE($B734&amp;""))</f>
        <v/>
      </c>
      <c r="N734" s="63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3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3">
        <f>IF($A734="","",IF(COUNTIF(변동분석!$E$7:$E$506,O734)&gt;0,"Y","N"))</f>
        <v/>
      </c>
      <c r="W734" s="63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3">
        <f>IF($A734="","",IFERROR(INDEX(계정매핑!$E$5:$E$504,MATCH($F734&amp;"",계정매핑!$A$5:$A$504,0))&amp;"","공통비"))</f>
        <v/>
      </c>
      <c r="AF734" s="63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45756</v>
      </c>
      <c r="E735" s="91" t="inlineStr">
        <is>
          <t>KR</t>
        </is>
      </c>
      <c r="F735" s="91" t="n">
        <v>62101000</v>
      </c>
      <c r="G735" s="91" t="n">
        <v>1602</v>
      </c>
      <c r="H735" s="92" t="n">
        <v>1388000</v>
      </c>
      <c r="I735" s="91" t="inlineStr">
        <is>
          <t>4월 국내출장 - M항공</t>
        </is>
      </c>
      <c r="J735" s="91" t="inlineStr">
        <is>
          <t>V10001</t>
        </is>
      </c>
      <c r="K735" s="91" t="inlineStr">
        <is>
          <t>M항공</t>
        </is>
      </c>
      <c r="M735" s="9">
        <f>IF($A735="","",VALUE($A735&amp;"")*12+VALUE($B735&amp;""))</f>
        <v/>
      </c>
      <c r="N735" s="63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3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3">
        <f>IF($A735="","",IF(COUNTIF(변동분석!$E$7:$E$506,O735)&gt;0,"Y","N"))</f>
        <v/>
      </c>
      <c r="W735" s="63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3">
        <f>IF($A735="","",IFERROR(INDEX(계정매핑!$E$5:$E$504,MATCH($F735&amp;"",계정매핑!$A$5:$A$504,0))&amp;"","공통비"))</f>
        <v/>
      </c>
      <c r="AF735" s="63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45756</v>
      </c>
      <c r="E736" s="91" t="inlineStr">
        <is>
          <t>KR</t>
        </is>
      </c>
      <c r="F736" s="91" t="n">
        <v>62201000</v>
      </c>
      <c r="G736" s="91" t="n">
        <v>1101</v>
      </c>
      <c r="H736" s="92" t="n">
        <v>151000</v>
      </c>
      <c r="I736" s="91" t="inlineStr">
        <is>
          <t>4월 통신요금 - O텔레콤</t>
        </is>
      </c>
      <c r="J736" s="91" t="inlineStr">
        <is>
          <t>V10002</t>
        </is>
      </c>
      <c r="K736" s="91" t="inlineStr">
        <is>
          <t>O텔레콤</t>
        </is>
      </c>
      <c r="M736" s="9">
        <f>IF($A736="","",VALUE($A736&amp;"")*12+VALUE($B736&amp;""))</f>
        <v/>
      </c>
      <c r="N736" s="63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3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3">
        <f>IF($A736="","",IF(COUNTIF(변동분석!$E$7:$E$506,O736)&gt;0,"Y","N"))</f>
        <v/>
      </c>
      <c r="W736" s="63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3">
        <f>IF($A736="","",IFERROR(INDEX(계정매핑!$E$5:$E$504,MATCH($F736&amp;"",계정매핑!$A$5:$A$504,0))&amp;"","공통비"))</f>
        <v/>
      </c>
      <c r="AF736" s="63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45756</v>
      </c>
      <c r="E737" s="91" t="inlineStr">
        <is>
          <t>KR</t>
        </is>
      </c>
      <c r="F737" s="91" t="n">
        <v>62201000</v>
      </c>
      <c r="G737" s="91" t="n">
        <v>1951</v>
      </c>
      <c r="H737" s="92" t="n">
        <v>165000</v>
      </c>
      <c r="I737" s="91" t="inlineStr">
        <is>
          <t>4월 통신요금 - O텔레콤</t>
        </is>
      </c>
      <c r="J737" s="91" t="inlineStr">
        <is>
          <t>V10002</t>
        </is>
      </c>
      <c r="K737" s="91" t="inlineStr">
        <is>
          <t>O텔레콤</t>
        </is>
      </c>
      <c r="M737" s="9">
        <f>IF($A737="","",VALUE($A737&amp;"")*12+VALUE($B737&amp;""))</f>
        <v/>
      </c>
      <c r="N737" s="63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3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3">
        <f>IF($A737="","",IF(COUNTIF(변동분석!$E$7:$E$506,O737)&gt;0,"Y","N"))</f>
        <v/>
      </c>
      <c r="W737" s="63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3">
        <f>IF($A737="","",IFERROR(INDEX(계정매핑!$E$5:$E$504,MATCH($F737&amp;"",계정매핑!$A$5:$A$504,0))&amp;"","공통비"))</f>
        <v/>
      </c>
      <c r="AF737" s="63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45756</v>
      </c>
      <c r="E738" s="91" t="inlineStr">
        <is>
          <t>KR</t>
        </is>
      </c>
      <c r="F738" s="91" t="n">
        <v>62301000</v>
      </c>
      <c r="G738" s="91" t="n">
        <v>1101</v>
      </c>
      <c r="H738" s="92" t="n">
        <v>213000</v>
      </c>
      <c r="I738" s="91" t="inlineStr">
        <is>
          <t>4월 소모품 구입 - R문구</t>
        </is>
      </c>
      <c r="J738" s="91" t="inlineStr">
        <is>
          <t>V10021</t>
        </is>
      </c>
      <c r="K738" s="91" t="inlineStr">
        <is>
          <t>R문구</t>
        </is>
      </c>
      <c r="M738" s="9">
        <f>IF($A738="","",VALUE($A738&amp;"")*12+VALUE($B738&amp;""))</f>
        <v/>
      </c>
      <c r="N738" s="63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3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3">
        <f>IF($A738="","",IF(COUNTIF(변동분석!$E$7:$E$506,O738)&gt;0,"Y","N"))</f>
        <v/>
      </c>
      <c r="W738" s="63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3">
        <f>IF($A738="","",IFERROR(INDEX(계정매핑!$E$5:$E$504,MATCH($F738&amp;"",계정매핑!$A$5:$A$504,0))&amp;"","공통비"))</f>
        <v/>
      </c>
      <c r="AF738" s="63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45756</v>
      </c>
      <c r="E739" s="91" t="inlineStr">
        <is>
          <t>KR</t>
        </is>
      </c>
      <c r="F739" s="91" t="n">
        <v>62501000</v>
      </c>
      <c r="G739" s="91" t="n">
        <v>1101</v>
      </c>
      <c r="H739" s="92" t="n">
        <v>236000</v>
      </c>
      <c r="I739" s="91" t="inlineStr">
        <is>
          <t>4월 회의 다과 - (법인카드)</t>
        </is>
      </c>
      <c r="J739" s="91" t="inlineStr">
        <is>
          <t>V10009</t>
        </is>
      </c>
      <c r="K739" s="91" t="inlineStr">
        <is>
          <t>(법인카드)</t>
        </is>
      </c>
      <c r="M739" s="9">
        <f>IF($A739="","",VALUE($A739&amp;"")*12+VALUE($B739&amp;""))</f>
        <v/>
      </c>
      <c r="N739" s="63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3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3">
        <f>IF($A739="","",IF(COUNTIF(변동분석!$E$7:$E$506,O739)&gt;0,"Y","N"))</f>
        <v/>
      </c>
      <c r="W739" s="63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3">
        <f>IF($A739="","",IFERROR(INDEX(계정매핑!$E$5:$E$504,MATCH($F739&amp;"",계정매핑!$A$5:$A$504,0))&amp;"","공통비"))</f>
        <v/>
      </c>
      <c r="AF739" s="63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45756</v>
      </c>
      <c r="E740" s="91" t="inlineStr">
        <is>
          <t>KR</t>
        </is>
      </c>
      <c r="F740" s="91" t="n">
        <v>62901000</v>
      </c>
      <c r="G740" s="91" t="n">
        <v>1201</v>
      </c>
      <c r="H740" s="92" t="n">
        <v>5585000</v>
      </c>
      <c r="I740" s="91" t="inlineStr">
        <is>
          <t>4월 자문 수수료 - W컨설팅</t>
        </is>
      </c>
      <c r="J740" s="91" t="inlineStr">
        <is>
          <t>V10006</t>
        </is>
      </c>
      <c r="K740" s="91" t="inlineStr">
        <is>
          <t>W컨설팅</t>
        </is>
      </c>
      <c r="M740" s="9">
        <f>IF($A740="","",VALUE($A740&amp;"")*12+VALUE($B740&amp;""))</f>
        <v/>
      </c>
      <c r="N740" s="63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3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3">
        <f>IF($A740="","",IF(COUNTIF(변동분석!$E$7:$E$506,O740)&gt;0,"Y","N"))</f>
        <v/>
      </c>
      <c r="W740" s="63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3">
        <f>IF($A740="","",IFERROR(INDEX(계정매핑!$E$5:$E$504,MATCH($F740&amp;"",계정매핑!$A$5:$A$504,0))&amp;"","공통비"))</f>
        <v/>
      </c>
      <c r="AF740" s="63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45756</v>
      </c>
      <c r="E741" s="91" t="inlineStr">
        <is>
          <t>KR</t>
        </is>
      </c>
      <c r="F741" s="91" t="n">
        <v>63001000</v>
      </c>
      <c r="G741" s="91" t="n">
        <v>1951</v>
      </c>
      <c r="H741" s="92" t="n">
        <v>1824000</v>
      </c>
      <c r="I741" s="91" t="inlineStr">
        <is>
          <t>4월 SW 유지보수 - Y소프트</t>
        </is>
      </c>
      <c r="J741" s="91" t="inlineStr">
        <is>
          <t>V10016</t>
        </is>
      </c>
      <c r="K741" s="91" t="inlineStr">
        <is>
          <t>Y소프트</t>
        </is>
      </c>
      <c r="M741" s="9">
        <f>IF($A741="","",VALUE($A741&amp;"")*12+VALUE($B741&amp;""))</f>
        <v/>
      </c>
      <c r="N741" s="63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3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3">
        <f>IF($A741="","",IF(COUNTIF(변동분석!$E$7:$E$506,O741)&gt;0,"Y","N"))</f>
        <v/>
      </c>
      <c r="W741" s="63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3">
        <f>IF($A741="","",IFERROR(INDEX(계정매핑!$E$5:$E$504,MATCH($F741&amp;"",계정매핑!$A$5:$A$504,0))&amp;"","공통비"))</f>
        <v/>
      </c>
      <c r="AF741" s="63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45756</v>
      </c>
      <c r="E742" s="91" t="inlineStr">
        <is>
          <t>KR</t>
        </is>
      </c>
      <c r="F742" s="91" t="n">
        <v>63101000</v>
      </c>
      <c r="G742" s="91" t="n">
        <v>1601</v>
      </c>
      <c r="H742" s="92" t="n">
        <v>4849000</v>
      </c>
      <c r="I742" s="91" t="inlineStr">
        <is>
          <t>4월 사무실 임차료 - BB부동산</t>
        </is>
      </c>
      <c r="J742" s="91" t="inlineStr">
        <is>
          <t>V10027</t>
        </is>
      </c>
      <c r="K742" s="91" t="inlineStr">
        <is>
          <t>BB부동산</t>
        </is>
      </c>
      <c r="M742" s="9">
        <f>IF($A742="","",VALUE($A742&amp;"")*12+VALUE($B742&amp;""))</f>
        <v/>
      </c>
      <c r="N742" s="63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3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3">
        <f>IF($A742="","",IF(COUNTIF(변동분석!$E$7:$E$506,O742)&gt;0,"Y","N"))</f>
        <v/>
      </c>
      <c r="W742" s="63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3">
        <f>IF($A742="","",IFERROR(INDEX(계정매핑!$E$5:$E$504,MATCH($F742&amp;"",계정매핑!$A$5:$A$504,0))&amp;"","공통비"))</f>
        <v/>
      </c>
      <c r="AF742" s="63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45756</v>
      </c>
      <c r="E743" s="91" t="inlineStr">
        <is>
          <t>KR</t>
        </is>
      </c>
      <c r="F743" s="91" t="n">
        <v>63201000</v>
      </c>
      <c r="G743" s="91" t="n">
        <v>1602</v>
      </c>
      <c r="H743" s="92" t="n">
        <v>1890000</v>
      </c>
      <c r="I743" s="91" t="inlineStr">
        <is>
          <t>4월 차량 유지 - H에너지</t>
        </is>
      </c>
      <c r="J743" s="91" t="inlineStr">
        <is>
          <t>V10029</t>
        </is>
      </c>
      <c r="K743" s="91" t="inlineStr">
        <is>
          <t>H에너지</t>
        </is>
      </c>
      <c r="M743" s="9">
        <f>IF($A743="","",VALUE($A743&amp;"")*12+VALUE($B743&amp;""))</f>
        <v/>
      </c>
      <c r="N743" s="63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3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3">
        <f>IF($A743="","",IF(COUNTIF(변동분석!$E$7:$E$506,O743)&gt;0,"Y","N"))</f>
        <v/>
      </c>
      <c r="W743" s="63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3">
        <f>IF($A743="","",IFERROR(INDEX(계정매핑!$E$5:$E$504,MATCH($F743&amp;"",계정매핑!$A$5:$A$504,0))&amp;"","공통비"))</f>
        <v/>
      </c>
      <c r="AF743" s="63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45757</v>
      </c>
      <c r="E744" s="91" t="inlineStr">
        <is>
          <t>KR</t>
        </is>
      </c>
      <c r="F744" s="91" t="n">
        <v>62101000</v>
      </c>
      <c r="G744" s="91" t="n">
        <v>1101</v>
      </c>
      <c r="H744" s="92" t="n">
        <v>588000</v>
      </c>
      <c r="I744" s="91" t="inlineStr">
        <is>
          <t>4월 국내출장 - (법인카드)</t>
        </is>
      </c>
      <c r="J744" s="91" t="inlineStr">
        <is>
          <t>V10009</t>
        </is>
      </c>
      <c r="K744" s="91" t="inlineStr">
        <is>
          <t>(법인카드)</t>
        </is>
      </c>
      <c r="M744" s="9">
        <f>IF($A744="","",VALUE($A744&amp;"")*12+VALUE($B744&amp;""))</f>
        <v/>
      </c>
      <c r="N744" s="63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3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3">
        <f>IF($A744="","",IF(COUNTIF(변동분석!$E$7:$E$506,O744)&gt;0,"Y","N"))</f>
        <v/>
      </c>
      <c r="W744" s="63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3">
        <f>IF($A744="","",IFERROR(INDEX(계정매핑!$E$5:$E$504,MATCH($F744&amp;"",계정매핑!$A$5:$A$504,0))&amp;"","공통비"))</f>
        <v/>
      </c>
      <c r="AF744" s="63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45757</v>
      </c>
      <c r="E745" s="91" t="inlineStr">
        <is>
          <t>KR</t>
        </is>
      </c>
      <c r="F745" s="91" t="n">
        <v>62101000</v>
      </c>
      <c r="G745" s="91" t="n">
        <v>1301</v>
      </c>
      <c r="H745" s="92" t="n">
        <v>247000</v>
      </c>
      <c r="I745" s="91" t="inlineStr">
        <is>
          <t>4월 국내출장 - M항공</t>
        </is>
      </c>
      <c r="J745" s="91" t="inlineStr">
        <is>
          <t>V10001</t>
        </is>
      </c>
      <c r="K745" s="91" t="inlineStr">
        <is>
          <t>M항공</t>
        </is>
      </c>
      <c r="M745" s="9">
        <f>IF($A745="","",VALUE($A745&amp;"")*12+VALUE($B745&amp;""))</f>
        <v/>
      </c>
      <c r="N745" s="63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3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3">
        <f>IF($A745="","",IF(COUNTIF(변동분석!$E$7:$E$506,O745)&gt;0,"Y","N"))</f>
        <v/>
      </c>
      <c r="W745" s="63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3">
        <f>IF($A745="","",IFERROR(INDEX(계정매핑!$E$5:$E$504,MATCH($F745&amp;"",계정매핑!$A$5:$A$504,0))&amp;"","공통비"))</f>
        <v/>
      </c>
      <c r="AF745" s="63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45757</v>
      </c>
      <c r="E746" s="91" t="inlineStr">
        <is>
          <t>KR</t>
        </is>
      </c>
      <c r="F746" s="91" t="n">
        <v>62101000</v>
      </c>
      <c r="G746" s="91" t="n">
        <v>1701</v>
      </c>
      <c r="H746" s="92" t="n">
        <v>174000</v>
      </c>
      <c r="I746" s="91" t="inlineStr">
        <is>
          <t>4월 국내출장 - L여행사</t>
        </is>
      </c>
      <c r="J746" s="91" t="inlineStr">
        <is>
          <t>V10017</t>
        </is>
      </c>
      <c r="K746" s="91" t="inlineStr">
        <is>
          <t>L여행사</t>
        </is>
      </c>
      <c r="M746" s="9">
        <f>IF($A746="","",VALUE($A746&amp;"")*12+VALUE($B746&amp;""))</f>
        <v/>
      </c>
      <c r="N746" s="63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3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3">
        <f>IF($A746="","",IF(COUNTIF(변동분석!$E$7:$E$506,O746)&gt;0,"Y","N"))</f>
        <v/>
      </c>
      <c r="W746" s="63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3">
        <f>IF($A746="","",IFERROR(INDEX(계정매핑!$E$5:$E$504,MATCH($F746&amp;"",계정매핑!$A$5:$A$504,0))&amp;"","공통비"))</f>
        <v/>
      </c>
      <c r="AF746" s="63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45757</v>
      </c>
      <c r="E747" s="91" t="inlineStr">
        <is>
          <t>KR</t>
        </is>
      </c>
      <c r="F747" s="91" t="n">
        <v>62101000</v>
      </c>
      <c r="G747" s="91" t="n">
        <v>1951</v>
      </c>
      <c r="H747" s="92" t="n">
        <v>245000</v>
      </c>
      <c r="I747" s="91" t="inlineStr">
        <is>
          <t>4월 국내출장 - M항공</t>
        </is>
      </c>
      <c r="J747" s="91" t="inlineStr">
        <is>
          <t>V10001</t>
        </is>
      </c>
      <c r="K747" s="91" t="inlineStr">
        <is>
          <t>M항공</t>
        </is>
      </c>
      <c r="M747" s="9">
        <f>IF($A747="","",VALUE($A747&amp;"")*12+VALUE($B747&amp;""))</f>
        <v/>
      </c>
      <c r="N747" s="63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3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3">
        <f>IF($A747="","",IF(COUNTIF(변동분석!$E$7:$E$506,O747)&gt;0,"Y","N"))</f>
        <v/>
      </c>
      <c r="W747" s="63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3">
        <f>IF($A747="","",IFERROR(INDEX(계정매핑!$E$5:$E$504,MATCH($F747&amp;"",계정매핑!$A$5:$A$504,0))&amp;"","공통비"))</f>
        <v/>
      </c>
      <c r="AF747" s="63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45757</v>
      </c>
      <c r="E748" s="91" t="inlineStr">
        <is>
          <t>KR</t>
        </is>
      </c>
      <c r="F748" s="91" t="n">
        <v>62102000</v>
      </c>
      <c r="G748" s="91" t="n">
        <v>1201</v>
      </c>
      <c r="H748" s="92" t="n">
        <v>61000</v>
      </c>
      <c r="I748" s="91" t="inlineStr">
        <is>
          <t>4월 해외출장 - M항공</t>
        </is>
      </c>
      <c r="J748" s="91" t="inlineStr">
        <is>
          <t>V10001</t>
        </is>
      </c>
      <c r="K748" s="91" t="inlineStr">
        <is>
          <t>M항공</t>
        </is>
      </c>
      <c r="M748" s="9">
        <f>IF($A748="","",VALUE($A748&amp;"")*12+VALUE($B748&amp;""))</f>
        <v/>
      </c>
      <c r="N748" s="63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3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3">
        <f>IF($A748="","",IF(COUNTIF(변동분석!$E$7:$E$506,O748)&gt;0,"Y","N"))</f>
        <v/>
      </c>
      <c r="W748" s="63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3">
        <f>IF($A748="","",IFERROR(INDEX(계정매핑!$E$5:$E$504,MATCH($F748&amp;"",계정매핑!$A$5:$A$504,0))&amp;"","공통비"))</f>
        <v/>
      </c>
      <c r="AF748" s="63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45757</v>
      </c>
      <c r="E749" s="91" t="inlineStr">
        <is>
          <t>KR</t>
        </is>
      </c>
      <c r="F749" s="91" t="n">
        <v>62201000</v>
      </c>
      <c r="G749" s="91" t="n">
        <v>1101</v>
      </c>
      <c r="H749" s="92" t="n">
        <v>241000</v>
      </c>
      <c r="I749" s="91" t="inlineStr">
        <is>
          <t>4월 통신요금 - O텔레콤</t>
        </is>
      </c>
      <c r="J749" s="91" t="inlineStr">
        <is>
          <t>V10002</t>
        </is>
      </c>
      <c r="K749" s="91" t="inlineStr">
        <is>
          <t>O텔레콤</t>
        </is>
      </c>
      <c r="M749" s="9">
        <f>IF($A749="","",VALUE($A749&amp;"")*12+VALUE($B749&amp;""))</f>
        <v/>
      </c>
      <c r="N749" s="63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3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3">
        <f>IF($A749="","",IF(COUNTIF(변동분석!$E$7:$E$506,O749)&gt;0,"Y","N"))</f>
        <v/>
      </c>
      <c r="W749" s="63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3">
        <f>IF($A749="","",IFERROR(INDEX(계정매핑!$E$5:$E$504,MATCH($F749&amp;"",계정매핑!$A$5:$A$504,0))&amp;"","공통비"))</f>
        <v/>
      </c>
      <c r="AF749" s="63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45757</v>
      </c>
      <c r="E750" s="91" t="inlineStr">
        <is>
          <t>KR</t>
        </is>
      </c>
      <c r="F750" s="91" t="n">
        <v>62301000</v>
      </c>
      <c r="G750" s="91" t="n">
        <v>1401</v>
      </c>
      <c r="H750" s="92" t="n">
        <v>92000</v>
      </c>
      <c r="I750" s="91" t="inlineStr">
        <is>
          <t>4월 소모품 구입 - Q오피스</t>
        </is>
      </c>
      <c r="J750" s="91" t="inlineStr">
        <is>
          <t>V10003</t>
        </is>
      </c>
      <c r="K750" s="91" t="inlineStr">
        <is>
          <t>Q오피스</t>
        </is>
      </c>
      <c r="M750" s="9">
        <f>IF($A750="","",VALUE($A750&amp;"")*12+VALUE($B750&amp;""))</f>
        <v/>
      </c>
      <c r="N750" s="63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3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3">
        <f>IF($A750="","",IF(COUNTIF(변동분석!$E$7:$E$506,O750)&gt;0,"Y","N"))</f>
        <v/>
      </c>
      <c r="W750" s="63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3">
        <f>IF($A750="","",IFERROR(INDEX(계정매핑!$E$5:$E$504,MATCH($F750&amp;"",계정매핑!$A$5:$A$504,0))&amp;"","공통비"))</f>
        <v/>
      </c>
      <c r="AF750" s="63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45757</v>
      </c>
      <c r="E751" s="91" t="inlineStr">
        <is>
          <t>KR</t>
        </is>
      </c>
      <c r="F751" s="91" t="n">
        <v>62401000</v>
      </c>
      <c r="G751" s="91" t="n">
        <v>1401</v>
      </c>
      <c r="H751" s="92" t="n">
        <v>254000</v>
      </c>
      <c r="I751" s="91" t="inlineStr">
        <is>
          <t>4월 인쇄물 제작 - S출판</t>
        </is>
      </c>
      <c r="J751" s="91" t="inlineStr">
        <is>
          <t>V10014</t>
        </is>
      </c>
      <c r="K751" s="91" t="inlineStr">
        <is>
          <t>S출판</t>
        </is>
      </c>
      <c r="M751" s="9">
        <f>IF($A751="","",VALUE($A751&amp;"")*12+VALUE($B751&amp;""))</f>
        <v/>
      </c>
      <c r="N751" s="63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3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3">
        <f>IF($A751="","",IF(COUNTIF(변동분석!$E$7:$E$506,O751)&gt;0,"Y","N"))</f>
        <v/>
      </c>
      <c r="W751" s="63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3">
        <f>IF($A751="","",IFERROR(INDEX(계정매핑!$E$5:$E$504,MATCH($F751&amp;"",계정매핑!$A$5:$A$504,0))&amp;"","공통비"))</f>
        <v/>
      </c>
      <c r="AF751" s="63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45757</v>
      </c>
      <c r="E752" s="91" t="inlineStr">
        <is>
          <t>KR</t>
        </is>
      </c>
      <c r="F752" s="91" t="n">
        <v>62801000</v>
      </c>
      <c r="G752" s="91" t="n">
        <v>1301</v>
      </c>
      <c r="H752" s="92" t="n">
        <v>3757000</v>
      </c>
      <c r="I752" s="91" t="inlineStr">
        <is>
          <t>4월 사내교육 - U에듀</t>
        </is>
      </c>
      <c r="J752" s="91" t="inlineStr">
        <is>
          <t>V10030</t>
        </is>
      </c>
      <c r="K752" s="91" t="inlineStr">
        <is>
          <t>U에듀</t>
        </is>
      </c>
      <c r="M752" s="9">
        <f>IF($A752="","",VALUE($A752&amp;"")*12+VALUE($B752&amp;""))</f>
        <v/>
      </c>
      <c r="N752" s="63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3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3">
        <f>IF($A752="","",IF(COUNTIF(변동분석!$E$7:$E$506,O752)&gt;0,"Y","N"))</f>
        <v/>
      </c>
      <c r="W752" s="63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3">
        <f>IF($A752="","",IFERROR(INDEX(계정매핑!$E$5:$E$504,MATCH($F752&amp;"",계정매핑!$A$5:$A$504,0))&amp;"","공통비"))</f>
        <v/>
      </c>
      <c r="AF752" s="63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45757</v>
      </c>
      <c r="E753" s="91" t="inlineStr">
        <is>
          <t>KR</t>
        </is>
      </c>
      <c r="F753" s="91" t="n">
        <v>62802000</v>
      </c>
      <c r="G753" s="91" t="n">
        <v>1301</v>
      </c>
      <c r="H753" s="92" t="n">
        <v>5021000</v>
      </c>
      <c r="I753" s="91" t="inlineStr">
        <is>
          <t>4월 위탁교육 - I교육원</t>
        </is>
      </c>
      <c r="J753" s="91" t="inlineStr">
        <is>
          <t>V10018</t>
        </is>
      </c>
      <c r="K753" s="91" t="inlineStr">
        <is>
          <t>I교육원</t>
        </is>
      </c>
      <c r="M753" s="9">
        <f>IF($A753="","",VALUE($A753&amp;"")*12+VALUE($B753&amp;""))</f>
        <v/>
      </c>
      <c r="N753" s="63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3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3">
        <f>IF($A753="","",IF(COUNTIF(변동분석!$E$7:$E$506,O753)&gt;0,"Y","N"))</f>
        <v/>
      </c>
      <c r="W753" s="63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3">
        <f>IF($A753="","",IFERROR(INDEX(계정매핑!$E$5:$E$504,MATCH($F753&amp;"",계정매핑!$A$5:$A$504,0))&amp;"","공통비"))</f>
        <v/>
      </c>
      <c r="AF753" s="63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45757</v>
      </c>
      <c r="E754" s="91" t="inlineStr">
        <is>
          <t>KR</t>
        </is>
      </c>
      <c r="F754" s="91" t="n">
        <v>62902000</v>
      </c>
      <c r="G754" s="91" t="n">
        <v>1101</v>
      </c>
      <c r="H754" s="92" t="n">
        <v>1682000</v>
      </c>
      <c r="I754" s="91" t="inlineStr">
        <is>
          <t>4월 업무 위탁 수수료 - J콜센터</t>
        </is>
      </c>
      <c r="J754" s="91" t="inlineStr">
        <is>
          <t>V10015</t>
        </is>
      </c>
      <c r="K754" s="91" t="inlineStr">
        <is>
          <t>J콜센터</t>
        </is>
      </c>
      <c r="M754" s="9">
        <f>IF($A754="","",VALUE($A754&amp;"")*12+VALUE($B754&amp;""))</f>
        <v/>
      </c>
      <c r="N754" s="63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3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3">
        <f>IF($A754="","",IF(COUNTIF(변동분석!$E$7:$E$506,O754)&gt;0,"Y","N"))</f>
        <v/>
      </c>
      <c r="W754" s="63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3">
        <f>IF($A754="","",IFERROR(INDEX(계정매핑!$E$5:$E$504,MATCH($F754&amp;"",계정매핑!$A$5:$A$504,0))&amp;"","공통비"))</f>
        <v/>
      </c>
      <c r="AF754" s="63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45757</v>
      </c>
      <c r="E755" s="91" t="inlineStr">
        <is>
          <t>KR</t>
        </is>
      </c>
      <c r="F755" s="91" t="n">
        <v>63001000</v>
      </c>
      <c r="G755" s="91" t="n">
        <v>1701</v>
      </c>
      <c r="H755" s="92" t="n">
        <v>36964000</v>
      </c>
      <c r="I755" s="91" t="inlineStr">
        <is>
          <t>4월 SW 유지보수 - Y소프트</t>
        </is>
      </c>
      <c r="J755" s="91" t="inlineStr">
        <is>
          <t>V10016</t>
        </is>
      </c>
      <c r="K755" s="91" t="inlineStr">
        <is>
          <t>Y소프트</t>
        </is>
      </c>
      <c r="M755" s="9">
        <f>IF($A755="","",VALUE($A755&amp;"")*12+VALUE($B755&amp;""))</f>
        <v/>
      </c>
      <c r="N755" s="63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3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3">
        <f>IF($A755="","",IF(COUNTIF(변동분석!$E$7:$E$506,O755)&gt;0,"Y","N"))</f>
        <v/>
      </c>
      <c r="W755" s="63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3">
        <f>IF($A755="","",IFERROR(INDEX(계정매핑!$E$5:$E$504,MATCH($F755&amp;"",계정매핑!$A$5:$A$504,0))&amp;"","공통비"))</f>
        <v/>
      </c>
      <c r="AF755" s="63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45758</v>
      </c>
      <c r="E756" s="91" t="inlineStr">
        <is>
          <t>KR</t>
        </is>
      </c>
      <c r="F756" s="91" t="n">
        <v>62101000</v>
      </c>
      <c r="G756" s="91" t="n">
        <v>1201</v>
      </c>
      <c r="H756" s="92" t="n">
        <v>308000</v>
      </c>
      <c r="I756" s="91" t="inlineStr">
        <is>
          <t>4월 국내출장 - (법인카드)</t>
        </is>
      </c>
      <c r="J756" s="91" t="inlineStr">
        <is>
          <t>V10009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3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3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3">
        <f>IF($A756="","",IF(COUNTIF(변동분석!$E$7:$E$506,O756)&gt;0,"Y","N"))</f>
        <v/>
      </c>
      <c r="W756" s="63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3">
        <f>IF($A756="","",IFERROR(INDEX(계정매핑!$E$5:$E$504,MATCH($F756&amp;"",계정매핑!$A$5:$A$504,0))&amp;"","공통비"))</f>
        <v/>
      </c>
      <c r="AF756" s="63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45758</v>
      </c>
      <c r="E757" s="91" t="inlineStr">
        <is>
          <t>KR</t>
        </is>
      </c>
      <c r="F757" s="91" t="n">
        <v>62102000</v>
      </c>
      <c r="G757" s="91" t="n">
        <v>1601</v>
      </c>
      <c r="H757" s="92" t="n">
        <v>409000</v>
      </c>
      <c r="I757" s="91" t="inlineStr">
        <is>
          <t>4월 해외출장 - N호텔</t>
        </is>
      </c>
      <c r="J757" s="91" t="inlineStr">
        <is>
          <t>V10008</t>
        </is>
      </c>
      <c r="K757" s="91" t="inlineStr">
        <is>
          <t>N호텔</t>
        </is>
      </c>
      <c r="M757" s="9">
        <f>IF($A757="","",VALUE($A757&amp;"")*12+VALUE($B757&amp;""))</f>
        <v/>
      </c>
      <c r="N757" s="63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3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3">
        <f>IF($A757="","",IF(COUNTIF(변동분석!$E$7:$E$506,O757)&gt;0,"Y","N"))</f>
        <v/>
      </c>
      <c r="W757" s="63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3">
        <f>IF($A757="","",IFERROR(INDEX(계정매핑!$E$5:$E$504,MATCH($F757&amp;"",계정매핑!$A$5:$A$504,0))&amp;"","공통비"))</f>
        <v/>
      </c>
      <c r="AF757" s="63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45758</v>
      </c>
      <c r="E758" s="91" t="inlineStr">
        <is>
          <t>KR</t>
        </is>
      </c>
      <c r="F758" s="91" t="n">
        <v>62201000</v>
      </c>
      <c r="G758" s="91" t="n">
        <v>1201</v>
      </c>
      <c r="H758" s="92" t="n">
        <v>130000</v>
      </c>
      <c r="I758" s="91" t="inlineStr">
        <is>
          <t>4월 통신요금 - P통신</t>
        </is>
      </c>
      <c r="J758" s="91" t="inlineStr">
        <is>
          <t>V10013</t>
        </is>
      </c>
      <c r="K758" s="91" t="inlineStr">
        <is>
          <t>P통신</t>
        </is>
      </c>
      <c r="M758" s="9">
        <f>IF($A758="","",VALUE($A758&amp;"")*12+VALUE($B758&amp;""))</f>
        <v/>
      </c>
      <c r="N758" s="63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3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3">
        <f>IF($A758="","",IF(COUNTIF(변동분석!$E$7:$E$506,O758)&gt;0,"Y","N"))</f>
        <v/>
      </c>
      <c r="W758" s="63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3">
        <f>IF($A758="","",IFERROR(INDEX(계정매핑!$E$5:$E$504,MATCH($F758&amp;"",계정매핑!$A$5:$A$504,0))&amp;"","공통비"))</f>
        <v/>
      </c>
      <c r="AF758" s="63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45758</v>
      </c>
      <c r="E759" s="91" t="inlineStr">
        <is>
          <t>KR</t>
        </is>
      </c>
      <c r="F759" s="91" t="n">
        <v>62201000</v>
      </c>
      <c r="G759" s="91" t="n">
        <v>1801</v>
      </c>
      <c r="H759" s="92" t="n">
        <v>6135000</v>
      </c>
      <c r="I759" s="91" t="inlineStr">
        <is>
          <t>4월 통신요금 - P통신</t>
        </is>
      </c>
      <c r="J759" s="91" t="inlineStr">
        <is>
          <t>V10013</t>
        </is>
      </c>
      <c r="K759" s="91" t="inlineStr">
        <is>
          <t>P통신</t>
        </is>
      </c>
      <c r="M759" s="9">
        <f>IF($A759="","",VALUE($A759&amp;"")*12+VALUE($B759&amp;""))</f>
        <v/>
      </c>
      <c r="N759" s="63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3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3">
        <f>IF($A759="","",IF(COUNTIF(변동분석!$E$7:$E$506,O759)&gt;0,"Y","N"))</f>
        <v/>
      </c>
      <c r="W759" s="63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3">
        <f>IF($A759="","",IFERROR(INDEX(계정매핑!$E$5:$E$504,MATCH($F759&amp;"",계정매핑!$A$5:$A$504,0))&amp;"","공통비"))</f>
        <v/>
      </c>
      <c r="AF759" s="63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45758</v>
      </c>
      <c r="E760" s="91" t="inlineStr">
        <is>
          <t>KR</t>
        </is>
      </c>
      <c r="F760" s="91" t="n">
        <v>62301000</v>
      </c>
      <c r="G760" s="91" t="n">
        <v>1701</v>
      </c>
      <c r="H760" s="92" t="n">
        <v>233000</v>
      </c>
      <c r="I760" s="91" t="inlineStr">
        <is>
          <t>4월 소모품 구입 - R문구</t>
        </is>
      </c>
      <c r="J760" s="91" t="inlineStr">
        <is>
          <t>V10021</t>
        </is>
      </c>
      <c r="K760" s="91" t="inlineStr">
        <is>
          <t>R문구</t>
        </is>
      </c>
      <c r="M760" s="9">
        <f>IF($A760="","",VALUE($A760&amp;"")*12+VALUE($B760&amp;""))</f>
        <v/>
      </c>
      <c r="N760" s="63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3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3">
        <f>IF($A760="","",IF(COUNTIF(변동분석!$E$7:$E$506,O760)&gt;0,"Y","N"))</f>
        <v/>
      </c>
      <c r="W760" s="63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3">
        <f>IF($A760="","",IFERROR(INDEX(계정매핑!$E$5:$E$504,MATCH($F760&amp;"",계정매핑!$A$5:$A$504,0))&amp;"","공통비"))</f>
        <v/>
      </c>
      <c r="AF760" s="63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45758</v>
      </c>
      <c r="E761" s="91" t="inlineStr">
        <is>
          <t>KR</t>
        </is>
      </c>
      <c r="F761" s="91" t="n">
        <v>62401000</v>
      </c>
      <c r="G761" s="91" t="n">
        <v>1801</v>
      </c>
      <c r="H761" s="92" t="n">
        <v>3119000</v>
      </c>
      <c r="I761" s="91" t="inlineStr">
        <is>
          <t>4월 인쇄물 제작 - G인쇄</t>
        </is>
      </c>
      <c r="J761" s="91" t="inlineStr">
        <is>
          <t>V10004</t>
        </is>
      </c>
      <c r="K761" s="91" t="inlineStr">
        <is>
          <t>G인쇄</t>
        </is>
      </c>
      <c r="M761" s="9">
        <f>IF($A761="","",VALUE($A761&amp;"")*12+VALUE($B761&amp;""))</f>
        <v/>
      </c>
      <c r="N761" s="63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3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3">
        <f>IF($A761="","",IF(COUNTIF(변동분석!$E$7:$E$506,O761)&gt;0,"Y","N"))</f>
        <v/>
      </c>
      <c r="W761" s="63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3">
        <f>IF($A761="","",IFERROR(INDEX(계정매핑!$E$5:$E$504,MATCH($F761&amp;"",계정매핑!$A$5:$A$504,0))&amp;"","공통비"))</f>
        <v/>
      </c>
      <c r="AF761" s="63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45758</v>
      </c>
      <c r="E762" s="91" t="inlineStr">
        <is>
          <t>KR</t>
        </is>
      </c>
      <c r="F762" s="91" t="n">
        <v>62601000</v>
      </c>
      <c r="G762" s="91" t="n">
        <v>1101</v>
      </c>
      <c r="H762" s="92" t="n">
        <v>1350000</v>
      </c>
      <c r="I762" s="91" t="inlineStr">
        <is>
          <t>4월 업무추진 - (법인카드)</t>
        </is>
      </c>
      <c r="J762" s="91" t="inlineStr">
        <is>
          <t>V10009</t>
        </is>
      </c>
      <c r="K762" s="91" t="inlineStr">
        <is>
          <t>(법인카드)</t>
        </is>
      </c>
      <c r="M762" s="9">
        <f>IF($A762="","",VALUE($A762&amp;"")*12+VALUE($B762&amp;""))</f>
        <v/>
      </c>
      <c r="N762" s="63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3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3">
        <f>IF($A762="","",IF(COUNTIF(변동분석!$E$7:$E$506,O762)&gt;0,"Y","N"))</f>
        <v/>
      </c>
      <c r="W762" s="63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3">
        <f>IF($A762="","",IFERROR(INDEX(계정매핑!$E$5:$E$504,MATCH($F762&amp;"",계정매핑!$A$5:$A$504,0))&amp;"","공통비"))</f>
        <v/>
      </c>
      <c r="AF762" s="63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45758</v>
      </c>
      <c r="E763" s="91" t="inlineStr">
        <is>
          <t>KR</t>
        </is>
      </c>
      <c r="F763" s="91" t="n">
        <v>62701000</v>
      </c>
      <c r="G763" s="91" t="n">
        <v>1501</v>
      </c>
      <c r="H763" s="92" t="n">
        <v>77802000</v>
      </c>
      <c r="I763" s="91" t="inlineStr">
        <is>
          <t>4월 광고 집행 - F애드</t>
        </is>
      </c>
      <c r="J763" s="91" t="inlineStr">
        <is>
          <t>V10022</t>
        </is>
      </c>
      <c r="K763" s="91" t="inlineStr">
        <is>
          <t>F애드</t>
        </is>
      </c>
      <c r="M763" s="9">
        <f>IF($A763="","",VALUE($A763&amp;"")*12+VALUE($B763&amp;""))</f>
        <v/>
      </c>
      <c r="N763" s="63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3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3">
        <f>IF($A763="","",IF(COUNTIF(변동분석!$E$7:$E$506,O763)&gt;0,"Y","N"))</f>
        <v/>
      </c>
      <c r="W763" s="63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3">
        <f>IF($A763="","",IFERROR(INDEX(계정매핑!$E$5:$E$504,MATCH($F763&amp;"",계정매핑!$A$5:$A$504,0))&amp;"","공통비"))</f>
        <v/>
      </c>
      <c r="AF763" s="63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45758</v>
      </c>
      <c r="E764" s="91" t="inlineStr">
        <is>
          <t>KR</t>
        </is>
      </c>
      <c r="F764" s="91" t="n">
        <v>62801000</v>
      </c>
      <c r="G764" s="91" t="n">
        <v>1301</v>
      </c>
      <c r="H764" s="92" t="n">
        <v>4941000</v>
      </c>
      <c r="I764" s="91" t="inlineStr">
        <is>
          <t>4월 사내교육 - (사내강사료)</t>
        </is>
      </c>
      <c r="J764" s="91" t="inlineStr">
        <is>
          <t>V10023</t>
        </is>
      </c>
      <c r="K764" s="91" t="inlineStr">
        <is>
          <t>(사내강사료)</t>
        </is>
      </c>
      <c r="M764" s="9">
        <f>IF($A764="","",VALUE($A764&amp;"")*12+VALUE($B764&amp;""))</f>
        <v/>
      </c>
      <c r="N764" s="63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3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3">
        <f>IF($A764="","",IF(COUNTIF(변동분석!$E$7:$E$506,O764)&gt;0,"Y","N"))</f>
        <v/>
      </c>
      <c r="W764" s="63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3">
        <f>IF($A764="","",IFERROR(INDEX(계정매핑!$E$5:$E$504,MATCH($F764&amp;"",계정매핑!$A$5:$A$504,0))&amp;"","공통비"))</f>
        <v/>
      </c>
      <c r="AF764" s="63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45758</v>
      </c>
      <c r="E765" s="91" t="inlineStr">
        <is>
          <t>KR</t>
        </is>
      </c>
      <c r="F765" s="91" t="n">
        <v>63002000</v>
      </c>
      <c r="G765" s="91" t="n">
        <v>1951</v>
      </c>
      <c r="H765" s="92" t="n">
        <v>3235000</v>
      </c>
      <c r="I765" s="91" t="inlineStr">
        <is>
          <t>4월 클라우드 사용료 - C클라우드</t>
        </is>
      </c>
      <c r="J765" s="91" t="inlineStr">
        <is>
          <t>V10025</t>
        </is>
      </c>
      <c r="K765" s="91" t="inlineStr">
        <is>
          <t>C클라우드</t>
        </is>
      </c>
      <c r="M765" s="9">
        <f>IF($A765="","",VALUE($A765&amp;"")*12+VALUE($B765&amp;""))</f>
        <v/>
      </c>
      <c r="N765" s="63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3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3">
        <f>IF($A765="","",IF(COUNTIF(변동분석!$E$7:$E$506,O765)&gt;0,"Y","N"))</f>
        <v/>
      </c>
      <c r="W765" s="63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3">
        <f>IF($A765="","",IFERROR(INDEX(계정매핑!$E$5:$E$504,MATCH($F765&amp;"",계정매핑!$A$5:$A$504,0))&amp;"","공통비"))</f>
        <v/>
      </c>
      <c r="AF765" s="63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45759</v>
      </c>
      <c r="E766" s="91" t="inlineStr">
        <is>
          <t>KR</t>
        </is>
      </c>
      <c r="F766" s="91" t="n">
        <v>62101000</v>
      </c>
      <c r="G766" s="91" t="n">
        <v>1502</v>
      </c>
      <c r="H766" s="92" t="n">
        <v>389000</v>
      </c>
      <c r="I766" s="91" t="inlineStr">
        <is>
          <t>4월 국내출장 - M항공</t>
        </is>
      </c>
      <c r="J766" s="91" t="inlineStr">
        <is>
          <t>V10001</t>
        </is>
      </c>
      <c r="K766" s="91" t="inlineStr">
        <is>
          <t>M항공</t>
        </is>
      </c>
      <c r="M766" s="9">
        <f>IF($A766="","",VALUE($A766&amp;"")*12+VALUE($B766&amp;""))</f>
        <v/>
      </c>
      <c r="N766" s="63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3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3">
        <f>IF($A766="","",IF(COUNTIF(변동분석!$E$7:$E$506,O766)&gt;0,"Y","N"))</f>
        <v/>
      </c>
      <c r="W766" s="63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3">
        <f>IF($A766="","",IFERROR(INDEX(계정매핑!$E$5:$E$504,MATCH($F766&amp;"",계정매핑!$A$5:$A$504,0))&amp;"","공통비"))</f>
        <v/>
      </c>
      <c r="AF766" s="63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45759</v>
      </c>
      <c r="E767" s="91" t="inlineStr">
        <is>
          <t>KR</t>
        </is>
      </c>
      <c r="F767" s="91" t="n">
        <v>62102000</v>
      </c>
      <c r="G767" s="91" t="n">
        <v>1201</v>
      </c>
      <c r="H767" s="92" t="n">
        <v>85000</v>
      </c>
      <c r="I767" s="91" t="inlineStr">
        <is>
          <t>4월 해외출장 - N호텔</t>
        </is>
      </c>
      <c r="J767" s="91" t="inlineStr">
        <is>
          <t>V10008</t>
        </is>
      </c>
      <c r="K767" s="91" t="inlineStr">
        <is>
          <t>N호텔</t>
        </is>
      </c>
      <c r="M767" s="9">
        <f>IF($A767="","",VALUE($A767&amp;"")*12+VALUE($B767&amp;""))</f>
        <v/>
      </c>
      <c r="N767" s="63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3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3">
        <f>IF($A767="","",IF(COUNTIF(변동분석!$E$7:$E$506,O767)&gt;0,"Y","N"))</f>
        <v/>
      </c>
      <c r="W767" s="63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3">
        <f>IF($A767="","",IFERROR(INDEX(계정매핑!$E$5:$E$504,MATCH($F767&amp;"",계정매핑!$A$5:$A$504,0))&amp;"","공통비"))</f>
        <v/>
      </c>
      <c r="AF767" s="63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45759</v>
      </c>
      <c r="E768" s="91" t="inlineStr">
        <is>
          <t>KR</t>
        </is>
      </c>
      <c r="F768" s="91" t="n">
        <v>62201000</v>
      </c>
      <c r="G768" s="91" t="n">
        <v>1201</v>
      </c>
      <c r="H768" s="92" t="n">
        <v>185000</v>
      </c>
      <c r="I768" s="91" t="inlineStr">
        <is>
          <t>4월 통신요금 - O텔레콤</t>
        </is>
      </c>
      <c r="J768" s="91" t="inlineStr">
        <is>
          <t>V10002</t>
        </is>
      </c>
      <c r="K768" s="91" t="inlineStr">
        <is>
          <t>O텔레콤</t>
        </is>
      </c>
      <c r="M768" s="9">
        <f>IF($A768="","",VALUE($A768&amp;"")*12+VALUE($B768&amp;""))</f>
        <v/>
      </c>
      <c r="N768" s="63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3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3">
        <f>IF($A768="","",IF(COUNTIF(변동분석!$E$7:$E$506,O768)&gt;0,"Y","N"))</f>
        <v/>
      </c>
      <c r="W768" s="63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3">
        <f>IF($A768="","",IFERROR(INDEX(계정매핑!$E$5:$E$504,MATCH($F768&amp;"",계정매핑!$A$5:$A$504,0))&amp;"","공통비"))</f>
        <v/>
      </c>
      <c r="AF768" s="63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45759</v>
      </c>
      <c r="E769" s="91" t="inlineStr">
        <is>
          <t>KR</t>
        </is>
      </c>
      <c r="F769" s="91" t="n">
        <v>62201000</v>
      </c>
      <c r="G769" s="91" t="n">
        <v>1801</v>
      </c>
      <c r="H769" s="92" t="n">
        <v>6195000</v>
      </c>
      <c r="I769" s="91" t="inlineStr">
        <is>
          <t>4월 통신요금 - O텔레콤</t>
        </is>
      </c>
      <c r="J769" s="91" t="inlineStr">
        <is>
          <t>V10002</t>
        </is>
      </c>
      <c r="K769" s="91" t="inlineStr">
        <is>
          <t>O텔레콤</t>
        </is>
      </c>
      <c r="M769" s="9">
        <f>IF($A769="","",VALUE($A769&amp;"")*12+VALUE($B769&amp;""))</f>
        <v/>
      </c>
      <c r="N769" s="63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3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3">
        <f>IF($A769="","",IF(COUNTIF(변동분석!$E$7:$E$506,O769)&gt;0,"Y","N"))</f>
        <v/>
      </c>
      <c r="W769" s="63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3">
        <f>IF($A769="","",IFERROR(INDEX(계정매핑!$E$5:$E$504,MATCH($F769&amp;"",계정매핑!$A$5:$A$504,0))&amp;"","공통비"))</f>
        <v/>
      </c>
      <c r="AF769" s="63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45759</v>
      </c>
      <c r="E770" s="91" t="inlineStr">
        <is>
          <t>KR</t>
        </is>
      </c>
      <c r="F770" s="91" t="n">
        <v>62301000</v>
      </c>
      <c r="G770" s="91" t="n">
        <v>1201</v>
      </c>
      <c r="H770" s="92" t="n">
        <v>132000</v>
      </c>
      <c r="I770" s="91" t="inlineStr">
        <is>
          <t>4월 소모품 구입 - R문구</t>
        </is>
      </c>
      <c r="J770" s="91" t="inlineStr">
        <is>
          <t>V10021</t>
        </is>
      </c>
      <c r="K770" s="91" t="inlineStr">
        <is>
          <t>R문구</t>
        </is>
      </c>
      <c r="M770" s="9">
        <f>IF($A770="","",VALUE($A770&amp;"")*12+VALUE($B770&amp;""))</f>
        <v/>
      </c>
      <c r="N770" s="63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3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3">
        <f>IF($A770="","",IF(COUNTIF(변동분석!$E$7:$E$506,O770)&gt;0,"Y","N"))</f>
        <v/>
      </c>
      <c r="W770" s="63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3">
        <f>IF($A770="","",IFERROR(INDEX(계정매핑!$E$5:$E$504,MATCH($F770&amp;"",계정매핑!$A$5:$A$504,0))&amp;"","공통비"))</f>
        <v/>
      </c>
      <c r="AF770" s="63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45759</v>
      </c>
      <c r="E771" s="91" t="inlineStr">
        <is>
          <t>KR</t>
        </is>
      </c>
      <c r="F771" s="91" t="n">
        <v>62601000</v>
      </c>
      <c r="G771" s="91" t="n">
        <v>1301</v>
      </c>
      <c r="H771" s="92" t="n">
        <v>623000</v>
      </c>
      <c r="I771" s="91" t="inlineStr">
        <is>
          <t>4월 업무추진 - (법인카드)</t>
        </is>
      </c>
      <c r="J771" s="91" t="inlineStr">
        <is>
          <t>V10009</t>
        </is>
      </c>
      <c r="K771" s="91" t="inlineStr">
        <is>
          <t>(법인카드)</t>
        </is>
      </c>
      <c r="M771" s="9">
        <f>IF($A771="","",VALUE($A771&amp;"")*12+VALUE($B771&amp;""))</f>
        <v/>
      </c>
      <c r="N771" s="63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3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3">
        <f>IF($A771="","",IF(COUNTIF(변동분석!$E$7:$E$506,O771)&gt;0,"Y","N"))</f>
        <v/>
      </c>
      <c r="W771" s="63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3">
        <f>IF($A771="","",IFERROR(INDEX(계정매핑!$E$5:$E$504,MATCH($F771&amp;"",계정매핑!$A$5:$A$504,0))&amp;"","공통비"))</f>
        <v/>
      </c>
      <c r="AF771" s="63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45759</v>
      </c>
      <c r="E772" s="91" t="inlineStr">
        <is>
          <t>KR</t>
        </is>
      </c>
      <c r="F772" s="91" t="n">
        <v>62902000</v>
      </c>
      <c r="G772" s="91" t="n">
        <v>1101</v>
      </c>
      <c r="H772" s="92" t="n">
        <v>1347000</v>
      </c>
      <c r="I772" s="91" t="inlineStr">
        <is>
          <t>4월 업무 위탁 수수료 - X서비스</t>
        </is>
      </c>
      <c r="J772" s="91" t="inlineStr">
        <is>
          <t>V10019</t>
        </is>
      </c>
      <c r="K772" s="91" t="inlineStr">
        <is>
          <t>X서비스</t>
        </is>
      </c>
      <c r="M772" s="9">
        <f>IF($A772="","",VALUE($A772&amp;"")*12+VALUE($B772&amp;""))</f>
        <v/>
      </c>
      <c r="N772" s="63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3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3">
        <f>IF($A772="","",IF(COUNTIF(변동분석!$E$7:$E$506,O772)&gt;0,"Y","N"))</f>
        <v/>
      </c>
      <c r="W772" s="63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3">
        <f>IF($A772="","",IFERROR(INDEX(계정매핑!$E$5:$E$504,MATCH($F772&amp;"",계정매핑!$A$5:$A$504,0))&amp;"","공통비"))</f>
        <v/>
      </c>
      <c r="AF772" s="63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45759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3467000</v>
      </c>
      <c r="I773" s="91" t="inlineStr">
        <is>
          <t>4월 사무실 임차료 - AA빌딩</t>
        </is>
      </c>
      <c r="J773" s="91" t="inlineStr">
        <is>
          <t>V10007</t>
        </is>
      </c>
      <c r="K773" s="91" t="inlineStr">
        <is>
          <t>AA빌딩</t>
        </is>
      </c>
      <c r="M773" s="9">
        <f>IF($A773="","",VALUE($A773&amp;"")*12+VALUE($B773&amp;""))</f>
        <v/>
      </c>
      <c r="N773" s="63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3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3">
        <f>IF($A773="","",IF(COUNTIF(변동분석!$E$7:$E$506,O773)&gt;0,"Y","N"))</f>
        <v/>
      </c>
      <c r="W773" s="63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3">
        <f>IF($A773="","",IFERROR(INDEX(계정매핑!$E$5:$E$504,MATCH($F773&amp;"",계정매핑!$A$5:$A$504,0))&amp;"","공통비"))</f>
        <v/>
      </c>
      <c r="AF773" s="63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45759</v>
      </c>
      <c r="E774" s="91" t="inlineStr">
        <is>
          <t>KR</t>
        </is>
      </c>
      <c r="F774" s="91" t="n">
        <v>63501000</v>
      </c>
      <c r="G774" s="91" t="n">
        <v>1902</v>
      </c>
      <c r="H774" s="92" t="n">
        <v>353853000</v>
      </c>
      <c r="I774" s="91" t="inlineStr">
        <is>
          <t>4월 모집수수료 - BB에셋</t>
        </is>
      </c>
      <c r="J774" s="91" t="inlineStr">
        <is>
          <t>V10012</t>
        </is>
      </c>
      <c r="K774" s="91" t="inlineStr">
        <is>
          <t>BB에셋</t>
        </is>
      </c>
      <c r="M774" s="9">
        <f>IF($A774="","",VALUE($A774&amp;"")*12+VALUE($B774&amp;""))</f>
        <v/>
      </c>
      <c r="N774" s="63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3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3">
        <f>IF($A774="","",IF(COUNTIF(변동분석!$E$7:$E$506,O774)&gt;0,"Y","N"))</f>
        <v/>
      </c>
      <c r="W774" s="63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3">
        <f>IF($A774="","",IFERROR(INDEX(계정매핑!$E$5:$E$504,MATCH($F774&amp;"",계정매핑!$A$5:$A$504,0))&amp;"","공통비"))</f>
        <v/>
      </c>
      <c r="AF774" s="63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45760</v>
      </c>
      <c r="E775" s="91" t="inlineStr">
        <is>
          <t>KR</t>
        </is>
      </c>
      <c r="F775" s="91" t="n">
        <v>62102000</v>
      </c>
      <c r="G775" s="91" t="n">
        <v>1201</v>
      </c>
      <c r="H775" s="92" t="n">
        <v>43000</v>
      </c>
      <c r="I775" s="91" t="inlineStr">
        <is>
          <t>4월 해외출장 - M항공</t>
        </is>
      </c>
      <c r="J775" s="91" t="inlineStr">
        <is>
          <t>V10001</t>
        </is>
      </c>
      <c r="K775" s="91" t="inlineStr">
        <is>
          <t>M항공</t>
        </is>
      </c>
      <c r="M775" s="9">
        <f>IF($A775="","",VALUE($A775&amp;"")*12+VALUE($B775&amp;""))</f>
        <v/>
      </c>
      <c r="N775" s="63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3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3">
        <f>IF($A775="","",IF(COUNTIF(변동분석!$E$7:$E$506,O775)&gt;0,"Y","N"))</f>
        <v/>
      </c>
      <c r="W775" s="63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3">
        <f>IF($A775="","",IFERROR(INDEX(계정매핑!$E$5:$E$504,MATCH($F775&amp;"",계정매핑!$A$5:$A$504,0))&amp;"","공통비"))</f>
        <v/>
      </c>
      <c r="AF775" s="63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45760</v>
      </c>
      <c r="E776" s="91" t="inlineStr">
        <is>
          <t>KR</t>
        </is>
      </c>
      <c r="F776" s="91" t="n">
        <v>62102000</v>
      </c>
      <c r="G776" s="91" t="n">
        <v>1501</v>
      </c>
      <c r="H776" s="92" t="n">
        <v>84000</v>
      </c>
      <c r="I776" s="91" t="inlineStr">
        <is>
          <t>4월 해외출장 - N호텔</t>
        </is>
      </c>
      <c r="J776" s="91" t="inlineStr">
        <is>
          <t>V10008</t>
        </is>
      </c>
      <c r="K776" s="91" t="inlineStr">
        <is>
          <t>N호텔</t>
        </is>
      </c>
      <c r="M776" s="9">
        <f>IF($A776="","",VALUE($A776&amp;"")*12+VALUE($B776&amp;""))</f>
        <v/>
      </c>
      <c r="N776" s="63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3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3">
        <f>IF($A776="","",IF(COUNTIF(변동분석!$E$7:$E$506,O776)&gt;0,"Y","N"))</f>
        <v/>
      </c>
      <c r="W776" s="63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3">
        <f>IF($A776="","",IFERROR(INDEX(계정매핑!$E$5:$E$504,MATCH($F776&amp;"",계정매핑!$A$5:$A$504,0))&amp;"","공통비"))</f>
        <v/>
      </c>
      <c r="AF776" s="63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45760</v>
      </c>
      <c r="E777" s="91" t="inlineStr">
        <is>
          <t>KR</t>
        </is>
      </c>
      <c r="F777" s="91" t="n">
        <v>62102000</v>
      </c>
      <c r="G777" s="91" t="n">
        <v>1601</v>
      </c>
      <c r="H777" s="92" t="n">
        <v>371000</v>
      </c>
      <c r="I777" s="91" t="inlineStr">
        <is>
          <t>4월 해외출장 - M항공</t>
        </is>
      </c>
      <c r="J777" s="91" t="inlineStr">
        <is>
          <t>V10001</t>
        </is>
      </c>
      <c r="K777" s="91" t="inlineStr">
        <is>
          <t>M항공</t>
        </is>
      </c>
      <c r="M777" s="9">
        <f>IF($A777="","",VALUE($A777&amp;"")*12+VALUE($B777&amp;""))</f>
        <v/>
      </c>
      <c r="N777" s="63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3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3">
        <f>IF($A777="","",IF(COUNTIF(변동분석!$E$7:$E$506,O777)&gt;0,"Y","N"))</f>
        <v/>
      </c>
      <c r="W777" s="63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3">
        <f>IF($A777="","",IFERROR(INDEX(계정매핑!$E$5:$E$504,MATCH($F777&amp;"",계정매핑!$A$5:$A$504,0))&amp;"","공통비"))</f>
        <v/>
      </c>
      <c r="AF777" s="63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45760</v>
      </c>
      <c r="E778" s="91" t="inlineStr">
        <is>
          <t>KR</t>
        </is>
      </c>
      <c r="F778" s="91" t="n">
        <v>62201000</v>
      </c>
      <c r="G778" s="91" t="n">
        <v>1301</v>
      </c>
      <c r="H778" s="92" t="n">
        <v>195000</v>
      </c>
      <c r="I778" s="91" t="inlineStr">
        <is>
          <t>4월 통신요금 - P통신</t>
        </is>
      </c>
      <c r="J778" s="91" t="inlineStr">
        <is>
          <t>V10013</t>
        </is>
      </c>
      <c r="K778" s="91" t="inlineStr">
        <is>
          <t>P통신</t>
        </is>
      </c>
      <c r="M778" s="9">
        <f>IF($A778="","",VALUE($A778&amp;"")*12+VALUE($B778&amp;""))</f>
        <v/>
      </c>
      <c r="N778" s="63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3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3">
        <f>IF($A778="","",IF(COUNTIF(변동분석!$E$7:$E$506,O778)&gt;0,"Y","N"))</f>
        <v/>
      </c>
      <c r="W778" s="63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3">
        <f>IF($A778="","",IFERROR(INDEX(계정매핑!$E$5:$E$504,MATCH($F778&amp;"",계정매핑!$A$5:$A$504,0))&amp;"","공통비"))</f>
        <v/>
      </c>
      <c r="AF778" s="63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45760</v>
      </c>
      <c r="E779" s="91" t="inlineStr">
        <is>
          <t>KR</t>
        </is>
      </c>
      <c r="F779" s="91" t="n">
        <v>62201000</v>
      </c>
      <c r="G779" s="91" t="n">
        <v>1701</v>
      </c>
      <c r="H779" s="92" t="n">
        <v>6513000</v>
      </c>
      <c r="I779" s="91" t="inlineStr">
        <is>
          <t>4월 통신요금 - P통신</t>
        </is>
      </c>
      <c r="J779" s="91" t="inlineStr">
        <is>
          <t>V10013</t>
        </is>
      </c>
      <c r="K779" s="91" t="inlineStr">
        <is>
          <t>P통신</t>
        </is>
      </c>
      <c r="M779" s="9">
        <f>IF($A779="","",VALUE($A779&amp;"")*12+VALUE($B779&amp;""))</f>
        <v/>
      </c>
      <c r="N779" s="63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3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3">
        <f>IF($A779="","",IF(COUNTIF(변동분석!$E$7:$E$506,O779)&gt;0,"Y","N"))</f>
        <v/>
      </c>
      <c r="W779" s="63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3">
        <f>IF($A779="","",IFERROR(INDEX(계정매핑!$E$5:$E$504,MATCH($F779&amp;"",계정매핑!$A$5:$A$504,0))&amp;"","공통비"))</f>
        <v/>
      </c>
      <c r="AF779" s="63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45760</v>
      </c>
      <c r="E780" s="91" t="inlineStr">
        <is>
          <t>KR</t>
        </is>
      </c>
      <c r="F780" s="91" t="n">
        <v>62301000</v>
      </c>
      <c r="G780" s="91" t="n">
        <v>1101</v>
      </c>
      <c r="H780" s="92" t="n">
        <v>216000</v>
      </c>
      <c r="I780" s="91" t="inlineStr">
        <is>
          <t>4월 소모품 구입 - Q오피스</t>
        </is>
      </c>
      <c r="J780" s="91" t="inlineStr">
        <is>
          <t>V10003</t>
        </is>
      </c>
      <c r="K780" s="91" t="inlineStr">
        <is>
          <t>Q오피스</t>
        </is>
      </c>
      <c r="M780" s="9">
        <f>IF($A780="","",VALUE($A780&amp;"")*12+VALUE($B780&amp;""))</f>
        <v/>
      </c>
      <c r="N780" s="63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3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3">
        <f>IF($A780="","",IF(COUNTIF(변동분석!$E$7:$E$506,O780)&gt;0,"Y","N"))</f>
        <v/>
      </c>
      <c r="W780" s="63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3">
        <f>IF($A780="","",IFERROR(INDEX(계정매핑!$E$5:$E$504,MATCH($F780&amp;"",계정매핑!$A$5:$A$504,0))&amp;"","공통비"))</f>
        <v/>
      </c>
      <c r="AF780" s="63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45760</v>
      </c>
      <c r="E781" s="91" t="inlineStr">
        <is>
          <t>KR</t>
        </is>
      </c>
      <c r="F781" s="91" t="n">
        <v>62301000</v>
      </c>
      <c r="G781" s="91" t="n">
        <v>1201</v>
      </c>
      <c r="H781" s="92" t="n">
        <v>91000</v>
      </c>
      <c r="I781" s="91" t="inlineStr">
        <is>
          <t>4월 소모품 구입 - Q오피스</t>
        </is>
      </c>
      <c r="J781" s="91" t="inlineStr">
        <is>
          <t>V10003</t>
        </is>
      </c>
      <c r="K781" s="91" t="inlineStr">
        <is>
          <t>Q오피스</t>
        </is>
      </c>
      <c r="M781" s="9">
        <f>IF($A781="","",VALUE($A781&amp;"")*12+VALUE($B781&amp;""))</f>
        <v/>
      </c>
      <c r="N781" s="63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3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3">
        <f>IF($A781="","",IF(COUNTIF(변동분석!$E$7:$E$506,O781)&gt;0,"Y","N"))</f>
        <v/>
      </c>
      <c r="W781" s="63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3">
        <f>IF($A781="","",IFERROR(INDEX(계정매핑!$E$5:$E$504,MATCH($F781&amp;"",계정매핑!$A$5:$A$504,0))&amp;"","공통비"))</f>
        <v/>
      </c>
      <c r="AF781" s="63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45760</v>
      </c>
      <c r="E782" s="91" t="inlineStr">
        <is>
          <t>KR</t>
        </is>
      </c>
      <c r="F782" s="91" t="n">
        <v>62301000</v>
      </c>
      <c r="G782" s="91" t="n">
        <v>1201</v>
      </c>
      <c r="H782" s="92" t="n">
        <v>92000</v>
      </c>
      <c r="I782" s="91" t="inlineStr">
        <is>
          <t>4월 소모품 구입 - R문구</t>
        </is>
      </c>
      <c r="J782" s="91" t="inlineStr">
        <is>
          <t>V10021</t>
        </is>
      </c>
      <c r="K782" s="91" t="inlineStr">
        <is>
          <t>R문구</t>
        </is>
      </c>
      <c r="M782" s="9">
        <f>IF($A782="","",VALUE($A782&amp;"")*12+VALUE($B782&amp;""))</f>
        <v/>
      </c>
      <c r="N782" s="63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3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3">
        <f>IF($A782="","",IF(COUNTIF(변동분석!$E$7:$E$506,O782)&gt;0,"Y","N"))</f>
        <v/>
      </c>
      <c r="W782" s="63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3">
        <f>IF($A782="","",IFERROR(INDEX(계정매핑!$E$5:$E$504,MATCH($F782&amp;"",계정매핑!$A$5:$A$504,0))&amp;"","공통비"))</f>
        <v/>
      </c>
      <c r="AF782" s="63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45760</v>
      </c>
      <c r="E783" s="91" t="inlineStr">
        <is>
          <t>KR</t>
        </is>
      </c>
      <c r="F783" s="91" t="n">
        <v>62301000</v>
      </c>
      <c r="G783" s="91" t="n">
        <v>1401</v>
      </c>
      <c r="H783" s="92" t="n">
        <v>63000</v>
      </c>
      <c r="I783" s="91" t="inlineStr">
        <is>
          <t>4월 소모품 구입 - R문구</t>
        </is>
      </c>
      <c r="J783" s="91" t="inlineStr">
        <is>
          <t>V10021</t>
        </is>
      </c>
      <c r="K783" s="91" t="inlineStr">
        <is>
          <t>R문구</t>
        </is>
      </c>
      <c r="M783" s="9">
        <f>IF($A783="","",VALUE($A783&amp;"")*12+VALUE($B783&amp;""))</f>
        <v/>
      </c>
      <c r="N783" s="63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3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3">
        <f>IF($A783="","",IF(COUNTIF(변동분석!$E$7:$E$506,O783)&gt;0,"Y","N"))</f>
        <v/>
      </c>
      <c r="W783" s="63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3">
        <f>IF($A783="","",IFERROR(INDEX(계정매핑!$E$5:$E$504,MATCH($F783&amp;"",계정매핑!$A$5:$A$504,0))&amp;"","공통비"))</f>
        <v/>
      </c>
      <c r="AF783" s="63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45760</v>
      </c>
      <c r="E784" s="91" t="inlineStr">
        <is>
          <t>KR</t>
        </is>
      </c>
      <c r="F784" s="91" t="n">
        <v>62301000</v>
      </c>
      <c r="G784" s="91" t="n">
        <v>1502</v>
      </c>
      <c r="H784" s="92" t="n">
        <v>213000</v>
      </c>
      <c r="I784" s="91" t="inlineStr">
        <is>
          <t>4월 소모품 구입 - R문구</t>
        </is>
      </c>
      <c r="J784" s="91" t="inlineStr">
        <is>
          <t>V10021</t>
        </is>
      </c>
      <c r="K784" s="91" t="inlineStr">
        <is>
          <t>R문구</t>
        </is>
      </c>
      <c r="M784" s="9">
        <f>IF($A784="","",VALUE($A784&amp;"")*12+VALUE($B784&amp;""))</f>
        <v/>
      </c>
      <c r="N784" s="63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3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3">
        <f>IF($A784="","",IF(COUNTIF(변동분석!$E$7:$E$506,O784)&gt;0,"Y","N"))</f>
        <v/>
      </c>
      <c r="W784" s="63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3">
        <f>IF($A784="","",IFERROR(INDEX(계정매핑!$E$5:$E$504,MATCH($F784&amp;"",계정매핑!$A$5:$A$504,0))&amp;"","공통비"))</f>
        <v/>
      </c>
      <c r="AF784" s="63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45760</v>
      </c>
      <c r="E785" s="91" t="inlineStr">
        <is>
          <t>KR</t>
        </is>
      </c>
      <c r="F785" s="91" t="n">
        <v>62501000</v>
      </c>
      <c r="G785" s="91" t="n">
        <v>1401</v>
      </c>
      <c r="H785" s="92" t="n">
        <v>105000</v>
      </c>
      <c r="I785" s="91" t="inlineStr">
        <is>
          <t>4월 회의 다과 - T케이터링</t>
        </is>
      </c>
      <c r="J785" s="91" t="inlineStr">
        <is>
          <t>V10005</t>
        </is>
      </c>
      <c r="K785" s="91" t="inlineStr">
        <is>
          <t>T케이터링</t>
        </is>
      </c>
      <c r="M785" s="9">
        <f>IF($A785="","",VALUE($A785&amp;"")*12+VALUE($B785&amp;""))</f>
        <v/>
      </c>
      <c r="N785" s="63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3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3">
        <f>IF($A785="","",IF(COUNTIF(변동분석!$E$7:$E$506,O785)&gt;0,"Y","N"))</f>
        <v/>
      </c>
      <c r="W785" s="63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3">
        <f>IF($A785="","",IFERROR(INDEX(계정매핑!$E$5:$E$504,MATCH($F785&amp;"",계정매핑!$A$5:$A$504,0))&amp;"","공통비"))</f>
        <v/>
      </c>
      <c r="AF785" s="63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45760</v>
      </c>
      <c r="E786" s="91" t="inlineStr">
        <is>
          <t>KR</t>
        </is>
      </c>
      <c r="F786" s="91" t="n">
        <v>62902000</v>
      </c>
      <c r="G786" s="91" t="n">
        <v>1201</v>
      </c>
      <c r="H786" s="92" t="n">
        <v>1858000</v>
      </c>
      <c r="I786" s="91" t="inlineStr">
        <is>
          <t>4월 업무 위탁 수수료 - X서비스</t>
        </is>
      </c>
      <c r="J786" s="91" t="inlineStr">
        <is>
          <t>V10019</t>
        </is>
      </c>
      <c r="K786" s="91" t="inlineStr">
        <is>
          <t>X서비스</t>
        </is>
      </c>
      <c r="M786" s="9">
        <f>IF($A786="","",VALUE($A786&amp;"")*12+VALUE($B786&amp;""))</f>
        <v/>
      </c>
      <c r="N786" s="63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3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3">
        <f>IF($A786="","",IF(COUNTIF(변동분석!$E$7:$E$506,O786)&gt;0,"Y","N"))</f>
        <v/>
      </c>
      <c r="W786" s="63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3">
        <f>IF($A786="","",IFERROR(INDEX(계정매핑!$E$5:$E$504,MATCH($F786&amp;"",계정매핑!$A$5:$A$504,0))&amp;"","공통비"))</f>
        <v/>
      </c>
      <c r="AF786" s="63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45761</v>
      </c>
      <c r="E787" s="91" t="inlineStr">
        <is>
          <t>KR</t>
        </is>
      </c>
      <c r="F787" s="91" t="n">
        <v>62101000</v>
      </c>
      <c r="G787" s="91" t="n">
        <v>1201</v>
      </c>
      <c r="H787" s="92" t="n">
        <v>203000</v>
      </c>
      <c r="I787" s="91" t="inlineStr">
        <is>
          <t>4월 국내출장 - L여행사</t>
        </is>
      </c>
      <c r="J787" s="91" t="inlineStr">
        <is>
          <t>V10017</t>
        </is>
      </c>
      <c r="K787" s="91" t="inlineStr">
        <is>
          <t>L여행사</t>
        </is>
      </c>
      <c r="M787" s="9">
        <f>IF($A787="","",VALUE($A787&amp;"")*12+VALUE($B787&amp;""))</f>
        <v/>
      </c>
      <c r="N787" s="63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3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3">
        <f>IF($A787="","",IF(COUNTIF(변동분석!$E$7:$E$506,O787)&gt;0,"Y","N"))</f>
        <v/>
      </c>
      <c r="W787" s="63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3">
        <f>IF($A787="","",IFERROR(INDEX(계정매핑!$E$5:$E$504,MATCH($F787&amp;"",계정매핑!$A$5:$A$504,0))&amp;"","공통비"))</f>
        <v/>
      </c>
      <c r="AF787" s="63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45761</v>
      </c>
      <c r="E788" s="91" t="inlineStr">
        <is>
          <t>KR</t>
        </is>
      </c>
      <c r="F788" s="91" t="n">
        <v>62101000</v>
      </c>
      <c r="G788" s="91" t="n">
        <v>1201</v>
      </c>
      <c r="H788" s="92" t="n">
        <v>178000</v>
      </c>
      <c r="I788" s="91" t="inlineStr">
        <is>
          <t>4월 국내출장 - M항공</t>
        </is>
      </c>
      <c r="J788" s="91" t="inlineStr">
        <is>
          <t>V10001</t>
        </is>
      </c>
      <c r="K788" s="91" t="inlineStr">
        <is>
          <t>M항공</t>
        </is>
      </c>
      <c r="M788" s="9">
        <f>IF($A788="","",VALUE($A788&amp;"")*12+VALUE($B788&amp;""))</f>
        <v/>
      </c>
      <c r="N788" s="63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3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3">
        <f>IF($A788="","",IF(COUNTIF(변동분석!$E$7:$E$506,O788)&gt;0,"Y","N"))</f>
        <v/>
      </c>
      <c r="W788" s="63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3">
        <f>IF($A788="","",IFERROR(INDEX(계정매핑!$E$5:$E$504,MATCH($F788&amp;"",계정매핑!$A$5:$A$504,0))&amp;"","공통비"))</f>
        <v/>
      </c>
      <c r="AF788" s="63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45761</v>
      </c>
      <c r="E789" s="91" t="inlineStr">
        <is>
          <t>KR</t>
        </is>
      </c>
      <c r="F789" s="91" t="n">
        <v>62101000</v>
      </c>
      <c r="G789" s="91" t="n">
        <v>1301</v>
      </c>
      <c r="H789" s="92" t="n">
        <v>173000</v>
      </c>
      <c r="I789" s="91" t="inlineStr">
        <is>
          <t>4월 국내출장 - L여행사</t>
        </is>
      </c>
      <c r="J789" s="91" t="inlineStr">
        <is>
          <t>V10017</t>
        </is>
      </c>
      <c r="K789" s="91" t="inlineStr">
        <is>
          <t>L여행사</t>
        </is>
      </c>
      <c r="M789" s="9">
        <f>IF($A789="","",VALUE($A789&amp;"")*12+VALUE($B789&amp;""))</f>
        <v/>
      </c>
      <c r="N789" s="63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3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3">
        <f>IF($A789="","",IF(COUNTIF(변동분석!$E$7:$E$506,O789)&gt;0,"Y","N"))</f>
        <v/>
      </c>
      <c r="W789" s="63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3">
        <f>IF($A789="","",IFERROR(INDEX(계정매핑!$E$5:$E$504,MATCH($F789&amp;"",계정매핑!$A$5:$A$504,0))&amp;"","공통비"))</f>
        <v/>
      </c>
      <c r="AF789" s="63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45761</v>
      </c>
      <c r="E790" s="91" t="inlineStr">
        <is>
          <t>KR</t>
        </is>
      </c>
      <c r="F790" s="91" t="n">
        <v>62102000</v>
      </c>
      <c r="G790" s="91" t="n">
        <v>1101</v>
      </c>
      <c r="H790" s="92" t="n">
        <v>168000</v>
      </c>
      <c r="I790" s="91" t="inlineStr">
        <is>
          <t>4월 해외출장 - M항공</t>
        </is>
      </c>
      <c r="J790" s="91" t="inlineStr">
        <is>
          <t>V10001</t>
        </is>
      </c>
      <c r="K790" s="91" t="inlineStr">
        <is>
          <t>M항공</t>
        </is>
      </c>
      <c r="M790" s="9">
        <f>IF($A790="","",VALUE($A790&amp;"")*12+VALUE($B790&amp;""))</f>
        <v/>
      </c>
      <c r="N790" s="63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3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3">
        <f>IF($A790="","",IF(COUNTIF(변동분석!$E$7:$E$506,O790)&gt;0,"Y","N"))</f>
        <v/>
      </c>
      <c r="W790" s="63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3">
        <f>IF($A790="","",IFERROR(INDEX(계정매핑!$E$5:$E$504,MATCH($F790&amp;"",계정매핑!$A$5:$A$504,0))&amp;"","공통비"))</f>
        <v/>
      </c>
      <c r="AF790" s="63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45761</v>
      </c>
      <c r="E791" s="91" t="inlineStr">
        <is>
          <t>KR</t>
        </is>
      </c>
      <c r="F791" s="91" t="n">
        <v>62102000</v>
      </c>
      <c r="G791" s="91" t="n">
        <v>1101</v>
      </c>
      <c r="H791" s="92" t="n">
        <v>109000</v>
      </c>
      <c r="I791" s="91" t="inlineStr">
        <is>
          <t>4월 해외출장 - N호텔</t>
        </is>
      </c>
      <c r="J791" s="91" t="inlineStr">
        <is>
          <t>V10008</t>
        </is>
      </c>
      <c r="K791" s="91" t="inlineStr">
        <is>
          <t>N호텔</t>
        </is>
      </c>
      <c r="M791" s="9">
        <f>IF($A791="","",VALUE($A791&amp;"")*12+VALUE($B791&amp;""))</f>
        <v/>
      </c>
      <c r="N791" s="63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3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3">
        <f>IF($A791="","",IF(COUNTIF(변동분석!$E$7:$E$506,O791)&gt;0,"Y","N"))</f>
        <v/>
      </c>
      <c r="W791" s="63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3">
        <f>IF($A791="","",IFERROR(INDEX(계정매핑!$E$5:$E$504,MATCH($F791&amp;"",계정매핑!$A$5:$A$504,0))&amp;"","공통비"))</f>
        <v/>
      </c>
      <c r="AF791" s="63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45761</v>
      </c>
      <c r="E792" s="91" t="inlineStr">
        <is>
          <t>KR</t>
        </is>
      </c>
      <c r="F792" s="91" t="n">
        <v>62201000</v>
      </c>
      <c r="G792" s="91" t="n">
        <v>1801</v>
      </c>
      <c r="H792" s="92" t="n">
        <v>4723000</v>
      </c>
      <c r="I792" s="91" t="inlineStr">
        <is>
          <t>4월 통신요금 - O텔레콤</t>
        </is>
      </c>
      <c r="J792" s="91" t="inlineStr">
        <is>
          <t>V10002</t>
        </is>
      </c>
      <c r="K792" s="91" t="inlineStr">
        <is>
          <t>O텔레콤</t>
        </is>
      </c>
      <c r="M792" s="9">
        <f>IF($A792="","",VALUE($A792&amp;"")*12+VALUE($B792&amp;""))</f>
        <v/>
      </c>
      <c r="N792" s="63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3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3">
        <f>IF($A792="","",IF(COUNTIF(변동분석!$E$7:$E$506,O792)&gt;0,"Y","N"))</f>
        <v/>
      </c>
      <c r="W792" s="63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3">
        <f>IF($A792="","",IFERROR(INDEX(계정매핑!$E$5:$E$504,MATCH($F792&amp;"",계정매핑!$A$5:$A$504,0))&amp;"","공통비"))</f>
        <v/>
      </c>
      <c r="AF792" s="63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45761</v>
      </c>
      <c r="E793" s="91" t="inlineStr">
        <is>
          <t>KR</t>
        </is>
      </c>
      <c r="F793" s="91" t="n">
        <v>62301000</v>
      </c>
      <c r="G793" s="91" t="n">
        <v>1602</v>
      </c>
      <c r="H793" s="92" t="n">
        <v>277000</v>
      </c>
      <c r="I793" s="91" t="inlineStr">
        <is>
          <t>4월 소모품 구입 - R문구</t>
        </is>
      </c>
      <c r="J793" s="91" t="inlineStr">
        <is>
          <t>V10021</t>
        </is>
      </c>
      <c r="K793" s="91" t="inlineStr">
        <is>
          <t>R문구</t>
        </is>
      </c>
      <c r="M793" s="9">
        <f>IF($A793="","",VALUE($A793&amp;"")*12+VALUE($B793&amp;""))</f>
        <v/>
      </c>
      <c r="N793" s="63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3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3">
        <f>IF($A793="","",IF(COUNTIF(변동분석!$E$7:$E$506,O793)&gt;0,"Y","N"))</f>
        <v/>
      </c>
      <c r="W793" s="63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3">
        <f>IF($A793="","",IFERROR(INDEX(계정매핑!$E$5:$E$504,MATCH($F793&amp;"",계정매핑!$A$5:$A$504,0))&amp;"","공통비"))</f>
        <v/>
      </c>
      <c r="AF793" s="63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45761</v>
      </c>
      <c r="E794" s="91" t="inlineStr">
        <is>
          <t>KR</t>
        </is>
      </c>
      <c r="F794" s="91" t="n">
        <v>62501000</v>
      </c>
      <c r="G794" s="91" t="n">
        <v>1101</v>
      </c>
      <c r="H794" s="92" t="n">
        <v>235000</v>
      </c>
      <c r="I794" s="91" t="inlineStr">
        <is>
          <t>4월 회의 다과 - (법인카드)</t>
        </is>
      </c>
      <c r="J794" s="91" t="inlineStr">
        <is>
          <t>V10009</t>
        </is>
      </c>
      <c r="K794" s="91" t="inlineStr">
        <is>
          <t>(법인카드)</t>
        </is>
      </c>
      <c r="M794" s="9">
        <f>IF($A794="","",VALUE($A794&amp;"")*12+VALUE($B794&amp;""))</f>
        <v/>
      </c>
      <c r="N794" s="63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3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3">
        <f>IF($A794="","",IF(COUNTIF(변동분석!$E$7:$E$506,O794)&gt;0,"Y","N"))</f>
        <v/>
      </c>
      <c r="W794" s="63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3">
        <f>IF($A794="","",IFERROR(INDEX(계정매핑!$E$5:$E$504,MATCH($F794&amp;"",계정매핑!$A$5:$A$504,0))&amp;"","공통비"))</f>
        <v/>
      </c>
      <c r="AF794" s="63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45761</v>
      </c>
      <c r="E795" s="91" t="inlineStr">
        <is>
          <t>KR</t>
        </is>
      </c>
      <c r="F795" s="91" t="n">
        <v>62601000</v>
      </c>
      <c r="G795" s="91" t="n">
        <v>1502</v>
      </c>
      <c r="H795" s="92" t="n">
        <v>2527000</v>
      </c>
      <c r="I795" s="91" t="inlineStr">
        <is>
          <t>4월 업무추진 - (법인카드)</t>
        </is>
      </c>
      <c r="J795" s="91" t="inlineStr">
        <is>
          <t>V10009</t>
        </is>
      </c>
      <c r="K795" s="91" t="inlineStr">
        <is>
          <t>(법인카드)</t>
        </is>
      </c>
      <c r="M795" s="9">
        <f>IF($A795="","",VALUE($A795&amp;"")*12+VALUE($B795&amp;""))</f>
        <v/>
      </c>
      <c r="N795" s="63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3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3">
        <f>IF($A795="","",IF(COUNTIF(변동분석!$E$7:$E$506,O795)&gt;0,"Y","N"))</f>
        <v/>
      </c>
      <c r="W795" s="63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3">
        <f>IF($A795="","",IFERROR(INDEX(계정매핑!$E$5:$E$504,MATCH($F795&amp;"",계정매핑!$A$5:$A$504,0))&amp;"","공통비"))</f>
        <v/>
      </c>
      <c r="AF795" s="63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45761</v>
      </c>
      <c r="E796" s="91" t="inlineStr">
        <is>
          <t>KR</t>
        </is>
      </c>
      <c r="F796" s="91" t="n">
        <v>62901000</v>
      </c>
      <c r="G796" s="91" t="n">
        <v>1401</v>
      </c>
      <c r="H796" s="92" t="n">
        <v>7092000</v>
      </c>
      <c r="I796" s="91" t="inlineStr">
        <is>
          <t>4월 자문 수수료 - K회계법인</t>
        </is>
      </c>
      <c r="J796" s="91" t="inlineStr">
        <is>
          <t>V10010</t>
        </is>
      </c>
      <c r="K796" s="91" t="inlineStr">
        <is>
          <t>K회계법인</t>
        </is>
      </c>
      <c r="M796" s="9">
        <f>IF($A796="","",VALUE($A796&amp;"")*12+VALUE($B796&amp;""))</f>
        <v/>
      </c>
      <c r="N796" s="63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3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3">
        <f>IF($A796="","",IF(COUNTIF(변동분석!$E$7:$E$506,O796)&gt;0,"Y","N"))</f>
        <v/>
      </c>
      <c r="W796" s="63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3">
        <f>IF($A796="","",IFERROR(INDEX(계정매핑!$E$5:$E$504,MATCH($F796&amp;"",계정매핑!$A$5:$A$504,0))&amp;"","공통비"))</f>
        <v/>
      </c>
      <c r="AF796" s="63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45761</v>
      </c>
      <c r="E797" s="91" t="inlineStr">
        <is>
          <t>KR</t>
        </is>
      </c>
      <c r="F797" s="91" t="n">
        <v>62901000</v>
      </c>
      <c r="G797" s="91" t="n">
        <v>1951</v>
      </c>
      <c r="H797" s="92" t="n">
        <v>7059000</v>
      </c>
      <c r="I797" s="91" t="inlineStr">
        <is>
          <t>4월 자문 수수료 - K회계법인</t>
        </is>
      </c>
      <c r="J797" s="91" t="inlineStr">
        <is>
          <t>V10010</t>
        </is>
      </c>
      <c r="K797" s="91" t="inlineStr">
        <is>
          <t>K회계법인</t>
        </is>
      </c>
      <c r="M797" s="9">
        <f>IF($A797="","",VALUE($A797&amp;"")*12+VALUE($B797&amp;""))</f>
        <v/>
      </c>
      <c r="N797" s="63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3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3">
        <f>IF($A797="","",IF(COUNTIF(변동분석!$E$7:$E$506,O797)&gt;0,"Y","N"))</f>
        <v/>
      </c>
      <c r="W797" s="63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3">
        <f>IF($A797="","",IFERROR(INDEX(계정매핑!$E$5:$E$504,MATCH($F797&amp;"",계정매핑!$A$5:$A$504,0))&amp;"","공통비"))</f>
        <v/>
      </c>
      <c r="AF797" s="63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45761</v>
      </c>
      <c r="E798" s="91" t="inlineStr">
        <is>
          <t>KR</t>
        </is>
      </c>
      <c r="F798" s="91" t="n">
        <v>62902000</v>
      </c>
      <c r="G798" s="91" t="n">
        <v>1101</v>
      </c>
      <c r="H798" s="92" t="n">
        <v>2115000</v>
      </c>
      <c r="I798" s="91" t="inlineStr">
        <is>
          <t>4월 업무 위탁 수수료 - X서비스</t>
        </is>
      </c>
      <c r="J798" s="91" t="inlineStr">
        <is>
          <t>V10019</t>
        </is>
      </c>
      <c r="K798" s="91" t="inlineStr">
        <is>
          <t>X서비스</t>
        </is>
      </c>
      <c r="M798" s="9">
        <f>IF($A798="","",VALUE($A798&amp;"")*12+VALUE($B798&amp;""))</f>
        <v/>
      </c>
      <c r="N798" s="63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3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3">
        <f>IF($A798="","",IF(COUNTIF(변동분석!$E$7:$E$506,O798)&gt;0,"Y","N"))</f>
        <v/>
      </c>
      <c r="W798" s="63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3">
        <f>IF($A798="","",IFERROR(INDEX(계정매핑!$E$5:$E$504,MATCH($F798&amp;"",계정매핑!$A$5:$A$504,0))&amp;"","공통비"))</f>
        <v/>
      </c>
      <c r="AF798" s="63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63502000</v>
      </c>
      <c r="G799" s="91" t="n">
        <v>1902</v>
      </c>
      <c r="H799" s="92" t="n">
        <v>138638000</v>
      </c>
      <c r="I799" s="91" t="inlineStr">
        <is>
          <t>4월 유지수수료 - CC금융서비스</t>
        </is>
      </c>
      <c r="J799" s="91" t="inlineStr">
        <is>
          <t>V10028</t>
        </is>
      </c>
      <c r="K799" s="91" t="inlineStr">
        <is>
          <t>CC금융서비스</t>
        </is>
      </c>
      <c r="M799" s="9">
        <f>IF($A799="","",VALUE($A799&amp;"")*12+VALUE($B799&amp;""))</f>
        <v/>
      </c>
      <c r="N799" s="63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3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3">
        <f>IF($A799="","",IF(COUNTIF(변동분석!$E$7:$E$506,O799)&gt;0,"Y","N"))</f>
        <v/>
      </c>
      <c r="W799" s="63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3">
        <f>IF($A799="","",IFERROR(INDEX(계정매핑!$E$5:$E$504,MATCH($F799&amp;"",계정매핑!$A$5:$A$504,0))&amp;"","공통비"))</f>
        <v/>
      </c>
      <c r="AF799" s="63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45762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506000</v>
      </c>
      <c r="I800" s="91" t="inlineStr">
        <is>
          <t>4월 국내출장 - L여행사</t>
        </is>
      </c>
      <c r="J800" s="91" t="inlineStr">
        <is>
          <t>V10017</t>
        </is>
      </c>
      <c r="K800" s="91" t="inlineStr">
        <is>
          <t>L여행사</t>
        </is>
      </c>
      <c r="M800" s="9">
        <f>IF($A800="","",VALUE($A800&amp;"")*12+VALUE($B800&amp;""))</f>
        <v/>
      </c>
      <c r="N800" s="63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3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3">
        <f>IF($A800="","",IF(COUNTIF(변동분석!$E$7:$E$506,O800)&gt;0,"Y","N"))</f>
        <v/>
      </c>
      <c r="W800" s="63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3">
        <f>IF($A800="","",IFERROR(INDEX(계정매핑!$E$5:$E$504,MATCH($F800&amp;"",계정매핑!$A$5:$A$504,0))&amp;"","공통비"))</f>
        <v/>
      </c>
      <c r="AF800" s="63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45762</v>
      </c>
      <c r="E801" s="91" t="inlineStr">
        <is>
          <t>KR</t>
        </is>
      </c>
      <c r="F801" s="91" t="n">
        <v>62101000</v>
      </c>
      <c r="G801" s="91" t="n">
        <v>1601</v>
      </c>
      <c r="H801" s="92" t="n">
        <v>1518000</v>
      </c>
      <c r="I801" s="91" t="inlineStr">
        <is>
          <t>4월 국내출장 - (법인카드)</t>
        </is>
      </c>
      <c r="J801" s="91" t="inlineStr">
        <is>
          <t>V10009</t>
        </is>
      </c>
      <c r="K801" s="91" t="inlineStr">
        <is>
          <t>(법인카드)</t>
        </is>
      </c>
      <c r="M801" s="9">
        <f>IF($A801="","",VALUE($A801&amp;"")*12+VALUE($B801&amp;""))</f>
        <v/>
      </c>
      <c r="N801" s="63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3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3">
        <f>IF($A801="","",IF(COUNTIF(변동분석!$E$7:$E$506,O801)&gt;0,"Y","N"))</f>
        <v/>
      </c>
      <c r="W801" s="63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3">
        <f>IF($A801="","",IFERROR(INDEX(계정매핑!$E$5:$E$504,MATCH($F801&amp;"",계정매핑!$A$5:$A$504,0))&amp;"","공통비"))</f>
        <v/>
      </c>
      <c r="AF801" s="63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45762</v>
      </c>
      <c r="E802" s="91" t="inlineStr">
        <is>
          <t>KR</t>
        </is>
      </c>
      <c r="F802" s="91" t="n">
        <v>62101000</v>
      </c>
      <c r="G802" s="91" t="n">
        <v>1801</v>
      </c>
      <c r="H802" s="92" t="n">
        <v>210000</v>
      </c>
      <c r="I802" s="91" t="inlineStr">
        <is>
          <t>4월 국내출장 - L여행사</t>
        </is>
      </c>
      <c r="J802" s="91" t="inlineStr">
        <is>
          <t>V10017</t>
        </is>
      </c>
      <c r="K802" s="91" t="inlineStr">
        <is>
          <t>L여행사</t>
        </is>
      </c>
      <c r="M802" s="9">
        <f>IF($A802="","",VALUE($A802&amp;"")*12+VALUE($B802&amp;""))</f>
        <v/>
      </c>
      <c r="N802" s="63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3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3">
        <f>IF($A802="","",IF(COUNTIF(변동분석!$E$7:$E$506,O802)&gt;0,"Y","N"))</f>
        <v/>
      </c>
      <c r="W802" s="63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3">
        <f>IF($A802="","",IFERROR(INDEX(계정매핑!$E$5:$E$504,MATCH($F802&amp;"",계정매핑!$A$5:$A$504,0))&amp;"","공통비"))</f>
        <v/>
      </c>
      <c r="AF802" s="63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45762</v>
      </c>
      <c r="E803" s="91" t="inlineStr">
        <is>
          <t>KR</t>
        </is>
      </c>
      <c r="F803" s="91" t="n">
        <v>62102000</v>
      </c>
      <c r="G803" s="91" t="n">
        <v>1501</v>
      </c>
      <c r="H803" s="92" t="n">
        <v>158000</v>
      </c>
      <c r="I803" s="91" t="inlineStr">
        <is>
          <t>4월 해외출장 - M항공</t>
        </is>
      </c>
      <c r="J803" s="91" t="inlineStr">
        <is>
          <t>V10001</t>
        </is>
      </c>
      <c r="K803" s="91" t="inlineStr">
        <is>
          <t>M항공</t>
        </is>
      </c>
      <c r="M803" s="9">
        <f>IF($A803="","",VALUE($A803&amp;"")*12+VALUE($B803&amp;""))</f>
        <v/>
      </c>
      <c r="N803" s="63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3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3">
        <f>IF($A803="","",IF(COUNTIF(변동분석!$E$7:$E$506,O803)&gt;0,"Y","N"))</f>
        <v/>
      </c>
      <c r="W803" s="63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3">
        <f>IF($A803="","",IFERROR(INDEX(계정매핑!$E$5:$E$504,MATCH($F803&amp;"",계정매핑!$A$5:$A$504,0))&amp;"","공통비"))</f>
        <v/>
      </c>
      <c r="AF803" s="63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45762</v>
      </c>
      <c r="E804" s="91" t="inlineStr">
        <is>
          <t>KR</t>
        </is>
      </c>
      <c r="F804" s="91" t="n">
        <v>62102000</v>
      </c>
      <c r="G804" s="91" t="n">
        <v>1951</v>
      </c>
      <c r="H804" s="92" t="n">
        <v>72000</v>
      </c>
      <c r="I804" s="91" t="inlineStr">
        <is>
          <t>4월 해외출장 - N호텔</t>
        </is>
      </c>
      <c r="J804" s="91" t="inlineStr">
        <is>
          <t>V10008</t>
        </is>
      </c>
      <c r="K804" s="91" t="inlineStr">
        <is>
          <t>N호텔</t>
        </is>
      </c>
      <c r="M804" s="9">
        <f>IF($A804="","",VALUE($A804&amp;"")*12+VALUE($B804&amp;""))</f>
        <v/>
      </c>
      <c r="N804" s="63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3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3">
        <f>IF($A804="","",IF(COUNTIF(변동분석!$E$7:$E$506,O804)&gt;0,"Y","N"))</f>
        <v/>
      </c>
      <c r="W804" s="63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3">
        <f>IF($A804="","",IFERROR(INDEX(계정매핑!$E$5:$E$504,MATCH($F804&amp;"",계정매핑!$A$5:$A$504,0))&amp;"","공통비"))</f>
        <v/>
      </c>
      <c r="AF804" s="63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45762</v>
      </c>
      <c r="E805" s="91" t="inlineStr">
        <is>
          <t>KR</t>
        </is>
      </c>
      <c r="F805" s="91" t="n">
        <v>62301000</v>
      </c>
      <c r="G805" s="91" t="n">
        <v>1501</v>
      </c>
      <c r="H805" s="92" t="n">
        <v>220000</v>
      </c>
      <c r="I805" s="91" t="inlineStr">
        <is>
          <t>4월 소모품 구입 - Q오피스</t>
        </is>
      </c>
      <c r="J805" s="91" t="inlineStr">
        <is>
          <t>V10003</t>
        </is>
      </c>
      <c r="K805" s="91" t="inlineStr">
        <is>
          <t>Q오피스</t>
        </is>
      </c>
      <c r="M805" s="9">
        <f>IF($A805="","",VALUE($A805&amp;"")*12+VALUE($B805&amp;""))</f>
        <v/>
      </c>
      <c r="N805" s="63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3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3">
        <f>IF($A805="","",IF(COUNTIF(변동분석!$E$7:$E$506,O805)&gt;0,"Y","N"))</f>
        <v/>
      </c>
      <c r="W805" s="63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3">
        <f>IF($A805="","",IFERROR(INDEX(계정매핑!$E$5:$E$504,MATCH($F805&amp;"",계정매핑!$A$5:$A$504,0))&amp;"","공통비"))</f>
        <v/>
      </c>
      <c r="AF805" s="63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45762</v>
      </c>
      <c r="E806" s="91" t="inlineStr">
        <is>
          <t>KR</t>
        </is>
      </c>
      <c r="F806" s="91" t="n">
        <v>62501000</v>
      </c>
      <c r="G806" s="91" t="n">
        <v>1201</v>
      </c>
      <c r="H806" s="92" t="n">
        <v>145000</v>
      </c>
      <c r="I806" s="91" t="inlineStr">
        <is>
          <t>4월 회의 다과 - T케이터링</t>
        </is>
      </c>
      <c r="J806" s="91" t="inlineStr">
        <is>
          <t>V10005</t>
        </is>
      </c>
      <c r="K806" s="91" t="inlineStr">
        <is>
          <t>T케이터링</t>
        </is>
      </c>
      <c r="M806" s="9">
        <f>IF($A806="","",VALUE($A806&amp;"")*12+VALUE($B806&amp;""))</f>
        <v/>
      </c>
      <c r="N806" s="63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3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3">
        <f>IF($A806="","",IF(COUNTIF(변동분석!$E$7:$E$506,O806)&gt;0,"Y","N"))</f>
        <v/>
      </c>
      <c r="W806" s="63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3">
        <f>IF($A806="","",IFERROR(INDEX(계정매핑!$E$5:$E$504,MATCH($F806&amp;"",계정매핑!$A$5:$A$504,0))&amp;"","공통비"))</f>
        <v/>
      </c>
      <c r="AF806" s="63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62901000</v>
      </c>
      <c r="G807" s="91" t="n">
        <v>1101</v>
      </c>
      <c r="H807" s="92" t="n">
        <v>4020000</v>
      </c>
      <c r="I807" s="91" t="inlineStr">
        <is>
          <t>4월 자문 수수료 - W컨설팅</t>
        </is>
      </c>
      <c r="J807" s="91" t="inlineStr">
        <is>
          <t>V10006</t>
        </is>
      </c>
      <c r="K807" s="91" t="inlineStr">
        <is>
          <t>W컨설팅</t>
        </is>
      </c>
      <c r="M807" s="9">
        <f>IF($A807="","",VALUE($A807&amp;"")*12+VALUE($B807&amp;""))</f>
        <v/>
      </c>
      <c r="N807" s="63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3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3">
        <f>IF($A807="","",IF(COUNTIF(변동분석!$E$7:$E$506,O807)&gt;0,"Y","N"))</f>
        <v/>
      </c>
      <c r="W807" s="63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3">
        <f>IF($A807="","",IFERROR(INDEX(계정매핑!$E$5:$E$504,MATCH($F807&amp;"",계정매핑!$A$5:$A$504,0))&amp;"","공통비"))</f>
        <v/>
      </c>
      <c r="AF807" s="63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62902000</v>
      </c>
      <c r="G808" s="91" t="n">
        <v>1801</v>
      </c>
      <c r="H808" s="92" t="n">
        <v>1837000</v>
      </c>
      <c r="I808" s="91" t="inlineStr">
        <is>
          <t>4월 콜 위탁 수수료(건별)</t>
        </is>
      </c>
      <c r="J808" s="91" t="inlineStr">
        <is>
          <t>V10015</t>
        </is>
      </c>
      <c r="K808" s="91" t="inlineStr">
        <is>
          <t>J콜센터</t>
        </is>
      </c>
      <c r="M808" s="9">
        <f>IF($A808="","",VALUE($A808&amp;"")*12+VALUE($B808&amp;""))</f>
        <v/>
      </c>
      <c r="N808" s="63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3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3">
        <f>IF($A808="","",IF(COUNTIF(변동분석!$E$7:$E$506,O808)&gt;0,"Y","N"))</f>
        <v/>
      </c>
      <c r="W808" s="63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3">
        <f>IF($A808="","",IFERROR(INDEX(계정매핑!$E$5:$E$504,MATCH($F808&amp;"",계정매핑!$A$5:$A$504,0))&amp;"","공통비"))</f>
        <v/>
      </c>
      <c r="AF808" s="63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63502000</v>
      </c>
      <c r="G809" s="91" t="n">
        <v>1901</v>
      </c>
      <c r="H809" s="92" t="n">
        <v>162919000</v>
      </c>
      <c r="I809" s="91" t="inlineStr">
        <is>
          <t>4월 유지수수료 - (전속설계사)</t>
        </is>
      </c>
      <c r="J809" s="91" t="inlineStr">
        <is>
          <t>V10020</t>
        </is>
      </c>
      <c r="K809" s="91" t="inlineStr">
        <is>
          <t>(전속설계사)</t>
        </is>
      </c>
      <c r="M809" s="9">
        <f>IF($A809="","",VALUE($A809&amp;"")*12+VALUE($B809&amp;""))</f>
        <v/>
      </c>
      <c r="N809" s="63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3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3">
        <f>IF($A809="","",IF(COUNTIF(변동분석!$E$7:$E$506,O809)&gt;0,"Y","N"))</f>
        <v/>
      </c>
      <c r="W809" s="63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3">
        <f>IF($A809="","",IFERROR(INDEX(계정매핑!$E$5:$E$504,MATCH($F809&amp;"",계정매핑!$A$5:$A$504,0))&amp;"","공통비"))</f>
        <v/>
      </c>
      <c r="AF809" s="63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45763</v>
      </c>
      <c r="E810" s="91" t="inlineStr">
        <is>
          <t>KR</t>
        </is>
      </c>
      <c r="F810" s="91" t="n">
        <v>62101000</v>
      </c>
      <c r="G810" s="91" t="n">
        <v>1801</v>
      </c>
      <c r="H810" s="92" t="n">
        <v>190000</v>
      </c>
      <c r="I810" s="91" t="inlineStr">
        <is>
          <t>4월 국내출장 - M항공</t>
        </is>
      </c>
      <c r="J810" s="91" t="inlineStr">
        <is>
          <t>V10001</t>
        </is>
      </c>
      <c r="K810" s="91" t="inlineStr">
        <is>
          <t>M항공</t>
        </is>
      </c>
      <c r="M810" s="9">
        <f>IF($A810="","",VALUE($A810&amp;"")*12+VALUE($B810&amp;""))</f>
        <v/>
      </c>
      <c r="N810" s="63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3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3">
        <f>IF($A810="","",IF(COUNTIF(변동분석!$E$7:$E$506,O810)&gt;0,"Y","N"))</f>
        <v/>
      </c>
      <c r="W810" s="63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3">
        <f>IF($A810="","",IFERROR(INDEX(계정매핑!$E$5:$E$504,MATCH($F810&amp;"",계정매핑!$A$5:$A$504,0))&amp;"","공통비"))</f>
        <v/>
      </c>
      <c r="AF810" s="63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45763</v>
      </c>
      <c r="E811" s="91" t="inlineStr">
        <is>
          <t>KR</t>
        </is>
      </c>
      <c r="F811" s="91" t="n">
        <v>62101000</v>
      </c>
      <c r="G811" s="91" t="n">
        <v>1951</v>
      </c>
      <c r="H811" s="92" t="n">
        <v>281000</v>
      </c>
      <c r="I811" s="91" t="inlineStr">
        <is>
          <t>4월 국내출장 - L여행사</t>
        </is>
      </c>
      <c r="J811" s="91" t="inlineStr">
        <is>
          <t>V10017</t>
        </is>
      </c>
      <c r="K811" s="91" t="inlineStr">
        <is>
          <t>L여행사</t>
        </is>
      </c>
      <c r="M811" s="9">
        <f>IF($A811="","",VALUE($A811&amp;"")*12+VALUE($B811&amp;""))</f>
        <v/>
      </c>
      <c r="N811" s="63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3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3">
        <f>IF($A811="","",IF(COUNTIF(변동분석!$E$7:$E$506,O811)&gt;0,"Y","N"))</f>
        <v/>
      </c>
      <c r="W811" s="63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3">
        <f>IF($A811="","",IFERROR(INDEX(계정매핑!$E$5:$E$504,MATCH($F811&amp;"",계정매핑!$A$5:$A$504,0))&amp;"","공통비"))</f>
        <v/>
      </c>
      <c r="AF811" s="63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45763</v>
      </c>
      <c r="E812" s="91" t="inlineStr">
        <is>
          <t>KR</t>
        </is>
      </c>
      <c r="F812" s="91" t="n">
        <v>62301000</v>
      </c>
      <c r="G812" s="91" t="n">
        <v>1301</v>
      </c>
      <c r="H812" s="92" t="n">
        <v>263000</v>
      </c>
      <c r="I812" s="91" t="inlineStr">
        <is>
          <t>4월 소모품 구입 - Q오피스</t>
        </is>
      </c>
      <c r="J812" s="91" t="inlineStr">
        <is>
          <t>V10003</t>
        </is>
      </c>
      <c r="K812" s="91" t="inlineStr">
        <is>
          <t>Q오피스</t>
        </is>
      </c>
      <c r="M812" s="9">
        <f>IF($A812="","",VALUE($A812&amp;"")*12+VALUE($B812&amp;""))</f>
        <v/>
      </c>
      <c r="N812" s="63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3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3">
        <f>IF($A812="","",IF(COUNTIF(변동분석!$E$7:$E$506,O812)&gt;0,"Y","N"))</f>
        <v/>
      </c>
      <c r="W812" s="63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3">
        <f>IF($A812="","",IFERROR(INDEX(계정매핑!$E$5:$E$504,MATCH($F812&amp;"",계정매핑!$A$5:$A$504,0))&amp;"","공통비"))</f>
        <v/>
      </c>
      <c r="AF812" s="63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45763</v>
      </c>
      <c r="E813" s="91" t="inlineStr">
        <is>
          <t>KR</t>
        </is>
      </c>
      <c r="F813" s="91" t="n">
        <v>62501000</v>
      </c>
      <c r="G813" s="91" t="n">
        <v>1401</v>
      </c>
      <c r="H813" s="92" t="n">
        <v>101000</v>
      </c>
      <c r="I813" s="91" t="inlineStr">
        <is>
          <t>4월 회의 다과 - (법인카드)</t>
        </is>
      </c>
      <c r="J813" s="91" t="inlineStr">
        <is>
          <t>V10009</t>
        </is>
      </c>
      <c r="K813" s="91" t="inlineStr">
        <is>
          <t>(법인카드)</t>
        </is>
      </c>
      <c r="M813" s="9">
        <f>IF($A813="","",VALUE($A813&amp;"")*12+VALUE($B813&amp;""))</f>
        <v/>
      </c>
      <c r="N813" s="63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3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3">
        <f>IF($A813="","",IF(COUNTIF(변동분석!$E$7:$E$506,O813)&gt;0,"Y","N"))</f>
        <v/>
      </c>
      <c r="W813" s="63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3">
        <f>IF($A813="","",IFERROR(INDEX(계정매핑!$E$5:$E$504,MATCH($F813&amp;"",계정매핑!$A$5:$A$504,0))&amp;"","공통비"))</f>
        <v/>
      </c>
      <c r="AF813" s="63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45763</v>
      </c>
      <c r="E814" s="91" t="inlineStr">
        <is>
          <t>KR</t>
        </is>
      </c>
      <c r="F814" s="91" t="n">
        <v>62902000</v>
      </c>
      <c r="G814" s="91" t="n">
        <v>1801</v>
      </c>
      <c r="H814" s="92" t="n">
        <v>1792000</v>
      </c>
      <c r="I814" s="91" t="inlineStr">
        <is>
          <t>4월 콜 위탁 수수료(건별)</t>
        </is>
      </c>
      <c r="J814" s="91" t="inlineStr">
        <is>
          <t>V10015</t>
        </is>
      </c>
      <c r="K814" s="91" t="inlineStr">
        <is>
          <t>J콜센터</t>
        </is>
      </c>
      <c r="M814" s="9">
        <f>IF($A814="","",VALUE($A814&amp;"")*12+VALUE($B814&amp;""))</f>
        <v/>
      </c>
      <c r="N814" s="63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3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3">
        <f>IF($A814="","",IF(COUNTIF(변동분석!$E$7:$E$506,O814)&gt;0,"Y","N"))</f>
        <v/>
      </c>
      <c r="W814" s="63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3">
        <f>IF($A814="","",IFERROR(INDEX(계정매핑!$E$5:$E$504,MATCH($F814&amp;"",계정매핑!$A$5:$A$504,0))&amp;"","공통비"))</f>
        <v/>
      </c>
      <c r="AF814" s="63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45764</v>
      </c>
      <c r="E815" s="91" t="inlineStr">
        <is>
          <t>KR</t>
        </is>
      </c>
      <c r="F815" s="91" t="n">
        <v>62401000</v>
      </c>
      <c r="G815" s="91" t="n">
        <v>1401</v>
      </c>
      <c r="H815" s="92" t="n">
        <v>331000</v>
      </c>
      <c r="I815" s="91" t="inlineStr">
        <is>
          <t>4월 인쇄물 제작 - S출판</t>
        </is>
      </c>
      <c r="J815" s="91" t="inlineStr">
        <is>
          <t>V10014</t>
        </is>
      </c>
      <c r="K815" s="91" t="inlineStr">
        <is>
          <t>S출판</t>
        </is>
      </c>
      <c r="M815" s="9">
        <f>IF($A815="","",VALUE($A815&amp;"")*12+VALUE($B815&amp;""))</f>
        <v/>
      </c>
      <c r="N815" s="63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3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3">
        <f>IF($A815="","",IF(COUNTIF(변동분석!$E$7:$E$506,O815)&gt;0,"Y","N"))</f>
        <v/>
      </c>
      <c r="W815" s="63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3">
        <f>IF($A815="","",IFERROR(INDEX(계정매핑!$E$5:$E$504,MATCH($F815&amp;"",계정매핑!$A$5:$A$504,0))&amp;"","공통비"))</f>
        <v/>
      </c>
      <c r="AF815" s="63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45764</v>
      </c>
      <c r="E816" s="91" t="inlineStr">
        <is>
          <t>KR</t>
        </is>
      </c>
      <c r="F816" s="91" t="n">
        <v>62501000</v>
      </c>
      <c r="G816" s="91" t="n">
        <v>1101</v>
      </c>
      <c r="H816" s="92" t="n">
        <v>144000</v>
      </c>
      <c r="I816" s="91" t="inlineStr">
        <is>
          <t>4월 회의 다과 - T케이터링</t>
        </is>
      </c>
      <c r="J816" s="91" t="inlineStr">
        <is>
          <t>V10005</t>
        </is>
      </c>
      <c r="K816" s="91" t="inlineStr">
        <is>
          <t>T케이터링</t>
        </is>
      </c>
      <c r="M816" s="9">
        <f>IF($A816="","",VALUE($A816&amp;"")*12+VALUE($B816&amp;""))</f>
        <v/>
      </c>
      <c r="N816" s="63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3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3">
        <f>IF($A816="","",IF(COUNTIF(변동분석!$E$7:$E$506,O816)&gt;0,"Y","N"))</f>
        <v/>
      </c>
      <c r="W816" s="63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3">
        <f>IF($A816="","",IFERROR(INDEX(계정매핑!$E$5:$E$504,MATCH($F816&amp;"",계정매핑!$A$5:$A$504,0))&amp;"","공통비"))</f>
        <v/>
      </c>
      <c r="AF816" s="63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45764</v>
      </c>
      <c r="E817" s="91" t="inlineStr">
        <is>
          <t>KR</t>
        </is>
      </c>
      <c r="F817" s="91" t="n">
        <v>62802000</v>
      </c>
      <c r="G817" s="91" t="n">
        <v>1301</v>
      </c>
      <c r="H817" s="92" t="n">
        <v>4430000</v>
      </c>
      <c r="I817" s="91" t="inlineStr">
        <is>
          <t>4월 위탁교육 - V아카데미</t>
        </is>
      </c>
      <c r="J817" s="91" t="inlineStr">
        <is>
          <t>V10026</t>
        </is>
      </c>
      <c r="K817" s="91" t="inlineStr">
        <is>
          <t>V아카데미</t>
        </is>
      </c>
      <c r="M817" s="9">
        <f>IF($A817="","",VALUE($A817&amp;"")*12+VALUE($B817&amp;""))</f>
        <v/>
      </c>
      <c r="N817" s="63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3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3">
        <f>IF($A817="","",IF(COUNTIF(변동분석!$E$7:$E$506,O817)&gt;0,"Y","N"))</f>
        <v/>
      </c>
      <c r="W817" s="63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3">
        <f>IF($A817="","",IFERROR(INDEX(계정매핑!$E$5:$E$504,MATCH($F817&amp;"",계정매핑!$A$5:$A$504,0))&amp;"","공통비"))</f>
        <v/>
      </c>
      <c r="AF817" s="63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45764</v>
      </c>
      <c r="E818" s="91" t="inlineStr">
        <is>
          <t>KR</t>
        </is>
      </c>
      <c r="F818" s="91" t="n">
        <v>63101000</v>
      </c>
      <c r="G818" s="91" t="n">
        <v>1601</v>
      </c>
      <c r="H818" s="92" t="n">
        <v>4384000</v>
      </c>
      <c r="I818" s="91" t="inlineStr">
        <is>
          <t>4월 사무실 임차료 - BB부동산</t>
        </is>
      </c>
      <c r="J818" s="91" t="inlineStr">
        <is>
          <t>V10027</t>
        </is>
      </c>
      <c r="K818" s="91" t="inlineStr">
        <is>
          <t>BB부동산</t>
        </is>
      </c>
      <c r="M818" s="9">
        <f>IF($A818="","",VALUE($A818&amp;"")*12+VALUE($B818&amp;""))</f>
        <v/>
      </c>
      <c r="N818" s="63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3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3">
        <f>IF($A818="","",IF(COUNTIF(변동분석!$E$7:$E$506,O818)&gt;0,"Y","N"))</f>
        <v/>
      </c>
      <c r="W818" s="63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3">
        <f>IF($A818="","",IFERROR(INDEX(계정매핑!$E$5:$E$504,MATCH($F818&amp;"",계정매핑!$A$5:$A$504,0))&amp;"","공통비"))</f>
        <v/>
      </c>
      <c r="AF818" s="63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45765</v>
      </c>
      <c r="E819" s="91" t="inlineStr">
        <is>
          <t>KR</t>
        </is>
      </c>
      <c r="F819" s="91" t="n">
        <v>62101000</v>
      </c>
      <c r="G819" s="91" t="n">
        <v>1201</v>
      </c>
      <c r="H819" s="92" t="n">
        <v>321000</v>
      </c>
      <c r="I819" s="91" t="inlineStr">
        <is>
          <t>4월 국내출장 - M항공</t>
        </is>
      </c>
      <c r="J819" s="91" t="inlineStr">
        <is>
          <t>V10001</t>
        </is>
      </c>
      <c r="K819" s="91" t="inlineStr">
        <is>
          <t>M항공</t>
        </is>
      </c>
      <c r="M819" s="9">
        <f>IF($A819="","",VALUE($A819&amp;"")*12+VALUE($B819&amp;""))</f>
        <v/>
      </c>
      <c r="N819" s="63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3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3">
        <f>IF($A819="","",IF(COUNTIF(변동분석!$E$7:$E$506,O819)&gt;0,"Y","N"))</f>
        <v/>
      </c>
      <c r="W819" s="63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3">
        <f>IF($A819="","",IFERROR(INDEX(계정매핑!$E$5:$E$504,MATCH($F819&amp;"",계정매핑!$A$5:$A$504,0))&amp;"","공통비"))</f>
        <v/>
      </c>
      <c r="AF819" s="63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45765</v>
      </c>
      <c r="E820" s="91" t="inlineStr">
        <is>
          <t>KR</t>
        </is>
      </c>
      <c r="F820" s="91" t="n">
        <v>62102000</v>
      </c>
      <c r="G820" s="91" t="n">
        <v>1701</v>
      </c>
      <c r="H820" s="92" t="n">
        <v>37000</v>
      </c>
      <c r="I820" s="91" t="inlineStr">
        <is>
          <t>4월 해외출장 - M항공</t>
        </is>
      </c>
      <c r="J820" s="91" t="inlineStr">
        <is>
          <t>V10001</t>
        </is>
      </c>
      <c r="K820" s="91" t="inlineStr">
        <is>
          <t>M항공</t>
        </is>
      </c>
      <c r="M820" s="9">
        <f>IF($A820="","",VALUE($A820&amp;"")*12+VALUE($B820&amp;""))</f>
        <v/>
      </c>
      <c r="N820" s="63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3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3">
        <f>IF($A820="","",IF(COUNTIF(변동분석!$E$7:$E$506,O820)&gt;0,"Y","N"))</f>
        <v/>
      </c>
      <c r="W820" s="63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3">
        <f>IF($A820="","",IFERROR(INDEX(계정매핑!$E$5:$E$504,MATCH($F820&amp;"",계정매핑!$A$5:$A$504,0))&amp;"","공통비"))</f>
        <v/>
      </c>
      <c r="AF820" s="63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45765</v>
      </c>
      <c r="E821" s="91" t="inlineStr">
        <is>
          <t>KR</t>
        </is>
      </c>
      <c r="F821" s="91" t="n">
        <v>62201000</v>
      </c>
      <c r="G821" s="91" t="n">
        <v>1951</v>
      </c>
      <c r="H821" s="92" t="n">
        <v>192000</v>
      </c>
      <c r="I821" s="91" t="inlineStr">
        <is>
          <t>4월 통신요금 - P통신</t>
        </is>
      </c>
      <c r="J821" s="91" t="inlineStr">
        <is>
          <t>V10013</t>
        </is>
      </c>
      <c r="K821" s="91" t="inlineStr">
        <is>
          <t>P통신</t>
        </is>
      </c>
      <c r="M821" s="9">
        <f>IF($A821="","",VALUE($A821&amp;"")*12+VALUE($B821&amp;""))</f>
        <v/>
      </c>
      <c r="N821" s="63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3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3">
        <f>IF($A821="","",IF(COUNTIF(변동분석!$E$7:$E$506,O821)&gt;0,"Y","N"))</f>
        <v/>
      </c>
      <c r="W821" s="63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3">
        <f>IF($A821="","",IFERROR(INDEX(계정매핑!$E$5:$E$504,MATCH($F821&amp;"",계정매핑!$A$5:$A$504,0))&amp;"","공통비"))</f>
        <v/>
      </c>
      <c r="AF821" s="63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45765</v>
      </c>
      <c r="E822" s="91" t="inlineStr">
        <is>
          <t>KR</t>
        </is>
      </c>
      <c r="F822" s="91" t="n">
        <v>62501000</v>
      </c>
      <c r="G822" s="91" t="n">
        <v>1101</v>
      </c>
      <c r="H822" s="92" t="n">
        <v>230000</v>
      </c>
      <c r="I822" s="91" t="inlineStr">
        <is>
          <t>4월 회의 다과 - T케이터링</t>
        </is>
      </c>
      <c r="J822" s="91" t="inlineStr">
        <is>
          <t>V10005</t>
        </is>
      </c>
      <c r="K822" s="91" t="inlineStr">
        <is>
          <t>T케이터링</t>
        </is>
      </c>
      <c r="M822" s="9">
        <f>IF($A822="","",VALUE($A822&amp;"")*12+VALUE($B822&amp;""))</f>
        <v/>
      </c>
      <c r="N822" s="63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3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3">
        <f>IF($A822="","",IF(COUNTIF(변동분석!$E$7:$E$506,O822)&gt;0,"Y","N"))</f>
        <v/>
      </c>
      <c r="W822" s="63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3">
        <f>IF($A822="","",IFERROR(INDEX(계정매핑!$E$5:$E$504,MATCH($F822&amp;"",계정매핑!$A$5:$A$504,0))&amp;"","공통비"))</f>
        <v/>
      </c>
      <c r="AF822" s="63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45765</v>
      </c>
      <c r="E823" s="91" t="inlineStr">
        <is>
          <t>KR</t>
        </is>
      </c>
      <c r="F823" s="91" t="n">
        <v>62501000</v>
      </c>
      <c r="G823" s="91" t="n">
        <v>1301</v>
      </c>
      <c r="H823" s="92" t="n">
        <v>314000</v>
      </c>
      <c r="I823" s="91" t="inlineStr">
        <is>
          <t>4월 회의 다과 - T케이터링</t>
        </is>
      </c>
      <c r="J823" s="91" t="inlineStr">
        <is>
          <t>V10005</t>
        </is>
      </c>
      <c r="K823" s="91" t="inlineStr">
        <is>
          <t>T케이터링</t>
        </is>
      </c>
      <c r="M823" s="9">
        <f>IF($A823="","",VALUE($A823&amp;"")*12+VALUE($B823&amp;""))</f>
        <v/>
      </c>
      <c r="N823" s="63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3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3">
        <f>IF($A823="","",IF(COUNTIF(변동분석!$E$7:$E$506,O823)&gt;0,"Y","N"))</f>
        <v/>
      </c>
      <c r="W823" s="63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3">
        <f>IF($A823="","",IFERROR(INDEX(계정매핑!$E$5:$E$504,MATCH($F823&amp;"",계정매핑!$A$5:$A$504,0))&amp;"","공통비"))</f>
        <v/>
      </c>
      <c r="AF823" s="63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45765</v>
      </c>
      <c r="E824" s="91" t="inlineStr">
        <is>
          <t>KR</t>
        </is>
      </c>
      <c r="F824" s="91" t="n">
        <v>62902000</v>
      </c>
      <c r="G824" s="91" t="n">
        <v>1401</v>
      </c>
      <c r="H824" s="92" t="n">
        <v>4450000</v>
      </c>
      <c r="I824" s="91" t="inlineStr">
        <is>
          <t>4월 업무 위탁 수수료 - J콜센터</t>
        </is>
      </c>
      <c r="J824" s="91" t="inlineStr">
        <is>
          <t>V10015</t>
        </is>
      </c>
      <c r="K824" s="91" t="inlineStr">
        <is>
          <t>J콜센터</t>
        </is>
      </c>
      <c r="M824" s="9">
        <f>IF($A824="","",VALUE($A824&amp;"")*12+VALUE($B824&amp;""))</f>
        <v/>
      </c>
      <c r="N824" s="63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3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3">
        <f>IF($A824="","",IF(COUNTIF(변동분석!$E$7:$E$506,O824)&gt;0,"Y","N"))</f>
        <v/>
      </c>
      <c r="W824" s="63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3">
        <f>IF($A824="","",IFERROR(INDEX(계정매핑!$E$5:$E$504,MATCH($F824&amp;"",계정매핑!$A$5:$A$504,0))&amp;"","공통비"))</f>
        <v/>
      </c>
      <c r="AF824" s="63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45765</v>
      </c>
      <c r="E825" s="91" t="inlineStr">
        <is>
          <t>KR</t>
        </is>
      </c>
      <c r="F825" s="91" t="n">
        <v>62902000</v>
      </c>
      <c r="G825" s="91" t="n">
        <v>1801</v>
      </c>
      <c r="H825" s="92" t="n">
        <v>1848000</v>
      </c>
      <c r="I825" s="91" t="inlineStr">
        <is>
          <t>4월 콜 위탁 수수료(건별)</t>
        </is>
      </c>
      <c r="J825" s="91" t="inlineStr">
        <is>
          <t>V10015</t>
        </is>
      </c>
      <c r="K825" s="91" t="inlineStr">
        <is>
          <t>J콜센터</t>
        </is>
      </c>
      <c r="M825" s="9">
        <f>IF($A825="","",VALUE($A825&amp;"")*12+VALUE($B825&amp;""))</f>
        <v/>
      </c>
      <c r="N825" s="63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3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3">
        <f>IF($A825="","",IF(COUNTIF(변동분석!$E$7:$E$506,O825)&gt;0,"Y","N"))</f>
        <v/>
      </c>
      <c r="W825" s="63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3">
        <f>IF($A825="","",IFERROR(INDEX(계정매핑!$E$5:$E$504,MATCH($F825&amp;"",계정매핑!$A$5:$A$504,0))&amp;"","공통비"))</f>
        <v/>
      </c>
      <c r="AF825" s="63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45765</v>
      </c>
      <c r="E826" s="91" t="inlineStr">
        <is>
          <t>KR</t>
        </is>
      </c>
      <c r="F826" s="91" t="n">
        <v>63001000</v>
      </c>
      <c r="G826" s="91" t="n">
        <v>1701</v>
      </c>
      <c r="H826" s="92" t="n">
        <v>35524000</v>
      </c>
      <c r="I826" s="91" t="inlineStr">
        <is>
          <t>4월 SW 유지보수 - Z시스템</t>
        </is>
      </c>
      <c r="J826" s="91" t="inlineStr">
        <is>
          <t>V10011</t>
        </is>
      </c>
      <c r="K826" s="91" t="inlineStr">
        <is>
          <t>Z시스템</t>
        </is>
      </c>
      <c r="M826" s="9">
        <f>IF($A826="","",VALUE($A826&amp;"")*12+VALUE($B826&amp;""))</f>
        <v/>
      </c>
      <c r="N826" s="63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3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3">
        <f>IF($A826="","",IF(COUNTIF(변동분석!$E$7:$E$506,O826)&gt;0,"Y","N"))</f>
        <v/>
      </c>
      <c r="W826" s="63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3">
        <f>IF($A826="","",IFERROR(INDEX(계정매핑!$E$5:$E$504,MATCH($F826&amp;"",계정매핑!$A$5:$A$504,0))&amp;"","공통비"))</f>
        <v/>
      </c>
      <c r="AF826" s="63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45765</v>
      </c>
      <c r="E827" s="91" t="inlineStr">
        <is>
          <t>KR</t>
        </is>
      </c>
      <c r="F827" s="91" t="n">
        <v>63002000</v>
      </c>
      <c r="G827" s="91" t="n">
        <v>1951</v>
      </c>
      <c r="H827" s="92" t="n">
        <v>4678000</v>
      </c>
      <c r="I827" s="91" t="inlineStr">
        <is>
          <t>4월 클라우드 사용료 - C클라우드</t>
        </is>
      </c>
      <c r="J827" s="91" t="inlineStr">
        <is>
          <t>V10025</t>
        </is>
      </c>
      <c r="K827" s="91" t="inlineStr">
        <is>
          <t>C클라우드</t>
        </is>
      </c>
      <c r="M827" s="9">
        <f>IF($A827="","",VALUE($A827&amp;"")*12+VALUE($B827&amp;""))</f>
        <v/>
      </c>
      <c r="N827" s="63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3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3">
        <f>IF($A827="","",IF(COUNTIF(변동분석!$E$7:$E$506,O827)&gt;0,"Y","N"))</f>
        <v/>
      </c>
      <c r="W827" s="63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3">
        <f>IF($A827="","",IFERROR(INDEX(계정매핑!$E$5:$E$504,MATCH($F827&amp;"",계정매핑!$A$5:$A$504,0))&amp;"","공통비"))</f>
        <v/>
      </c>
      <c r="AF827" s="63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45766</v>
      </c>
      <c r="E828" s="91" t="inlineStr">
        <is>
          <t>KR</t>
        </is>
      </c>
      <c r="F828" s="91" t="n">
        <v>62101000</v>
      </c>
      <c r="G828" s="91" t="n">
        <v>1801</v>
      </c>
      <c r="H828" s="92" t="n">
        <v>141000</v>
      </c>
      <c r="I828" s="91" t="inlineStr">
        <is>
          <t>4월 국내출장 - (법인카드)</t>
        </is>
      </c>
      <c r="J828" s="91" t="inlineStr">
        <is>
          <t>V10009</t>
        </is>
      </c>
      <c r="K828" s="91" t="inlineStr">
        <is>
          <t>(법인카드)</t>
        </is>
      </c>
      <c r="M828" s="9">
        <f>IF($A828="","",VALUE($A828&amp;"")*12+VALUE($B828&amp;""))</f>
        <v/>
      </c>
      <c r="N828" s="63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3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3">
        <f>IF($A828="","",IF(COUNTIF(변동분석!$E$7:$E$506,O828)&gt;0,"Y","N"))</f>
        <v/>
      </c>
      <c r="W828" s="63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3">
        <f>IF($A828="","",IFERROR(INDEX(계정매핑!$E$5:$E$504,MATCH($F828&amp;"",계정매핑!$A$5:$A$504,0))&amp;"","공통비"))</f>
        <v/>
      </c>
      <c r="AF828" s="63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45766</v>
      </c>
      <c r="E829" s="91" t="inlineStr">
        <is>
          <t>KR</t>
        </is>
      </c>
      <c r="F829" s="91" t="n">
        <v>62101000</v>
      </c>
      <c r="G829" s="91" t="n">
        <v>1951</v>
      </c>
      <c r="H829" s="92" t="n">
        <v>262000</v>
      </c>
      <c r="I829" s="91" t="inlineStr">
        <is>
          <t>4월 국내출장 - L여행사</t>
        </is>
      </c>
      <c r="J829" s="91" t="inlineStr">
        <is>
          <t>V10017</t>
        </is>
      </c>
      <c r="K829" s="91" t="inlineStr">
        <is>
          <t>L여행사</t>
        </is>
      </c>
      <c r="M829" s="9">
        <f>IF($A829="","",VALUE($A829&amp;"")*12+VALUE($B829&amp;""))</f>
        <v/>
      </c>
      <c r="N829" s="63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3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3">
        <f>IF($A829="","",IF(COUNTIF(변동분석!$E$7:$E$506,O829)&gt;0,"Y","N"))</f>
        <v/>
      </c>
      <c r="W829" s="63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3">
        <f>IF($A829="","",IFERROR(INDEX(계정매핑!$E$5:$E$504,MATCH($F829&amp;"",계정매핑!$A$5:$A$504,0))&amp;"","공통비"))</f>
        <v/>
      </c>
      <c r="AF829" s="63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45766</v>
      </c>
      <c r="E830" s="91" t="inlineStr">
        <is>
          <t>KR</t>
        </is>
      </c>
      <c r="F830" s="91" t="n">
        <v>62201000</v>
      </c>
      <c r="G830" s="91" t="n">
        <v>1301</v>
      </c>
      <c r="H830" s="92" t="n">
        <v>216000</v>
      </c>
      <c r="I830" s="91" t="inlineStr">
        <is>
          <t>4월 통신요금 - O텔레콤</t>
        </is>
      </c>
      <c r="J830" s="91" t="inlineStr">
        <is>
          <t>V10002</t>
        </is>
      </c>
      <c r="K830" s="91" t="inlineStr">
        <is>
          <t>O텔레콤</t>
        </is>
      </c>
      <c r="M830" s="9">
        <f>IF($A830="","",VALUE($A830&amp;"")*12+VALUE($B830&amp;""))</f>
        <v/>
      </c>
      <c r="N830" s="63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3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3">
        <f>IF($A830="","",IF(COUNTIF(변동분석!$E$7:$E$506,O830)&gt;0,"Y","N"))</f>
        <v/>
      </c>
      <c r="W830" s="63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3">
        <f>IF($A830="","",IFERROR(INDEX(계정매핑!$E$5:$E$504,MATCH($F830&amp;"",계정매핑!$A$5:$A$504,0))&amp;"","공통비"))</f>
        <v/>
      </c>
      <c r="AF830" s="63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45766</v>
      </c>
      <c r="E831" s="91" t="inlineStr">
        <is>
          <t>KR</t>
        </is>
      </c>
      <c r="F831" s="91" t="n">
        <v>62301000</v>
      </c>
      <c r="G831" s="91" t="n">
        <v>1701</v>
      </c>
      <c r="H831" s="92" t="n">
        <v>199000</v>
      </c>
      <c r="I831" s="91" t="inlineStr">
        <is>
          <t>4월 소모품 구입 - Q오피스</t>
        </is>
      </c>
      <c r="J831" s="91" t="inlineStr">
        <is>
          <t>V10003</t>
        </is>
      </c>
      <c r="K831" s="91" t="inlineStr">
        <is>
          <t>Q오피스</t>
        </is>
      </c>
      <c r="M831" s="9">
        <f>IF($A831="","",VALUE($A831&amp;"")*12+VALUE($B831&amp;""))</f>
        <v/>
      </c>
      <c r="N831" s="63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3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3">
        <f>IF($A831="","",IF(COUNTIF(변동분석!$E$7:$E$506,O831)&gt;0,"Y","N"))</f>
        <v/>
      </c>
      <c r="W831" s="63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3">
        <f>IF($A831="","",IFERROR(INDEX(계정매핑!$E$5:$E$504,MATCH($F831&amp;"",계정매핑!$A$5:$A$504,0))&amp;"","공통비"))</f>
        <v/>
      </c>
      <c r="AF831" s="63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45766</v>
      </c>
      <c r="E832" s="91" t="inlineStr">
        <is>
          <t>KR</t>
        </is>
      </c>
      <c r="F832" s="91" t="n">
        <v>62501000</v>
      </c>
      <c r="G832" s="91" t="n">
        <v>1201</v>
      </c>
      <c r="H832" s="92" t="n">
        <v>94000</v>
      </c>
      <c r="I832" s="91" t="inlineStr">
        <is>
          <t>4월 회의 다과 - (법인카드)</t>
        </is>
      </c>
      <c r="J832" s="91" t="inlineStr">
        <is>
          <t>V10009</t>
        </is>
      </c>
      <c r="K832" s="91" t="inlineStr">
        <is>
          <t>(법인카드)</t>
        </is>
      </c>
      <c r="M832" s="9">
        <f>IF($A832="","",VALUE($A832&amp;"")*12+VALUE($B832&amp;""))</f>
        <v/>
      </c>
      <c r="N832" s="63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3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3">
        <f>IF($A832="","",IF(COUNTIF(변동분석!$E$7:$E$506,O832)&gt;0,"Y","N"))</f>
        <v/>
      </c>
      <c r="W832" s="63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3">
        <f>IF($A832="","",IFERROR(INDEX(계정매핑!$E$5:$E$504,MATCH($F832&amp;"",계정매핑!$A$5:$A$504,0))&amp;"","공통비"))</f>
        <v/>
      </c>
      <c r="AF832" s="63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45766</v>
      </c>
      <c r="E833" s="91" t="inlineStr">
        <is>
          <t>KR</t>
        </is>
      </c>
      <c r="F833" s="91" t="n">
        <v>62501000</v>
      </c>
      <c r="G833" s="91" t="n">
        <v>1601</v>
      </c>
      <c r="H833" s="92" t="n">
        <v>326000</v>
      </c>
      <c r="I833" s="91" t="inlineStr">
        <is>
          <t>4월 회의 다과 - (법인카드)</t>
        </is>
      </c>
      <c r="J833" s="91" t="inlineStr">
        <is>
          <t>V10009</t>
        </is>
      </c>
      <c r="K833" s="91" t="inlineStr">
        <is>
          <t>(법인카드)</t>
        </is>
      </c>
      <c r="M833" s="9">
        <f>IF($A833="","",VALUE($A833&amp;"")*12+VALUE($B833&amp;""))</f>
        <v/>
      </c>
      <c r="N833" s="63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3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3">
        <f>IF($A833="","",IF(COUNTIF(변동분석!$E$7:$E$506,O833)&gt;0,"Y","N"))</f>
        <v/>
      </c>
      <c r="W833" s="63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3">
        <f>IF($A833="","",IFERROR(INDEX(계정매핑!$E$5:$E$504,MATCH($F833&amp;"",계정매핑!$A$5:$A$504,0))&amp;"","공통비"))</f>
        <v/>
      </c>
      <c r="AF833" s="63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45766</v>
      </c>
      <c r="E834" s="91" t="inlineStr">
        <is>
          <t>KR</t>
        </is>
      </c>
      <c r="F834" s="91" t="n">
        <v>62501000</v>
      </c>
      <c r="G834" s="91" t="n">
        <v>1701</v>
      </c>
      <c r="H834" s="92" t="n">
        <v>161000</v>
      </c>
      <c r="I834" s="91" t="inlineStr">
        <is>
          <t>4월 회의 다과 - (법인카드)</t>
        </is>
      </c>
      <c r="J834" s="91" t="inlineStr">
        <is>
          <t>V10009</t>
        </is>
      </c>
      <c r="K834" s="91" t="inlineStr">
        <is>
          <t>(법인카드)</t>
        </is>
      </c>
      <c r="M834" s="9">
        <f>IF($A834="","",VALUE($A834&amp;"")*12+VALUE($B834&amp;""))</f>
        <v/>
      </c>
      <c r="N834" s="63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3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3">
        <f>IF($A834="","",IF(COUNTIF(변동분석!$E$7:$E$506,O834)&gt;0,"Y","N"))</f>
        <v/>
      </c>
      <c r="W834" s="63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3">
        <f>IF($A834="","",IFERROR(INDEX(계정매핑!$E$5:$E$504,MATCH($F834&amp;"",계정매핑!$A$5:$A$504,0))&amp;"","공통비"))</f>
        <v/>
      </c>
      <c r="AF834" s="63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45766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4471000</v>
      </c>
      <c r="I835" s="91" t="inlineStr">
        <is>
          <t>4월 자문 수수료 - K회계법인</t>
        </is>
      </c>
      <c r="J835" s="91" t="inlineStr">
        <is>
          <t>V10010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3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3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3">
        <f>IF($A835="","",IF(COUNTIF(변동분석!$E$7:$E$506,O835)&gt;0,"Y","N"))</f>
        <v/>
      </c>
      <c r="W835" s="63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3">
        <f>IF($A835="","",IFERROR(INDEX(계정매핑!$E$5:$E$504,MATCH($F835&amp;"",계정매핑!$A$5:$A$504,0))&amp;"","공통비"))</f>
        <v/>
      </c>
      <c r="AF835" s="63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45766</v>
      </c>
      <c r="E836" s="91" t="inlineStr">
        <is>
          <t>KR</t>
        </is>
      </c>
      <c r="F836" s="91" t="n">
        <v>62901000</v>
      </c>
      <c r="G836" s="91" t="n">
        <v>1401</v>
      </c>
      <c r="H836" s="92" t="n">
        <v>7440000</v>
      </c>
      <c r="I836" s="91" t="inlineStr">
        <is>
          <t>4월 자문 수수료 - W컨설팅</t>
        </is>
      </c>
      <c r="J836" s="91" t="inlineStr">
        <is>
          <t>V10006</t>
        </is>
      </c>
      <c r="K836" s="91" t="inlineStr">
        <is>
          <t>W컨설팅</t>
        </is>
      </c>
      <c r="M836" s="9">
        <f>IF($A836="","",VALUE($A836&amp;"")*12+VALUE($B836&amp;""))</f>
        <v/>
      </c>
      <c r="N836" s="63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3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3">
        <f>IF($A836="","",IF(COUNTIF(변동분석!$E$7:$E$506,O836)&gt;0,"Y","N"))</f>
        <v/>
      </c>
      <c r="W836" s="63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3">
        <f>IF($A836="","",IFERROR(INDEX(계정매핑!$E$5:$E$504,MATCH($F836&amp;"",계정매핑!$A$5:$A$504,0))&amp;"","공통비"))</f>
        <v/>
      </c>
      <c r="AF836" s="63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45766</v>
      </c>
      <c r="E837" s="91" t="inlineStr">
        <is>
          <t>KR</t>
        </is>
      </c>
      <c r="F837" s="91" t="n">
        <v>62902000</v>
      </c>
      <c r="G837" s="91" t="n">
        <v>1201</v>
      </c>
      <c r="H837" s="92" t="n">
        <v>2267000</v>
      </c>
      <c r="I837" s="91" t="inlineStr">
        <is>
          <t>4월 업무 위탁 수수료 - J콜센터</t>
        </is>
      </c>
      <c r="J837" s="91" t="inlineStr">
        <is>
          <t>V10015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3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3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3">
        <f>IF($A837="","",IF(COUNTIF(변동분석!$E$7:$E$506,O837)&gt;0,"Y","N"))</f>
        <v/>
      </c>
      <c r="W837" s="63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3">
        <f>IF($A837="","",IFERROR(INDEX(계정매핑!$E$5:$E$504,MATCH($F837&amp;"",계정매핑!$A$5:$A$504,0))&amp;"","공통비"))</f>
        <v/>
      </c>
      <c r="AF837" s="63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45766</v>
      </c>
      <c r="E838" s="91" t="inlineStr">
        <is>
          <t>KR</t>
        </is>
      </c>
      <c r="F838" s="91" t="n">
        <v>62902000</v>
      </c>
      <c r="G838" s="91" t="n">
        <v>1951</v>
      </c>
      <c r="H838" s="92" t="n">
        <v>2313000</v>
      </c>
      <c r="I838" s="91" t="inlineStr">
        <is>
          <t>4월 업무 위탁 수수료 - J콜센터</t>
        </is>
      </c>
      <c r="J838" s="91" t="inlineStr">
        <is>
          <t>V10015</t>
        </is>
      </c>
      <c r="K838" s="91" t="inlineStr">
        <is>
          <t>J콜센터</t>
        </is>
      </c>
      <c r="M838" s="9">
        <f>IF($A838="","",VALUE($A838&amp;"")*12+VALUE($B838&amp;""))</f>
        <v/>
      </c>
      <c r="N838" s="63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3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3">
        <f>IF($A838="","",IF(COUNTIF(변동분석!$E$7:$E$506,O838)&gt;0,"Y","N"))</f>
        <v/>
      </c>
      <c r="W838" s="63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3">
        <f>IF($A838="","",IFERROR(INDEX(계정매핑!$E$5:$E$504,MATCH($F838&amp;"",계정매핑!$A$5:$A$504,0))&amp;"","공통비"))</f>
        <v/>
      </c>
      <c r="AF838" s="63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45767</v>
      </c>
      <c r="E839" s="91" t="inlineStr">
        <is>
          <t>KR</t>
        </is>
      </c>
      <c r="F839" s="91" t="n">
        <v>62102000</v>
      </c>
      <c r="G839" s="91" t="n">
        <v>1601</v>
      </c>
      <c r="H839" s="92" t="n">
        <v>264000</v>
      </c>
      <c r="I839" s="91" t="inlineStr">
        <is>
          <t>4월 해외출장 - N호텔</t>
        </is>
      </c>
      <c r="J839" s="91" t="inlineStr">
        <is>
          <t>V10008</t>
        </is>
      </c>
      <c r="K839" s="91" t="inlineStr">
        <is>
          <t>N호텔</t>
        </is>
      </c>
      <c r="M839" s="9">
        <f>IF($A839="","",VALUE($A839&amp;"")*12+VALUE($B839&amp;""))</f>
        <v/>
      </c>
      <c r="N839" s="63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3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3">
        <f>IF($A839="","",IF(COUNTIF(변동분석!$E$7:$E$506,O839)&gt;0,"Y","N"))</f>
        <v/>
      </c>
      <c r="W839" s="63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3">
        <f>IF($A839="","",IFERROR(INDEX(계정매핑!$E$5:$E$504,MATCH($F839&amp;"",계정매핑!$A$5:$A$504,0))&amp;"","공통비"))</f>
        <v/>
      </c>
      <c r="AF839" s="63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45767</v>
      </c>
      <c r="E840" s="91" t="inlineStr">
        <is>
          <t>KR</t>
        </is>
      </c>
      <c r="F840" s="91" t="n">
        <v>62102000</v>
      </c>
      <c r="G840" s="91" t="n">
        <v>1701</v>
      </c>
      <c r="H840" s="92" t="n">
        <v>41000</v>
      </c>
      <c r="I840" s="91" t="inlineStr">
        <is>
          <t>4월 해외출장 - N호텔</t>
        </is>
      </c>
      <c r="J840" s="91" t="inlineStr">
        <is>
          <t>V10008</t>
        </is>
      </c>
      <c r="K840" s="91" t="inlineStr">
        <is>
          <t>N호텔</t>
        </is>
      </c>
      <c r="M840" s="9">
        <f>IF($A840="","",VALUE($A840&amp;"")*12+VALUE($B840&amp;""))</f>
        <v/>
      </c>
      <c r="N840" s="63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3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3">
        <f>IF($A840="","",IF(COUNTIF(변동분석!$E$7:$E$506,O840)&gt;0,"Y","N"))</f>
        <v/>
      </c>
      <c r="W840" s="63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3">
        <f>IF($A840="","",IFERROR(INDEX(계정매핑!$E$5:$E$504,MATCH($F840&amp;"",계정매핑!$A$5:$A$504,0))&amp;"","공통비"))</f>
        <v/>
      </c>
      <c r="AF840" s="63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45767</v>
      </c>
      <c r="E841" s="91" t="inlineStr">
        <is>
          <t>KR</t>
        </is>
      </c>
      <c r="F841" s="91" t="n">
        <v>62102000</v>
      </c>
      <c r="G841" s="91" t="n">
        <v>1801</v>
      </c>
      <c r="H841" s="92" t="n">
        <v>60000</v>
      </c>
      <c r="I841" s="91" t="inlineStr">
        <is>
          <t>4월 해외출장 - N호텔</t>
        </is>
      </c>
      <c r="J841" s="91" t="inlineStr">
        <is>
          <t>V10008</t>
        </is>
      </c>
      <c r="K841" s="91" t="inlineStr">
        <is>
          <t>N호텔</t>
        </is>
      </c>
      <c r="M841" s="9">
        <f>IF($A841="","",VALUE($A841&amp;"")*12+VALUE($B841&amp;""))</f>
        <v/>
      </c>
      <c r="N841" s="63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3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3">
        <f>IF($A841="","",IF(COUNTIF(변동분석!$E$7:$E$506,O841)&gt;0,"Y","N"))</f>
        <v/>
      </c>
      <c r="W841" s="63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3">
        <f>IF($A841="","",IFERROR(INDEX(계정매핑!$E$5:$E$504,MATCH($F841&amp;"",계정매핑!$A$5:$A$504,0))&amp;"","공통비"))</f>
        <v/>
      </c>
      <c r="AF841" s="63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45767</v>
      </c>
      <c r="E842" s="91" t="inlineStr">
        <is>
          <t>KR</t>
        </is>
      </c>
      <c r="F842" s="91" t="n">
        <v>62301000</v>
      </c>
      <c r="G842" s="91" t="n">
        <v>1501</v>
      </c>
      <c r="H842" s="92" t="n">
        <v>115000</v>
      </c>
      <c r="I842" s="91" t="inlineStr">
        <is>
          <t>4월 소모품 구입 - Q오피스</t>
        </is>
      </c>
      <c r="J842" s="91" t="inlineStr">
        <is>
          <t>V10003</t>
        </is>
      </c>
      <c r="K842" s="91" t="inlineStr">
        <is>
          <t>Q오피스</t>
        </is>
      </c>
      <c r="M842" s="9">
        <f>IF($A842="","",VALUE($A842&amp;"")*12+VALUE($B842&amp;""))</f>
        <v/>
      </c>
      <c r="N842" s="63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3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3">
        <f>IF($A842="","",IF(COUNTIF(변동분석!$E$7:$E$506,O842)&gt;0,"Y","N"))</f>
        <v/>
      </c>
      <c r="W842" s="63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3">
        <f>IF($A842="","",IFERROR(INDEX(계정매핑!$E$5:$E$504,MATCH($F842&amp;"",계정매핑!$A$5:$A$504,0))&amp;"","공통비"))</f>
        <v/>
      </c>
      <c r="AF842" s="63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45767</v>
      </c>
      <c r="E843" s="91" t="inlineStr">
        <is>
          <t>KR</t>
        </is>
      </c>
      <c r="F843" s="91" t="n">
        <v>62301000</v>
      </c>
      <c r="G843" s="91" t="n">
        <v>1601</v>
      </c>
      <c r="H843" s="92" t="n">
        <v>578000</v>
      </c>
      <c r="I843" s="91" t="inlineStr">
        <is>
          <t>4월 소모품 구입 - Q오피스</t>
        </is>
      </c>
      <c r="J843" s="91" t="inlineStr">
        <is>
          <t>V10003</t>
        </is>
      </c>
      <c r="K843" s="91" t="inlineStr">
        <is>
          <t>Q오피스</t>
        </is>
      </c>
      <c r="M843" s="9">
        <f>IF($A843="","",VALUE($A843&amp;"")*12+VALUE($B843&amp;""))</f>
        <v/>
      </c>
      <c r="N843" s="63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3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3">
        <f>IF($A843="","",IF(COUNTIF(변동분석!$E$7:$E$506,O843)&gt;0,"Y","N"))</f>
        <v/>
      </c>
      <c r="W843" s="63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3">
        <f>IF($A843="","",IFERROR(INDEX(계정매핑!$E$5:$E$504,MATCH($F843&amp;"",계정매핑!$A$5:$A$504,0))&amp;"","공통비"))</f>
        <v/>
      </c>
      <c r="AF843" s="63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45767</v>
      </c>
      <c r="E844" s="91" t="inlineStr">
        <is>
          <t>KR</t>
        </is>
      </c>
      <c r="F844" s="91" t="n">
        <v>62501000</v>
      </c>
      <c r="G844" s="91" t="n">
        <v>1401</v>
      </c>
      <c r="H844" s="92" t="n">
        <v>124000</v>
      </c>
      <c r="I844" s="91" t="inlineStr">
        <is>
          <t>4월 회의 다과 - (법인카드)</t>
        </is>
      </c>
      <c r="J844" s="91" t="inlineStr">
        <is>
          <t>V10009</t>
        </is>
      </c>
      <c r="K844" s="91" t="inlineStr">
        <is>
          <t>(법인카드)</t>
        </is>
      </c>
      <c r="M844" s="9">
        <f>IF($A844="","",VALUE($A844&amp;"")*12+VALUE($B844&amp;""))</f>
        <v/>
      </c>
      <c r="N844" s="63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3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3">
        <f>IF($A844="","",IF(COUNTIF(변동분석!$E$7:$E$506,O844)&gt;0,"Y","N"))</f>
        <v/>
      </c>
      <c r="W844" s="63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3">
        <f>IF($A844="","",IFERROR(INDEX(계정매핑!$E$5:$E$504,MATCH($F844&amp;"",계정매핑!$A$5:$A$504,0))&amp;"","공통비"))</f>
        <v/>
      </c>
      <c r="AF844" s="63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45767</v>
      </c>
      <c r="E845" s="91" t="inlineStr">
        <is>
          <t>KR</t>
        </is>
      </c>
      <c r="F845" s="91" t="n">
        <v>62902000</v>
      </c>
      <c r="G845" s="91" t="n">
        <v>1201</v>
      </c>
      <c r="H845" s="92" t="n">
        <v>1886000</v>
      </c>
      <c r="I845" s="91" t="inlineStr">
        <is>
          <t>4월 업무 위탁 수수료 - J콜센터</t>
        </is>
      </c>
      <c r="J845" s="91" t="inlineStr">
        <is>
          <t>V10015</t>
        </is>
      </c>
      <c r="K845" s="91" t="inlineStr">
        <is>
          <t>J콜센터</t>
        </is>
      </c>
      <c r="M845" s="9">
        <f>IF($A845="","",VALUE($A845&amp;"")*12+VALUE($B845&amp;""))</f>
        <v/>
      </c>
      <c r="N845" s="63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3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3">
        <f>IF($A845="","",IF(COUNTIF(변동분석!$E$7:$E$506,O845)&gt;0,"Y","N"))</f>
        <v/>
      </c>
      <c r="W845" s="63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3">
        <f>IF($A845="","",IFERROR(INDEX(계정매핑!$E$5:$E$504,MATCH($F845&amp;"",계정매핑!$A$5:$A$504,0))&amp;"","공통비"))</f>
        <v/>
      </c>
      <c r="AF845" s="63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45767</v>
      </c>
      <c r="E846" s="91" t="inlineStr">
        <is>
          <t>KR</t>
        </is>
      </c>
      <c r="F846" s="91" t="n">
        <v>63501000</v>
      </c>
      <c r="G846" s="91" t="n">
        <v>1901</v>
      </c>
      <c r="H846" s="92" t="n">
        <v>310357000</v>
      </c>
      <c r="I846" s="91" t="inlineStr">
        <is>
          <t>4월 모집수수료 - AA보험대리점</t>
        </is>
      </c>
      <c r="J846" s="91" t="inlineStr">
        <is>
          <t>V10032</t>
        </is>
      </c>
      <c r="K846" s="91" t="inlineStr">
        <is>
          <t>AA보험대리점</t>
        </is>
      </c>
      <c r="M846" s="9">
        <f>IF($A846="","",VALUE($A846&amp;"")*12+VALUE($B846&amp;""))</f>
        <v/>
      </c>
      <c r="N846" s="63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3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3">
        <f>IF($A846="","",IF(COUNTIF(변동분석!$E$7:$E$506,O846)&gt;0,"Y","N"))</f>
        <v/>
      </c>
      <c r="W846" s="63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3">
        <f>IF($A846="","",IFERROR(INDEX(계정매핑!$E$5:$E$504,MATCH($F846&amp;"",계정매핑!$A$5:$A$504,0))&amp;"","공통비"))</f>
        <v/>
      </c>
      <c r="AF846" s="63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45768</v>
      </c>
      <c r="E847" s="91" t="inlineStr">
        <is>
          <t>KR</t>
        </is>
      </c>
      <c r="F847" s="91" t="n">
        <v>62101000</v>
      </c>
      <c r="G847" s="91" t="n">
        <v>1301</v>
      </c>
      <c r="H847" s="92" t="n">
        <v>339000</v>
      </c>
      <c r="I847" s="91" t="inlineStr">
        <is>
          <t>4월 국내출장 - (법인카드)</t>
        </is>
      </c>
      <c r="J847" s="91" t="inlineStr">
        <is>
          <t>V10009</t>
        </is>
      </c>
      <c r="K847" s="91" t="inlineStr">
        <is>
          <t>(법인카드)</t>
        </is>
      </c>
      <c r="M847" s="9">
        <f>IF($A847="","",VALUE($A847&amp;"")*12+VALUE($B847&amp;""))</f>
        <v/>
      </c>
      <c r="N847" s="63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3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3">
        <f>IF($A847="","",IF(COUNTIF(변동분석!$E$7:$E$506,O847)&gt;0,"Y","N"))</f>
        <v/>
      </c>
      <c r="W847" s="63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3">
        <f>IF($A847="","",IFERROR(INDEX(계정매핑!$E$5:$E$504,MATCH($F847&amp;"",계정매핑!$A$5:$A$504,0))&amp;"","공통비"))</f>
        <v/>
      </c>
      <c r="AF847" s="63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45768</v>
      </c>
      <c r="E848" s="91" t="inlineStr">
        <is>
          <t>KR</t>
        </is>
      </c>
      <c r="F848" s="91" t="n">
        <v>62101000</v>
      </c>
      <c r="G848" s="91" t="n">
        <v>1401</v>
      </c>
      <c r="H848" s="92" t="n">
        <v>581000</v>
      </c>
      <c r="I848" s="91" t="inlineStr">
        <is>
          <t>4월 국내출장 - (법인카드)</t>
        </is>
      </c>
      <c r="J848" s="91" t="inlineStr">
        <is>
          <t>V10009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3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3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3">
        <f>IF($A848="","",IF(COUNTIF(변동분석!$E$7:$E$506,O848)&gt;0,"Y","N"))</f>
        <v/>
      </c>
      <c r="W848" s="63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3">
        <f>IF($A848="","",IFERROR(INDEX(계정매핑!$E$5:$E$504,MATCH($F848&amp;"",계정매핑!$A$5:$A$504,0))&amp;"","공통비"))</f>
        <v/>
      </c>
      <c r="AF848" s="63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45768</v>
      </c>
      <c r="E849" s="91" t="inlineStr">
        <is>
          <t>KR</t>
        </is>
      </c>
      <c r="F849" s="91" t="n">
        <v>62201000</v>
      </c>
      <c r="G849" s="91" t="n">
        <v>1501</v>
      </c>
      <c r="H849" s="92" t="n">
        <v>259000</v>
      </c>
      <c r="I849" s="91" t="inlineStr">
        <is>
          <t>4월 통신요금 - P통신</t>
        </is>
      </c>
      <c r="J849" s="91" t="inlineStr">
        <is>
          <t>V10013</t>
        </is>
      </c>
      <c r="K849" s="91" t="inlineStr">
        <is>
          <t>P통신</t>
        </is>
      </c>
      <c r="M849" s="9">
        <f>IF($A849="","",VALUE($A849&amp;"")*12+VALUE($B849&amp;""))</f>
        <v/>
      </c>
      <c r="N849" s="63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3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3">
        <f>IF($A849="","",IF(COUNTIF(변동분석!$E$7:$E$506,O849)&gt;0,"Y","N"))</f>
        <v/>
      </c>
      <c r="W849" s="63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3">
        <f>IF($A849="","",IFERROR(INDEX(계정매핑!$E$5:$E$504,MATCH($F849&amp;"",계정매핑!$A$5:$A$504,0))&amp;"","공통비"))</f>
        <v/>
      </c>
      <c r="AF849" s="63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45768</v>
      </c>
      <c r="E850" s="91" t="inlineStr">
        <is>
          <t>KR</t>
        </is>
      </c>
      <c r="F850" s="91" t="n">
        <v>62301000</v>
      </c>
      <c r="G850" s="91" t="n">
        <v>1801</v>
      </c>
      <c r="H850" s="92" t="n">
        <v>675000</v>
      </c>
      <c r="I850" s="91" t="inlineStr">
        <is>
          <t>4월 소모품 구입 - Q오피스</t>
        </is>
      </c>
      <c r="J850" s="91" t="inlineStr">
        <is>
          <t>V10003</t>
        </is>
      </c>
      <c r="K850" s="91" t="inlineStr">
        <is>
          <t>Q오피스</t>
        </is>
      </c>
      <c r="M850" s="9">
        <f>IF($A850="","",VALUE($A850&amp;"")*12+VALUE($B850&amp;""))</f>
        <v/>
      </c>
      <c r="N850" s="63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3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3">
        <f>IF($A850="","",IF(COUNTIF(변동분석!$E$7:$E$506,O850)&gt;0,"Y","N"))</f>
        <v/>
      </c>
      <c r="W850" s="63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3">
        <f>IF($A850="","",IFERROR(INDEX(계정매핑!$E$5:$E$504,MATCH($F850&amp;"",계정매핑!$A$5:$A$504,0))&amp;"","공통비"))</f>
        <v/>
      </c>
      <c r="AF850" s="63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45768</v>
      </c>
      <c r="E851" s="91" t="inlineStr">
        <is>
          <t>KR</t>
        </is>
      </c>
      <c r="F851" s="91" t="n">
        <v>62601000</v>
      </c>
      <c r="G851" s="91" t="n">
        <v>1101</v>
      </c>
      <c r="H851" s="92" t="n">
        <v>1578000</v>
      </c>
      <c r="I851" s="91" t="inlineStr">
        <is>
          <t>4월 업무추진 - (법인카드)</t>
        </is>
      </c>
      <c r="J851" s="91" t="inlineStr">
        <is>
          <t>V10009</t>
        </is>
      </c>
      <c r="K851" s="91" t="inlineStr">
        <is>
          <t>(법인카드)</t>
        </is>
      </c>
      <c r="M851" s="9">
        <f>IF($A851="","",VALUE($A851&amp;"")*12+VALUE($B851&amp;""))</f>
        <v/>
      </c>
      <c r="N851" s="63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3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3">
        <f>IF($A851="","",IF(COUNTIF(변동분석!$E$7:$E$506,O851)&gt;0,"Y","N"))</f>
        <v/>
      </c>
      <c r="W851" s="63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3">
        <f>IF($A851="","",IFERROR(INDEX(계정매핑!$E$5:$E$504,MATCH($F851&amp;"",계정매핑!$A$5:$A$504,0))&amp;"","공통비"))</f>
        <v/>
      </c>
      <c r="AF851" s="63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45768</v>
      </c>
      <c r="E852" s="91" t="inlineStr">
        <is>
          <t>KR</t>
        </is>
      </c>
      <c r="F852" s="91" t="n">
        <v>62601000</v>
      </c>
      <c r="G852" s="91" t="n">
        <v>1602</v>
      </c>
      <c r="H852" s="92" t="n">
        <v>1902000</v>
      </c>
      <c r="I852" s="91" t="inlineStr">
        <is>
          <t>4월 업무추진 - (법인카드)</t>
        </is>
      </c>
      <c r="J852" s="91" t="inlineStr">
        <is>
          <t>V10009</t>
        </is>
      </c>
      <c r="K852" s="91" t="inlineStr">
        <is>
          <t>(법인카드)</t>
        </is>
      </c>
      <c r="M852" s="9">
        <f>IF($A852="","",VALUE($A852&amp;"")*12+VALUE($B852&amp;""))</f>
        <v/>
      </c>
      <c r="N852" s="63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3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3">
        <f>IF($A852="","",IF(COUNTIF(변동분석!$E$7:$E$506,O852)&gt;0,"Y","N"))</f>
        <v/>
      </c>
      <c r="W852" s="63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3">
        <f>IF($A852="","",IFERROR(INDEX(계정매핑!$E$5:$E$504,MATCH($F852&amp;"",계정매핑!$A$5:$A$504,0))&amp;"","공통비"))</f>
        <v/>
      </c>
      <c r="AF852" s="63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45768</v>
      </c>
      <c r="E853" s="91" t="inlineStr">
        <is>
          <t>KR</t>
        </is>
      </c>
      <c r="F853" s="91" t="n">
        <v>63001000</v>
      </c>
      <c r="G853" s="91" t="n">
        <v>1701</v>
      </c>
      <c r="H853" s="92" t="n">
        <v>23641000</v>
      </c>
      <c r="I853" s="91" t="inlineStr">
        <is>
          <t>4월 SW 유지보수 - Z시스템</t>
        </is>
      </c>
      <c r="J853" s="91" t="inlineStr">
        <is>
          <t>V10011</t>
        </is>
      </c>
      <c r="K853" s="91" t="inlineStr">
        <is>
          <t>Z시스템</t>
        </is>
      </c>
      <c r="M853" s="9">
        <f>IF($A853="","",VALUE($A853&amp;"")*12+VALUE($B853&amp;""))</f>
        <v/>
      </c>
      <c r="N853" s="63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3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3">
        <f>IF($A853="","",IF(COUNTIF(변동분석!$E$7:$E$506,O853)&gt;0,"Y","N"))</f>
        <v/>
      </c>
      <c r="W853" s="63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3">
        <f>IF($A853="","",IFERROR(INDEX(계정매핑!$E$5:$E$504,MATCH($F853&amp;"",계정매핑!$A$5:$A$504,0))&amp;"","공통비"))</f>
        <v/>
      </c>
      <c r="AF853" s="63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45769</v>
      </c>
      <c r="E854" s="91" t="inlineStr">
        <is>
          <t>KR</t>
        </is>
      </c>
      <c r="F854" s="91" t="n">
        <v>62101000</v>
      </c>
      <c r="G854" s="91" t="n">
        <v>1501</v>
      </c>
      <c r="H854" s="92" t="n">
        <v>438000</v>
      </c>
      <c r="I854" s="91" t="inlineStr">
        <is>
          <t>4월 국내출장 - L여행사</t>
        </is>
      </c>
      <c r="J854" s="91" t="inlineStr">
        <is>
          <t>V10017</t>
        </is>
      </c>
      <c r="K854" s="91" t="inlineStr">
        <is>
          <t>L여행사</t>
        </is>
      </c>
      <c r="M854" s="9">
        <f>IF($A854="","",VALUE($A854&amp;"")*12+VALUE($B854&amp;""))</f>
        <v/>
      </c>
      <c r="N854" s="63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3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3">
        <f>IF($A854="","",IF(COUNTIF(변동분석!$E$7:$E$506,O854)&gt;0,"Y","N"))</f>
        <v/>
      </c>
      <c r="W854" s="63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3">
        <f>IF($A854="","",IFERROR(INDEX(계정매핑!$E$5:$E$504,MATCH($F854&amp;"",계정매핑!$A$5:$A$504,0))&amp;"","공통비"))</f>
        <v/>
      </c>
      <c r="AF854" s="63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45769</v>
      </c>
      <c r="E855" s="91" t="inlineStr">
        <is>
          <t>KR</t>
        </is>
      </c>
      <c r="F855" s="91" t="n">
        <v>62101000</v>
      </c>
      <c r="G855" s="91" t="n">
        <v>1602</v>
      </c>
      <c r="H855" s="92" t="n">
        <v>1556000</v>
      </c>
      <c r="I855" s="91" t="inlineStr">
        <is>
          <t>4월 국내출장 - L여행사</t>
        </is>
      </c>
      <c r="J855" s="91" t="inlineStr">
        <is>
          <t>V10017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3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3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3">
        <f>IF($A855="","",IF(COUNTIF(변동분석!$E$7:$E$506,O855)&gt;0,"Y","N"))</f>
        <v/>
      </c>
      <c r="W855" s="63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3">
        <f>IF($A855="","",IFERROR(INDEX(계정매핑!$E$5:$E$504,MATCH($F855&amp;"",계정매핑!$A$5:$A$504,0))&amp;"","공통비"))</f>
        <v/>
      </c>
      <c r="AF855" s="63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45769</v>
      </c>
      <c r="E856" s="91" t="inlineStr">
        <is>
          <t>KR</t>
        </is>
      </c>
      <c r="F856" s="91" t="n">
        <v>62101000</v>
      </c>
      <c r="G856" s="91" t="n">
        <v>1801</v>
      </c>
      <c r="H856" s="92" t="n">
        <v>117000</v>
      </c>
      <c r="I856" s="91" t="inlineStr">
        <is>
          <t>4월 국내출장 - L여행사</t>
        </is>
      </c>
      <c r="J856" s="91" t="inlineStr">
        <is>
          <t>V10017</t>
        </is>
      </c>
      <c r="K856" s="91" t="inlineStr">
        <is>
          <t>L여행사</t>
        </is>
      </c>
      <c r="M856" s="9">
        <f>IF($A856="","",VALUE($A856&amp;"")*12+VALUE($B856&amp;""))</f>
        <v/>
      </c>
      <c r="N856" s="63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3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3">
        <f>IF($A856="","",IF(COUNTIF(변동분석!$E$7:$E$506,O856)&gt;0,"Y","N"))</f>
        <v/>
      </c>
      <c r="W856" s="63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3">
        <f>IF($A856="","",IFERROR(INDEX(계정매핑!$E$5:$E$504,MATCH($F856&amp;"",계정매핑!$A$5:$A$504,0))&amp;"","공통비"))</f>
        <v/>
      </c>
      <c r="AF856" s="63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45769</v>
      </c>
      <c r="E857" s="91" t="inlineStr">
        <is>
          <t>KR</t>
        </is>
      </c>
      <c r="F857" s="91" t="n">
        <v>62102000</v>
      </c>
      <c r="G857" s="91" t="n">
        <v>1301</v>
      </c>
      <c r="H857" s="92" t="n">
        <v>107000</v>
      </c>
      <c r="I857" s="91" t="inlineStr">
        <is>
          <t>4월 해외출장 - N호텔</t>
        </is>
      </c>
      <c r="J857" s="91" t="inlineStr">
        <is>
          <t>V10008</t>
        </is>
      </c>
      <c r="K857" s="91" t="inlineStr">
        <is>
          <t>N호텔</t>
        </is>
      </c>
      <c r="M857" s="9">
        <f>IF($A857="","",VALUE($A857&amp;"")*12+VALUE($B857&amp;""))</f>
        <v/>
      </c>
      <c r="N857" s="63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3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3">
        <f>IF($A857="","",IF(COUNTIF(변동분석!$E$7:$E$506,O857)&gt;0,"Y","N"))</f>
        <v/>
      </c>
      <c r="W857" s="63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3">
        <f>IF($A857="","",IFERROR(INDEX(계정매핑!$E$5:$E$504,MATCH($F857&amp;"",계정매핑!$A$5:$A$504,0))&amp;"","공통비"))</f>
        <v/>
      </c>
      <c r="AF857" s="63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45769</v>
      </c>
      <c r="E858" s="91" t="inlineStr">
        <is>
          <t>KR</t>
        </is>
      </c>
      <c r="F858" s="91" t="n">
        <v>62102000</v>
      </c>
      <c r="G858" s="91" t="n">
        <v>1401</v>
      </c>
      <c r="H858" s="92" t="n">
        <v>102000</v>
      </c>
      <c r="I858" s="91" t="inlineStr">
        <is>
          <t>4월 해외출장 - M항공</t>
        </is>
      </c>
      <c r="J858" s="91" t="inlineStr">
        <is>
          <t>V10001</t>
        </is>
      </c>
      <c r="K858" s="91" t="inlineStr">
        <is>
          <t>M항공</t>
        </is>
      </c>
      <c r="M858" s="9">
        <f>IF($A858="","",VALUE($A858&amp;"")*12+VALUE($B858&amp;""))</f>
        <v/>
      </c>
      <c r="N858" s="63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3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3">
        <f>IF($A858="","",IF(COUNTIF(변동분석!$E$7:$E$506,O858)&gt;0,"Y","N"))</f>
        <v/>
      </c>
      <c r="W858" s="63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3">
        <f>IF($A858="","",IFERROR(INDEX(계정매핑!$E$5:$E$504,MATCH($F858&amp;"",계정매핑!$A$5:$A$504,0))&amp;"","공통비"))</f>
        <v/>
      </c>
      <c r="AF858" s="63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45769</v>
      </c>
      <c r="E859" s="91" t="inlineStr">
        <is>
          <t>KR</t>
        </is>
      </c>
      <c r="F859" s="91" t="n">
        <v>62201000</v>
      </c>
      <c r="G859" s="91" t="n">
        <v>1701</v>
      </c>
      <c r="H859" s="92" t="n">
        <v>6946000</v>
      </c>
      <c r="I859" s="91" t="inlineStr">
        <is>
          <t>4월 통신요금 - O텔레콤</t>
        </is>
      </c>
      <c r="J859" s="91" t="inlineStr">
        <is>
          <t>V10002</t>
        </is>
      </c>
      <c r="K859" s="91" t="inlineStr">
        <is>
          <t>O텔레콤</t>
        </is>
      </c>
      <c r="M859" s="9">
        <f>IF($A859="","",VALUE($A859&amp;"")*12+VALUE($B859&amp;""))</f>
        <v/>
      </c>
      <c r="N859" s="63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3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3">
        <f>IF($A859="","",IF(COUNTIF(변동분석!$E$7:$E$506,O859)&gt;0,"Y","N"))</f>
        <v/>
      </c>
      <c r="W859" s="63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3">
        <f>IF($A859="","",IFERROR(INDEX(계정매핑!$E$5:$E$504,MATCH($F859&amp;"",계정매핑!$A$5:$A$504,0))&amp;"","공통비"))</f>
        <v/>
      </c>
      <c r="AF859" s="63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45769</v>
      </c>
      <c r="E860" s="91" t="inlineStr">
        <is>
          <t>KR</t>
        </is>
      </c>
      <c r="F860" s="91" t="n">
        <v>62301000</v>
      </c>
      <c r="G860" s="91" t="n">
        <v>1401</v>
      </c>
      <c r="H860" s="92" t="n">
        <v>91000</v>
      </c>
      <c r="I860" s="91" t="inlineStr">
        <is>
          <t>4월 소모품 구입 - Q오피스</t>
        </is>
      </c>
      <c r="J860" s="91" t="inlineStr">
        <is>
          <t>V10003</t>
        </is>
      </c>
      <c r="K860" s="91" t="inlineStr">
        <is>
          <t>Q오피스</t>
        </is>
      </c>
      <c r="M860" s="9">
        <f>IF($A860="","",VALUE($A860&amp;"")*12+VALUE($B860&amp;""))</f>
        <v/>
      </c>
      <c r="N860" s="63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3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3">
        <f>IF($A860="","",IF(COUNTIF(변동분석!$E$7:$E$506,O860)&gt;0,"Y","N"))</f>
        <v/>
      </c>
      <c r="W860" s="63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3">
        <f>IF($A860="","",IFERROR(INDEX(계정매핑!$E$5:$E$504,MATCH($F860&amp;"",계정매핑!$A$5:$A$504,0))&amp;"","공통비"))</f>
        <v/>
      </c>
      <c r="AF860" s="63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45769</v>
      </c>
      <c r="E861" s="91" t="inlineStr">
        <is>
          <t>KR</t>
        </is>
      </c>
      <c r="F861" s="91" t="n">
        <v>62301000</v>
      </c>
      <c r="G861" s="91" t="n">
        <v>1701</v>
      </c>
      <c r="H861" s="92" t="n">
        <v>234000</v>
      </c>
      <c r="I861" s="91" t="inlineStr">
        <is>
          <t>4월 소모품 구입 - Q오피스</t>
        </is>
      </c>
      <c r="J861" s="91" t="inlineStr">
        <is>
          <t>V10003</t>
        </is>
      </c>
      <c r="K861" s="91" t="inlineStr">
        <is>
          <t>Q오피스</t>
        </is>
      </c>
      <c r="M861" s="9">
        <f>IF($A861="","",VALUE($A861&amp;"")*12+VALUE($B861&amp;""))</f>
        <v/>
      </c>
      <c r="N861" s="63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3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3">
        <f>IF($A861="","",IF(COUNTIF(변동분석!$E$7:$E$506,O861)&gt;0,"Y","N"))</f>
        <v/>
      </c>
      <c r="W861" s="63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3">
        <f>IF($A861="","",IFERROR(INDEX(계정매핑!$E$5:$E$504,MATCH($F861&amp;"",계정매핑!$A$5:$A$504,0))&amp;"","공통비"))</f>
        <v/>
      </c>
      <c r="AF861" s="63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45769</v>
      </c>
      <c r="E862" s="91" t="inlineStr">
        <is>
          <t>KR</t>
        </is>
      </c>
      <c r="F862" s="91" t="n">
        <v>62501000</v>
      </c>
      <c r="G862" s="91" t="n">
        <v>1301</v>
      </c>
      <c r="H862" s="92" t="n">
        <v>415000</v>
      </c>
      <c r="I862" s="91" t="inlineStr">
        <is>
          <t>4월 회의 다과 - (법인카드)</t>
        </is>
      </c>
      <c r="J862" s="91" t="inlineStr">
        <is>
          <t>V10009</t>
        </is>
      </c>
      <c r="K862" s="91" t="inlineStr">
        <is>
          <t>(법인카드)</t>
        </is>
      </c>
      <c r="M862" s="9">
        <f>IF($A862="","",VALUE($A862&amp;"")*12+VALUE($B862&amp;""))</f>
        <v/>
      </c>
      <c r="N862" s="63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3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3">
        <f>IF($A862="","",IF(COUNTIF(변동분석!$E$7:$E$506,O862)&gt;0,"Y","N"))</f>
        <v/>
      </c>
      <c r="W862" s="63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3">
        <f>IF($A862="","",IFERROR(INDEX(계정매핑!$E$5:$E$504,MATCH($F862&amp;"",계정매핑!$A$5:$A$504,0))&amp;"","공통비"))</f>
        <v/>
      </c>
      <c r="AF862" s="63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45769</v>
      </c>
      <c r="E863" s="91" t="inlineStr">
        <is>
          <t>KR</t>
        </is>
      </c>
      <c r="F863" s="91" t="n">
        <v>62901000</v>
      </c>
      <c r="G863" s="91" t="n">
        <v>1101</v>
      </c>
      <c r="H863" s="92" t="n">
        <v>3504000</v>
      </c>
      <c r="I863" s="91" t="inlineStr">
        <is>
          <t>4월 자문 수수료 - K회계법인</t>
        </is>
      </c>
      <c r="J863" s="91" t="inlineStr">
        <is>
          <t>V10010</t>
        </is>
      </c>
      <c r="K863" s="91" t="inlineStr">
        <is>
          <t>K회계법인</t>
        </is>
      </c>
      <c r="M863" s="9">
        <f>IF($A863="","",VALUE($A863&amp;"")*12+VALUE($B863&amp;""))</f>
        <v/>
      </c>
      <c r="N863" s="63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3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3">
        <f>IF($A863="","",IF(COUNTIF(변동분석!$E$7:$E$506,O863)&gt;0,"Y","N"))</f>
        <v/>
      </c>
      <c r="W863" s="63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3">
        <f>IF($A863="","",IFERROR(INDEX(계정매핑!$E$5:$E$504,MATCH($F863&amp;"",계정매핑!$A$5:$A$504,0))&amp;"","공통비"))</f>
        <v/>
      </c>
      <c r="AF863" s="63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45769</v>
      </c>
      <c r="E864" s="91" t="inlineStr">
        <is>
          <t>KR</t>
        </is>
      </c>
      <c r="F864" s="91" t="n">
        <v>62902000</v>
      </c>
      <c r="G864" s="91" t="n">
        <v>1801</v>
      </c>
      <c r="H864" s="92" t="n">
        <v>1819000</v>
      </c>
      <c r="I864" s="91" t="inlineStr">
        <is>
          <t>4월 콜 위탁 수수료(건별)</t>
        </is>
      </c>
      <c r="J864" s="91" t="inlineStr">
        <is>
          <t>V10015</t>
        </is>
      </c>
      <c r="K864" s="91" t="inlineStr">
        <is>
          <t>J콜센터</t>
        </is>
      </c>
      <c r="M864" s="9">
        <f>IF($A864="","",VALUE($A864&amp;"")*12+VALUE($B864&amp;""))</f>
        <v/>
      </c>
      <c r="N864" s="63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3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3">
        <f>IF($A864="","",IF(COUNTIF(변동분석!$E$7:$E$506,O864)&gt;0,"Y","N"))</f>
        <v/>
      </c>
      <c r="W864" s="63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3">
        <f>IF($A864="","",IFERROR(INDEX(계정매핑!$E$5:$E$504,MATCH($F864&amp;"",계정매핑!$A$5:$A$504,0))&amp;"","공통비"))</f>
        <v/>
      </c>
      <c r="AF864" s="63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45769</v>
      </c>
      <c r="E865" s="91" t="inlineStr">
        <is>
          <t>KR</t>
        </is>
      </c>
      <c r="F865" s="91" t="n">
        <v>63501000</v>
      </c>
      <c r="G865" s="91" t="n">
        <v>1902</v>
      </c>
      <c r="H865" s="92" t="n">
        <v>450560000</v>
      </c>
      <c r="I865" s="91" t="inlineStr">
        <is>
          <t>4월 모집수수료 - AA보험대리점</t>
        </is>
      </c>
      <c r="J865" s="91" t="inlineStr">
        <is>
          <t>V10032</t>
        </is>
      </c>
      <c r="K865" s="91" t="inlineStr">
        <is>
          <t>AA보험대리점</t>
        </is>
      </c>
      <c r="M865" s="9">
        <f>IF($A865="","",VALUE($A865&amp;"")*12+VALUE($B865&amp;""))</f>
        <v/>
      </c>
      <c r="N865" s="63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3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3">
        <f>IF($A865="","",IF(COUNTIF(변동분석!$E$7:$E$506,O865)&gt;0,"Y","N"))</f>
        <v/>
      </c>
      <c r="W865" s="63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3">
        <f>IF($A865="","",IFERROR(INDEX(계정매핑!$E$5:$E$504,MATCH($F865&amp;"",계정매핑!$A$5:$A$504,0))&amp;"","공통비"))</f>
        <v/>
      </c>
      <c r="AF865" s="63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45770</v>
      </c>
      <c r="E866" s="91" t="inlineStr">
        <is>
          <t>KR</t>
        </is>
      </c>
      <c r="F866" s="91" t="n">
        <v>62101000</v>
      </c>
      <c r="G866" s="91" t="n">
        <v>1501</v>
      </c>
      <c r="H866" s="92" t="n">
        <v>446000</v>
      </c>
      <c r="I866" s="91" t="inlineStr">
        <is>
          <t>4월 국내출장 - L여행사</t>
        </is>
      </c>
      <c r="J866" s="91" t="inlineStr">
        <is>
          <t>V10017</t>
        </is>
      </c>
      <c r="K866" s="91" t="inlineStr">
        <is>
          <t>L여행사</t>
        </is>
      </c>
      <c r="M866" s="9">
        <f>IF($A866="","",VALUE($A866&amp;"")*12+VALUE($B866&amp;""))</f>
        <v/>
      </c>
      <c r="N866" s="63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3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3">
        <f>IF($A866="","",IF(COUNTIF(변동분석!$E$7:$E$506,O866)&gt;0,"Y","N"))</f>
        <v/>
      </c>
      <c r="W866" s="63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3">
        <f>IF($A866="","",IFERROR(INDEX(계정매핑!$E$5:$E$504,MATCH($F866&amp;"",계정매핑!$A$5:$A$504,0))&amp;"","공통비"))</f>
        <v/>
      </c>
      <c r="AF866" s="63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45770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59000</v>
      </c>
      <c r="I867" s="91" t="inlineStr">
        <is>
          <t>4월 해외출장 - M항공</t>
        </is>
      </c>
      <c r="J867" s="91" t="inlineStr">
        <is>
          <t>V10001</t>
        </is>
      </c>
      <c r="K867" s="91" t="inlineStr">
        <is>
          <t>M항공</t>
        </is>
      </c>
      <c r="M867" s="9">
        <f>IF($A867="","",VALUE($A867&amp;"")*12+VALUE($B867&amp;""))</f>
        <v/>
      </c>
      <c r="N867" s="63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3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3">
        <f>IF($A867="","",IF(COUNTIF(변동분석!$E$7:$E$506,O867)&gt;0,"Y","N"))</f>
        <v/>
      </c>
      <c r="W867" s="63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3">
        <f>IF($A867="","",IFERROR(INDEX(계정매핑!$E$5:$E$504,MATCH($F867&amp;"",계정매핑!$A$5:$A$504,0))&amp;"","공통비"))</f>
        <v/>
      </c>
      <c r="AF867" s="63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45770</v>
      </c>
      <c r="E868" s="91" t="inlineStr">
        <is>
          <t>KR</t>
        </is>
      </c>
      <c r="F868" s="91" t="n">
        <v>62201000</v>
      </c>
      <c r="G868" s="91" t="n">
        <v>1401</v>
      </c>
      <c r="H868" s="92" t="n">
        <v>139000</v>
      </c>
      <c r="I868" s="91" t="inlineStr">
        <is>
          <t>4월 통신요금 - P통신</t>
        </is>
      </c>
      <c r="J868" s="91" t="inlineStr">
        <is>
          <t>V10013</t>
        </is>
      </c>
      <c r="K868" s="91" t="inlineStr">
        <is>
          <t>P통신</t>
        </is>
      </c>
      <c r="M868" s="9">
        <f>IF($A868="","",VALUE($A868&amp;"")*12+VALUE($B868&amp;""))</f>
        <v/>
      </c>
      <c r="N868" s="63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3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3">
        <f>IF($A868="","",IF(COUNTIF(변동분석!$E$7:$E$506,O868)&gt;0,"Y","N"))</f>
        <v/>
      </c>
      <c r="W868" s="63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3">
        <f>IF($A868="","",IFERROR(INDEX(계정매핑!$E$5:$E$504,MATCH($F868&amp;"",계정매핑!$A$5:$A$504,0))&amp;"","공통비"))</f>
        <v/>
      </c>
      <c r="AF868" s="63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45770</v>
      </c>
      <c r="E869" s="91" t="inlineStr">
        <is>
          <t>KR</t>
        </is>
      </c>
      <c r="F869" s="91" t="n">
        <v>62201000</v>
      </c>
      <c r="G869" s="91" t="n">
        <v>1502</v>
      </c>
      <c r="H869" s="92" t="n">
        <v>269000</v>
      </c>
      <c r="I869" s="91" t="inlineStr">
        <is>
          <t>4월 통신요금 - P통신</t>
        </is>
      </c>
      <c r="J869" s="91" t="inlineStr">
        <is>
          <t>V10013</t>
        </is>
      </c>
      <c r="K869" s="91" t="inlineStr">
        <is>
          <t>P통신</t>
        </is>
      </c>
      <c r="M869" s="9">
        <f>IF($A869="","",VALUE($A869&amp;"")*12+VALUE($B869&amp;""))</f>
        <v/>
      </c>
      <c r="N869" s="63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3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3">
        <f>IF($A869="","",IF(COUNTIF(변동분석!$E$7:$E$506,O869)&gt;0,"Y","N"))</f>
        <v/>
      </c>
      <c r="W869" s="63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3">
        <f>IF($A869="","",IFERROR(INDEX(계정매핑!$E$5:$E$504,MATCH($F869&amp;"",계정매핑!$A$5:$A$504,0))&amp;"","공통비"))</f>
        <v/>
      </c>
      <c r="AF869" s="63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45770</v>
      </c>
      <c r="E870" s="91" t="inlineStr">
        <is>
          <t>KR</t>
        </is>
      </c>
      <c r="F870" s="91" t="n">
        <v>62201000</v>
      </c>
      <c r="G870" s="91" t="n">
        <v>1601</v>
      </c>
      <c r="H870" s="92" t="n">
        <v>710000</v>
      </c>
      <c r="I870" s="91" t="inlineStr">
        <is>
          <t>4월 통신요금 - O텔레콤</t>
        </is>
      </c>
      <c r="J870" s="91" t="inlineStr">
        <is>
          <t>V10002</t>
        </is>
      </c>
      <c r="K870" s="91" t="inlineStr">
        <is>
          <t>O텔레콤</t>
        </is>
      </c>
      <c r="M870" s="9">
        <f>IF($A870="","",VALUE($A870&amp;"")*12+VALUE($B870&amp;""))</f>
        <v/>
      </c>
      <c r="N870" s="63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3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3">
        <f>IF($A870="","",IF(COUNTIF(변동분석!$E$7:$E$506,O870)&gt;0,"Y","N"))</f>
        <v/>
      </c>
      <c r="W870" s="63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3">
        <f>IF($A870="","",IFERROR(INDEX(계정매핑!$E$5:$E$504,MATCH($F870&amp;"",계정매핑!$A$5:$A$504,0))&amp;"","공통비"))</f>
        <v/>
      </c>
      <c r="AF870" s="63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45770</v>
      </c>
      <c r="E871" s="91" t="inlineStr">
        <is>
          <t>KR</t>
        </is>
      </c>
      <c r="F871" s="91" t="n">
        <v>62201000</v>
      </c>
      <c r="G871" s="91" t="n">
        <v>1601</v>
      </c>
      <c r="H871" s="92" t="n">
        <v>469000</v>
      </c>
      <c r="I871" s="91" t="inlineStr">
        <is>
          <t>4월 통신요금 - P통신</t>
        </is>
      </c>
      <c r="J871" s="91" t="inlineStr">
        <is>
          <t>V10013</t>
        </is>
      </c>
      <c r="K871" s="91" t="inlineStr">
        <is>
          <t>P통신</t>
        </is>
      </c>
      <c r="M871" s="9">
        <f>IF($A871="","",VALUE($A871&amp;"")*12+VALUE($B871&amp;""))</f>
        <v/>
      </c>
      <c r="N871" s="63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3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3">
        <f>IF($A871="","",IF(COUNTIF(변동분석!$E$7:$E$506,O871)&gt;0,"Y","N"))</f>
        <v/>
      </c>
      <c r="W871" s="63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3">
        <f>IF($A871="","",IFERROR(INDEX(계정매핑!$E$5:$E$504,MATCH($F871&amp;"",계정매핑!$A$5:$A$504,0))&amp;"","공통비"))</f>
        <v/>
      </c>
      <c r="AF871" s="63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45770</v>
      </c>
      <c r="E872" s="91" t="inlineStr">
        <is>
          <t>KR</t>
        </is>
      </c>
      <c r="F872" s="91" t="n">
        <v>62301000</v>
      </c>
      <c r="G872" s="91" t="n">
        <v>1301</v>
      </c>
      <c r="H872" s="92" t="n">
        <v>239000</v>
      </c>
      <c r="I872" s="91" t="inlineStr">
        <is>
          <t>4월 소모품 구입 - R문구</t>
        </is>
      </c>
      <c r="J872" s="91" t="inlineStr">
        <is>
          <t>V10021</t>
        </is>
      </c>
      <c r="K872" s="91" t="inlineStr">
        <is>
          <t>R문구</t>
        </is>
      </c>
      <c r="M872" s="9">
        <f>IF($A872="","",VALUE($A872&amp;"")*12+VALUE($B872&amp;""))</f>
        <v/>
      </c>
      <c r="N872" s="63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3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3">
        <f>IF($A872="","",IF(COUNTIF(변동분석!$E$7:$E$506,O872)&gt;0,"Y","N"))</f>
        <v/>
      </c>
      <c r="W872" s="63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3">
        <f>IF($A872="","",IFERROR(INDEX(계정매핑!$E$5:$E$504,MATCH($F872&amp;"",계정매핑!$A$5:$A$504,0))&amp;"","공통비"))</f>
        <v/>
      </c>
      <c r="AF872" s="63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45770</v>
      </c>
      <c r="E873" s="91" t="inlineStr">
        <is>
          <t>KR</t>
        </is>
      </c>
      <c r="F873" s="91" t="n">
        <v>62301000</v>
      </c>
      <c r="G873" s="91" t="n">
        <v>1801</v>
      </c>
      <c r="H873" s="92" t="n">
        <v>752000</v>
      </c>
      <c r="I873" s="91" t="inlineStr">
        <is>
          <t>4월 소모품 구입 - R문구</t>
        </is>
      </c>
      <c r="J873" s="91" t="inlineStr">
        <is>
          <t>V10021</t>
        </is>
      </c>
      <c r="K873" s="91" t="inlineStr">
        <is>
          <t>R문구</t>
        </is>
      </c>
      <c r="M873" s="9">
        <f>IF($A873="","",VALUE($A873&amp;"")*12+VALUE($B873&amp;""))</f>
        <v/>
      </c>
      <c r="N873" s="63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3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3">
        <f>IF($A873="","",IF(COUNTIF(변동분석!$E$7:$E$506,O873)&gt;0,"Y","N"))</f>
        <v/>
      </c>
      <c r="W873" s="63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3">
        <f>IF($A873="","",IFERROR(INDEX(계정매핑!$E$5:$E$504,MATCH($F873&amp;"",계정매핑!$A$5:$A$504,0))&amp;"","공통비"))</f>
        <v/>
      </c>
      <c r="AF873" s="63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45770</v>
      </c>
      <c r="E874" s="91" t="inlineStr">
        <is>
          <t>KR</t>
        </is>
      </c>
      <c r="F874" s="91" t="n">
        <v>62401000</v>
      </c>
      <c r="G874" s="91" t="n">
        <v>1801</v>
      </c>
      <c r="H874" s="92" t="n">
        <v>2077000</v>
      </c>
      <c r="I874" s="91" t="inlineStr">
        <is>
          <t>4월 인쇄물 제작 - S출판</t>
        </is>
      </c>
      <c r="J874" s="91" t="inlineStr">
        <is>
          <t>V10014</t>
        </is>
      </c>
      <c r="K874" s="91" t="inlineStr">
        <is>
          <t>S출판</t>
        </is>
      </c>
      <c r="M874" s="9">
        <f>IF($A874="","",VALUE($A874&amp;"")*12+VALUE($B874&amp;""))</f>
        <v/>
      </c>
      <c r="N874" s="63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3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3">
        <f>IF($A874="","",IF(COUNTIF(변동분석!$E$7:$E$506,O874)&gt;0,"Y","N"))</f>
        <v/>
      </c>
      <c r="W874" s="63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3">
        <f>IF($A874="","",IFERROR(INDEX(계정매핑!$E$5:$E$504,MATCH($F874&amp;"",계정매핑!$A$5:$A$504,0))&amp;"","공통비"))</f>
        <v/>
      </c>
      <c r="AF874" s="63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45770</v>
      </c>
      <c r="E875" s="91" t="inlineStr">
        <is>
          <t>KR</t>
        </is>
      </c>
      <c r="F875" s="91" t="n">
        <v>62501000</v>
      </c>
      <c r="G875" s="91" t="n">
        <v>1801</v>
      </c>
      <c r="H875" s="92" t="n">
        <v>261000</v>
      </c>
      <c r="I875" s="91" t="inlineStr">
        <is>
          <t>4월 회의 다과 - (법인카드)</t>
        </is>
      </c>
      <c r="J875" s="91" t="inlineStr">
        <is>
          <t>V10009</t>
        </is>
      </c>
      <c r="K875" s="91" t="inlineStr">
        <is>
          <t>(법인카드)</t>
        </is>
      </c>
      <c r="M875" s="9">
        <f>IF($A875="","",VALUE($A875&amp;"")*12+VALUE($B875&amp;""))</f>
        <v/>
      </c>
      <c r="N875" s="63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3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3">
        <f>IF($A875="","",IF(COUNTIF(변동분석!$E$7:$E$506,O875)&gt;0,"Y","N"))</f>
        <v/>
      </c>
      <c r="W875" s="63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3">
        <f>IF($A875="","",IFERROR(INDEX(계정매핑!$E$5:$E$504,MATCH($F875&amp;"",계정매핑!$A$5:$A$504,0))&amp;"","공통비"))</f>
        <v/>
      </c>
      <c r="AF875" s="63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45770</v>
      </c>
      <c r="E876" s="91" t="inlineStr">
        <is>
          <t>KR</t>
        </is>
      </c>
      <c r="F876" s="91" t="n">
        <v>62902000</v>
      </c>
      <c r="G876" s="91" t="n">
        <v>1201</v>
      </c>
      <c r="H876" s="92" t="n">
        <v>2696000</v>
      </c>
      <c r="I876" s="91" t="inlineStr">
        <is>
          <t>4월 업무 위탁 수수료 - X서비스</t>
        </is>
      </c>
      <c r="J876" s="91" t="inlineStr">
        <is>
          <t>V10019</t>
        </is>
      </c>
      <c r="K876" s="91" t="inlineStr">
        <is>
          <t>X서비스</t>
        </is>
      </c>
      <c r="M876" s="9">
        <f>IF($A876="","",VALUE($A876&amp;"")*12+VALUE($B876&amp;""))</f>
        <v/>
      </c>
      <c r="N876" s="63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3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3">
        <f>IF($A876="","",IF(COUNTIF(변동분석!$E$7:$E$506,O876)&gt;0,"Y","N"))</f>
        <v/>
      </c>
      <c r="W876" s="63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3">
        <f>IF($A876="","",IFERROR(INDEX(계정매핑!$E$5:$E$504,MATCH($F876&amp;"",계정매핑!$A$5:$A$504,0))&amp;"","공통비"))</f>
        <v/>
      </c>
      <c r="AF876" s="63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45771</v>
      </c>
      <c r="E877" s="91" t="inlineStr">
        <is>
          <t>KR</t>
        </is>
      </c>
      <c r="F877" s="91" t="n">
        <v>62101000</v>
      </c>
      <c r="G877" s="91" t="n">
        <v>1101</v>
      </c>
      <c r="H877" s="92" t="n">
        <v>269000</v>
      </c>
      <c r="I877" s="91" t="inlineStr">
        <is>
          <t>4월 국내출장 - M항공</t>
        </is>
      </c>
      <c r="J877" s="91" t="inlineStr">
        <is>
          <t>V10001</t>
        </is>
      </c>
      <c r="K877" s="91" t="inlineStr">
        <is>
          <t>M항공</t>
        </is>
      </c>
      <c r="M877" s="9">
        <f>IF($A877="","",VALUE($A877&amp;"")*12+VALUE($B877&amp;""))</f>
        <v/>
      </c>
      <c r="N877" s="63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3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3">
        <f>IF($A877="","",IF(COUNTIF(변동분석!$E$7:$E$506,O877)&gt;0,"Y","N"))</f>
        <v/>
      </c>
      <c r="W877" s="63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3">
        <f>IF($A877="","",IFERROR(INDEX(계정매핑!$E$5:$E$504,MATCH($F877&amp;"",계정매핑!$A$5:$A$504,0))&amp;"","공통비"))</f>
        <v/>
      </c>
      <c r="AF877" s="63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45771</v>
      </c>
      <c r="E878" s="91" t="inlineStr">
        <is>
          <t>KR</t>
        </is>
      </c>
      <c r="F878" s="91" t="n">
        <v>62102000</v>
      </c>
      <c r="G878" s="91" t="n">
        <v>1301</v>
      </c>
      <c r="H878" s="92" t="n">
        <v>163000</v>
      </c>
      <c r="I878" s="91" t="inlineStr">
        <is>
          <t>4월 해외출장 - M항공</t>
        </is>
      </c>
      <c r="J878" s="91" t="inlineStr">
        <is>
          <t>V10001</t>
        </is>
      </c>
      <c r="K878" s="91" t="inlineStr">
        <is>
          <t>M항공</t>
        </is>
      </c>
      <c r="M878" s="9">
        <f>IF($A878="","",VALUE($A878&amp;"")*12+VALUE($B878&amp;""))</f>
        <v/>
      </c>
      <c r="N878" s="63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3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3">
        <f>IF($A878="","",IF(COUNTIF(변동분석!$E$7:$E$506,O878)&gt;0,"Y","N"))</f>
        <v/>
      </c>
      <c r="W878" s="63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3">
        <f>IF($A878="","",IFERROR(INDEX(계정매핑!$E$5:$E$504,MATCH($F878&amp;"",계정매핑!$A$5:$A$504,0))&amp;"","공통비"))</f>
        <v/>
      </c>
      <c r="AF878" s="63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45771</v>
      </c>
      <c r="E879" s="91" t="inlineStr">
        <is>
          <t>KR</t>
        </is>
      </c>
      <c r="F879" s="91" t="n">
        <v>62201000</v>
      </c>
      <c r="G879" s="91" t="n">
        <v>1401</v>
      </c>
      <c r="H879" s="92" t="n">
        <v>204000</v>
      </c>
      <c r="I879" s="91" t="inlineStr">
        <is>
          <t>4월 통신요금 - O텔레콤</t>
        </is>
      </c>
      <c r="J879" s="91" t="inlineStr">
        <is>
          <t>V10002</t>
        </is>
      </c>
      <c r="K879" s="91" t="inlineStr">
        <is>
          <t>O텔레콤</t>
        </is>
      </c>
      <c r="M879" s="9">
        <f>IF($A879="","",VALUE($A879&amp;"")*12+VALUE($B879&amp;""))</f>
        <v/>
      </c>
      <c r="N879" s="63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3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3">
        <f>IF($A879="","",IF(COUNTIF(변동분석!$E$7:$E$506,O879)&gt;0,"Y","N"))</f>
        <v/>
      </c>
      <c r="W879" s="63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3">
        <f>IF($A879="","",IFERROR(INDEX(계정매핑!$E$5:$E$504,MATCH($F879&amp;"",계정매핑!$A$5:$A$504,0))&amp;"","공통비"))</f>
        <v/>
      </c>
      <c r="AF879" s="63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45771</v>
      </c>
      <c r="E880" s="91" t="inlineStr">
        <is>
          <t>KR</t>
        </is>
      </c>
      <c r="F880" s="91" t="n">
        <v>62401000</v>
      </c>
      <c r="G880" s="91" t="n">
        <v>1401</v>
      </c>
      <c r="H880" s="92" t="n">
        <v>186000</v>
      </c>
      <c r="I880" s="91" t="inlineStr">
        <is>
          <t>4월 인쇄물 제작 - G인쇄</t>
        </is>
      </c>
      <c r="J880" s="91" t="inlineStr">
        <is>
          <t>V10004</t>
        </is>
      </c>
      <c r="K880" s="91" t="inlineStr">
        <is>
          <t>G인쇄</t>
        </is>
      </c>
      <c r="M880" s="9">
        <f>IF($A880="","",VALUE($A880&amp;"")*12+VALUE($B880&amp;""))</f>
        <v/>
      </c>
      <c r="N880" s="63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3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3">
        <f>IF($A880="","",IF(COUNTIF(변동분석!$E$7:$E$506,O880)&gt;0,"Y","N"))</f>
        <v/>
      </c>
      <c r="W880" s="63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3">
        <f>IF($A880="","",IFERROR(INDEX(계정매핑!$E$5:$E$504,MATCH($F880&amp;"",계정매핑!$A$5:$A$504,0))&amp;"","공통비"))</f>
        <v/>
      </c>
      <c r="AF880" s="63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45771</v>
      </c>
      <c r="E881" s="91" t="inlineStr">
        <is>
          <t>KR</t>
        </is>
      </c>
      <c r="F881" s="91" t="n">
        <v>62401000</v>
      </c>
      <c r="G881" s="91" t="n">
        <v>1501</v>
      </c>
      <c r="H881" s="92" t="n">
        <v>3027000</v>
      </c>
      <c r="I881" s="91" t="inlineStr">
        <is>
          <t>4월 인쇄물 제작 - S출판</t>
        </is>
      </c>
      <c r="J881" s="91" t="inlineStr">
        <is>
          <t>V10014</t>
        </is>
      </c>
      <c r="K881" s="91" t="inlineStr">
        <is>
          <t>S출판</t>
        </is>
      </c>
      <c r="M881" s="9">
        <f>IF($A881="","",VALUE($A881&amp;"")*12+VALUE($B881&amp;""))</f>
        <v/>
      </c>
      <c r="N881" s="63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3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3">
        <f>IF($A881="","",IF(COUNTIF(변동분석!$E$7:$E$506,O881)&gt;0,"Y","N"))</f>
        <v/>
      </c>
      <c r="W881" s="63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3">
        <f>IF($A881="","",IFERROR(INDEX(계정매핑!$E$5:$E$504,MATCH($F881&amp;"",계정매핑!$A$5:$A$504,0))&amp;"","공통비"))</f>
        <v/>
      </c>
      <c r="AF881" s="63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45771</v>
      </c>
      <c r="E882" s="91" t="inlineStr">
        <is>
          <t>KR</t>
        </is>
      </c>
      <c r="F882" s="91" t="n">
        <v>62501000</v>
      </c>
      <c r="G882" s="91" t="n">
        <v>1401</v>
      </c>
      <c r="H882" s="92" t="n">
        <v>121000</v>
      </c>
      <c r="I882" s="91" t="inlineStr">
        <is>
          <t>4월 회의 다과 - T케이터링</t>
        </is>
      </c>
      <c r="J882" s="91" t="inlineStr">
        <is>
          <t>V10005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3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3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3">
        <f>IF($A882="","",IF(COUNTIF(변동분석!$E$7:$E$506,O882)&gt;0,"Y","N"))</f>
        <v/>
      </c>
      <c r="W882" s="63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3">
        <f>IF($A882="","",IFERROR(INDEX(계정매핑!$E$5:$E$504,MATCH($F882&amp;"",계정매핑!$A$5:$A$504,0))&amp;"","공통비"))</f>
        <v/>
      </c>
      <c r="AF882" s="63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45771</v>
      </c>
      <c r="E883" s="91" t="inlineStr">
        <is>
          <t>KR</t>
        </is>
      </c>
      <c r="F883" s="91" t="n">
        <v>62901000</v>
      </c>
      <c r="G883" s="91" t="n">
        <v>1201</v>
      </c>
      <c r="H883" s="92" t="n">
        <v>7757000</v>
      </c>
      <c r="I883" s="91" t="inlineStr">
        <is>
          <t>4월 자문 수수료 - K회계법인</t>
        </is>
      </c>
      <c r="J883" s="91" t="inlineStr">
        <is>
          <t>V10010</t>
        </is>
      </c>
      <c r="K883" s="91" t="inlineStr">
        <is>
          <t>K회계법인</t>
        </is>
      </c>
      <c r="M883" s="9">
        <f>IF($A883="","",VALUE($A883&amp;"")*12+VALUE($B883&amp;""))</f>
        <v/>
      </c>
      <c r="N883" s="63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3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3">
        <f>IF($A883="","",IF(COUNTIF(변동분석!$E$7:$E$506,O883)&gt;0,"Y","N"))</f>
        <v/>
      </c>
      <c r="W883" s="63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3">
        <f>IF($A883="","",IFERROR(INDEX(계정매핑!$E$5:$E$504,MATCH($F883&amp;"",계정매핑!$A$5:$A$504,0))&amp;"","공통비"))</f>
        <v/>
      </c>
      <c r="AF883" s="63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62901000</v>
      </c>
      <c r="G884" s="91" t="n">
        <v>1801</v>
      </c>
      <c r="H884" s="92" t="n">
        <v>7882000</v>
      </c>
      <c r="I884" s="91" t="inlineStr">
        <is>
          <t>4월 자문 수수료 - W컨설팅</t>
        </is>
      </c>
      <c r="J884" s="91" t="inlineStr">
        <is>
          <t>V10006</t>
        </is>
      </c>
      <c r="K884" s="91" t="inlineStr">
        <is>
          <t>W컨설팅</t>
        </is>
      </c>
      <c r="M884" s="9">
        <f>IF($A884="","",VALUE($A884&amp;"")*12+VALUE($B884&amp;""))</f>
        <v/>
      </c>
      <c r="N884" s="63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3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3">
        <f>IF($A884="","",IF(COUNTIF(변동분석!$E$7:$E$506,O884)&gt;0,"Y","N"))</f>
        <v/>
      </c>
      <c r="W884" s="63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3">
        <f>IF($A884="","",IFERROR(INDEX(계정매핑!$E$5:$E$504,MATCH($F884&amp;"",계정매핑!$A$5:$A$504,0))&amp;"","공통비"))</f>
        <v/>
      </c>
      <c r="AF884" s="63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62902000</v>
      </c>
      <c r="G885" s="91" t="n">
        <v>1801</v>
      </c>
      <c r="H885" s="92" t="n">
        <v>1832000</v>
      </c>
      <c r="I885" s="91" t="inlineStr">
        <is>
          <t>4월 콜 위탁 수수료(건별)</t>
        </is>
      </c>
      <c r="J885" s="91" t="inlineStr">
        <is>
          <t>V10015</t>
        </is>
      </c>
      <c r="K885" s="91" t="inlineStr">
        <is>
          <t>J콜센터</t>
        </is>
      </c>
      <c r="M885" s="9">
        <f>IF($A885="","",VALUE($A885&amp;"")*12+VALUE($B885&amp;""))</f>
        <v/>
      </c>
      <c r="N885" s="63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3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3">
        <f>IF($A885="","",IF(COUNTIF(변동분석!$E$7:$E$506,O885)&gt;0,"Y","N"))</f>
        <v/>
      </c>
      <c r="W885" s="63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3">
        <f>IF($A885="","",IFERROR(INDEX(계정매핑!$E$5:$E$504,MATCH($F885&amp;"",계정매핑!$A$5:$A$504,0))&amp;"","공통비"))</f>
        <v/>
      </c>
      <c r="AF885" s="63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62902000</v>
      </c>
      <c r="G886" s="91" t="n">
        <v>1801</v>
      </c>
      <c r="H886" s="92" t="n">
        <v>1817000</v>
      </c>
      <c r="I886" s="91" t="inlineStr">
        <is>
          <t>4월 콜 위탁 수수료(건별)</t>
        </is>
      </c>
      <c r="J886" s="91" t="inlineStr">
        <is>
          <t>V10015</t>
        </is>
      </c>
      <c r="K886" s="91" t="inlineStr">
        <is>
          <t>J콜센터</t>
        </is>
      </c>
      <c r="M886" s="9">
        <f>IF($A886="","",VALUE($A886&amp;"")*12+VALUE($B886&amp;""))</f>
        <v/>
      </c>
      <c r="N886" s="63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3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3">
        <f>IF($A886="","",IF(COUNTIF(변동분석!$E$7:$E$506,O886)&gt;0,"Y","N"))</f>
        <v/>
      </c>
      <c r="W886" s="63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3">
        <f>IF($A886="","",IFERROR(INDEX(계정매핑!$E$5:$E$504,MATCH($F886&amp;"",계정매핑!$A$5:$A$504,0))&amp;"","공통비"))</f>
        <v/>
      </c>
      <c r="AF886" s="63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63001000</v>
      </c>
      <c r="G887" s="91" t="n">
        <v>1951</v>
      </c>
      <c r="H887" s="92" t="n">
        <v>3596000</v>
      </c>
      <c r="I887" s="91" t="inlineStr">
        <is>
          <t>4월 SW 유지보수 - Y소프트</t>
        </is>
      </c>
      <c r="J887" s="91" t="inlineStr">
        <is>
          <t>V10016</t>
        </is>
      </c>
      <c r="K887" s="91" t="inlineStr">
        <is>
          <t>Y소프트</t>
        </is>
      </c>
      <c r="M887" s="9">
        <f>IF($A887="","",VALUE($A887&amp;"")*12+VALUE($B887&amp;""))</f>
        <v/>
      </c>
      <c r="N887" s="63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3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3">
        <f>IF($A887="","",IF(COUNTIF(변동분석!$E$7:$E$506,O887)&gt;0,"Y","N"))</f>
        <v/>
      </c>
      <c r="W887" s="63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3">
        <f>IF($A887="","",IFERROR(INDEX(계정매핑!$E$5:$E$504,MATCH($F887&amp;"",계정매핑!$A$5:$A$504,0))&amp;"","공통비"))</f>
        <v/>
      </c>
      <c r="AF887" s="63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45772</v>
      </c>
      <c r="E888" s="91" t="inlineStr">
        <is>
          <t>KR</t>
        </is>
      </c>
      <c r="F888" s="91" t="n">
        <v>62101000</v>
      </c>
      <c r="G888" s="91" t="n">
        <v>1301</v>
      </c>
      <c r="H888" s="92" t="n">
        <v>337000</v>
      </c>
      <c r="I888" s="91" t="inlineStr">
        <is>
          <t>4월 국내출장 - M항공</t>
        </is>
      </c>
      <c r="J888" s="91" t="inlineStr">
        <is>
          <t>V10001</t>
        </is>
      </c>
      <c r="K888" s="91" t="inlineStr">
        <is>
          <t>M항공</t>
        </is>
      </c>
      <c r="M888" s="9">
        <f>IF($A888="","",VALUE($A888&amp;"")*12+VALUE($B888&amp;""))</f>
        <v/>
      </c>
      <c r="N888" s="63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3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3">
        <f>IF($A888="","",IF(COUNTIF(변동분석!$E$7:$E$506,O888)&gt;0,"Y","N"))</f>
        <v/>
      </c>
      <c r="W888" s="63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3">
        <f>IF($A888="","",IFERROR(INDEX(계정매핑!$E$5:$E$504,MATCH($F888&amp;"",계정매핑!$A$5:$A$504,0))&amp;"","공통비"))</f>
        <v/>
      </c>
      <c r="AF888" s="63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45772</v>
      </c>
      <c r="E889" s="91" t="inlineStr">
        <is>
          <t>KR</t>
        </is>
      </c>
      <c r="F889" s="91" t="n">
        <v>62101000</v>
      </c>
      <c r="G889" s="91" t="n">
        <v>1502</v>
      </c>
      <c r="H889" s="92" t="n">
        <v>474000</v>
      </c>
      <c r="I889" s="91" t="inlineStr">
        <is>
          <t>4월 국내출장 - M항공</t>
        </is>
      </c>
      <c r="J889" s="91" t="inlineStr">
        <is>
          <t>V10001</t>
        </is>
      </c>
      <c r="K889" s="91" t="inlineStr">
        <is>
          <t>M항공</t>
        </is>
      </c>
      <c r="M889" s="9">
        <f>IF($A889="","",VALUE($A889&amp;"")*12+VALUE($B889&amp;""))</f>
        <v/>
      </c>
      <c r="N889" s="63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3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3">
        <f>IF($A889="","",IF(COUNTIF(변동분석!$E$7:$E$506,O889)&gt;0,"Y","N"))</f>
        <v/>
      </c>
      <c r="W889" s="63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3">
        <f>IF($A889="","",IFERROR(INDEX(계정매핑!$E$5:$E$504,MATCH($F889&amp;"",계정매핑!$A$5:$A$504,0))&amp;"","공통비"))</f>
        <v/>
      </c>
      <c r="AF889" s="63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45772</v>
      </c>
      <c r="E890" s="91" t="inlineStr">
        <is>
          <t>KR</t>
        </is>
      </c>
      <c r="F890" s="91" t="n">
        <v>62102000</v>
      </c>
      <c r="G890" s="91" t="n">
        <v>1401</v>
      </c>
      <c r="H890" s="92" t="n">
        <v>70000</v>
      </c>
      <c r="I890" s="91" t="inlineStr">
        <is>
          <t>4월 해외출장 - N호텔</t>
        </is>
      </c>
      <c r="J890" s="91" t="inlineStr">
        <is>
          <t>V10008</t>
        </is>
      </c>
      <c r="K890" s="91" t="inlineStr">
        <is>
          <t>N호텔</t>
        </is>
      </c>
      <c r="M890" s="9">
        <f>IF($A890="","",VALUE($A890&amp;"")*12+VALUE($B890&amp;""))</f>
        <v/>
      </c>
      <c r="N890" s="63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3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3">
        <f>IF($A890="","",IF(COUNTIF(변동분석!$E$7:$E$506,O890)&gt;0,"Y","N"))</f>
        <v/>
      </c>
      <c r="W890" s="63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3">
        <f>IF($A890="","",IFERROR(INDEX(계정매핑!$E$5:$E$504,MATCH($F890&amp;"",계정매핑!$A$5:$A$504,0))&amp;"","공통비"))</f>
        <v/>
      </c>
      <c r="AF890" s="63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62901000</v>
      </c>
      <c r="G891" s="91" t="n">
        <v>1401</v>
      </c>
      <c r="H891" s="92" t="n">
        <v>4211000</v>
      </c>
      <c r="I891" s="91" t="inlineStr">
        <is>
          <t>4월 자문 수수료 - W컨설팅</t>
        </is>
      </c>
      <c r="J891" s="91" t="inlineStr">
        <is>
          <t>V10006</t>
        </is>
      </c>
      <c r="K891" s="91" t="inlineStr">
        <is>
          <t>W컨설팅</t>
        </is>
      </c>
      <c r="M891" s="9">
        <f>IF($A891="","",VALUE($A891&amp;"")*12+VALUE($B891&amp;""))</f>
        <v/>
      </c>
      <c r="N891" s="63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3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3">
        <f>IF($A891="","",IF(COUNTIF(변동분석!$E$7:$E$506,O891)&gt;0,"Y","N"))</f>
        <v/>
      </c>
      <c r="W891" s="63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3">
        <f>IF($A891="","",IFERROR(INDEX(계정매핑!$E$5:$E$504,MATCH($F891&amp;"",계정매핑!$A$5:$A$504,0))&amp;"","공통비"))</f>
        <v/>
      </c>
      <c r="AF891" s="63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62902000</v>
      </c>
      <c r="G892" s="91" t="n">
        <v>1801</v>
      </c>
      <c r="H892" s="92" t="n">
        <v>3000000</v>
      </c>
      <c r="I892" s="91" t="inlineStr">
        <is>
          <t>4월 업무 위탁 수수료 - X서비스</t>
        </is>
      </c>
      <c r="J892" s="91" t="inlineStr">
        <is>
          <t>V10019</t>
        </is>
      </c>
      <c r="K892" s="91" t="inlineStr">
        <is>
          <t>X서비스</t>
        </is>
      </c>
      <c r="M892" s="9">
        <f>IF($A892="","",VALUE($A892&amp;"")*12+VALUE($B892&amp;""))</f>
        <v/>
      </c>
      <c r="N892" s="63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3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3">
        <f>IF($A892="","",IF(COUNTIF(변동분석!$E$7:$E$506,O892)&gt;0,"Y","N"))</f>
        <v/>
      </c>
      <c r="W892" s="63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3">
        <f>IF($A892="","",IFERROR(INDEX(계정매핑!$E$5:$E$504,MATCH($F892&amp;"",계정매핑!$A$5:$A$504,0))&amp;"","공통비"))</f>
        <v/>
      </c>
      <c r="AF892" s="63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63002000</v>
      </c>
      <c r="G893" s="91" t="n">
        <v>1701</v>
      </c>
      <c r="H893" s="92" t="n">
        <v>66000000</v>
      </c>
      <c r="I893" s="91" t="inlineStr">
        <is>
          <t>4월 클라우드 사용료 - C클라우드</t>
        </is>
      </c>
      <c r="J893" s="91" t="inlineStr">
        <is>
          <t>V10025</t>
        </is>
      </c>
      <c r="K893" s="91" t="inlineStr">
        <is>
          <t>C클라우드</t>
        </is>
      </c>
      <c r="M893" s="9">
        <f>IF($A893="","",VALUE($A893&amp;"")*12+VALUE($B893&amp;""))</f>
        <v/>
      </c>
      <c r="N893" s="63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3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3">
        <f>IF($A893="","",IF(COUNTIF(변동분석!$E$7:$E$506,O893)&gt;0,"Y","N"))</f>
        <v/>
      </c>
      <c r="W893" s="63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3">
        <f>IF($A893="","",IFERROR(INDEX(계정매핑!$E$5:$E$504,MATCH($F893&amp;"",계정매핑!$A$5:$A$504,0))&amp;"","공통비"))</f>
        <v/>
      </c>
      <c r="AF893" s="63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63501000</v>
      </c>
      <c r="G894" s="91" t="n">
        <v>1902</v>
      </c>
      <c r="H894" s="92" t="n">
        <v>291044000</v>
      </c>
      <c r="I894" s="91" t="inlineStr">
        <is>
          <t>4월 모집수수료 - BB에셋</t>
        </is>
      </c>
      <c r="J894" s="91" t="inlineStr">
        <is>
          <t>V10012</t>
        </is>
      </c>
      <c r="K894" s="91" t="inlineStr">
        <is>
          <t>BB에셋</t>
        </is>
      </c>
      <c r="M894" s="9">
        <f>IF($A894="","",VALUE($A894&amp;"")*12+VALUE($B894&amp;""))</f>
        <v/>
      </c>
      <c r="N894" s="63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3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3">
        <f>IF($A894="","",IF(COUNTIF(변동분석!$E$7:$E$506,O894)&gt;0,"Y","N"))</f>
        <v/>
      </c>
      <c r="W894" s="63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3">
        <f>IF($A894="","",IFERROR(INDEX(계정매핑!$E$5:$E$504,MATCH($F894&amp;"",계정매핑!$A$5:$A$504,0))&amp;"","공통비"))</f>
        <v/>
      </c>
      <c r="AF894" s="63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45773</v>
      </c>
      <c r="E895" s="91" t="inlineStr">
        <is>
          <t>KR</t>
        </is>
      </c>
      <c r="F895" s="91" t="n">
        <v>62201000</v>
      </c>
      <c r="G895" s="91" t="n">
        <v>1201</v>
      </c>
      <c r="H895" s="92" t="n">
        <v>156000</v>
      </c>
      <c r="I895" s="91" t="inlineStr">
        <is>
          <t>4월 통신요금 - O텔레콤</t>
        </is>
      </c>
      <c r="J895" s="91" t="inlineStr">
        <is>
          <t>V10002</t>
        </is>
      </c>
      <c r="K895" s="91" t="inlineStr">
        <is>
          <t>O텔레콤</t>
        </is>
      </c>
      <c r="M895" s="9">
        <f>IF($A895="","",VALUE($A895&amp;"")*12+VALUE($B895&amp;""))</f>
        <v/>
      </c>
      <c r="N895" s="63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3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3">
        <f>IF($A895="","",IF(COUNTIF(변동분석!$E$7:$E$506,O895)&gt;0,"Y","N"))</f>
        <v/>
      </c>
      <c r="W895" s="63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3">
        <f>IF($A895="","",IFERROR(INDEX(계정매핑!$E$5:$E$504,MATCH($F895&amp;"",계정매핑!$A$5:$A$504,0))&amp;"","공통비"))</f>
        <v/>
      </c>
      <c r="AF895" s="63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45773</v>
      </c>
      <c r="E896" s="91" t="inlineStr">
        <is>
          <t>KR</t>
        </is>
      </c>
      <c r="F896" s="91" t="n">
        <v>62201000</v>
      </c>
      <c r="G896" s="91" t="n">
        <v>1301</v>
      </c>
      <c r="H896" s="92" t="n">
        <v>172000</v>
      </c>
      <c r="I896" s="91" t="inlineStr">
        <is>
          <t>4월 통신요금 - P통신</t>
        </is>
      </c>
      <c r="J896" s="91" t="inlineStr">
        <is>
          <t>V10013</t>
        </is>
      </c>
      <c r="K896" s="91" t="inlineStr">
        <is>
          <t>P통신</t>
        </is>
      </c>
      <c r="M896" s="9">
        <f>IF($A896="","",VALUE($A896&amp;"")*12+VALUE($B896&amp;""))</f>
        <v/>
      </c>
      <c r="N896" s="63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3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3">
        <f>IF($A896="","",IF(COUNTIF(변동분석!$E$7:$E$506,O896)&gt;0,"Y","N"))</f>
        <v/>
      </c>
      <c r="W896" s="63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3">
        <f>IF($A896="","",IFERROR(INDEX(계정매핑!$E$5:$E$504,MATCH($F896&amp;"",계정매핑!$A$5:$A$504,0))&amp;"","공통비"))</f>
        <v/>
      </c>
      <c r="AF896" s="63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45773</v>
      </c>
      <c r="E897" s="91" t="inlineStr">
        <is>
          <t>KR</t>
        </is>
      </c>
      <c r="F897" s="91" t="n">
        <v>62301000</v>
      </c>
      <c r="G897" s="91" t="n">
        <v>1201</v>
      </c>
      <c r="H897" s="92" t="n">
        <v>161000</v>
      </c>
      <c r="I897" s="91" t="inlineStr">
        <is>
          <t>4월 소모품 구입 - Q오피스</t>
        </is>
      </c>
      <c r="J897" s="91" t="inlineStr">
        <is>
          <t>V10003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3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3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3">
        <f>IF($A897="","",IF(COUNTIF(변동분석!$E$7:$E$506,O897)&gt;0,"Y","N"))</f>
        <v/>
      </c>
      <c r="W897" s="63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3">
        <f>IF($A897="","",IFERROR(INDEX(계정매핑!$E$5:$E$504,MATCH($F897&amp;"",계정매핑!$A$5:$A$504,0))&amp;"","공통비"))</f>
        <v/>
      </c>
      <c r="AF897" s="63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45773</v>
      </c>
      <c r="E898" s="91" t="inlineStr">
        <is>
          <t>KR</t>
        </is>
      </c>
      <c r="F898" s="91" t="n">
        <v>62401000</v>
      </c>
      <c r="G898" s="91" t="n">
        <v>1801</v>
      </c>
      <c r="H898" s="92" t="n">
        <v>2460000</v>
      </c>
      <c r="I898" s="91" t="inlineStr">
        <is>
          <t>4월 인쇄물 제작 - G인쇄</t>
        </is>
      </c>
      <c r="J898" s="91" t="inlineStr">
        <is>
          <t>V10004</t>
        </is>
      </c>
      <c r="K898" s="91" t="inlineStr">
        <is>
          <t>G인쇄</t>
        </is>
      </c>
      <c r="M898" s="9">
        <f>IF($A898="","",VALUE($A898&amp;"")*12+VALUE($B898&amp;""))</f>
        <v/>
      </c>
      <c r="N898" s="63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3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3">
        <f>IF($A898="","",IF(COUNTIF(변동분석!$E$7:$E$506,O898)&gt;0,"Y","N"))</f>
        <v/>
      </c>
      <c r="W898" s="63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3">
        <f>IF($A898="","",IFERROR(INDEX(계정매핑!$E$5:$E$504,MATCH($F898&amp;"",계정매핑!$A$5:$A$504,0))&amp;"","공통비"))</f>
        <v/>
      </c>
      <c r="AF898" s="63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45773</v>
      </c>
      <c r="E899" s="91" t="inlineStr">
        <is>
          <t>KR</t>
        </is>
      </c>
      <c r="F899" s="91" t="n">
        <v>62501000</v>
      </c>
      <c r="G899" s="91" t="n">
        <v>1701</v>
      </c>
      <c r="H899" s="92" t="n">
        <v>200000</v>
      </c>
      <c r="I899" s="91" t="inlineStr">
        <is>
          <t>4월 회의 다과 - T케이터링</t>
        </is>
      </c>
      <c r="J899" s="91" t="inlineStr">
        <is>
          <t>V10005</t>
        </is>
      </c>
      <c r="K899" s="91" t="inlineStr">
        <is>
          <t>T케이터링</t>
        </is>
      </c>
      <c r="M899" s="9">
        <f>IF($A899="","",VALUE($A899&amp;"")*12+VALUE($B899&amp;""))</f>
        <v/>
      </c>
      <c r="N899" s="63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3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3">
        <f>IF($A899="","",IF(COUNTIF(변동분석!$E$7:$E$506,O899)&gt;0,"Y","N"))</f>
        <v/>
      </c>
      <c r="W899" s="63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3">
        <f>IF($A899="","",IFERROR(INDEX(계정매핑!$E$5:$E$504,MATCH($F899&amp;"",계정매핑!$A$5:$A$504,0))&amp;"","공통비"))</f>
        <v/>
      </c>
      <c r="AF899" s="63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45773</v>
      </c>
      <c r="E900" s="91" t="inlineStr">
        <is>
          <t>KR</t>
        </is>
      </c>
      <c r="F900" s="91" t="n">
        <v>62902000</v>
      </c>
      <c r="G900" s="91" t="n">
        <v>1401</v>
      </c>
      <c r="H900" s="92" t="n">
        <v>3262000</v>
      </c>
      <c r="I900" s="91" t="inlineStr">
        <is>
          <t>4월 업무 위탁 수수료 - X서비스</t>
        </is>
      </c>
      <c r="J900" s="91" t="inlineStr">
        <is>
          <t>V10019</t>
        </is>
      </c>
      <c r="K900" s="91" t="inlineStr">
        <is>
          <t>X서비스</t>
        </is>
      </c>
      <c r="M900" s="9">
        <f>IF($A900="","",VALUE($A900&amp;"")*12+VALUE($B900&amp;""))</f>
        <v/>
      </c>
      <c r="N900" s="63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3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3">
        <f>IF($A900="","",IF(COUNTIF(변동분석!$E$7:$E$506,O900)&gt;0,"Y","N"))</f>
        <v/>
      </c>
      <c r="W900" s="63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3">
        <f>IF($A900="","",IFERROR(INDEX(계정매핑!$E$5:$E$504,MATCH($F900&amp;"",계정매핑!$A$5:$A$504,0))&amp;"","공통비"))</f>
        <v/>
      </c>
      <c r="AF900" s="63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45774</v>
      </c>
      <c r="E901" s="91" t="inlineStr">
        <is>
          <t>KR</t>
        </is>
      </c>
      <c r="F901" s="91" t="n">
        <v>62101000</v>
      </c>
      <c r="G901" s="91" t="n">
        <v>1501</v>
      </c>
      <c r="H901" s="92" t="n">
        <v>502000</v>
      </c>
      <c r="I901" s="91" t="inlineStr">
        <is>
          <t>4월 국내출장 - (법인카드)</t>
        </is>
      </c>
      <c r="J901" s="91" t="inlineStr">
        <is>
          <t>V10009</t>
        </is>
      </c>
      <c r="K901" s="91" t="inlineStr">
        <is>
          <t>(법인카드)</t>
        </is>
      </c>
      <c r="M901" s="9">
        <f>IF($A901="","",VALUE($A901&amp;"")*12+VALUE($B901&amp;""))</f>
        <v/>
      </c>
      <c r="N901" s="63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3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3">
        <f>IF($A901="","",IF(COUNTIF(변동분석!$E$7:$E$506,O901)&gt;0,"Y","N"))</f>
        <v/>
      </c>
      <c r="W901" s="63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3">
        <f>IF($A901="","",IFERROR(INDEX(계정매핑!$E$5:$E$504,MATCH($F901&amp;"",계정매핑!$A$5:$A$504,0))&amp;"","공통비"))</f>
        <v/>
      </c>
      <c r="AF901" s="63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45774</v>
      </c>
      <c r="E902" s="91" t="inlineStr">
        <is>
          <t>KR</t>
        </is>
      </c>
      <c r="F902" s="91" t="n">
        <v>62301000</v>
      </c>
      <c r="G902" s="91" t="n">
        <v>1602</v>
      </c>
      <c r="H902" s="92" t="n">
        <v>295000</v>
      </c>
      <c r="I902" s="91" t="inlineStr">
        <is>
          <t>4월 소모품 구입 - Q오피스</t>
        </is>
      </c>
      <c r="J902" s="91" t="inlineStr">
        <is>
          <t>V10003</t>
        </is>
      </c>
      <c r="K902" s="91" t="inlineStr">
        <is>
          <t>Q오피스</t>
        </is>
      </c>
      <c r="M902" s="9">
        <f>IF($A902="","",VALUE($A902&amp;"")*12+VALUE($B902&amp;""))</f>
        <v/>
      </c>
      <c r="N902" s="63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3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3">
        <f>IF($A902="","",IF(COUNTIF(변동분석!$E$7:$E$506,O902)&gt;0,"Y","N"))</f>
        <v/>
      </c>
      <c r="W902" s="63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3">
        <f>IF($A902="","",IFERROR(INDEX(계정매핑!$E$5:$E$504,MATCH($F902&amp;"",계정매핑!$A$5:$A$504,0))&amp;"","공통비"))</f>
        <v/>
      </c>
      <c r="AF902" s="63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45774</v>
      </c>
      <c r="E903" s="91" t="inlineStr">
        <is>
          <t>KR</t>
        </is>
      </c>
      <c r="F903" s="91" t="n">
        <v>62601000</v>
      </c>
      <c r="G903" s="91" t="n">
        <v>1601</v>
      </c>
      <c r="H903" s="92" t="n">
        <v>1390000</v>
      </c>
      <c r="I903" s="91" t="inlineStr">
        <is>
          <t>4월 업무추진 - (법인카드)</t>
        </is>
      </c>
      <c r="J903" s="91" t="inlineStr">
        <is>
          <t>V10009</t>
        </is>
      </c>
      <c r="K903" s="91" t="inlineStr">
        <is>
          <t>(법인카드)</t>
        </is>
      </c>
      <c r="M903" s="9">
        <f>IF($A903="","",VALUE($A903&amp;"")*12+VALUE($B903&amp;""))</f>
        <v/>
      </c>
      <c r="N903" s="63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3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3">
        <f>IF($A903="","",IF(COUNTIF(변동분석!$E$7:$E$506,O903)&gt;0,"Y","N"))</f>
        <v/>
      </c>
      <c r="W903" s="63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3">
        <f>IF($A903="","",IFERROR(INDEX(계정매핑!$E$5:$E$504,MATCH($F903&amp;"",계정매핑!$A$5:$A$504,0))&amp;"","공통비"))</f>
        <v/>
      </c>
      <c r="AF903" s="63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45774</v>
      </c>
      <c r="E904" s="91" t="inlineStr">
        <is>
          <t>KR</t>
        </is>
      </c>
      <c r="F904" s="91" t="n">
        <v>62701000</v>
      </c>
      <c r="G904" s="91" t="n">
        <v>1501</v>
      </c>
      <c r="H904" s="92" t="n">
        <v>72198000</v>
      </c>
      <c r="I904" s="91" t="inlineStr">
        <is>
          <t>4월 광고 집행 - E미디어</t>
        </is>
      </c>
      <c r="J904" s="91" t="inlineStr">
        <is>
          <t>V10031</t>
        </is>
      </c>
      <c r="K904" s="91" t="inlineStr">
        <is>
          <t>E미디어</t>
        </is>
      </c>
      <c r="M904" s="9">
        <f>IF($A904="","",VALUE($A904&amp;"")*12+VALUE($B904&amp;""))</f>
        <v/>
      </c>
      <c r="N904" s="63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3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3">
        <f>IF($A904="","",IF(COUNTIF(변동분석!$E$7:$E$506,O904)&gt;0,"Y","N"))</f>
        <v/>
      </c>
      <c r="W904" s="63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3">
        <f>IF($A904="","",IFERROR(INDEX(계정매핑!$E$5:$E$504,MATCH($F904&amp;"",계정매핑!$A$5:$A$504,0))&amp;"","공통비"))</f>
        <v/>
      </c>
      <c r="AF904" s="63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45774</v>
      </c>
      <c r="E905" s="91" t="inlineStr">
        <is>
          <t>KR</t>
        </is>
      </c>
      <c r="F905" s="91" t="n">
        <v>63001000</v>
      </c>
      <c r="G905" s="91" t="n">
        <v>1951</v>
      </c>
      <c r="H905" s="92" t="n">
        <v>3647000</v>
      </c>
      <c r="I905" s="91" t="inlineStr">
        <is>
          <t>4월 SW 유지보수 - Z시스템</t>
        </is>
      </c>
      <c r="J905" s="91" t="inlineStr">
        <is>
          <t>V10011</t>
        </is>
      </c>
      <c r="K905" s="91" t="inlineStr">
        <is>
          <t>Z시스템</t>
        </is>
      </c>
      <c r="M905" s="9">
        <f>IF($A905="","",VALUE($A905&amp;"")*12+VALUE($B905&amp;""))</f>
        <v/>
      </c>
      <c r="N905" s="63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3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3">
        <f>IF($A905="","",IF(COUNTIF(변동분석!$E$7:$E$506,O905)&gt;0,"Y","N"))</f>
        <v/>
      </c>
      <c r="W905" s="63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3">
        <f>IF($A905="","",IFERROR(INDEX(계정매핑!$E$5:$E$504,MATCH($F905&amp;"",계정매핑!$A$5:$A$504,0))&amp;"","공통비"))</f>
        <v/>
      </c>
      <c r="AF905" s="63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45774</v>
      </c>
      <c r="E906" s="91" t="inlineStr">
        <is>
          <t>KR</t>
        </is>
      </c>
      <c r="F906" s="91" t="n">
        <v>63501000</v>
      </c>
      <c r="G906" s="91" t="n">
        <v>1902</v>
      </c>
      <c r="H906" s="92" t="n">
        <v>299653000</v>
      </c>
      <c r="I906" s="91" t="inlineStr">
        <is>
          <t>4월 모집수수료 - (전속설계사)</t>
        </is>
      </c>
      <c r="J906" s="91" t="inlineStr">
        <is>
          <t>V10020</t>
        </is>
      </c>
      <c r="K906" s="91" t="inlineStr">
        <is>
          <t>(전속설계사)</t>
        </is>
      </c>
      <c r="M906" s="9">
        <f>IF($A906="","",VALUE($A906&amp;"")*12+VALUE($B906&amp;""))</f>
        <v/>
      </c>
      <c r="N906" s="63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3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3">
        <f>IF($A906="","",IF(COUNTIF(변동분석!$E$7:$E$506,O906)&gt;0,"Y","N"))</f>
        <v/>
      </c>
      <c r="W906" s="63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3">
        <f>IF($A906="","",IFERROR(INDEX(계정매핑!$E$5:$E$504,MATCH($F906&amp;"",계정매핑!$A$5:$A$504,0))&amp;"","공통비"))</f>
        <v/>
      </c>
      <c r="AF906" s="63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5</v>
      </c>
      <c r="C907" s="91" t="inlineStr">
        <is>
          <t>5100000903</t>
        </is>
      </c>
      <c r="D907" s="94" t="n">
        <v>45779</v>
      </c>
      <c r="E907" s="91" t="inlineStr">
        <is>
          <t>KR</t>
        </is>
      </c>
      <c r="F907" s="91" t="n">
        <v>62101000</v>
      </c>
      <c r="G907" s="91" t="n">
        <v>1301</v>
      </c>
      <c r="H907" s="92" t="n">
        <v>228000</v>
      </c>
      <c r="I907" s="91" t="inlineStr">
        <is>
          <t>5월 국내출장 - M항공</t>
        </is>
      </c>
      <c r="J907" s="91" t="inlineStr">
        <is>
          <t>V10001</t>
        </is>
      </c>
      <c r="K907" s="91" t="inlineStr">
        <is>
          <t>M항공</t>
        </is>
      </c>
      <c r="M907" s="9">
        <f>IF($A907="","",VALUE($A907&amp;"")*12+VALUE($B907&amp;""))</f>
        <v/>
      </c>
      <c r="N907" s="63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3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3">
        <f>IF($A907="","",IF(COUNTIF(변동분석!$E$7:$E$506,O907)&gt;0,"Y","N"))</f>
        <v/>
      </c>
      <c r="W907" s="63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3">
        <f>IF($A907="","",IFERROR(INDEX(계정매핑!$E$5:$E$504,MATCH($F907&amp;"",계정매핑!$A$5:$A$504,0))&amp;"","공통비"))</f>
        <v/>
      </c>
      <c r="AF907" s="63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5</v>
      </c>
      <c r="C908" s="91" t="inlineStr">
        <is>
          <t>5100000904</t>
        </is>
      </c>
      <c r="D908" s="94" t="n">
        <v>45779</v>
      </c>
      <c r="E908" s="91" t="inlineStr">
        <is>
          <t>KR</t>
        </is>
      </c>
      <c r="F908" s="91" t="n">
        <v>62101000</v>
      </c>
      <c r="G908" s="91" t="n">
        <v>1401</v>
      </c>
      <c r="H908" s="92" t="n">
        <v>403000</v>
      </c>
      <c r="I908" s="91" t="inlineStr">
        <is>
          <t>5월 국내출장 - (법인카드)</t>
        </is>
      </c>
      <c r="J908" s="91" t="inlineStr">
        <is>
          <t>V10009</t>
        </is>
      </c>
      <c r="K908" s="91" t="inlineStr">
        <is>
          <t>(법인카드)</t>
        </is>
      </c>
      <c r="M908" s="9">
        <f>IF($A908="","",VALUE($A908&amp;"")*12+VALUE($B908&amp;""))</f>
        <v/>
      </c>
      <c r="N908" s="63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3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3">
        <f>IF($A908="","",IF(COUNTIF(변동분석!$E$7:$E$506,O908)&gt;0,"Y","N"))</f>
        <v/>
      </c>
      <c r="W908" s="63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3">
        <f>IF($A908="","",IFERROR(INDEX(계정매핑!$E$5:$E$504,MATCH($F908&amp;"",계정매핑!$A$5:$A$504,0))&amp;"","공통비"))</f>
        <v/>
      </c>
      <c r="AF908" s="63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5</v>
      </c>
      <c r="C909" s="91" t="inlineStr">
        <is>
          <t>5100000905</t>
        </is>
      </c>
      <c r="D909" s="94" t="n">
        <v>45779</v>
      </c>
      <c r="E909" s="91" t="inlineStr">
        <is>
          <t>KR</t>
        </is>
      </c>
      <c r="F909" s="91" t="n">
        <v>62101000</v>
      </c>
      <c r="G909" s="91" t="n">
        <v>1601</v>
      </c>
      <c r="H909" s="92" t="n">
        <v>1626000</v>
      </c>
      <c r="I909" s="91" t="inlineStr">
        <is>
          <t>5월 국내출장 - L여행사</t>
        </is>
      </c>
      <c r="J909" s="91" t="inlineStr">
        <is>
          <t>V10017</t>
        </is>
      </c>
      <c r="K909" s="91" t="inlineStr">
        <is>
          <t>L여행사</t>
        </is>
      </c>
      <c r="M909" s="9">
        <f>IF($A909="","",VALUE($A909&amp;"")*12+VALUE($B909&amp;""))</f>
        <v/>
      </c>
      <c r="N909" s="63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3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3">
        <f>IF($A909="","",IF(COUNTIF(변동분석!$E$7:$E$506,O909)&gt;0,"Y","N"))</f>
        <v/>
      </c>
      <c r="W909" s="63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3">
        <f>IF($A909="","",IFERROR(INDEX(계정매핑!$E$5:$E$504,MATCH($F909&amp;"",계정매핑!$A$5:$A$504,0))&amp;"","공통비"))</f>
        <v/>
      </c>
      <c r="AF909" s="63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5</v>
      </c>
      <c r="C910" s="91" t="inlineStr">
        <is>
          <t>5100000906</t>
        </is>
      </c>
      <c r="D910" s="94" t="n">
        <v>45779</v>
      </c>
      <c r="E910" s="91" t="inlineStr">
        <is>
          <t>KR</t>
        </is>
      </c>
      <c r="F910" s="91" t="n">
        <v>62102000</v>
      </c>
      <c r="G910" s="91" t="n">
        <v>1401</v>
      </c>
      <c r="H910" s="92" t="n">
        <v>119000</v>
      </c>
      <c r="I910" s="91" t="inlineStr">
        <is>
          <t>5월 해외출장 - N호텔</t>
        </is>
      </c>
      <c r="J910" s="91" t="inlineStr">
        <is>
          <t>V10008</t>
        </is>
      </c>
      <c r="K910" s="91" t="inlineStr">
        <is>
          <t>N호텔</t>
        </is>
      </c>
      <c r="M910" s="9">
        <f>IF($A910="","",VALUE($A910&amp;"")*12+VALUE($B910&amp;""))</f>
        <v/>
      </c>
      <c r="N910" s="63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3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3">
        <f>IF($A910="","",IF(COUNTIF(변동분석!$E$7:$E$506,O910)&gt;0,"Y","N"))</f>
        <v/>
      </c>
      <c r="W910" s="63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3">
        <f>IF($A910="","",IFERROR(INDEX(계정매핑!$E$5:$E$504,MATCH($F910&amp;"",계정매핑!$A$5:$A$504,0))&amp;"","공통비"))</f>
        <v/>
      </c>
      <c r="AF910" s="63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5</v>
      </c>
      <c r="C911" s="91" t="inlineStr">
        <is>
          <t>5100000907</t>
        </is>
      </c>
      <c r="D911" s="94" t="n">
        <v>45779</v>
      </c>
      <c r="E911" s="91" t="inlineStr">
        <is>
          <t>KR</t>
        </is>
      </c>
      <c r="F911" s="91" t="n">
        <v>62102000</v>
      </c>
      <c r="G911" s="91" t="n">
        <v>1501</v>
      </c>
      <c r="H911" s="92" t="n">
        <v>129000</v>
      </c>
      <c r="I911" s="91" t="inlineStr">
        <is>
          <t>5월 해외출장 - N호텔</t>
        </is>
      </c>
      <c r="J911" s="91" t="inlineStr">
        <is>
          <t>V10008</t>
        </is>
      </c>
      <c r="K911" s="91" t="inlineStr">
        <is>
          <t>N호텔</t>
        </is>
      </c>
      <c r="M911" s="9">
        <f>IF($A911="","",VALUE($A911&amp;"")*12+VALUE($B911&amp;""))</f>
        <v/>
      </c>
      <c r="N911" s="63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3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3">
        <f>IF($A911="","",IF(COUNTIF(변동분석!$E$7:$E$506,O911)&gt;0,"Y","N"))</f>
        <v/>
      </c>
      <c r="W911" s="63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3">
        <f>IF($A911="","",IFERROR(INDEX(계정매핑!$E$5:$E$504,MATCH($F911&amp;"",계정매핑!$A$5:$A$504,0))&amp;"","공통비"))</f>
        <v/>
      </c>
      <c r="AF911" s="63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5</v>
      </c>
      <c r="C912" s="91" t="inlineStr">
        <is>
          <t>5100000908</t>
        </is>
      </c>
      <c r="D912" s="94" t="n">
        <v>45779</v>
      </c>
      <c r="E912" s="91" t="inlineStr">
        <is>
          <t>KR</t>
        </is>
      </c>
      <c r="F912" s="91" t="n">
        <v>62301000</v>
      </c>
      <c r="G912" s="91" t="n">
        <v>1301</v>
      </c>
      <c r="H912" s="92" t="n">
        <v>255000</v>
      </c>
      <c r="I912" s="91" t="inlineStr">
        <is>
          <t>5월 소모품 구입 - R문구</t>
        </is>
      </c>
      <c r="J912" s="91" t="inlineStr">
        <is>
          <t>V10021</t>
        </is>
      </c>
      <c r="K912" s="91" t="inlineStr">
        <is>
          <t>R문구</t>
        </is>
      </c>
      <c r="M912" s="9">
        <f>IF($A912="","",VALUE($A912&amp;"")*12+VALUE($B912&amp;""))</f>
        <v/>
      </c>
      <c r="N912" s="63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3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3">
        <f>IF($A912="","",IF(COUNTIF(변동분석!$E$7:$E$506,O912)&gt;0,"Y","N"))</f>
        <v/>
      </c>
      <c r="W912" s="63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3">
        <f>IF($A912="","",IFERROR(INDEX(계정매핑!$E$5:$E$504,MATCH($F912&amp;"",계정매핑!$A$5:$A$504,0))&amp;"","공통비"))</f>
        <v/>
      </c>
      <c r="AF912" s="63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5</v>
      </c>
      <c r="C913" s="91" t="inlineStr">
        <is>
          <t>5100000909</t>
        </is>
      </c>
      <c r="D913" s="94" t="n">
        <v>45779</v>
      </c>
      <c r="E913" s="91" t="inlineStr">
        <is>
          <t>KR</t>
        </is>
      </c>
      <c r="F913" s="91" t="n">
        <v>62301000</v>
      </c>
      <c r="G913" s="91" t="n">
        <v>1602</v>
      </c>
      <c r="H913" s="92" t="n">
        <v>322000</v>
      </c>
      <c r="I913" s="91" t="inlineStr">
        <is>
          <t>5월 소모품 구입 - Q오피스</t>
        </is>
      </c>
      <c r="J913" s="91" t="inlineStr">
        <is>
          <t>V10003</t>
        </is>
      </c>
      <c r="K913" s="91" t="inlineStr">
        <is>
          <t>Q오피스</t>
        </is>
      </c>
      <c r="M913" s="9">
        <f>IF($A913="","",VALUE($A913&amp;"")*12+VALUE($B913&amp;""))</f>
        <v/>
      </c>
      <c r="N913" s="63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3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3">
        <f>IF($A913="","",IF(COUNTIF(변동분석!$E$7:$E$506,O913)&gt;0,"Y","N"))</f>
        <v/>
      </c>
      <c r="W913" s="63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3">
        <f>IF($A913="","",IFERROR(INDEX(계정매핑!$E$5:$E$504,MATCH($F913&amp;"",계정매핑!$A$5:$A$504,0))&amp;"","공통비"))</f>
        <v/>
      </c>
      <c r="AF913" s="63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5</v>
      </c>
      <c r="C914" s="91" t="inlineStr">
        <is>
          <t>5100000910</t>
        </is>
      </c>
      <c r="D914" s="94" t="n">
        <v>45779</v>
      </c>
      <c r="E914" s="91" t="inlineStr">
        <is>
          <t>KR</t>
        </is>
      </c>
      <c r="F914" s="91" t="n">
        <v>62501000</v>
      </c>
      <c r="G914" s="91" t="n">
        <v>1201</v>
      </c>
      <c r="H914" s="92" t="n">
        <v>87000</v>
      </c>
      <c r="I914" s="91" t="inlineStr">
        <is>
          <t>5월 회의 다과 - (법인카드)</t>
        </is>
      </c>
      <c r="J914" s="91" t="inlineStr">
        <is>
          <t>V10009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3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3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3">
        <f>IF($A914="","",IF(COUNTIF(변동분석!$E$7:$E$506,O914)&gt;0,"Y","N"))</f>
        <v/>
      </c>
      <c r="W914" s="63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3">
        <f>IF($A914="","",IFERROR(INDEX(계정매핑!$E$5:$E$504,MATCH($F914&amp;"",계정매핑!$A$5:$A$504,0))&amp;"","공통비"))</f>
        <v/>
      </c>
      <c r="AF914" s="63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5</v>
      </c>
      <c r="C915" s="91" t="inlineStr">
        <is>
          <t>5100000911</t>
        </is>
      </c>
      <c r="D915" s="94" t="n">
        <v>45779</v>
      </c>
      <c r="E915" s="91" t="inlineStr">
        <is>
          <t>KR</t>
        </is>
      </c>
      <c r="F915" s="91" t="n">
        <v>62601000</v>
      </c>
      <c r="G915" s="91" t="n">
        <v>1501</v>
      </c>
      <c r="H915" s="92" t="n">
        <v>1311000</v>
      </c>
      <c r="I915" s="91" t="inlineStr">
        <is>
          <t>5월 업무추진 - (법인카드)</t>
        </is>
      </c>
      <c r="J915" s="91" t="inlineStr">
        <is>
          <t>V10009</t>
        </is>
      </c>
      <c r="K915" s="91" t="inlineStr">
        <is>
          <t>(법인카드)</t>
        </is>
      </c>
      <c r="M915" s="9">
        <f>IF($A915="","",VALUE($A915&amp;"")*12+VALUE($B915&amp;""))</f>
        <v/>
      </c>
      <c r="N915" s="63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3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3">
        <f>IF($A915="","",IF(COUNTIF(변동분석!$E$7:$E$506,O915)&gt;0,"Y","N"))</f>
        <v/>
      </c>
      <c r="W915" s="63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3">
        <f>IF($A915="","",IFERROR(INDEX(계정매핑!$E$5:$E$504,MATCH($F915&amp;"",계정매핑!$A$5:$A$504,0))&amp;"","공통비"))</f>
        <v/>
      </c>
      <c r="AF915" s="63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5</v>
      </c>
      <c r="C916" s="91" t="inlineStr">
        <is>
          <t>5100000912</t>
        </is>
      </c>
      <c r="D916" s="94" t="n">
        <v>45779</v>
      </c>
      <c r="E916" s="91" t="inlineStr">
        <is>
          <t>KR</t>
        </is>
      </c>
      <c r="F916" s="91" t="n">
        <v>62901000</v>
      </c>
      <c r="G916" s="91" t="n">
        <v>1101</v>
      </c>
      <c r="H916" s="92" t="n">
        <v>1847000</v>
      </c>
      <c r="I916" s="91" t="inlineStr">
        <is>
          <t>5월 자문 수수료 - W컨설팅</t>
        </is>
      </c>
      <c r="J916" s="91" t="inlineStr">
        <is>
          <t>V10006</t>
        </is>
      </c>
      <c r="K916" s="91" t="inlineStr">
        <is>
          <t>W컨설팅</t>
        </is>
      </c>
      <c r="M916" s="9">
        <f>IF($A916="","",VALUE($A916&amp;"")*12+VALUE($B916&amp;""))</f>
        <v/>
      </c>
      <c r="N916" s="63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3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3">
        <f>IF($A916="","",IF(COUNTIF(변동분석!$E$7:$E$506,O916)&gt;0,"Y","N"))</f>
        <v/>
      </c>
      <c r="W916" s="63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3">
        <f>IF($A916="","",IFERROR(INDEX(계정매핑!$E$5:$E$504,MATCH($F916&amp;"",계정매핑!$A$5:$A$504,0))&amp;"","공통비"))</f>
        <v/>
      </c>
      <c r="AF916" s="63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5</v>
      </c>
      <c r="C917" s="91" t="inlineStr">
        <is>
          <t>5100000913</t>
        </is>
      </c>
      <c r="D917" s="94" t="n">
        <v>45779</v>
      </c>
      <c r="E917" s="91" t="inlineStr">
        <is>
          <t>KR</t>
        </is>
      </c>
      <c r="F917" s="91" t="n">
        <v>62902000</v>
      </c>
      <c r="G917" s="91" t="n">
        <v>1801</v>
      </c>
      <c r="H917" s="92" t="n">
        <v>1839000</v>
      </c>
      <c r="I917" s="91" t="inlineStr">
        <is>
          <t>5월 콜 위탁 수수료(건별)</t>
        </is>
      </c>
      <c r="J917" s="91" t="inlineStr">
        <is>
          <t>V10015</t>
        </is>
      </c>
      <c r="K917" s="91" t="inlineStr">
        <is>
          <t>J콜센터</t>
        </is>
      </c>
      <c r="M917" s="9">
        <f>IF($A917="","",VALUE($A917&amp;"")*12+VALUE($B917&amp;""))</f>
        <v/>
      </c>
      <c r="N917" s="63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3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3">
        <f>IF($A917="","",IF(COUNTIF(변동분석!$E$7:$E$506,O917)&gt;0,"Y","N"))</f>
        <v/>
      </c>
      <c r="W917" s="63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3">
        <f>IF($A917="","",IFERROR(INDEX(계정매핑!$E$5:$E$504,MATCH($F917&amp;"",계정매핑!$A$5:$A$504,0))&amp;"","공통비"))</f>
        <v/>
      </c>
      <c r="AF917" s="63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45780</v>
      </c>
      <c r="E918" s="91" t="inlineStr">
        <is>
          <t>KR</t>
        </is>
      </c>
      <c r="F918" s="91" t="n">
        <v>62101000</v>
      </c>
      <c r="G918" s="91" t="n">
        <v>1701</v>
      </c>
      <c r="H918" s="92" t="n">
        <v>184000</v>
      </c>
      <c r="I918" s="91" t="inlineStr">
        <is>
          <t>5월 국내출장 - L여행사</t>
        </is>
      </c>
      <c r="J918" s="91" t="inlineStr">
        <is>
          <t>V10017</t>
        </is>
      </c>
      <c r="K918" s="91" t="inlineStr">
        <is>
          <t>L여행사</t>
        </is>
      </c>
      <c r="M918" s="9">
        <f>IF($A918="","",VALUE($A918&amp;"")*12+VALUE($B918&amp;""))</f>
        <v/>
      </c>
      <c r="N918" s="63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3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3">
        <f>IF($A918="","",IF(COUNTIF(변동분석!$E$7:$E$506,O918)&gt;0,"Y","N"))</f>
        <v/>
      </c>
      <c r="W918" s="63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3">
        <f>IF($A918="","",IFERROR(INDEX(계정매핑!$E$5:$E$504,MATCH($F918&amp;"",계정매핑!$A$5:$A$504,0))&amp;"","공통비"))</f>
        <v/>
      </c>
      <c r="AF918" s="63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45780</v>
      </c>
      <c r="E919" s="91" t="inlineStr">
        <is>
          <t>KR</t>
        </is>
      </c>
      <c r="F919" s="91" t="n">
        <v>62102000</v>
      </c>
      <c r="G919" s="91" t="n">
        <v>1801</v>
      </c>
      <c r="H919" s="92" t="n">
        <v>67000</v>
      </c>
      <c r="I919" s="91" t="inlineStr">
        <is>
          <t>5월 해외출장 - M항공</t>
        </is>
      </c>
      <c r="J919" s="91" t="inlineStr">
        <is>
          <t>V10001</t>
        </is>
      </c>
      <c r="K919" s="91" t="inlineStr">
        <is>
          <t>M항공</t>
        </is>
      </c>
      <c r="M919" s="9">
        <f>IF($A919="","",VALUE($A919&amp;"")*12+VALUE($B919&amp;""))</f>
        <v/>
      </c>
      <c r="N919" s="63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3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3">
        <f>IF($A919="","",IF(COUNTIF(변동분석!$E$7:$E$506,O919)&gt;0,"Y","N"))</f>
        <v/>
      </c>
      <c r="W919" s="63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3">
        <f>IF($A919="","",IFERROR(INDEX(계정매핑!$E$5:$E$504,MATCH($F919&amp;"",계정매핑!$A$5:$A$504,0))&amp;"","공통비"))</f>
        <v/>
      </c>
      <c r="AF919" s="63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45780</v>
      </c>
      <c r="E920" s="91" t="inlineStr">
        <is>
          <t>KR</t>
        </is>
      </c>
      <c r="F920" s="91" t="n">
        <v>62102000</v>
      </c>
      <c r="G920" s="91" t="n">
        <v>1951</v>
      </c>
      <c r="H920" s="92" t="n">
        <v>67000</v>
      </c>
      <c r="I920" s="91" t="inlineStr">
        <is>
          <t>5월 해외출장 - M항공</t>
        </is>
      </c>
      <c r="J920" s="91" t="inlineStr">
        <is>
          <t>V10001</t>
        </is>
      </c>
      <c r="K920" s="91" t="inlineStr">
        <is>
          <t>M항공</t>
        </is>
      </c>
      <c r="M920" s="9">
        <f>IF($A920="","",VALUE($A920&amp;"")*12+VALUE($B920&amp;""))</f>
        <v/>
      </c>
      <c r="N920" s="63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3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3">
        <f>IF($A920="","",IF(COUNTIF(변동분석!$E$7:$E$506,O920)&gt;0,"Y","N"))</f>
        <v/>
      </c>
      <c r="W920" s="63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3">
        <f>IF($A920="","",IFERROR(INDEX(계정매핑!$E$5:$E$504,MATCH($F920&amp;"",계정매핑!$A$5:$A$504,0))&amp;"","공통비"))</f>
        <v/>
      </c>
      <c r="AF920" s="63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45780</v>
      </c>
      <c r="E921" s="91" t="inlineStr">
        <is>
          <t>KR</t>
        </is>
      </c>
      <c r="F921" s="91" t="n">
        <v>62201000</v>
      </c>
      <c r="G921" s="91" t="n">
        <v>1601</v>
      </c>
      <c r="H921" s="92" t="n">
        <v>616000</v>
      </c>
      <c r="I921" s="91" t="inlineStr">
        <is>
          <t>5월 통신요금 - O텔레콤</t>
        </is>
      </c>
      <c r="J921" s="91" t="inlineStr">
        <is>
          <t>V10002</t>
        </is>
      </c>
      <c r="K921" s="91" t="inlineStr">
        <is>
          <t>O텔레콤</t>
        </is>
      </c>
      <c r="M921" s="9">
        <f>IF($A921="","",VALUE($A921&amp;"")*12+VALUE($B921&amp;""))</f>
        <v/>
      </c>
      <c r="N921" s="63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3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3">
        <f>IF($A921="","",IF(COUNTIF(변동분석!$E$7:$E$506,O921)&gt;0,"Y","N"))</f>
        <v/>
      </c>
      <c r="W921" s="63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3">
        <f>IF($A921="","",IFERROR(INDEX(계정매핑!$E$5:$E$504,MATCH($F921&amp;"",계정매핑!$A$5:$A$504,0))&amp;"","공통비"))</f>
        <v/>
      </c>
      <c r="AF921" s="63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45780</v>
      </c>
      <c r="E922" s="91" t="inlineStr">
        <is>
          <t>KR</t>
        </is>
      </c>
      <c r="F922" s="91" t="n">
        <v>62201000</v>
      </c>
      <c r="G922" s="91" t="n">
        <v>1951</v>
      </c>
      <c r="H922" s="92" t="n">
        <v>234000</v>
      </c>
      <c r="I922" s="91" t="inlineStr">
        <is>
          <t>5월 통신요금 - O텔레콤</t>
        </is>
      </c>
      <c r="J922" s="91" t="inlineStr">
        <is>
          <t>V10002</t>
        </is>
      </c>
      <c r="K922" s="91" t="inlineStr">
        <is>
          <t>O텔레콤</t>
        </is>
      </c>
      <c r="M922" s="9">
        <f>IF($A922="","",VALUE($A922&amp;"")*12+VALUE($B922&amp;""))</f>
        <v/>
      </c>
      <c r="N922" s="63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3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3">
        <f>IF($A922="","",IF(COUNTIF(변동분석!$E$7:$E$506,O922)&gt;0,"Y","N"))</f>
        <v/>
      </c>
      <c r="W922" s="63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3">
        <f>IF($A922="","",IFERROR(INDEX(계정매핑!$E$5:$E$504,MATCH($F922&amp;"",계정매핑!$A$5:$A$504,0))&amp;"","공통비"))</f>
        <v/>
      </c>
      <c r="AF922" s="63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62401000</v>
      </c>
      <c r="G923" s="91" t="n">
        <v>1801</v>
      </c>
      <c r="H923" s="92" t="n">
        <v>1359000</v>
      </c>
      <c r="I923" s="91" t="inlineStr">
        <is>
          <t>5월 인쇄물 제작 - G인쇄</t>
        </is>
      </c>
      <c r="J923" s="91" t="inlineStr">
        <is>
          <t>V10004</t>
        </is>
      </c>
      <c r="K923" s="91" t="inlineStr">
        <is>
          <t>G인쇄</t>
        </is>
      </c>
      <c r="M923" s="9">
        <f>IF($A923="","",VALUE($A923&amp;"")*12+VALUE($B923&amp;""))</f>
        <v/>
      </c>
      <c r="N923" s="63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3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3">
        <f>IF($A923="","",IF(COUNTIF(변동분석!$E$7:$E$506,O923)&gt;0,"Y","N"))</f>
        <v/>
      </c>
      <c r="W923" s="63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3">
        <f>IF($A923="","",IFERROR(INDEX(계정매핑!$E$5:$E$504,MATCH($F923&amp;"",계정매핑!$A$5:$A$504,0))&amp;"","공통비"))</f>
        <v/>
      </c>
      <c r="AF923" s="63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62501000</v>
      </c>
      <c r="G924" s="91" t="n">
        <v>1502</v>
      </c>
      <c r="H924" s="92" t="n">
        <v>373000</v>
      </c>
      <c r="I924" s="91" t="inlineStr">
        <is>
          <t>5월 회의 다과 - (법인카드)</t>
        </is>
      </c>
      <c r="J924" s="91" t="inlineStr">
        <is>
          <t>V10009</t>
        </is>
      </c>
      <c r="K924" s="91" t="inlineStr">
        <is>
          <t>(법인카드)</t>
        </is>
      </c>
      <c r="M924" s="9">
        <f>IF($A924="","",VALUE($A924&amp;"")*12+VALUE($B924&amp;""))</f>
        <v/>
      </c>
      <c r="N924" s="63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3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3">
        <f>IF($A924="","",IF(COUNTIF(변동분석!$E$7:$E$506,O924)&gt;0,"Y","N"))</f>
        <v/>
      </c>
      <c r="W924" s="63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3">
        <f>IF($A924="","",IFERROR(INDEX(계정매핑!$E$5:$E$504,MATCH($F924&amp;"",계정매핑!$A$5:$A$504,0))&amp;"","공통비"))</f>
        <v/>
      </c>
      <c r="AF924" s="63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62501000</v>
      </c>
      <c r="G925" s="91" t="n">
        <v>1801</v>
      </c>
      <c r="H925" s="92" t="n">
        <v>161000</v>
      </c>
      <c r="I925" s="91" t="inlineStr">
        <is>
          <t>5월 회의 다과 - T케이터링</t>
        </is>
      </c>
      <c r="J925" s="91" t="inlineStr">
        <is>
          <t>V10005</t>
        </is>
      </c>
      <c r="K925" s="91" t="inlineStr">
        <is>
          <t>T케이터링</t>
        </is>
      </c>
      <c r="M925" s="9">
        <f>IF($A925="","",VALUE($A925&amp;"")*12+VALUE($B925&amp;""))</f>
        <v/>
      </c>
      <c r="N925" s="63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3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3">
        <f>IF($A925="","",IF(COUNTIF(변동분석!$E$7:$E$506,O925)&gt;0,"Y","N"))</f>
        <v/>
      </c>
      <c r="W925" s="63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3">
        <f>IF($A925="","",IFERROR(INDEX(계정매핑!$E$5:$E$504,MATCH($F925&amp;"",계정매핑!$A$5:$A$504,0))&amp;"","공통비"))</f>
        <v/>
      </c>
      <c r="AF925" s="63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63001000</v>
      </c>
      <c r="G926" s="91" t="n">
        <v>1951</v>
      </c>
      <c r="H926" s="92" t="n">
        <v>2849000</v>
      </c>
      <c r="I926" s="91" t="inlineStr">
        <is>
          <t>5월 SW 유지보수 - Z시스템</t>
        </is>
      </c>
      <c r="J926" s="91" t="inlineStr">
        <is>
          <t>V10011</t>
        </is>
      </c>
      <c r="K926" s="91" t="inlineStr">
        <is>
          <t>Z시스템</t>
        </is>
      </c>
      <c r="M926" s="9">
        <f>IF($A926="","",VALUE($A926&amp;"")*12+VALUE($B926&amp;""))</f>
        <v/>
      </c>
      <c r="N926" s="63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3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3">
        <f>IF($A926="","",IF(COUNTIF(변동분석!$E$7:$E$506,O926)&gt;0,"Y","N"))</f>
        <v/>
      </c>
      <c r="W926" s="63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3">
        <f>IF($A926="","",IFERROR(INDEX(계정매핑!$E$5:$E$504,MATCH($F926&amp;"",계정매핑!$A$5:$A$504,0))&amp;"","공통비"))</f>
        <v/>
      </c>
      <c r="AF926" s="63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45781</v>
      </c>
      <c r="E927" s="91" t="inlineStr">
        <is>
          <t>KR</t>
        </is>
      </c>
      <c r="F927" s="91" t="n">
        <v>62101000</v>
      </c>
      <c r="G927" s="91" t="n">
        <v>1701</v>
      </c>
      <c r="H927" s="92" t="n">
        <v>217000</v>
      </c>
      <c r="I927" s="91" t="inlineStr">
        <is>
          <t>5월 국내출장 - M항공</t>
        </is>
      </c>
      <c r="J927" s="91" t="inlineStr">
        <is>
          <t>V10001</t>
        </is>
      </c>
      <c r="K927" s="91" t="inlineStr">
        <is>
          <t>M항공</t>
        </is>
      </c>
      <c r="M927" s="9">
        <f>IF($A927="","",VALUE($A927&amp;"")*12+VALUE($B927&amp;""))</f>
        <v/>
      </c>
      <c r="N927" s="63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3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3">
        <f>IF($A927="","",IF(COUNTIF(변동분석!$E$7:$E$506,O927)&gt;0,"Y","N"))</f>
        <v/>
      </c>
      <c r="W927" s="63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3">
        <f>IF($A927="","",IFERROR(INDEX(계정매핑!$E$5:$E$504,MATCH($F927&amp;"",계정매핑!$A$5:$A$504,0))&amp;"","공통비"))</f>
        <v/>
      </c>
      <c r="AF927" s="63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45781</v>
      </c>
      <c r="E928" s="91" t="inlineStr">
        <is>
          <t>KR</t>
        </is>
      </c>
      <c r="F928" s="91" t="n">
        <v>62101000</v>
      </c>
      <c r="G928" s="91" t="n">
        <v>1701</v>
      </c>
      <c r="H928" s="92" t="n">
        <v>235000</v>
      </c>
      <c r="I928" s="91" t="inlineStr">
        <is>
          <t>5월 국내출장 - (법인카드)</t>
        </is>
      </c>
      <c r="J928" s="91" t="inlineStr">
        <is>
          <t>V10009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3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3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3">
        <f>IF($A928="","",IF(COUNTIF(변동분석!$E$7:$E$506,O928)&gt;0,"Y","N"))</f>
        <v/>
      </c>
      <c r="W928" s="63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3">
        <f>IF($A928="","",IFERROR(INDEX(계정매핑!$E$5:$E$504,MATCH($F928&amp;"",계정매핑!$A$5:$A$504,0))&amp;"","공통비"))</f>
        <v/>
      </c>
      <c r="AF928" s="63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45781</v>
      </c>
      <c r="E929" s="91" t="inlineStr">
        <is>
          <t>KR</t>
        </is>
      </c>
      <c r="F929" s="91" t="n">
        <v>62301000</v>
      </c>
      <c r="G929" s="91" t="n">
        <v>1501</v>
      </c>
      <c r="H929" s="92" t="n">
        <v>238000</v>
      </c>
      <c r="I929" s="91" t="inlineStr">
        <is>
          <t>5월 소모품 구입 - R문구</t>
        </is>
      </c>
      <c r="J929" s="91" t="inlineStr">
        <is>
          <t>V10021</t>
        </is>
      </c>
      <c r="K929" s="91" t="inlineStr">
        <is>
          <t>R문구</t>
        </is>
      </c>
      <c r="M929" s="9">
        <f>IF($A929="","",VALUE($A929&amp;"")*12+VALUE($B929&amp;""))</f>
        <v/>
      </c>
      <c r="N929" s="63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3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3">
        <f>IF($A929="","",IF(COUNTIF(변동분석!$E$7:$E$506,O929)&gt;0,"Y","N"))</f>
        <v/>
      </c>
      <c r="W929" s="63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3">
        <f>IF($A929="","",IFERROR(INDEX(계정매핑!$E$5:$E$504,MATCH($F929&amp;"",계정매핑!$A$5:$A$504,0))&amp;"","공통비"))</f>
        <v/>
      </c>
      <c r="AF929" s="63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45781</v>
      </c>
      <c r="E930" s="91" t="inlineStr">
        <is>
          <t>KR</t>
        </is>
      </c>
      <c r="F930" s="91" t="n">
        <v>62901000</v>
      </c>
      <c r="G930" s="91" t="n">
        <v>1401</v>
      </c>
      <c r="H930" s="92" t="n">
        <v>6005000</v>
      </c>
      <c r="I930" s="91" t="inlineStr">
        <is>
          <t>5월 자문 수수료 - K회계법인</t>
        </is>
      </c>
      <c r="J930" s="91" t="inlineStr">
        <is>
          <t>V10010</t>
        </is>
      </c>
      <c r="K930" s="91" t="inlineStr">
        <is>
          <t>K회계법인</t>
        </is>
      </c>
      <c r="M930" s="9">
        <f>IF($A930="","",VALUE($A930&amp;"")*12+VALUE($B930&amp;""))</f>
        <v/>
      </c>
      <c r="N930" s="63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3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3">
        <f>IF($A930="","",IF(COUNTIF(변동분석!$E$7:$E$506,O930)&gt;0,"Y","N"))</f>
        <v/>
      </c>
      <c r="W930" s="63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3">
        <f>IF($A930="","",IFERROR(INDEX(계정매핑!$E$5:$E$504,MATCH($F930&amp;"",계정매핑!$A$5:$A$504,0))&amp;"","공통비"))</f>
        <v/>
      </c>
      <c r="AF930" s="63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45781</v>
      </c>
      <c r="E931" s="91" t="inlineStr">
        <is>
          <t>KR</t>
        </is>
      </c>
      <c r="F931" s="91" t="n">
        <v>62901000</v>
      </c>
      <c r="G931" s="91" t="n">
        <v>1401</v>
      </c>
      <c r="H931" s="92" t="n">
        <v>10505000</v>
      </c>
      <c r="I931" s="91" t="inlineStr">
        <is>
          <t>5월 자문 수수료 - W컨설팅</t>
        </is>
      </c>
      <c r="J931" s="91" t="inlineStr">
        <is>
          <t>V10006</t>
        </is>
      </c>
      <c r="K931" s="91" t="inlineStr">
        <is>
          <t>W컨설팅</t>
        </is>
      </c>
      <c r="M931" s="9">
        <f>IF($A931="","",VALUE($A931&amp;"")*12+VALUE($B931&amp;""))</f>
        <v/>
      </c>
      <c r="N931" s="63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3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3">
        <f>IF($A931="","",IF(COUNTIF(변동분석!$E$7:$E$506,O931)&gt;0,"Y","N"))</f>
        <v/>
      </c>
      <c r="W931" s="63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3">
        <f>IF($A931="","",IFERROR(INDEX(계정매핑!$E$5:$E$504,MATCH($F931&amp;"",계정매핑!$A$5:$A$504,0))&amp;"","공통비"))</f>
        <v/>
      </c>
      <c r="AF931" s="63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62902000</v>
      </c>
      <c r="G932" s="91" t="n">
        <v>1801</v>
      </c>
      <c r="H932" s="92" t="n">
        <v>1788000</v>
      </c>
      <c r="I932" s="91" t="inlineStr">
        <is>
          <t>5월 콜 위탁 수수료(건별)</t>
        </is>
      </c>
      <c r="J932" s="91" t="inlineStr">
        <is>
          <t>V10015</t>
        </is>
      </c>
      <c r="K932" s="91" t="inlineStr">
        <is>
          <t>J콜센터</t>
        </is>
      </c>
      <c r="M932" s="9">
        <f>IF($A932="","",VALUE($A932&amp;"")*12+VALUE($B932&amp;""))</f>
        <v/>
      </c>
      <c r="N932" s="63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3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3">
        <f>IF($A932="","",IF(COUNTIF(변동분석!$E$7:$E$506,O932)&gt;0,"Y","N"))</f>
        <v/>
      </c>
      <c r="W932" s="63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3">
        <f>IF($A932="","",IFERROR(INDEX(계정매핑!$E$5:$E$504,MATCH($F932&amp;"",계정매핑!$A$5:$A$504,0))&amp;"","공통비"))</f>
        <v/>
      </c>
      <c r="AF932" s="63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63001000</v>
      </c>
      <c r="G933" s="91" t="n">
        <v>1701</v>
      </c>
      <c r="H933" s="92" t="n">
        <v>29765000</v>
      </c>
      <c r="I933" s="91" t="inlineStr">
        <is>
          <t>5월 SW 유지보수 - Y소프트</t>
        </is>
      </c>
      <c r="J933" s="91" t="inlineStr">
        <is>
          <t>V10016</t>
        </is>
      </c>
      <c r="K933" s="91" t="inlineStr">
        <is>
          <t>Y소프트</t>
        </is>
      </c>
      <c r="M933" s="9">
        <f>IF($A933="","",VALUE($A933&amp;"")*12+VALUE($B933&amp;""))</f>
        <v/>
      </c>
      <c r="N933" s="63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3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3">
        <f>IF($A933="","",IF(COUNTIF(변동분석!$E$7:$E$506,O933)&gt;0,"Y","N"))</f>
        <v/>
      </c>
      <c r="W933" s="63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3">
        <f>IF($A933="","",IFERROR(INDEX(계정매핑!$E$5:$E$504,MATCH($F933&amp;"",계정매핑!$A$5:$A$504,0))&amp;"","공통비"))</f>
        <v/>
      </c>
      <c r="AF933" s="63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63502000</v>
      </c>
      <c r="G934" s="91" t="n">
        <v>1901</v>
      </c>
      <c r="H934" s="92" t="n">
        <v>181107000</v>
      </c>
      <c r="I934" s="91" t="inlineStr">
        <is>
          <t>5월 유지수수료 - (전속설계사)</t>
        </is>
      </c>
      <c r="J934" s="91" t="inlineStr">
        <is>
          <t>V10020</t>
        </is>
      </c>
      <c r="K934" s="91" t="inlineStr">
        <is>
          <t>(전속설계사)</t>
        </is>
      </c>
      <c r="M934" s="9">
        <f>IF($A934="","",VALUE($A934&amp;"")*12+VALUE($B934&amp;""))</f>
        <v/>
      </c>
      <c r="N934" s="63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3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3">
        <f>IF($A934="","",IF(COUNTIF(변동분석!$E$7:$E$506,O934)&gt;0,"Y","N"))</f>
        <v/>
      </c>
      <c r="W934" s="63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3">
        <f>IF($A934="","",IFERROR(INDEX(계정매핑!$E$5:$E$504,MATCH($F934&amp;"",계정매핑!$A$5:$A$504,0))&amp;"","공통비"))</f>
        <v/>
      </c>
      <c r="AF934" s="63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45782</v>
      </c>
      <c r="E935" s="91" t="inlineStr">
        <is>
          <t>KR</t>
        </is>
      </c>
      <c r="F935" s="91" t="n">
        <v>62101000</v>
      </c>
      <c r="G935" s="91" t="n">
        <v>1201</v>
      </c>
      <c r="H935" s="92" t="n">
        <v>250000</v>
      </c>
      <c r="I935" s="91" t="inlineStr">
        <is>
          <t>5월 국내출장 - (법인카드)</t>
        </is>
      </c>
      <c r="J935" s="91" t="inlineStr">
        <is>
          <t>V10009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3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3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3">
        <f>IF($A935="","",IF(COUNTIF(변동분석!$E$7:$E$506,O935)&gt;0,"Y","N"))</f>
        <v/>
      </c>
      <c r="W935" s="63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3">
        <f>IF($A935="","",IFERROR(INDEX(계정매핑!$E$5:$E$504,MATCH($F935&amp;"",계정매핑!$A$5:$A$504,0))&amp;"","공통비"))</f>
        <v/>
      </c>
      <c r="AF935" s="63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45782</v>
      </c>
      <c r="E936" s="91" t="inlineStr">
        <is>
          <t>KR</t>
        </is>
      </c>
      <c r="F936" s="91" t="n">
        <v>62102000</v>
      </c>
      <c r="G936" s="91" t="n">
        <v>1301</v>
      </c>
      <c r="H936" s="92" t="n">
        <v>55000</v>
      </c>
      <c r="I936" s="91" t="inlineStr">
        <is>
          <t>5월 해외출장 - M항공</t>
        </is>
      </c>
      <c r="J936" s="91" t="inlineStr">
        <is>
          <t>V10001</t>
        </is>
      </c>
      <c r="K936" s="91" t="inlineStr">
        <is>
          <t>M항공</t>
        </is>
      </c>
      <c r="M936" s="9">
        <f>IF($A936="","",VALUE($A936&amp;"")*12+VALUE($B936&amp;""))</f>
        <v/>
      </c>
      <c r="N936" s="63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3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3">
        <f>IF($A936="","",IF(COUNTIF(변동분석!$E$7:$E$506,O936)&gt;0,"Y","N"))</f>
        <v/>
      </c>
      <c r="W936" s="63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3">
        <f>IF($A936="","",IFERROR(INDEX(계정매핑!$E$5:$E$504,MATCH($F936&amp;"",계정매핑!$A$5:$A$504,0))&amp;"","공통비"))</f>
        <v/>
      </c>
      <c r="AF936" s="63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45782</v>
      </c>
      <c r="E937" s="91" t="inlineStr">
        <is>
          <t>KR</t>
        </is>
      </c>
      <c r="F937" s="91" t="n">
        <v>62102000</v>
      </c>
      <c r="G937" s="91" t="n">
        <v>1951</v>
      </c>
      <c r="H937" s="92" t="n">
        <v>60000</v>
      </c>
      <c r="I937" s="91" t="inlineStr">
        <is>
          <t>5월 해외출장 - N호텔</t>
        </is>
      </c>
      <c r="J937" s="91" t="inlineStr">
        <is>
          <t>V10008</t>
        </is>
      </c>
      <c r="K937" s="91" t="inlineStr">
        <is>
          <t>N호텔</t>
        </is>
      </c>
      <c r="M937" s="9">
        <f>IF($A937="","",VALUE($A937&amp;"")*12+VALUE($B937&amp;""))</f>
        <v/>
      </c>
      <c r="N937" s="63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3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3">
        <f>IF($A937="","",IF(COUNTIF(변동분석!$E$7:$E$506,O937)&gt;0,"Y","N"))</f>
        <v/>
      </c>
      <c r="W937" s="63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3">
        <f>IF($A937="","",IFERROR(INDEX(계정매핑!$E$5:$E$504,MATCH($F937&amp;"",계정매핑!$A$5:$A$504,0))&amp;"","공통비"))</f>
        <v/>
      </c>
      <c r="AF937" s="63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45782</v>
      </c>
      <c r="E938" s="91" t="inlineStr">
        <is>
          <t>KR</t>
        </is>
      </c>
      <c r="F938" s="91" t="n">
        <v>62201000</v>
      </c>
      <c r="G938" s="91" t="n">
        <v>1101</v>
      </c>
      <c r="H938" s="92" t="n">
        <v>272000</v>
      </c>
      <c r="I938" s="91" t="inlineStr">
        <is>
          <t>5월 통신요금 - O텔레콤</t>
        </is>
      </c>
      <c r="J938" s="91" t="inlineStr">
        <is>
          <t>V10002</t>
        </is>
      </c>
      <c r="K938" s="91" t="inlineStr">
        <is>
          <t>O텔레콤</t>
        </is>
      </c>
      <c r="M938" s="9">
        <f>IF($A938="","",VALUE($A938&amp;"")*12+VALUE($B938&amp;""))</f>
        <v/>
      </c>
      <c r="N938" s="63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3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3">
        <f>IF($A938="","",IF(COUNTIF(변동분석!$E$7:$E$506,O938)&gt;0,"Y","N"))</f>
        <v/>
      </c>
      <c r="W938" s="63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3">
        <f>IF($A938="","",IFERROR(INDEX(계정매핑!$E$5:$E$504,MATCH($F938&amp;"",계정매핑!$A$5:$A$504,0))&amp;"","공통비"))</f>
        <v/>
      </c>
      <c r="AF938" s="63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45782</v>
      </c>
      <c r="E939" s="91" t="inlineStr">
        <is>
          <t>KR</t>
        </is>
      </c>
      <c r="F939" s="91" t="n">
        <v>62201000</v>
      </c>
      <c r="G939" s="91" t="n">
        <v>1201</v>
      </c>
      <c r="H939" s="92" t="n">
        <v>123000</v>
      </c>
      <c r="I939" s="91" t="inlineStr">
        <is>
          <t>5월 통신요금 - O텔레콤</t>
        </is>
      </c>
      <c r="J939" s="91" t="inlineStr">
        <is>
          <t>V10002</t>
        </is>
      </c>
      <c r="K939" s="91" t="inlineStr">
        <is>
          <t>O텔레콤</t>
        </is>
      </c>
      <c r="M939" s="9">
        <f>IF($A939="","",VALUE($A939&amp;"")*12+VALUE($B939&amp;""))</f>
        <v/>
      </c>
      <c r="N939" s="63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3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3">
        <f>IF($A939="","",IF(COUNTIF(변동분석!$E$7:$E$506,O939)&gt;0,"Y","N"))</f>
        <v/>
      </c>
      <c r="W939" s="63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3">
        <f>IF($A939="","",IFERROR(INDEX(계정매핑!$E$5:$E$504,MATCH($F939&amp;"",계정매핑!$A$5:$A$504,0))&amp;"","공통비"))</f>
        <v/>
      </c>
      <c r="AF939" s="63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45782</v>
      </c>
      <c r="E940" s="91" t="inlineStr">
        <is>
          <t>KR</t>
        </is>
      </c>
      <c r="F940" s="91" t="n">
        <v>62201000</v>
      </c>
      <c r="G940" s="91" t="n">
        <v>1701</v>
      </c>
      <c r="H940" s="92" t="n">
        <v>5861000</v>
      </c>
      <c r="I940" s="91" t="inlineStr">
        <is>
          <t>5월 통신요금 - O텔레콤</t>
        </is>
      </c>
      <c r="J940" s="91" t="inlineStr">
        <is>
          <t>V10002</t>
        </is>
      </c>
      <c r="K940" s="91" t="inlineStr">
        <is>
          <t>O텔레콤</t>
        </is>
      </c>
      <c r="M940" s="9">
        <f>IF($A940="","",VALUE($A940&amp;"")*12+VALUE($B940&amp;""))</f>
        <v/>
      </c>
      <c r="N940" s="63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3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3">
        <f>IF($A940="","",IF(COUNTIF(변동분석!$E$7:$E$506,O940)&gt;0,"Y","N"))</f>
        <v/>
      </c>
      <c r="W940" s="63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3">
        <f>IF($A940="","",IFERROR(INDEX(계정매핑!$E$5:$E$504,MATCH($F940&amp;"",계정매핑!$A$5:$A$504,0))&amp;"","공통비"))</f>
        <v/>
      </c>
      <c r="AF940" s="63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45782</v>
      </c>
      <c r="E941" s="91" t="inlineStr">
        <is>
          <t>KR</t>
        </is>
      </c>
      <c r="F941" s="91" t="n">
        <v>62201000</v>
      </c>
      <c r="G941" s="91" t="n">
        <v>1951</v>
      </c>
      <c r="H941" s="92" t="n">
        <v>170000</v>
      </c>
      <c r="I941" s="91" t="inlineStr">
        <is>
          <t>5월 통신요금 - O텔레콤</t>
        </is>
      </c>
      <c r="J941" s="91" t="inlineStr">
        <is>
          <t>V10002</t>
        </is>
      </c>
      <c r="K941" s="91" t="inlineStr">
        <is>
          <t>O텔레콤</t>
        </is>
      </c>
      <c r="M941" s="9">
        <f>IF($A941="","",VALUE($A941&amp;"")*12+VALUE($B941&amp;""))</f>
        <v/>
      </c>
      <c r="N941" s="63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3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3">
        <f>IF($A941="","",IF(COUNTIF(변동분석!$E$7:$E$506,O941)&gt;0,"Y","N"))</f>
        <v/>
      </c>
      <c r="W941" s="63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3">
        <f>IF($A941="","",IFERROR(INDEX(계정매핑!$E$5:$E$504,MATCH($F941&amp;"",계정매핑!$A$5:$A$504,0))&amp;"","공통비"))</f>
        <v/>
      </c>
      <c r="AF941" s="63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45782</v>
      </c>
      <c r="E942" s="91" t="inlineStr">
        <is>
          <t>KR</t>
        </is>
      </c>
      <c r="F942" s="91" t="n">
        <v>63001000</v>
      </c>
      <c r="G942" s="91" t="n">
        <v>1701</v>
      </c>
      <c r="H942" s="92" t="n">
        <v>42225000</v>
      </c>
      <c r="I942" s="91" t="inlineStr">
        <is>
          <t>5월 SW 유지보수 - Y소프트</t>
        </is>
      </c>
      <c r="J942" s="91" t="inlineStr">
        <is>
          <t>V10016</t>
        </is>
      </c>
      <c r="K942" s="91" t="inlineStr">
        <is>
          <t>Y소프트</t>
        </is>
      </c>
      <c r="M942" s="9">
        <f>IF($A942="","",VALUE($A942&amp;"")*12+VALUE($B942&amp;""))</f>
        <v/>
      </c>
      <c r="N942" s="63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3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3">
        <f>IF($A942="","",IF(COUNTIF(변동분석!$E$7:$E$506,O942)&gt;0,"Y","N"))</f>
        <v/>
      </c>
      <c r="W942" s="63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3">
        <f>IF($A942="","",IFERROR(INDEX(계정매핑!$E$5:$E$504,MATCH($F942&amp;"",계정매핑!$A$5:$A$504,0))&amp;"","공통비"))</f>
        <v/>
      </c>
      <c r="AF942" s="63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63501000</v>
      </c>
      <c r="G943" s="91" t="n">
        <v>1902</v>
      </c>
      <c r="H943" s="92" t="n">
        <v>303274000</v>
      </c>
      <c r="I943" s="91" t="inlineStr">
        <is>
          <t>5월 모집수수료 - AA보험대리점</t>
        </is>
      </c>
      <c r="J943" s="91" t="inlineStr">
        <is>
          <t>V10032</t>
        </is>
      </c>
      <c r="K943" s="91" t="inlineStr">
        <is>
          <t>AA보험대리점</t>
        </is>
      </c>
      <c r="M943" s="9">
        <f>IF($A943="","",VALUE($A943&amp;"")*12+VALUE($B943&amp;""))</f>
        <v/>
      </c>
      <c r="N943" s="63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3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3">
        <f>IF($A943="","",IF(COUNTIF(변동분석!$E$7:$E$506,O943)&gt;0,"Y","N"))</f>
        <v/>
      </c>
      <c r="W943" s="63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3">
        <f>IF($A943="","",IFERROR(INDEX(계정매핑!$E$5:$E$504,MATCH($F943&amp;"",계정매핑!$A$5:$A$504,0))&amp;"","공통비"))</f>
        <v/>
      </c>
      <c r="AF943" s="63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45783</v>
      </c>
      <c r="E944" s="91" t="inlineStr">
        <is>
          <t>KR</t>
        </is>
      </c>
      <c r="F944" s="91" t="n">
        <v>62101000</v>
      </c>
      <c r="G944" s="91" t="n">
        <v>1301</v>
      </c>
      <c r="H944" s="92" t="n">
        <v>232000</v>
      </c>
      <c r="I944" s="91" t="inlineStr">
        <is>
          <t>5월 국내출장 - L여행사</t>
        </is>
      </c>
      <c r="J944" s="91" t="inlineStr">
        <is>
          <t>V10017</t>
        </is>
      </c>
      <c r="K944" s="91" t="inlineStr">
        <is>
          <t>L여행사</t>
        </is>
      </c>
      <c r="M944" s="9">
        <f>IF($A944="","",VALUE($A944&amp;"")*12+VALUE($B944&amp;""))</f>
        <v/>
      </c>
      <c r="N944" s="63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3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3">
        <f>IF($A944="","",IF(COUNTIF(변동분석!$E$7:$E$506,O944)&gt;0,"Y","N"))</f>
        <v/>
      </c>
      <c r="W944" s="63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3">
        <f>IF($A944="","",IFERROR(INDEX(계정매핑!$E$5:$E$504,MATCH($F944&amp;"",계정매핑!$A$5:$A$504,0))&amp;"","공통비"))</f>
        <v/>
      </c>
      <c r="AF944" s="63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45783</v>
      </c>
      <c r="E945" s="91" t="inlineStr">
        <is>
          <t>KR</t>
        </is>
      </c>
      <c r="F945" s="91" t="n">
        <v>62101000</v>
      </c>
      <c r="G945" s="91" t="n">
        <v>1301</v>
      </c>
      <c r="H945" s="92" t="n">
        <v>234000</v>
      </c>
      <c r="I945" s="91" t="inlineStr">
        <is>
          <t>5월 국내출장 - (법인카드)</t>
        </is>
      </c>
      <c r="J945" s="91" t="inlineStr">
        <is>
          <t>V10009</t>
        </is>
      </c>
      <c r="K945" s="91" t="inlineStr">
        <is>
          <t>(법인카드)</t>
        </is>
      </c>
      <c r="M945" s="9">
        <f>IF($A945="","",VALUE($A945&amp;"")*12+VALUE($B945&amp;""))</f>
        <v/>
      </c>
      <c r="N945" s="63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3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3">
        <f>IF($A945="","",IF(COUNTIF(변동분석!$E$7:$E$506,O945)&gt;0,"Y","N"))</f>
        <v/>
      </c>
      <c r="W945" s="63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3">
        <f>IF($A945="","",IFERROR(INDEX(계정매핑!$E$5:$E$504,MATCH($F945&amp;"",계정매핑!$A$5:$A$504,0))&amp;"","공통비"))</f>
        <v/>
      </c>
      <c r="AF945" s="63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45783</v>
      </c>
      <c r="E946" s="91" t="inlineStr">
        <is>
          <t>KR</t>
        </is>
      </c>
      <c r="F946" s="91" t="n">
        <v>62101000</v>
      </c>
      <c r="G946" s="91" t="n">
        <v>1801</v>
      </c>
      <c r="H946" s="92" t="n">
        <v>234000</v>
      </c>
      <c r="I946" s="91" t="inlineStr">
        <is>
          <t>5월 국내출장 - L여행사</t>
        </is>
      </c>
      <c r="J946" s="91" t="inlineStr">
        <is>
          <t>V10017</t>
        </is>
      </c>
      <c r="K946" s="91" t="inlineStr">
        <is>
          <t>L여행사</t>
        </is>
      </c>
      <c r="M946" s="9">
        <f>IF($A946="","",VALUE($A946&amp;"")*12+VALUE($B946&amp;""))</f>
        <v/>
      </c>
      <c r="N946" s="63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3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3">
        <f>IF($A946="","",IF(COUNTIF(변동분석!$E$7:$E$506,O946)&gt;0,"Y","N"))</f>
        <v/>
      </c>
      <c r="W946" s="63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3">
        <f>IF($A946="","",IFERROR(INDEX(계정매핑!$E$5:$E$504,MATCH($F946&amp;"",계정매핑!$A$5:$A$504,0))&amp;"","공통비"))</f>
        <v/>
      </c>
      <c r="AF946" s="63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45783</v>
      </c>
      <c r="E947" s="91" t="inlineStr">
        <is>
          <t>KR</t>
        </is>
      </c>
      <c r="F947" s="91" t="n">
        <v>62102000</v>
      </c>
      <c r="G947" s="91" t="n">
        <v>1401</v>
      </c>
      <c r="H947" s="92" t="n">
        <v>102000</v>
      </c>
      <c r="I947" s="91" t="inlineStr">
        <is>
          <t>5월 해외출장 - N호텔</t>
        </is>
      </c>
      <c r="J947" s="91" t="inlineStr">
        <is>
          <t>V10008</t>
        </is>
      </c>
      <c r="K947" s="91" t="inlineStr">
        <is>
          <t>N호텔</t>
        </is>
      </c>
      <c r="M947" s="9">
        <f>IF($A947="","",VALUE($A947&amp;"")*12+VALUE($B947&amp;""))</f>
        <v/>
      </c>
      <c r="N947" s="63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3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3">
        <f>IF($A947="","",IF(COUNTIF(변동분석!$E$7:$E$506,O947)&gt;0,"Y","N"))</f>
        <v/>
      </c>
      <c r="W947" s="63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3">
        <f>IF($A947="","",IFERROR(INDEX(계정매핑!$E$5:$E$504,MATCH($F947&amp;"",계정매핑!$A$5:$A$504,0))&amp;"","공통비"))</f>
        <v/>
      </c>
      <c r="AF947" s="63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45783</v>
      </c>
      <c r="E948" s="91" t="inlineStr">
        <is>
          <t>KR</t>
        </is>
      </c>
      <c r="F948" s="91" t="n">
        <v>62102000</v>
      </c>
      <c r="G948" s="91" t="n">
        <v>1951</v>
      </c>
      <c r="H948" s="92" t="n">
        <v>55000</v>
      </c>
      <c r="I948" s="91" t="inlineStr">
        <is>
          <t>5월 해외출장 - N호텔</t>
        </is>
      </c>
      <c r="J948" s="91" t="inlineStr">
        <is>
          <t>V10008</t>
        </is>
      </c>
      <c r="K948" s="91" t="inlineStr">
        <is>
          <t>N호텔</t>
        </is>
      </c>
      <c r="M948" s="9">
        <f>IF($A948="","",VALUE($A948&amp;"")*12+VALUE($B948&amp;""))</f>
        <v/>
      </c>
      <c r="N948" s="63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3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3">
        <f>IF($A948="","",IF(COUNTIF(변동분석!$E$7:$E$506,O948)&gt;0,"Y","N"))</f>
        <v/>
      </c>
      <c r="W948" s="63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3">
        <f>IF($A948="","",IFERROR(INDEX(계정매핑!$E$5:$E$504,MATCH($F948&amp;"",계정매핑!$A$5:$A$504,0))&amp;"","공통비"))</f>
        <v/>
      </c>
      <c r="AF948" s="63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45783</v>
      </c>
      <c r="E949" s="91" t="inlineStr">
        <is>
          <t>KR</t>
        </is>
      </c>
      <c r="F949" s="91" t="n">
        <v>62201000</v>
      </c>
      <c r="G949" s="91" t="n">
        <v>1401</v>
      </c>
      <c r="H949" s="92" t="n">
        <v>305000</v>
      </c>
      <c r="I949" s="91" t="inlineStr">
        <is>
          <t>5월 통신요금 - P통신</t>
        </is>
      </c>
      <c r="J949" s="91" t="inlineStr">
        <is>
          <t>V10013</t>
        </is>
      </c>
      <c r="K949" s="91" t="inlineStr">
        <is>
          <t>P통신</t>
        </is>
      </c>
      <c r="M949" s="9">
        <f>IF($A949="","",VALUE($A949&amp;"")*12+VALUE($B949&amp;""))</f>
        <v/>
      </c>
      <c r="N949" s="63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3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3">
        <f>IF($A949="","",IF(COUNTIF(변동분석!$E$7:$E$506,O949)&gt;0,"Y","N"))</f>
        <v/>
      </c>
      <c r="W949" s="63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3">
        <f>IF($A949="","",IFERROR(INDEX(계정매핑!$E$5:$E$504,MATCH($F949&amp;"",계정매핑!$A$5:$A$504,0))&amp;"","공통비"))</f>
        <v/>
      </c>
      <c r="AF949" s="63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45784</v>
      </c>
      <c r="E950" s="91" t="inlineStr">
        <is>
          <t>KR</t>
        </is>
      </c>
      <c r="F950" s="91" t="n">
        <v>62101000</v>
      </c>
      <c r="G950" s="91" t="n">
        <v>1401</v>
      </c>
      <c r="H950" s="92" t="n">
        <v>515000</v>
      </c>
      <c r="I950" s="91" t="inlineStr">
        <is>
          <t>5월 국내출장 - (법인카드)</t>
        </is>
      </c>
      <c r="J950" s="91" t="inlineStr">
        <is>
          <t>V10009</t>
        </is>
      </c>
      <c r="K950" s="91" t="inlineStr">
        <is>
          <t>(법인카드)</t>
        </is>
      </c>
      <c r="M950" s="9">
        <f>IF($A950="","",VALUE($A950&amp;"")*12+VALUE($B950&amp;""))</f>
        <v/>
      </c>
      <c r="N950" s="63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3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3">
        <f>IF($A950="","",IF(COUNTIF(변동분석!$E$7:$E$506,O950)&gt;0,"Y","N"))</f>
        <v/>
      </c>
      <c r="W950" s="63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3">
        <f>IF($A950="","",IFERROR(INDEX(계정매핑!$E$5:$E$504,MATCH($F950&amp;"",계정매핑!$A$5:$A$504,0))&amp;"","공통비"))</f>
        <v/>
      </c>
      <c r="AF950" s="63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45784</v>
      </c>
      <c r="E951" s="91" t="inlineStr">
        <is>
          <t>KR</t>
        </is>
      </c>
      <c r="F951" s="91" t="n">
        <v>62201000</v>
      </c>
      <c r="G951" s="91" t="n">
        <v>1401</v>
      </c>
      <c r="H951" s="92" t="n">
        <v>264000</v>
      </c>
      <c r="I951" s="91" t="inlineStr">
        <is>
          <t>5월 통신요금 - O텔레콤</t>
        </is>
      </c>
      <c r="J951" s="91" t="inlineStr">
        <is>
          <t>V10002</t>
        </is>
      </c>
      <c r="K951" s="91" t="inlineStr">
        <is>
          <t>O텔레콤</t>
        </is>
      </c>
      <c r="M951" s="9">
        <f>IF($A951="","",VALUE($A951&amp;"")*12+VALUE($B951&amp;""))</f>
        <v/>
      </c>
      <c r="N951" s="63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3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3">
        <f>IF($A951="","",IF(COUNTIF(변동분석!$E$7:$E$506,O951)&gt;0,"Y","N"))</f>
        <v/>
      </c>
      <c r="W951" s="63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3">
        <f>IF($A951="","",IFERROR(INDEX(계정매핑!$E$5:$E$504,MATCH($F951&amp;"",계정매핑!$A$5:$A$504,0))&amp;"","공통비"))</f>
        <v/>
      </c>
      <c r="AF951" s="63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45784</v>
      </c>
      <c r="E952" s="91" t="inlineStr">
        <is>
          <t>KR</t>
        </is>
      </c>
      <c r="F952" s="91" t="n">
        <v>62201000</v>
      </c>
      <c r="G952" s="91" t="n">
        <v>1602</v>
      </c>
      <c r="H952" s="92" t="n">
        <v>388000</v>
      </c>
      <c r="I952" s="91" t="inlineStr">
        <is>
          <t>5월 통신요금 - O텔레콤</t>
        </is>
      </c>
      <c r="J952" s="91" t="inlineStr">
        <is>
          <t>V10002</t>
        </is>
      </c>
      <c r="K952" s="91" t="inlineStr">
        <is>
          <t>O텔레콤</t>
        </is>
      </c>
      <c r="M952" s="9">
        <f>IF($A952="","",VALUE($A952&amp;"")*12+VALUE($B952&amp;""))</f>
        <v/>
      </c>
      <c r="N952" s="63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3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3">
        <f>IF($A952="","",IF(COUNTIF(변동분석!$E$7:$E$506,O952)&gt;0,"Y","N"))</f>
        <v/>
      </c>
      <c r="W952" s="63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3">
        <f>IF($A952="","",IFERROR(INDEX(계정매핑!$E$5:$E$504,MATCH($F952&amp;"",계정매핑!$A$5:$A$504,0))&amp;"","공통비"))</f>
        <v/>
      </c>
      <c r="AF952" s="63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45784</v>
      </c>
      <c r="E953" s="91" t="inlineStr">
        <is>
          <t>KR</t>
        </is>
      </c>
      <c r="F953" s="91" t="n">
        <v>62301000</v>
      </c>
      <c r="G953" s="91" t="n">
        <v>1401</v>
      </c>
      <c r="H953" s="92" t="n">
        <v>153000</v>
      </c>
      <c r="I953" s="91" t="inlineStr">
        <is>
          <t>5월 소모품 구입 - R문구</t>
        </is>
      </c>
      <c r="J953" s="91" t="inlineStr">
        <is>
          <t>V10021</t>
        </is>
      </c>
      <c r="K953" s="91" t="inlineStr">
        <is>
          <t>R문구</t>
        </is>
      </c>
      <c r="M953" s="9">
        <f>IF($A953="","",VALUE($A953&amp;"")*12+VALUE($B953&amp;""))</f>
        <v/>
      </c>
      <c r="N953" s="63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3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3">
        <f>IF($A953="","",IF(COUNTIF(변동분석!$E$7:$E$506,O953)&gt;0,"Y","N"))</f>
        <v/>
      </c>
      <c r="W953" s="63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3">
        <f>IF($A953="","",IFERROR(INDEX(계정매핑!$E$5:$E$504,MATCH($F953&amp;"",계정매핑!$A$5:$A$504,0))&amp;"","공통비"))</f>
        <v/>
      </c>
      <c r="AF953" s="63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45784</v>
      </c>
      <c r="E954" s="91" t="inlineStr">
        <is>
          <t>KR</t>
        </is>
      </c>
      <c r="F954" s="91" t="n">
        <v>62501000</v>
      </c>
      <c r="G954" s="91" t="n">
        <v>1502</v>
      </c>
      <c r="H954" s="92" t="n">
        <v>438000</v>
      </c>
      <c r="I954" s="91" t="inlineStr">
        <is>
          <t>5월 회의 다과 - T케이터링</t>
        </is>
      </c>
      <c r="J954" s="91" t="inlineStr">
        <is>
          <t>V10005</t>
        </is>
      </c>
      <c r="K954" s="91" t="inlineStr">
        <is>
          <t>T케이터링</t>
        </is>
      </c>
      <c r="M954" s="9">
        <f>IF($A954="","",VALUE($A954&amp;"")*12+VALUE($B954&amp;""))</f>
        <v/>
      </c>
      <c r="N954" s="63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3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3">
        <f>IF($A954="","",IF(COUNTIF(변동분석!$E$7:$E$506,O954)&gt;0,"Y","N"))</f>
        <v/>
      </c>
      <c r="W954" s="63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3">
        <f>IF($A954="","",IFERROR(INDEX(계정매핑!$E$5:$E$504,MATCH($F954&amp;"",계정매핑!$A$5:$A$504,0))&amp;"","공통비"))</f>
        <v/>
      </c>
      <c r="AF954" s="63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45784</v>
      </c>
      <c r="E955" s="91" t="inlineStr">
        <is>
          <t>KR</t>
        </is>
      </c>
      <c r="F955" s="91" t="n">
        <v>62501000</v>
      </c>
      <c r="G955" s="91" t="n">
        <v>1801</v>
      </c>
      <c r="H955" s="92" t="n">
        <v>99000</v>
      </c>
      <c r="I955" s="91" t="inlineStr">
        <is>
          <t>5월 회의 다과 - T케이터링</t>
        </is>
      </c>
      <c r="J955" s="91" t="inlineStr">
        <is>
          <t>V10005</t>
        </is>
      </c>
      <c r="K955" s="91" t="inlineStr">
        <is>
          <t>T케이터링</t>
        </is>
      </c>
      <c r="M955" s="9">
        <f>IF($A955="","",VALUE($A955&amp;"")*12+VALUE($B955&amp;""))</f>
        <v/>
      </c>
      <c r="N955" s="63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3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3">
        <f>IF($A955="","",IF(COUNTIF(변동분석!$E$7:$E$506,O955)&gt;0,"Y","N"))</f>
        <v/>
      </c>
      <c r="W955" s="63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3">
        <f>IF($A955="","",IFERROR(INDEX(계정매핑!$E$5:$E$504,MATCH($F955&amp;"",계정매핑!$A$5:$A$504,0))&amp;"","공통비"))</f>
        <v/>
      </c>
      <c r="AF955" s="63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45784</v>
      </c>
      <c r="E956" s="91" t="inlineStr">
        <is>
          <t>KR</t>
        </is>
      </c>
      <c r="F956" s="91" t="n">
        <v>62601000</v>
      </c>
      <c r="G956" s="91" t="n">
        <v>1301</v>
      </c>
      <c r="H956" s="92" t="n">
        <v>1655000</v>
      </c>
      <c r="I956" s="91" t="inlineStr">
        <is>
          <t>5월 업무추진 - (법인카드)</t>
        </is>
      </c>
      <c r="J956" s="91" t="inlineStr">
        <is>
          <t>V10009</t>
        </is>
      </c>
      <c r="K956" s="91" t="inlineStr">
        <is>
          <t>(법인카드)</t>
        </is>
      </c>
      <c r="M956" s="9">
        <f>IF($A956="","",VALUE($A956&amp;"")*12+VALUE($B956&amp;""))</f>
        <v/>
      </c>
      <c r="N956" s="63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3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3">
        <f>IF($A956="","",IF(COUNTIF(변동분석!$E$7:$E$506,O956)&gt;0,"Y","N"))</f>
        <v/>
      </c>
      <c r="W956" s="63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3">
        <f>IF($A956="","",IFERROR(INDEX(계정매핑!$E$5:$E$504,MATCH($F956&amp;"",계정매핑!$A$5:$A$504,0))&amp;"","공통비"))</f>
        <v/>
      </c>
      <c r="AF956" s="63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45784</v>
      </c>
      <c r="E957" s="91" t="inlineStr">
        <is>
          <t>KR</t>
        </is>
      </c>
      <c r="F957" s="91" t="n">
        <v>62701000</v>
      </c>
      <c r="G957" s="91" t="n">
        <v>1502</v>
      </c>
      <c r="H957" s="92" t="n">
        <v>27660000</v>
      </c>
      <c r="I957" s="91" t="inlineStr">
        <is>
          <t>5월 광고 집행 - E미디어</t>
        </is>
      </c>
      <c r="J957" s="91" t="inlineStr">
        <is>
          <t>V10031</t>
        </is>
      </c>
      <c r="K957" s="91" t="inlineStr">
        <is>
          <t>E미디어</t>
        </is>
      </c>
      <c r="M957" s="9">
        <f>IF($A957="","",VALUE($A957&amp;"")*12+VALUE($B957&amp;""))</f>
        <v/>
      </c>
      <c r="N957" s="63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3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3">
        <f>IF($A957="","",IF(COUNTIF(변동분석!$E$7:$E$506,O957)&gt;0,"Y","N"))</f>
        <v/>
      </c>
      <c r="W957" s="63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3">
        <f>IF($A957="","",IFERROR(INDEX(계정매핑!$E$5:$E$504,MATCH($F957&amp;"",계정매핑!$A$5:$A$504,0))&amp;"","공통비"))</f>
        <v/>
      </c>
      <c r="AF957" s="63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45784</v>
      </c>
      <c r="E958" s="91" t="inlineStr">
        <is>
          <t>KR</t>
        </is>
      </c>
      <c r="F958" s="91" t="n">
        <v>62802000</v>
      </c>
      <c r="G958" s="91" t="n">
        <v>1301</v>
      </c>
      <c r="H958" s="92" t="n">
        <v>6419000</v>
      </c>
      <c r="I958" s="91" t="inlineStr">
        <is>
          <t>5월 위탁교육 - I교육원</t>
        </is>
      </c>
      <c r="J958" s="91" t="inlineStr">
        <is>
          <t>V10018</t>
        </is>
      </c>
      <c r="K958" s="91" t="inlineStr">
        <is>
          <t>I교육원</t>
        </is>
      </c>
      <c r="M958" s="9">
        <f>IF($A958="","",VALUE($A958&amp;"")*12+VALUE($B958&amp;""))</f>
        <v/>
      </c>
      <c r="N958" s="63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3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3">
        <f>IF($A958="","",IF(COUNTIF(변동분석!$E$7:$E$506,O958)&gt;0,"Y","N"))</f>
        <v/>
      </c>
      <c r="W958" s="63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3">
        <f>IF($A958="","",IFERROR(INDEX(계정매핑!$E$5:$E$504,MATCH($F958&amp;"",계정매핑!$A$5:$A$504,0))&amp;"","공통비"))</f>
        <v/>
      </c>
      <c r="AF958" s="63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45784</v>
      </c>
      <c r="E959" s="91" t="inlineStr">
        <is>
          <t>KR</t>
        </is>
      </c>
      <c r="F959" s="91" t="n">
        <v>62902000</v>
      </c>
      <c r="G959" s="91" t="n">
        <v>1801</v>
      </c>
      <c r="H959" s="92" t="n">
        <v>1775000</v>
      </c>
      <c r="I959" s="91" t="inlineStr">
        <is>
          <t>5월 콜 위탁 수수료(건별)</t>
        </is>
      </c>
      <c r="J959" s="91" t="inlineStr">
        <is>
          <t>V10015</t>
        </is>
      </c>
      <c r="K959" s="91" t="inlineStr">
        <is>
          <t>J콜센터</t>
        </is>
      </c>
      <c r="M959" s="9">
        <f>IF($A959="","",VALUE($A959&amp;"")*12+VALUE($B959&amp;""))</f>
        <v/>
      </c>
      <c r="N959" s="63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3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3">
        <f>IF($A959="","",IF(COUNTIF(변동분석!$E$7:$E$506,O959)&gt;0,"Y","N"))</f>
        <v/>
      </c>
      <c r="W959" s="63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3">
        <f>IF($A959="","",IFERROR(INDEX(계정매핑!$E$5:$E$504,MATCH($F959&amp;"",계정매핑!$A$5:$A$504,0))&amp;"","공통비"))</f>
        <v/>
      </c>
      <c r="AF959" s="63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45784</v>
      </c>
      <c r="E960" s="91" t="inlineStr">
        <is>
          <t>KR</t>
        </is>
      </c>
      <c r="F960" s="91" t="n">
        <v>63002000</v>
      </c>
      <c r="G960" s="91" t="n">
        <v>1951</v>
      </c>
      <c r="H960" s="92" t="n">
        <v>4552000</v>
      </c>
      <c r="I960" s="91" t="inlineStr">
        <is>
          <t>5월 클라우드 사용료 - C클라우드</t>
        </is>
      </c>
      <c r="J960" s="91" t="inlineStr">
        <is>
          <t>V10025</t>
        </is>
      </c>
      <c r="K960" s="91" t="inlineStr">
        <is>
          <t>C클라우드</t>
        </is>
      </c>
      <c r="M960" s="9">
        <f>IF($A960="","",VALUE($A960&amp;"")*12+VALUE($B960&amp;""))</f>
        <v/>
      </c>
      <c r="N960" s="63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3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3">
        <f>IF($A960="","",IF(COUNTIF(변동분석!$E$7:$E$506,O960)&gt;0,"Y","N"))</f>
        <v/>
      </c>
      <c r="W960" s="63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3">
        <f>IF($A960="","",IFERROR(INDEX(계정매핑!$E$5:$E$504,MATCH($F960&amp;"",계정매핑!$A$5:$A$504,0))&amp;"","공통비"))</f>
        <v/>
      </c>
      <c r="AF960" s="63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45785</v>
      </c>
      <c r="E961" s="91" t="inlineStr">
        <is>
          <t>KR</t>
        </is>
      </c>
      <c r="F961" s="91" t="n">
        <v>62101000</v>
      </c>
      <c r="G961" s="91" t="n">
        <v>1502</v>
      </c>
      <c r="H961" s="92" t="n">
        <v>329000</v>
      </c>
      <c r="I961" s="91" t="inlineStr">
        <is>
          <t>5월 국내출장 - M항공</t>
        </is>
      </c>
      <c r="J961" s="91" t="inlineStr">
        <is>
          <t>V10001</t>
        </is>
      </c>
      <c r="K961" s="91" t="inlineStr">
        <is>
          <t>M항공</t>
        </is>
      </c>
      <c r="M961" s="9">
        <f>IF($A961="","",VALUE($A961&amp;"")*12+VALUE($B961&amp;""))</f>
        <v/>
      </c>
      <c r="N961" s="63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3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3">
        <f>IF($A961="","",IF(COUNTIF(변동분석!$E$7:$E$506,O961)&gt;0,"Y","N"))</f>
        <v/>
      </c>
      <c r="W961" s="63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3">
        <f>IF($A961="","",IFERROR(INDEX(계정매핑!$E$5:$E$504,MATCH($F961&amp;"",계정매핑!$A$5:$A$504,0))&amp;"","공통비"))</f>
        <v/>
      </c>
      <c r="AF961" s="63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45785</v>
      </c>
      <c r="E962" s="91" t="inlineStr">
        <is>
          <t>KR</t>
        </is>
      </c>
      <c r="F962" s="91" t="n">
        <v>62101000</v>
      </c>
      <c r="G962" s="91" t="n">
        <v>1801</v>
      </c>
      <c r="H962" s="92" t="n">
        <v>300000</v>
      </c>
      <c r="I962" s="91" t="inlineStr">
        <is>
          <t>5월 국내출장 - M항공</t>
        </is>
      </c>
      <c r="J962" s="91" t="inlineStr">
        <is>
          <t>V10001</t>
        </is>
      </c>
      <c r="K962" s="91" t="inlineStr">
        <is>
          <t>M항공</t>
        </is>
      </c>
      <c r="M962" s="9">
        <f>IF($A962="","",VALUE($A962&amp;"")*12+VALUE($B962&amp;""))</f>
        <v/>
      </c>
      <c r="N962" s="63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3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3">
        <f>IF($A962="","",IF(COUNTIF(변동분석!$E$7:$E$506,O962)&gt;0,"Y","N"))</f>
        <v/>
      </c>
      <c r="W962" s="63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3">
        <f>IF($A962="","",IFERROR(INDEX(계정매핑!$E$5:$E$504,MATCH($F962&amp;"",계정매핑!$A$5:$A$504,0))&amp;"","공통비"))</f>
        <v/>
      </c>
      <c r="AF962" s="63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45785</v>
      </c>
      <c r="E963" s="91" t="inlineStr">
        <is>
          <t>KR</t>
        </is>
      </c>
      <c r="F963" s="91" t="n">
        <v>62102000</v>
      </c>
      <c r="G963" s="91" t="n">
        <v>1301</v>
      </c>
      <c r="H963" s="92" t="n">
        <v>72000</v>
      </c>
      <c r="I963" s="91" t="inlineStr">
        <is>
          <t>5월 해외출장 - M항공</t>
        </is>
      </c>
      <c r="J963" s="91" t="inlineStr">
        <is>
          <t>V10001</t>
        </is>
      </c>
      <c r="K963" s="91" t="inlineStr">
        <is>
          <t>M항공</t>
        </is>
      </c>
      <c r="M963" s="9">
        <f>IF($A963="","",VALUE($A963&amp;"")*12+VALUE($B963&amp;""))</f>
        <v/>
      </c>
      <c r="N963" s="63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3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3">
        <f>IF($A963="","",IF(COUNTIF(변동분석!$E$7:$E$506,O963)&gt;0,"Y","N"))</f>
        <v/>
      </c>
      <c r="W963" s="63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3">
        <f>IF($A963="","",IFERROR(INDEX(계정매핑!$E$5:$E$504,MATCH($F963&amp;"",계정매핑!$A$5:$A$504,0))&amp;"","공통비"))</f>
        <v/>
      </c>
      <c r="AF963" s="63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45785</v>
      </c>
      <c r="E964" s="91" t="inlineStr">
        <is>
          <t>KR</t>
        </is>
      </c>
      <c r="F964" s="91" t="n">
        <v>62201000</v>
      </c>
      <c r="G964" s="91" t="n">
        <v>1101</v>
      </c>
      <c r="H964" s="92" t="n">
        <v>213000</v>
      </c>
      <c r="I964" s="91" t="inlineStr">
        <is>
          <t>5월 통신요금 - P통신</t>
        </is>
      </c>
      <c r="J964" s="91" t="inlineStr">
        <is>
          <t>V10013</t>
        </is>
      </c>
      <c r="K964" s="91" t="inlineStr">
        <is>
          <t>P통신</t>
        </is>
      </c>
      <c r="M964" s="9">
        <f>IF($A964="","",VALUE($A964&amp;"")*12+VALUE($B964&amp;""))</f>
        <v/>
      </c>
      <c r="N964" s="63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3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3">
        <f>IF($A964="","",IF(COUNTIF(변동분석!$E$7:$E$506,O964)&gt;0,"Y","N"))</f>
        <v/>
      </c>
      <c r="W964" s="63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3">
        <f>IF($A964="","",IFERROR(INDEX(계정매핑!$E$5:$E$504,MATCH($F964&amp;"",계정매핑!$A$5:$A$504,0))&amp;"","공통비"))</f>
        <v/>
      </c>
      <c r="AF964" s="63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45785</v>
      </c>
      <c r="E965" s="91" t="inlineStr">
        <is>
          <t>KR</t>
        </is>
      </c>
      <c r="F965" s="91" t="n">
        <v>62301000</v>
      </c>
      <c r="G965" s="91" t="n">
        <v>1401</v>
      </c>
      <c r="H965" s="92" t="n">
        <v>197000</v>
      </c>
      <c r="I965" s="91" t="inlineStr">
        <is>
          <t>5월 소모품 구입 - Q오피스</t>
        </is>
      </c>
      <c r="J965" s="91" t="inlineStr">
        <is>
          <t>V10003</t>
        </is>
      </c>
      <c r="K965" s="91" t="inlineStr">
        <is>
          <t>Q오피스</t>
        </is>
      </c>
      <c r="M965" s="9">
        <f>IF($A965="","",VALUE($A965&amp;"")*12+VALUE($B965&amp;""))</f>
        <v/>
      </c>
      <c r="N965" s="63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3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3">
        <f>IF($A965="","",IF(COUNTIF(변동분석!$E$7:$E$506,O965)&gt;0,"Y","N"))</f>
        <v/>
      </c>
      <c r="W965" s="63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3">
        <f>IF($A965="","",IFERROR(INDEX(계정매핑!$E$5:$E$504,MATCH($F965&amp;"",계정매핑!$A$5:$A$504,0))&amp;"","공통비"))</f>
        <v/>
      </c>
      <c r="AF965" s="63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45785</v>
      </c>
      <c r="E966" s="91" t="inlineStr">
        <is>
          <t>KR</t>
        </is>
      </c>
      <c r="F966" s="91" t="n">
        <v>62501000</v>
      </c>
      <c r="G966" s="91" t="n">
        <v>1601</v>
      </c>
      <c r="H966" s="92" t="n">
        <v>578000</v>
      </c>
      <c r="I966" s="91" t="inlineStr">
        <is>
          <t>5월 회의 다과 - T케이터링</t>
        </is>
      </c>
      <c r="J966" s="91" t="inlineStr">
        <is>
          <t>V10005</t>
        </is>
      </c>
      <c r="K966" s="91" t="inlineStr">
        <is>
          <t>T케이터링</t>
        </is>
      </c>
      <c r="M966" s="9">
        <f>IF($A966="","",VALUE($A966&amp;"")*12+VALUE($B966&amp;""))</f>
        <v/>
      </c>
      <c r="N966" s="63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3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3">
        <f>IF($A966="","",IF(COUNTIF(변동분석!$E$7:$E$506,O966)&gt;0,"Y","N"))</f>
        <v/>
      </c>
      <c r="W966" s="63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3">
        <f>IF($A966="","",IFERROR(INDEX(계정매핑!$E$5:$E$504,MATCH($F966&amp;"",계정매핑!$A$5:$A$504,0))&amp;"","공통비"))</f>
        <v/>
      </c>
      <c r="AF966" s="63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45785</v>
      </c>
      <c r="E967" s="91" t="inlineStr">
        <is>
          <t>KR</t>
        </is>
      </c>
      <c r="F967" s="91" t="n">
        <v>62901000</v>
      </c>
      <c r="G967" s="91" t="n">
        <v>1101</v>
      </c>
      <c r="H967" s="92" t="n">
        <v>2075000</v>
      </c>
      <c r="I967" s="91" t="inlineStr">
        <is>
          <t>5월 자문 수수료 - W컨설팅</t>
        </is>
      </c>
      <c r="J967" s="91" t="inlineStr">
        <is>
          <t>V10006</t>
        </is>
      </c>
      <c r="K967" s="91" t="inlineStr">
        <is>
          <t>W컨설팅</t>
        </is>
      </c>
      <c r="M967" s="9">
        <f>IF($A967="","",VALUE($A967&amp;"")*12+VALUE($B967&amp;""))</f>
        <v/>
      </c>
      <c r="N967" s="63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3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3">
        <f>IF($A967="","",IF(COUNTIF(변동분석!$E$7:$E$506,O967)&gt;0,"Y","N"))</f>
        <v/>
      </c>
      <c r="W967" s="63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3">
        <f>IF($A967="","",IFERROR(INDEX(계정매핑!$E$5:$E$504,MATCH($F967&amp;"",계정매핑!$A$5:$A$504,0))&amp;"","공통비"))</f>
        <v/>
      </c>
      <c r="AF967" s="63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45785</v>
      </c>
      <c r="E968" s="91" t="inlineStr">
        <is>
          <t>KR</t>
        </is>
      </c>
      <c r="F968" s="91" t="n">
        <v>63501000</v>
      </c>
      <c r="G968" s="91" t="n">
        <v>1901</v>
      </c>
      <c r="H968" s="92" t="n">
        <v>464942000</v>
      </c>
      <c r="I968" s="91" t="inlineStr">
        <is>
          <t>5월 모집수수료 - (전속설계사)</t>
        </is>
      </c>
      <c r="J968" s="91" t="inlineStr">
        <is>
          <t>V10020</t>
        </is>
      </c>
      <c r="K968" s="91" t="inlineStr">
        <is>
          <t>(전속설계사)</t>
        </is>
      </c>
      <c r="M968" s="9">
        <f>IF($A968="","",VALUE($A968&amp;"")*12+VALUE($B968&amp;""))</f>
        <v/>
      </c>
      <c r="N968" s="63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3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3">
        <f>IF($A968="","",IF(COUNTIF(변동분석!$E$7:$E$506,O968)&gt;0,"Y","N"))</f>
        <v/>
      </c>
      <c r="W968" s="63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3">
        <f>IF($A968="","",IFERROR(INDEX(계정매핑!$E$5:$E$504,MATCH($F968&amp;"",계정매핑!$A$5:$A$504,0))&amp;"","공통비"))</f>
        <v/>
      </c>
      <c r="AF968" s="63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45786</v>
      </c>
      <c r="E969" s="91" t="inlineStr">
        <is>
          <t>KR</t>
        </is>
      </c>
      <c r="F969" s="91" t="n">
        <v>62101000</v>
      </c>
      <c r="G969" s="91" t="n">
        <v>1401</v>
      </c>
      <c r="H969" s="92" t="n">
        <v>264000</v>
      </c>
      <c r="I969" s="91" t="inlineStr">
        <is>
          <t>5월 국내출장 - M항공</t>
        </is>
      </c>
      <c r="J969" s="91" t="inlineStr">
        <is>
          <t>V10001</t>
        </is>
      </c>
      <c r="K969" s="91" t="inlineStr">
        <is>
          <t>M항공</t>
        </is>
      </c>
      <c r="M969" s="9">
        <f>IF($A969="","",VALUE($A969&amp;"")*12+VALUE($B969&amp;""))</f>
        <v/>
      </c>
      <c r="N969" s="63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3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3">
        <f>IF($A969="","",IF(COUNTIF(변동분석!$E$7:$E$506,O969)&gt;0,"Y","N"))</f>
        <v/>
      </c>
      <c r="W969" s="63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3">
        <f>IF($A969="","",IFERROR(INDEX(계정매핑!$E$5:$E$504,MATCH($F969&amp;"",계정매핑!$A$5:$A$504,0))&amp;"","공통비"))</f>
        <v/>
      </c>
      <c r="AF969" s="63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45786</v>
      </c>
      <c r="E970" s="91" t="inlineStr">
        <is>
          <t>KR</t>
        </is>
      </c>
      <c r="F970" s="91" t="n">
        <v>62101000</v>
      </c>
      <c r="G970" s="91" t="n">
        <v>1701</v>
      </c>
      <c r="H970" s="92" t="n">
        <v>169000</v>
      </c>
      <c r="I970" s="91" t="inlineStr">
        <is>
          <t>5월 국내출장 - L여행사</t>
        </is>
      </c>
      <c r="J970" s="91" t="inlineStr">
        <is>
          <t>V10017</t>
        </is>
      </c>
      <c r="K970" s="91" t="inlineStr">
        <is>
          <t>L여행사</t>
        </is>
      </c>
      <c r="M970" s="9">
        <f>IF($A970="","",VALUE($A970&amp;"")*12+VALUE($B970&amp;""))</f>
        <v/>
      </c>
      <c r="N970" s="63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3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3">
        <f>IF($A970="","",IF(COUNTIF(변동분석!$E$7:$E$506,O970)&gt;0,"Y","N"))</f>
        <v/>
      </c>
      <c r="W970" s="63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3">
        <f>IF($A970="","",IFERROR(INDEX(계정매핑!$E$5:$E$504,MATCH($F970&amp;"",계정매핑!$A$5:$A$504,0))&amp;"","공통비"))</f>
        <v/>
      </c>
      <c r="AF970" s="63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45786</v>
      </c>
      <c r="E971" s="91" t="inlineStr">
        <is>
          <t>KR</t>
        </is>
      </c>
      <c r="F971" s="91" t="n">
        <v>62102000</v>
      </c>
      <c r="G971" s="91" t="n">
        <v>1602</v>
      </c>
      <c r="H971" s="92" t="n">
        <v>320000</v>
      </c>
      <c r="I971" s="91" t="inlineStr">
        <is>
          <t>5월 해외출장 - N호텔</t>
        </is>
      </c>
      <c r="J971" s="91" t="inlineStr">
        <is>
          <t>V10008</t>
        </is>
      </c>
      <c r="K971" s="91" t="inlineStr">
        <is>
          <t>N호텔</t>
        </is>
      </c>
      <c r="M971" s="9">
        <f>IF($A971="","",VALUE($A971&amp;"")*12+VALUE($B971&amp;""))</f>
        <v/>
      </c>
      <c r="N971" s="63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3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3">
        <f>IF($A971="","",IF(COUNTIF(변동분석!$E$7:$E$506,O971)&gt;0,"Y","N"))</f>
        <v/>
      </c>
      <c r="W971" s="63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3">
        <f>IF($A971="","",IFERROR(INDEX(계정매핑!$E$5:$E$504,MATCH($F971&amp;"",계정매핑!$A$5:$A$504,0))&amp;"","공통비"))</f>
        <v/>
      </c>
      <c r="AF971" s="63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45786</v>
      </c>
      <c r="E972" s="91" t="inlineStr">
        <is>
          <t>KR</t>
        </is>
      </c>
      <c r="F972" s="91" t="n">
        <v>62201000</v>
      </c>
      <c r="G972" s="91" t="n">
        <v>1502</v>
      </c>
      <c r="H972" s="92" t="n">
        <v>322000</v>
      </c>
      <c r="I972" s="91" t="inlineStr">
        <is>
          <t>5월 통신요금 - O텔레콤</t>
        </is>
      </c>
      <c r="J972" s="91" t="inlineStr">
        <is>
          <t>V10002</t>
        </is>
      </c>
      <c r="K972" s="91" t="inlineStr">
        <is>
          <t>O텔레콤</t>
        </is>
      </c>
      <c r="M972" s="9">
        <f>IF($A972="","",VALUE($A972&amp;"")*12+VALUE($B972&amp;""))</f>
        <v/>
      </c>
      <c r="N972" s="63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3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3">
        <f>IF($A972="","",IF(COUNTIF(변동분석!$E$7:$E$506,O972)&gt;0,"Y","N"))</f>
        <v/>
      </c>
      <c r="W972" s="63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3">
        <f>IF($A972="","",IFERROR(INDEX(계정매핑!$E$5:$E$504,MATCH($F972&amp;"",계정매핑!$A$5:$A$504,0))&amp;"","공통비"))</f>
        <v/>
      </c>
      <c r="AF972" s="63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45786</v>
      </c>
      <c r="E973" s="91" t="inlineStr">
        <is>
          <t>KR</t>
        </is>
      </c>
      <c r="F973" s="91" t="n">
        <v>62301000</v>
      </c>
      <c r="G973" s="91" t="n">
        <v>1801</v>
      </c>
      <c r="H973" s="92" t="n">
        <v>573000</v>
      </c>
      <c r="I973" s="91" t="inlineStr">
        <is>
          <t>5월 소모품 구입 - Q오피스</t>
        </is>
      </c>
      <c r="J973" s="91" t="inlineStr">
        <is>
          <t>V10003</t>
        </is>
      </c>
      <c r="K973" s="91" t="inlineStr">
        <is>
          <t>Q오피스</t>
        </is>
      </c>
      <c r="M973" s="9">
        <f>IF($A973="","",VALUE($A973&amp;"")*12+VALUE($B973&amp;""))</f>
        <v/>
      </c>
      <c r="N973" s="63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3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3">
        <f>IF($A973="","",IF(COUNTIF(변동분석!$E$7:$E$506,O973)&gt;0,"Y","N"))</f>
        <v/>
      </c>
      <c r="W973" s="63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3">
        <f>IF($A973="","",IFERROR(INDEX(계정매핑!$E$5:$E$504,MATCH($F973&amp;"",계정매핑!$A$5:$A$504,0))&amp;"","공통비"))</f>
        <v/>
      </c>
      <c r="AF973" s="63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45786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6999000</v>
      </c>
      <c r="I974" s="91" t="inlineStr">
        <is>
          <t>5월 위탁교육 - V아카데미</t>
        </is>
      </c>
      <c r="J974" s="91" t="inlineStr">
        <is>
          <t>V10026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3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3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3">
        <f>IF($A974="","",IF(COUNTIF(변동분석!$E$7:$E$506,O974)&gt;0,"Y","N"))</f>
        <v/>
      </c>
      <c r="W974" s="63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3">
        <f>IF($A974="","",IFERROR(INDEX(계정매핑!$E$5:$E$504,MATCH($F974&amp;"",계정매핑!$A$5:$A$504,0))&amp;"","공통비"))</f>
        <v/>
      </c>
      <c r="AF974" s="63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45786</v>
      </c>
      <c r="E975" s="91" t="inlineStr">
        <is>
          <t>KR</t>
        </is>
      </c>
      <c r="F975" s="91" t="n">
        <v>62901000</v>
      </c>
      <c r="G975" s="91" t="n">
        <v>1201</v>
      </c>
      <c r="H975" s="92" t="n">
        <v>6696000</v>
      </c>
      <c r="I975" s="91" t="inlineStr">
        <is>
          <t>5월 자문 수수료 - W컨설팅</t>
        </is>
      </c>
      <c r="J975" s="91" t="inlineStr">
        <is>
          <t>V10006</t>
        </is>
      </c>
      <c r="K975" s="91" t="inlineStr">
        <is>
          <t>W컨설팅</t>
        </is>
      </c>
      <c r="M975" s="9">
        <f>IF($A975="","",VALUE($A975&amp;"")*12+VALUE($B975&amp;""))</f>
        <v/>
      </c>
      <c r="N975" s="63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3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3">
        <f>IF($A975="","",IF(COUNTIF(변동분석!$E$7:$E$506,O975)&gt;0,"Y","N"))</f>
        <v/>
      </c>
      <c r="W975" s="63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3">
        <f>IF($A975="","",IFERROR(INDEX(계정매핑!$E$5:$E$504,MATCH($F975&amp;"",계정매핑!$A$5:$A$504,0))&amp;"","공통비"))</f>
        <v/>
      </c>
      <c r="AF975" s="63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45786</v>
      </c>
      <c r="E976" s="91" t="inlineStr">
        <is>
          <t>KR</t>
        </is>
      </c>
      <c r="F976" s="91" t="n">
        <v>62902000</v>
      </c>
      <c r="G976" s="91" t="n">
        <v>1201</v>
      </c>
      <c r="H976" s="92" t="n">
        <v>2643000</v>
      </c>
      <c r="I976" s="91" t="inlineStr">
        <is>
          <t>5월 업무 위탁 수수료 - J콜센터</t>
        </is>
      </c>
      <c r="J976" s="91" t="inlineStr">
        <is>
          <t>V10015</t>
        </is>
      </c>
      <c r="K976" s="91" t="inlineStr">
        <is>
          <t>J콜센터</t>
        </is>
      </c>
      <c r="M976" s="9">
        <f>IF($A976="","",VALUE($A976&amp;"")*12+VALUE($B976&amp;""))</f>
        <v/>
      </c>
      <c r="N976" s="63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3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3">
        <f>IF($A976="","",IF(COUNTIF(변동분석!$E$7:$E$506,O976)&gt;0,"Y","N"))</f>
        <v/>
      </c>
      <c r="W976" s="63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3">
        <f>IF($A976="","",IFERROR(INDEX(계정매핑!$E$5:$E$504,MATCH($F976&amp;"",계정매핑!$A$5:$A$504,0))&amp;"","공통비"))</f>
        <v/>
      </c>
      <c r="AF976" s="63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45786</v>
      </c>
      <c r="E977" s="91" t="inlineStr">
        <is>
          <t>KR</t>
        </is>
      </c>
      <c r="F977" s="91" t="n">
        <v>62902000</v>
      </c>
      <c r="G977" s="91" t="n">
        <v>1801</v>
      </c>
      <c r="H977" s="92" t="n">
        <v>1812000</v>
      </c>
      <c r="I977" s="91" t="inlineStr">
        <is>
          <t>5월 콜 위탁 수수료(건별)</t>
        </is>
      </c>
      <c r="J977" s="91" t="inlineStr">
        <is>
          <t>V10015</t>
        </is>
      </c>
      <c r="K977" s="91" t="inlineStr">
        <is>
          <t>J콜센터</t>
        </is>
      </c>
      <c r="M977" s="9">
        <f>IF($A977="","",VALUE($A977&amp;"")*12+VALUE($B977&amp;""))</f>
        <v/>
      </c>
      <c r="N977" s="63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3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3">
        <f>IF($A977="","",IF(COUNTIF(변동분석!$E$7:$E$506,O977)&gt;0,"Y","N"))</f>
        <v/>
      </c>
      <c r="W977" s="63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3">
        <f>IF($A977="","",IFERROR(INDEX(계정매핑!$E$5:$E$504,MATCH($F977&amp;"",계정매핑!$A$5:$A$504,0))&amp;"","공통비"))</f>
        <v/>
      </c>
      <c r="AF977" s="63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45786</v>
      </c>
      <c r="E978" s="91" t="inlineStr">
        <is>
          <t>KR</t>
        </is>
      </c>
      <c r="F978" s="91" t="n">
        <v>63101000</v>
      </c>
      <c r="G978" s="91" t="n">
        <v>1602</v>
      </c>
      <c r="H978" s="92" t="n">
        <v>6554000</v>
      </c>
      <c r="I978" s="91" t="inlineStr">
        <is>
          <t>5월 사무실 임차료 - BB부동산</t>
        </is>
      </c>
      <c r="J978" s="91" t="inlineStr">
        <is>
          <t>V10027</t>
        </is>
      </c>
      <c r="K978" s="91" t="inlineStr">
        <is>
          <t>BB부동산</t>
        </is>
      </c>
      <c r="M978" s="9">
        <f>IF($A978="","",VALUE($A978&amp;"")*12+VALUE($B978&amp;""))</f>
        <v/>
      </c>
      <c r="N978" s="63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3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3">
        <f>IF($A978="","",IF(COUNTIF(변동분석!$E$7:$E$506,O978)&gt;0,"Y","N"))</f>
        <v/>
      </c>
      <c r="W978" s="63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3">
        <f>IF($A978="","",IFERROR(INDEX(계정매핑!$E$5:$E$504,MATCH($F978&amp;"",계정매핑!$A$5:$A$504,0))&amp;"","공통비"))</f>
        <v/>
      </c>
      <c r="AF978" s="63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45787</v>
      </c>
      <c r="E979" s="91" t="inlineStr">
        <is>
          <t>KR</t>
        </is>
      </c>
      <c r="F979" s="91" t="n">
        <v>62101000</v>
      </c>
      <c r="G979" s="91" t="n">
        <v>1501</v>
      </c>
      <c r="H979" s="92" t="n">
        <v>255000</v>
      </c>
      <c r="I979" s="91" t="inlineStr">
        <is>
          <t>5월 국내출장 - L여행사</t>
        </is>
      </c>
      <c r="J979" s="91" t="inlineStr">
        <is>
          <t>V10017</t>
        </is>
      </c>
      <c r="K979" s="91" t="inlineStr">
        <is>
          <t>L여행사</t>
        </is>
      </c>
      <c r="M979" s="9">
        <f>IF($A979="","",VALUE($A979&amp;"")*12+VALUE($B979&amp;""))</f>
        <v/>
      </c>
      <c r="N979" s="63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3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3">
        <f>IF($A979="","",IF(COUNTIF(변동분석!$E$7:$E$506,O979)&gt;0,"Y","N"))</f>
        <v/>
      </c>
      <c r="W979" s="63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3">
        <f>IF($A979="","",IFERROR(INDEX(계정매핑!$E$5:$E$504,MATCH($F979&amp;"",계정매핑!$A$5:$A$504,0))&amp;"","공통비"))</f>
        <v/>
      </c>
      <c r="AF979" s="63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45787</v>
      </c>
      <c r="E980" s="91" t="inlineStr">
        <is>
          <t>KR</t>
        </is>
      </c>
      <c r="F980" s="91" t="n">
        <v>62101000</v>
      </c>
      <c r="G980" s="91" t="n">
        <v>1601</v>
      </c>
      <c r="H980" s="92" t="n">
        <v>1130000</v>
      </c>
      <c r="I980" s="91" t="inlineStr">
        <is>
          <t>5월 국내출장 - (법인카드)</t>
        </is>
      </c>
      <c r="J980" s="91" t="inlineStr">
        <is>
          <t>V10009</t>
        </is>
      </c>
      <c r="K980" s="91" t="inlineStr">
        <is>
          <t>(법인카드)</t>
        </is>
      </c>
      <c r="M980" s="9">
        <f>IF($A980="","",VALUE($A980&amp;"")*12+VALUE($B980&amp;""))</f>
        <v/>
      </c>
      <c r="N980" s="63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3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3">
        <f>IF($A980="","",IF(COUNTIF(변동분석!$E$7:$E$506,O980)&gt;0,"Y","N"))</f>
        <v/>
      </c>
      <c r="W980" s="63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3">
        <f>IF($A980="","",IFERROR(INDEX(계정매핑!$E$5:$E$504,MATCH($F980&amp;"",계정매핑!$A$5:$A$504,0))&amp;"","공통비"))</f>
        <v/>
      </c>
      <c r="AF980" s="63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45787</v>
      </c>
      <c r="E981" s="91" t="inlineStr">
        <is>
          <t>KR</t>
        </is>
      </c>
      <c r="F981" s="91" t="n">
        <v>62102000</v>
      </c>
      <c r="G981" s="91" t="n">
        <v>1101</v>
      </c>
      <c r="H981" s="92" t="n">
        <v>218000</v>
      </c>
      <c r="I981" s="91" t="inlineStr">
        <is>
          <t>5월 해외출장 - N호텔</t>
        </is>
      </c>
      <c r="J981" s="91" t="inlineStr">
        <is>
          <t>V10008</t>
        </is>
      </c>
      <c r="K981" s="91" t="inlineStr">
        <is>
          <t>N호텔</t>
        </is>
      </c>
      <c r="M981" s="9">
        <f>IF($A981="","",VALUE($A981&amp;"")*12+VALUE($B981&amp;""))</f>
        <v/>
      </c>
      <c r="N981" s="63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3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3">
        <f>IF($A981="","",IF(COUNTIF(변동분석!$E$7:$E$506,O981)&gt;0,"Y","N"))</f>
        <v/>
      </c>
      <c r="W981" s="63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3">
        <f>IF($A981="","",IFERROR(INDEX(계정매핑!$E$5:$E$504,MATCH($F981&amp;"",계정매핑!$A$5:$A$504,0))&amp;"","공통비"))</f>
        <v/>
      </c>
      <c r="AF981" s="63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45787</v>
      </c>
      <c r="E982" s="91" t="inlineStr">
        <is>
          <t>KR</t>
        </is>
      </c>
      <c r="F982" s="91" t="n">
        <v>62801000</v>
      </c>
      <c r="G982" s="91" t="n">
        <v>1301</v>
      </c>
      <c r="H982" s="92" t="n">
        <v>3204000</v>
      </c>
      <c r="I982" s="91" t="inlineStr">
        <is>
          <t>5월 사내교육 - (사내강사료)</t>
        </is>
      </c>
      <c r="J982" s="91" t="inlineStr">
        <is>
          <t>V10023</t>
        </is>
      </c>
      <c r="K982" s="91" t="inlineStr">
        <is>
          <t>(사내강사료)</t>
        </is>
      </c>
      <c r="M982" s="9">
        <f>IF($A982="","",VALUE($A982&amp;"")*12+VALUE($B982&amp;""))</f>
        <v/>
      </c>
      <c r="N982" s="63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3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3">
        <f>IF($A982="","",IF(COUNTIF(변동분석!$E$7:$E$506,O982)&gt;0,"Y","N"))</f>
        <v/>
      </c>
      <c r="W982" s="63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3">
        <f>IF($A982="","",IFERROR(INDEX(계정매핑!$E$5:$E$504,MATCH($F982&amp;"",계정매핑!$A$5:$A$504,0))&amp;"","공통비"))</f>
        <v/>
      </c>
      <c r="AF982" s="63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45787</v>
      </c>
      <c r="E983" s="91" t="inlineStr">
        <is>
          <t>KR</t>
        </is>
      </c>
      <c r="F983" s="91" t="n">
        <v>62902000</v>
      </c>
      <c r="G983" s="91" t="n">
        <v>1801</v>
      </c>
      <c r="H983" s="92" t="n">
        <v>1755000</v>
      </c>
      <c r="I983" s="91" t="inlineStr">
        <is>
          <t>5월 콜 위탁 수수료(건별)</t>
        </is>
      </c>
      <c r="J983" s="91" t="inlineStr">
        <is>
          <t>V10015</t>
        </is>
      </c>
      <c r="K983" s="91" t="inlineStr">
        <is>
          <t>J콜센터</t>
        </is>
      </c>
      <c r="M983" s="9">
        <f>IF($A983="","",VALUE($A983&amp;"")*12+VALUE($B983&amp;""))</f>
        <v/>
      </c>
      <c r="N983" s="63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3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3">
        <f>IF($A983="","",IF(COUNTIF(변동분석!$E$7:$E$506,O983)&gt;0,"Y","N"))</f>
        <v/>
      </c>
      <c r="W983" s="63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3">
        <f>IF($A983="","",IFERROR(INDEX(계정매핑!$E$5:$E$504,MATCH($F983&amp;"",계정매핑!$A$5:$A$504,0))&amp;"","공통비"))</f>
        <v/>
      </c>
      <c r="AF983" s="63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45788</v>
      </c>
      <c r="E984" s="91" t="inlineStr">
        <is>
          <t>KR</t>
        </is>
      </c>
      <c r="F984" s="91" t="n">
        <v>62101000</v>
      </c>
      <c r="G984" s="91" t="n">
        <v>1201</v>
      </c>
      <c r="H984" s="92" t="n">
        <v>208000</v>
      </c>
      <c r="I984" s="91" t="inlineStr">
        <is>
          <t>5월 국내출장 - (법인카드)</t>
        </is>
      </c>
      <c r="J984" s="91" t="inlineStr">
        <is>
          <t>V10009</t>
        </is>
      </c>
      <c r="K984" s="91" t="inlineStr">
        <is>
          <t>(법인카드)</t>
        </is>
      </c>
      <c r="M984" s="9">
        <f>IF($A984="","",VALUE($A984&amp;"")*12+VALUE($B984&amp;""))</f>
        <v/>
      </c>
      <c r="N984" s="63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3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3">
        <f>IF($A984="","",IF(COUNTIF(변동분석!$E$7:$E$506,O984)&gt;0,"Y","N"))</f>
        <v/>
      </c>
      <c r="W984" s="63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3">
        <f>IF($A984="","",IFERROR(INDEX(계정매핑!$E$5:$E$504,MATCH($F984&amp;"",계정매핑!$A$5:$A$504,0))&amp;"","공통비"))</f>
        <v/>
      </c>
      <c r="AF984" s="63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45788</v>
      </c>
      <c r="E985" s="91" t="inlineStr">
        <is>
          <t>KR</t>
        </is>
      </c>
      <c r="F985" s="91" t="n">
        <v>62101000</v>
      </c>
      <c r="G985" s="91" t="n">
        <v>1951</v>
      </c>
      <c r="H985" s="92" t="n">
        <v>436000</v>
      </c>
      <c r="I985" s="91" t="inlineStr">
        <is>
          <t>5월 국내출장 - L여행사</t>
        </is>
      </c>
      <c r="J985" s="91" t="inlineStr">
        <is>
          <t>V10017</t>
        </is>
      </c>
      <c r="K985" s="91" t="inlineStr">
        <is>
          <t>L여행사</t>
        </is>
      </c>
      <c r="M985" s="9">
        <f>IF($A985="","",VALUE($A985&amp;"")*12+VALUE($B985&amp;""))</f>
        <v/>
      </c>
      <c r="N985" s="63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3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3">
        <f>IF($A985="","",IF(COUNTIF(변동분석!$E$7:$E$506,O985)&gt;0,"Y","N"))</f>
        <v/>
      </c>
      <c r="W985" s="63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3">
        <f>IF($A985="","",IFERROR(INDEX(계정매핑!$E$5:$E$504,MATCH($F985&amp;"",계정매핑!$A$5:$A$504,0))&amp;"","공통비"))</f>
        <v/>
      </c>
      <c r="AF985" s="63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45788</v>
      </c>
      <c r="E986" s="91" t="inlineStr">
        <is>
          <t>KR</t>
        </is>
      </c>
      <c r="F986" s="91" t="n">
        <v>62101000</v>
      </c>
      <c r="G986" s="91" t="n">
        <v>1951</v>
      </c>
      <c r="H986" s="92" t="n">
        <v>496000</v>
      </c>
      <c r="I986" s="91" t="inlineStr">
        <is>
          <t>5월 국내출장 - (법인카드)</t>
        </is>
      </c>
      <c r="J986" s="91" t="inlineStr">
        <is>
          <t>V10009</t>
        </is>
      </c>
      <c r="K986" s="91" t="inlineStr">
        <is>
          <t>(법인카드)</t>
        </is>
      </c>
      <c r="M986" s="9">
        <f>IF($A986="","",VALUE($A986&amp;"")*12+VALUE($B986&amp;""))</f>
        <v/>
      </c>
      <c r="N986" s="63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3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3">
        <f>IF($A986="","",IF(COUNTIF(변동분석!$E$7:$E$506,O986)&gt;0,"Y","N"))</f>
        <v/>
      </c>
      <c r="W986" s="63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3">
        <f>IF($A986="","",IFERROR(INDEX(계정매핑!$E$5:$E$504,MATCH($F986&amp;"",계정매핑!$A$5:$A$504,0))&amp;"","공통비"))</f>
        <v/>
      </c>
      <c r="AF986" s="63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45788</v>
      </c>
      <c r="E987" s="91" t="inlineStr">
        <is>
          <t>KR</t>
        </is>
      </c>
      <c r="F987" s="91" t="n">
        <v>62102000</v>
      </c>
      <c r="G987" s="91" t="n">
        <v>1301</v>
      </c>
      <c r="H987" s="92" t="n">
        <v>64000</v>
      </c>
      <c r="I987" s="91" t="inlineStr">
        <is>
          <t>5월 해외출장 - N호텔</t>
        </is>
      </c>
      <c r="J987" s="91" t="inlineStr">
        <is>
          <t>V10008</t>
        </is>
      </c>
      <c r="K987" s="91" t="inlineStr">
        <is>
          <t>N호텔</t>
        </is>
      </c>
      <c r="M987" s="9">
        <f>IF($A987="","",VALUE($A987&amp;"")*12+VALUE($B987&amp;""))</f>
        <v/>
      </c>
      <c r="N987" s="63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3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3">
        <f>IF($A987="","",IF(COUNTIF(변동분석!$E$7:$E$506,O987)&gt;0,"Y","N"))</f>
        <v/>
      </c>
      <c r="W987" s="63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3">
        <f>IF($A987="","",IFERROR(INDEX(계정매핑!$E$5:$E$504,MATCH($F987&amp;"",계정매핑!$A$5:$A$504,0))&amp;"","공통비"))</f>
        <v/>
      </c>
      <c r="AF987" s="63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45788</v>
      </c>
      <c r="E988" s="91" t="inlineStr">
        <is>
          <t>KR</t>
        </is>
      </c>
      <c r="F988" s="91" t="n">
        <v>62102000</v>
      </c>
      <c r="G988" s="91" t="n">
        <v>1602</v>
      </c>
      <c r="H988" s="92" t="n">
        <v>275000</v>
      </c>
      <c r="I988" s="91" t="inlineStr">
        <is>
          <t>5월 해외출장 - M항공</t>
        </is>
      </c>
      <c r="J988" s="91" t="inlineStr">
        <is>
          <t>V10001</t>
        </is>
      </c>
      <c r="K988" s="91" t="inlineStr">
        <is>
          <t>M항공</t>
        </is>
      </c>
      <c r="M988" s="9">
        <f>IF($A988="","",VALUE($A988&amp;"")*12+VALUE($B988&amp;""))</f>
        <v/>
      </c>
      <c r="N988" s="63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3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3">
        <f>IF($A988="","",IF(COUNTIF(변동분석!$E$7:$E$506,O988)&gt;0,"Y","N"))</f>
        <v/>
      </c>
      <c r="W988" s="63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3">
        <f>IF($A988="","",IFERROR(INDEX(계정매핑!$E$5:$E$504,MATCH($F988&amp;"",계정매핑!$A$5:$A$504,0))&amp;"","공통비"))</f>
        <v/>
      </c>
      <c r="AF988" s="63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45788</v>
      </c>
      <c r="E989" s="91" t="inlineStr">
        <is>
          <t>KR</t>
        </is>
      </c>
      <c r="F989" s="91" t="n">
        <v>62201000</v>
      </c>
      <c r="G989" s="91" t="n">
        <v>1951</v>
      </c>
      <c r="H989" s="92" t="n">
        <v>152000</v>
      </c>
      <c r="I989" s="91" t="inlineStr">
        <is>
          <t>5월 통신요금 - P통신</t>
        </is>
      </c>
      <c r="J989" s="91" t="inlineStr">
        <is>
          <t>V10013</t>
        </is>
      </c>
      <c r="K989" s="91" t="inlineStr">
        <is>
          <t>P통신</t>
        </is>
      </c>
      <c r="M989" s="9">
        <f>IF($A989="","",VALUE($A989&amp;"")*12+VALUE($B989&amp;""))</f>
        <v/>
      </c>
      <c r="N989" s="63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3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3">
        <f>IF($A989="","",IF(COUNTIF(변동분석!$E$7:$E$506,O989)&gt;0,"Y","N"))</f>
        <v/>
      </c>
      <c r="W989" s="63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3">
        <f>IF($A989="","",IFERROR(INDEX(계정매핑!$E$5:$E$504,MATCH($F989&amp;"",계정매핑!$A$5:$A$504,0))&amp;"","공통비"))</f>
        <v/>
      </c>
      <c r="AF989" s="63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45788</v>
      </c>
      <c r="E990" s="91" t="inlineStr">
        <is>
          <t>KR</t>
        </is>
      </c>
      <c r="F990" s="91" t="n">
        <v>62301000</v>
      </c>
      <c r="G990" s="91" t="n">
        <v>1502</v>
      </c>
      <c r="H990" s="92" t="n">
        <v>234000</v>
      </c>
      <c r="I990" s="91" t="inlineStr">
        <is>
          <t>5월 소모품 구입 - Q오피스</t>
        </is>
      </c>
      <c r="J990" s="91" t="inlineStr">
        <is>
          <t>V10003</t>
        </is>
      </c>
      <c r="K990" s="91" t="inlineStr">
        <is>
          <t>Q오피스</t>
        </is>
      </c>
      <c r="M990" s="9">
        <f>IF($A990="","",VALUE($A990&amp;"")*12+VALUE($B990&amp;""))</f>
        <v/>
      </c>
      <c r="N990" s="63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3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3">
        <f>IF($A990="","",IF(COUNTIF(변동분석!$E$7:$E$506,O990)&gt;0,"Y","N"))</f>
        <v/>
      </c>
      <c r="W990" s="63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3">
        <f>IF($A990="","",IFERROR(INDEX(계정매핑!$E$5:$E$504,MATCH($F990&amp;"",계정매핑!$A$5:$A$504,0))&amp;"","공통비"))</f>
        <v/>
      </c>
      <c r="AF990" s="63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45788</v>
      </c>
      <c r="E991" s="91" t="inlineStr">
        <is>
          <t>KR</t>
        </is>
      </c>
      <c r="F991" s="91" t="n">
        <v>62301000</v>
      </c>
      <c r="G991" s="91" t="n">
        <v>1601</v>
      </c>
      <c r="H991" s="92" t="n">
        <v>332000</v>
      </c>
      <c r="I991" s="91" t="inlineStr">
        <is>
          <t>5월 소모품 구입 - R문구</t>
        </is>
      </c>
      <c r="J991" s="91" t="inlineStr">
        <is>
          <t>V10021</t>
        </is>
      </c>
      <c r="K991" s="91" t="inlineStr">
        <is>
          <t>R문구</t>
        </is>
      </c>
      <c r="M991" s="9">
        <f>IF($A991="","",VALUE($A991&amp;"")*12+VALUE($B991&amp;""))</f>
        <v/>
      </c>
      <c r="N991" s="63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3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3">
        <f>IF($A991="","",IF(COUNTIF(변동분석!$E$7:$E$506,O991)&gt;0,"Y","N"))</f>
        <v/>
      </c>
      <c r="W991" s="63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3">
        <f>IF($A991="","",IFERROR(INDEX(계정매핑!$E$5:$E$504,MATCH($F991&amp;"",계정매핑!$A$5:$A$504,0))&amp;"","공통비"))</f>
        <v/>
      </c>
      <c r="AF991" s="63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45788</v>
      </c>
      <c r="E992" s="91" t="inlineStr">
        <is>
          <t>KR</t>
        </is>
      </c>
      <c r="F992" s="91" t="n">
        <v>62902000</v>
      </c>
      <c r="G992" s="91" t="n">
        <v>1201</v>
      </c>
      <c r="H992" s="92" t="n">
        <v>3362000</v>
      </c>
      <c r="I992" s="91" t="inlineStr">
        <is>
          <t>5월 업무 위탁 수수료 - J콜센터</t>
        </is>
      </c>
      <c r="J992" s="91" t="inlineStr">
        <is>
          <t>V10015</t>
        </is>
      </c>
      <c r="K992" s="91" t="inlineStr">
        <is>
          <t>J콜센터</t>
        </is>
      </c>
      <c r="M992" s="9">
        <f>IF($A992="","",VALUE($A992&amp;"")*12+VALUE($B992&amp;""))</f>
        <v/>
      </c>
      <c r="N992" s="63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3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3">
        <f>IF($A992="","",IF(COUNTIF(변동분석!$E$7:$E$506,O992)&gt;0,"Y","N"))</f>
        <v/>
      </c>
      <c r="W992" s="63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3">
        <f>IF($A992="","",IFERROR(INDEX(계정매핑!$E$5:$E$504,MATCH($F992&amp;"",계정매핑!$A$5:$A$504,0))&amp;"","공통비"))</f>
        <v/>
      </c>
      <c r="AF992" s="63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45788</v>
      </c>
      <c r="E993" s="91" t="inlineStr">
        <is>
          <t>KR</t>
        </is>
      </c>
      <c r="F993" s="91" t="n">
        <v>63001000</v>
      </c>
      <c r="G993" s="91" t="n">
        <v>1701</v>
      </c>
      <c r="H993" s="92" t="n">
        <v>24590000</v>
      </c>
      <c r="I993" s="91" t="inlineStr">
        <is>
          <t>5월 SW 유지보수 - Z시스템</t>
        </is>
      </c>
      <c r="J993" s="91" t="inlineStr">
        <is>
          <t>V10011</t>
        </is>
      </c>
      <c r="K993" s="91" t="inlineStr">
        <is>
          <t>Z시스템</t>
        </is>
      </c>
      <c r="M993" s="9">
        <f>IF($A993="","",VALUE($A993&amp;"")*12+VALUE($B993&amp;""))</f>
        <v/>
      </c>
      <c r="N993" s="63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3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3">
        <f>IF($A993="","",IF(COUNTIF(변동분석!$E$7:$E$506,O993)&gt;0,"Y","N"))</f>
        <v/>
      </c>
      <c r="W993" s="63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3">
        <f>IF($A993="","",IFERROR(INDEX(계정매핑!$E$5:$E$504,MATCH($F993&amp;"",계정매핑!$A$5:$A$504,0))&amp;"","공통비"))</f>
        <v/>
      </c>
      <c r="AF993" s="63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45788</v>
      </c>
      <c r="E994" s="91" t="inlineStr">
        <is>
          <t>KR</t>
        </is>
      </c>
      <c r="F994" s="91" t="n">
        <v>63501000</v>
      </c>
      <c r="G994" s="91" t="n">
        <v>1902</v>
      </c>
      <c r="H994" s="92" t="n">
        <v>537528000</v>
      </c>
      <c r="I994" s="91" t="inlineStr">
        <is>
          <t>5월 모집수수료 - AA보험대리점</t>
        </is>
      </c>
      <c r="J994" s="91" t="inlineStr">
        <is>
          <t>V10032</t>
        </is>
      </c>
      <c r="K994" s="91" t="inlineStr">
        <is>
          <t>AA보험대리점</t>
        </is>
      </c>
      <c r="M994" s="9">
        <f>IF($A994="","",VALUE($A994&amp;"")*12+VALUE($B994&amp;""))</f>
        <v/>
      </c>
      <c r="N994" s="63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3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3">
        <f>IF($A994="","",IF(COUNTIF(변동분석!$E$7:$E$506,O994)&gt;0,"Y","N"))</f>
        <v/>
      </c>
      <c r="W994" s="63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3">
        <f>IF($A994="","",IFERROR(INDEX(계정매핑!$E$5:$E$504,MATCH($F994&amp;"",계정매핑!$A$5:$A$504,0))&amp;"","공통비"))</f>
        <v/>
      </c>
      <c r="AF994" s="63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45789</v>
      </c>
      <c r="E995" s="91" t="inlineStr">
        <is>
          <t>KR</t>
        </is>
      </c>
      <c r="F995" s="91" t="n">
        <v>62101000</v>
      </c>
      <c r="G995" s="91" t="n">
        <v>1502</v>
      </c>
      <c r="H995" s="92" t="n">
        <v>565000</v>
      </c>
      <c r="I995" s="91" t="inlineStr">
        <is>
          <t>5월 국내출장 - (법인카드)</t>
        </is>
      </c>
      <c r="J995" s="91" t="inlineStr">
        <is>
          <t>V10009</t>
        </is>
      </c>
      <c r="K995" s="91" t="inlineStr">
        <is>
          <t>(법인카드)</t>
        </is>
      </c>
      <c r="M995" s="9">
        <f>IF($A995="","",VALUE($A995&amp;"")*12+VALUE($B995&amp;""))</f>
        <v/>
      </c>
      <c r="N995" s="63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3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3">
        <f>IF($A995="","",IF(COUNTIF(변동분석!$E$7:$E$506,O995)&gt;0,"Y","N"))</f>
        <v/>
      </c>
      <c r="W995" s="63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3">
        <f>IF($A995="","",IFERROR(INDEX(계정매핑!$E$5:$E$504,MATCH($F995&amp;"",계정매핑!$A$5:$A$504,0))&amp;"","공통비"))</f>
        <v/>
      </c>
      <c r="AF995" s="63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45789</v>
      </c>
      <c r="E996" s="91" t="inlineStr">
        <is>
          <t>KR</t>
        </is>
      </c>
      <c r="F996" s="91" t="n">
        <v>62101000</v>
      </c>
      <c r="G996" s="91" t="n">
        <v>1601</v>
      </c>
      <c r="H996" s="92" t="n">
        <v>1083000</v>
      </c>
      <c r="I996" s="91" t="inlineStr">
        <is>
          <t>5월 국내출장 - M항공</t>
        </is>
      </c>
      <c r="J996" s="91" t="inlineStr">
        <is>
          <t>V10001</t>
        </is>
      </c>
      <c r="K996" s="91" t="inlineStr">
        <is>
          <t>M항공</t>
        </is>
      </c>
      <c r="M996" s="9">
        <f>IF($A996="","",VALUE($A996&amp;"")*12+VALUE($B996&amp;""))</f>
        <v/>
      </c>
      <c r="N996" s="63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3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3">
        <f>IF($A996="","",IF(COUNTIF(변동분석!$E$7:$E$506,O996)&gt;0,"Y","N"))</f>
        <v/>
      </c>
      <c r="W996" s="63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3">
        <f>IF($A996="","",IFERROR(INDEX(계정매핑!$E$5:$E$504,MATCH($F996&amp;"",계정매핑!$A$5:$A$504,0))&amp;"","공통비"))</f>
        <v/>
      </c>
      <c r="AF996" s="63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45789</v>
      </c>
      <c r="E997" s="91" t="inlineStr">
        <is>
          <t>KR</t>
        </is>
      </c>
      <c r="F997" s="91" t="n">
        <v>62102000</v>
      </c>
      <c r="G997" s="91" t="n">
        <v>1201</v>
      </c>
      <c r="H997" s="92" t="n">
        <v>59000</v>
      </c>
      <c r="I997" s="91" t="inlineStr">
        <is>
          <t>5월 해외출장 - N호텔</t>
        </is>
      </c>
      <c r="J997" s="91" t="inlineStr">
        <is>
          <t>V10008</t>
        </is>
      </c>
      <c r="K997" s="91" t="inlineStr">
        <is>
          <t>N호텔</t>
        </is>
      </c>
      <c r="M997" s="9">
        <f>IF($A997="","",VALUE($A997&amp;"")*12+VALUE($B997&amp;""))</f>
        <v/>
      </c>
      <c r="N997" s="63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3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3">
        <f>IF($A997="","",IF(COUNTIF(변동분석!$E$7:$E$506,O997)&gt;0,"Y","N"))</f>
        <v/>
      </c>
      <c r="W997" s="63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3">
        <f>IF($A997="","",IFERROR(INDEX(계정매핑!$E$5:$E$504,MATCH($F997&amp;"",계정매핑!$A$5:$A$504,0))&amp;"","공통비"))</f>
        <v/>
      </c>
      <c r="AF997" s="63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45789</v>
      </c>
      <c r="E998" s="91" t="inlineStr">
        <is>
          <t>KR</t>
        </is>
      </c>
      <c r="F998" s="91" t="n">
        <v>62102000</v>
      </c>
      <c r="G998" s="91" t="n">
        <v>1701</v>
      </c>
      <c r="H998" s="92" t="n">
        <v>42000</v>
      </c>
      <c r="I998" s="91" t="inlineStr">
        <is>
          <t>5월 해외출장 - M항공</t>
        </is>
      </c>
      <c r="J998" s="91" t="inlineStr">
        <is>
          <t>V10001</t>
        </is>
      </c>
      <c r="K998" s="91" t="inlineStr">
        <is>
          <t>M항공</t>
        </is>
      </c>
      <c r="M998" s="9">
        <f>IF($A998="","",VALUE($A998&amp;"")*12+VALUE($B998&amp;""))</f>
        <v/>
      </c>
      <c r="N998" s="63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3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3">
        <f>IF($A998="","",IF(COUNTIF(변동분석!$E$7:$E$506,O998)&gt;0,"Y","N"))</f>
        <v/>
      </c>
      <c r="W998" s="63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3">
        <f>IF($A998="","",IFERROR(INDEX(계정매핑!$E$5:$E$504,MATCH($F998&amp;"",계정매핑!$A$5:$A$504,0))&amp;"","공통비"))</f>
        <v/>
      </c>
      <c r="AF998" s="63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45789</v>
      </c>
      <c r="E999" s="91" t="inlineStr">
        <is>
          <t>KR</t>
        </is>
      </c>
      <c r="F999" s="91" t="n">
        <v>62201000</v>
      </c>
      <c r="G999" s="91" t="n">
        <v>1501</v>
      </c>
      <c r="H999" s="92" t="n">
        <v>180000</v>
      </c>
      <c r="I999" s="91" t="inlineStr">
        <is>
          <t>5월 통신요금 - P통신</t>
        </is>
      </c>
      <c r="J999" s="91" t="inlineStr">
        <is>
          <t>V10013</t>
        </is>
      </c>
      <c r="K999" s="91" t="inlineStr">
        <is>
          <t>P통신</t>
        </is>
      </c>
      <c r="M999" s="9">
        <f>IF($A999="","",VALUE($A999&amp;"")*12+VALUE($B999&amp;""))</f>
        <v/>
      </c>
      <c r="N999" s="63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3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3">
        <f>IF($A999="","",IF(COUNTIF(변동분석!$E$7:$E$506,O999)&gt;0,"Y","N"))</f>
        <v/>
      </c>
      <c r="W999" s="63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3">
        <f>IF($A999="","",IFERROR(INDEX(계정매핑!$E$5:$E$504,MATCH($F999&amp;"",계정매핑!$A$5:$A$504,0))&amp;"","공통비"))</f>
        <v/>
      </c>
      <c r="AF999" s="63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45789</v>
      </c>
      <c r="E1000" s="91" t="inlineStr">
        <is>
          <t>KR</t>
        </is>
      </c>
      <c r="F1000" s="91" t="n">
        <v>62301000</v>
      </c>
      <c r="G1000" s="91" t="n">
        <v>1301</v>
      </c>
      <c r="H1000" s="92" t="n">
        <v>172000</v>
      </c>
      <c r="I1000" s="91" t="inlineStr">
        <is>
          <t>5월 소모품 구입 - R문구</t>
        </is>
      </c>
      <c r="J1000" s="91" t="inlineStr">
        <is>
          <t>V10021</t>
        </is>
      </c>
      <c r="K1000" s="91" t="inlineStr">
        <is>
          <t>R문구</t>
        </is>
      </c>
      <c r="M1000" s="9">
        <f>IF($A1000="","",VALUE($A1000&amp;"")*12+VALUE($B1000&amp;""))</f>
        <v/>
      </c>
      <c r="N1000" s="63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3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3">
        <f>IF($A1000="","",IF(COUNTIF(변동분석!$E$7:$E$506,O1000)&gt;0,"Y","N"))</f>
        <v/>
      </c>
      <c r="W1000" s="63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3">
        <f>IF($A1000="","",IFERROR(INDEX(계정매핑!$E$5:$E$504,MATCH($F1000&amp;"",계정매핑!$A$5:$A$504,0))&amp;"","공통비"))</f>
        <v/>
      </c>
      <c r="AF1000" s="63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45789</v>
      </c>
      <c r="E1001" s="91" t="inlineStr">
        <is>
          <t>KR</t>
        </is>
      </c>
      <c r="F1001" s="91" t="n">
        <v>62301000</v>
      </c>
      <c r="G1001" s="91" t="n">
        <v>1701</v>
      </c>
      <c r="H1001" s="92" t="n">
        <v>250000</v>
      </c>
      <c r="I1001" s="91" t="inlineStr">
        <is>
          <t>5월 소모품 구입 - R문구</t>
        </is>
      </c>
      <c r="J1001" s="91" t="inlineStr">
        <is>
          <t>V10021</t>
        </is>
      </c>
      <c r="K1001" s="91" t="inlineStr">
        <is>
          <t>R문구</t>
        </is>
      </c>
      <c r="M1001" s="9">
        <f>IF($A1001="","",VALUE($A1001&amp;"")*12+VALUE($B1001&amp;""))</f>
        <v/>
      </c>
      <c r="N1001" s="63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3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3">
        <f>IF($A1001="","",IF(COUNTIF(변동분석!$E$7:$E$506,O1001)&gt;0,"Y","N"))</f>
        <v/>
      </c>
      <c r="W1001" s="63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3">
        <f>IF($A1001="","",IFERROR(INDEX(계정매핑!$E$5:$E$504,MATCH($F1001&amp;"",계정매핑!$A$5:$A$504,0))&amp;"","공통비"))</f>
        <v/>
      </c>
      <c r="AF1001" s="63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45789</v>
      </c>
      <c r="E1002" s="91" t="inlineStr">
        <is>
          <t>KR</t>
        </is>
      </c>
      <c r="F1002" s="91" t="n">
        <v>62501000</v>
      </c>
      <c r="G1002" s="91" t="n">
        <v>1201</v>
      </c>
      <c r="H1002" s="92" t="n">
        <v>122000</v>
      </c>
      <c r="I1002" s="91" t="inlineStr">
        <is>
          <t>5월 회의 다과 - T케이터링</t>
        </is>
      </c>
      <c r="J1002" s="91" t="inlineStr">
        <is>
          <t>V10005</t>
        </is>
      </c>
      <c r="K1002" s="91" t="inlineStr">
        <is>
          <t>T케이터링</t>
        </is>
      </c>
      <c r="M1002" s="9">
        <f>IF($A1002="","",VALUE($A1002&amp;"")*12+VALUE($B1002&amp;""))</f>
        <v/>
      </c>
      <c r="N1002" s="63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3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3">
        <f>IF($A1002="","",IF(COUNTIF(변동분석!$E$7:$E$506,O1002)&gt;0,"Y","N"))</f>
        <v/>
      </c>
      <c r="W1002" s="63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3">
        <f>IF($A1002="","",IFERROR(INDEX(계정매핑!$E$5:$E$504,MATCH($F1002&amp;"",계정매핑!$A$5:$A$504,0))&amp;"","공통비"))</f>
        <v/>
      </c>
      <c r="AF1002" s="63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45789</v>
      </c>
      <c r="E1003" s="91" t="inlineStr">
        <is>
          <t>KR</t>
        </is>
      </c>
      <c r="F1003" s="91" t="n">
        <v>62501000</v>
      </c>
      <c r="G1003" s="91" t="n">
        <v>1701</v>
      </c>
      <c r="H1003" s="92" t="n">
        <v>112000</v>
      </c>
      <c r="I1003" s="91" t="inlineStr">
        <is>
          <t>5월 회의 다과 - (법인카드)</t>
        </is>
      </c>
      <c r="J1003" s="91" t="inlineStr">
        <is>
          <t>V10009</t>
        </is>
      </c>
      <c r="K1003" s="91" t="inlineStr">
        <is>
          <t>(법인카드)</t>
        </is>
      </c>
      <c r="M1003" s="9">
        <f>IF($A1003="","",VALUE($A1003&amp;"")*12+VALUE($B1003&amp;""))</f>
        <v/>
      </c>
      <c r="N1003" s="63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3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3">
        <f>IF($A1003="","",IF(COUNTIF(변동분석!$E$7:$E$506,O1003)&gt;0,"Y","N"))</f>
        <v/>
      </c>
      <c r="W1003" s="63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3">
        <f>IF($A1003="","",IFERROR(INDEX(계정매핑!$E$5:$E$504,MATCH($F1003&amp;"",계정매핑!$A$5:$A$504,0))&amp;"","공통비"))</f>
        <v/>
      </c>
      <c r="AF1003" s="63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45789</v>
      </c>
      <c r="E1004" s="91" t="inlineStr">
        <is>
          <t>KR</t>
        </is>
      </c>
      <c r="F1004" s="91" t="n">
        <v>62701000</v>
      </c>
      <c r="G1004" s="91" t="n">
        <v>1501</v>
      </c>
      <c r="H1004" s="92" t="n">
        <v>44063000</v>
      </c>
      <c r="I1004" s="91" t="inlineStr">
        <is>
          <t>5월 광고 집행 - E미디어</t>
        </is>
      </c>
      <c r="J1004" s="91" t="inlineStr">
        <is>
          <t>V10031</t>
        </is>
      </c>
      <c r="K1004" s="91" t="inlineStr">
        <is>
          <t>E미디어</t>
        </is>
      </c>
      <c r="M1004" s="9">
        <f>IF($A1004="","",VALUE($A1004&amp;"")*12+VALUE($B1004&amp;""))</f>
        <v/>
      </c>
      <c r="N1004" s="63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3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3">
        <f>IF($A1004="","",IF(COUNTIF(변동분석!$E$7:$E$506,O1004)&gt;0,"Y","N"))</f>
        <v/>
      </c>
      <c r="W1004" s="63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3">
        <f>IF($A1004="","",IFERROR(INDEX(계정매핑!$E$5:$E$504,MATCH($F1004&amp;"",계정매핑!$A$5:$A$504,0))&amp;"","공통비"))</f>
        <v/>
      </c>
      <c r="AF1004" s="63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45789</v>
      </c>
      <c r="E1005" s="91" t="inlineStr">
        <is>
          <t>KR</t>
        </is>
      </c>
      <c r="F1005" s="91" t="n">
        <v>62901000</v>
      </c>
      <c r="G1005" s="91" t="n">
        <v>1801</v>
      </c>
      <c r="H1005" s="92" t="n">
        <v>6879000</v>
      </c>
      <c r="I1005" s="91" t="inlineStr">
        <is>
          <t>5월 자문 수수료 - W컨설팅</t>
        </is>
      </c>
      <c r="J1005" s="91" t="inlineStr">
        <is>
          <t>V10006</t>
        </is>
      </c>
      <c r="K1005" s="91" t="inlineStr">
        <is>
          <t>W컨설팅</t>
        </is>
      </c>
      <c r="M1005" s="9">
        <f>IF($A1005="","",VALUE($A1005&amp;"")*12+VALUE($B1005&amp;""))</f>
        <v/>
      </c>
      <c r="N1005" s="63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3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3">
        <f>IF($A1005="","",IF(COUNTIF(변동분석!$E$7:$E$506,O1005)&gt;0,"Y","N"))</f>
        <v/>
      </c>
      <c r="W1005" s="63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3">
        <f>IF($A1005="","",IFERROR(INDEX(계정매핑!$E$5:$E$504,MATCH($F1005&amp;"",계정매핑!$A$5:$A$504,0))&amp;"","공통비"))</f>
        <v/>
      </c>
      <c r="AF1005" s="63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45790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233000</v>
      </c>
      <c r="I1006" s="91" t="inlineStr">
        <is>
          <t>5월 국내출장 - (법인카드)</t>
        </is>
      </c>
      <c r="J1006" s="91" t="inlineStr">
        <is>
          <t>V10009</t>
        </is>
      </c>
      <c r="K1006" s="91" t="inlineStr">
        <is>
          <t>(법인카드)</t>
        </is>
      </c>
      <c r="M1006" s="9">
        <f>IF($A1006="","",VALUE($A1006&amp;"")*12+VALUE($B1006&amp;""))</f>
        <v/>
      </c>
      <c r="N1006" s="63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3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3">
        <f>IF($A1006="","",IF(COUNTIF(변동분석!$E$7:$E$506,O1006)&gt;0,"Y","N"))</f>
        <v/>
      </c>
      <c r="W1006" s="63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3">
        <f>IF($A1006="","",IFERROR(INDEX(계정매핑!$E$5:$E$504,MATCH($F1006&amp;"",계정매핑!$A$5:$A$504,0))&amp;"","공통비"))</f>
        <v/>
      </c>
      <c r="AF1006" s="63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45790</v>
      </c>
      <c r="E1007" s="91" t="inlineStr">
        <is>
          <t>KR</t>
        </is>
      </c>
      <c r="F1007" s="91" t="n">
        <v>62301000</v>
      </c>
      <c r="G1007" s="91" t="n">
        <v>1601</v>
      </c>
      <c r="H1007" s="92" t="n">
        <v>349000</v>
      </c>
      <c r="I1007" s="91" t="inlineStr">
        <is>
          <t>5월 소모품 구입 - R문구</t>
        </is>
      </c>
      <c r="J1007" s="91" t="inlineStr">
        <is>
          <t>V10021</t>
        </is>
      </c>
      <c r="K1007" s="91" t="inlineStr">
        <is>
          <t>R문구</t>
        </is>
      </c>
      <c r="M1007" s="9">
        <f>IF($A1007="","",VALUE($A1007&amp;"")*12+VALUE($B1007&amp;""))</f>
        <v/>
      </c>
      <c r="N1007" s="63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3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3">
        <f>IF($A1007="","",IF(COUNTIF(변동분석!$E$7:$E$506,O1007)&gt;0,"Y","N"))</f>
        <v/>
      </c>
      <c r="W1007" s="63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3">
        <f>IF($A1007="","",IFERROR(INDEX(계정매핑!$E$5:$E$504,MATCH($F1007&amp;"",계정매핑!$A$5:$A$504,0))&amp;"","공통비"))</f>
        <v/>
      </c>
      <c r="AF1007" s="63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45790</v>
      </c>
      <c r="E1008" s="91" t="inlineStr">
        <is>
          <t>KR</t>
        </is>
      </c>
      <c r="F1008" s="91" t="n">
        <v>62901000</v>
      </c>
      <c r="G1008" s="91" t="n">
        <v>1201</v>
      </c>
      <c r="H1008" s="92" t="n">
        <v>5985000</v>
      </c>
      <c r="I1008" s="91" t="inlineStr">
        <is>
          <t>5월 자문 수수료 - K회계법인</t>
        </is>
      </c>
      <c r="J1008" s="91" t="inlineStr">
        <is>
          <t>V10010</t>
        </is>
      </c>
      <c r="K1008" s="91" t="inlineStr">
        <is>
          <t>K회계법인</t>
        </is>
      </c>
      <c r="M1008" s="9">
        <f>IF($A1008="","",VALUE($A1008&amp;"")*12+VALUE($B1008&amp;""))</f>
        <v/>
      </c>
      <c r="N1008" s="63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3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3">
        <f>IF($A1008="","",IF(COUNTIF(변동분석!$E$7:$E$506,O1008)&gt;0,"Y","N"))</f>
        <v/>
      </c>
      <c r="W1008" s="63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3">
        <f>IF($A1008="","",IFERROR(INDEX(계정매핑!$E$5:$E$504,MATCH($F1008&amp;"",계정매핑!$A$5:$A$504,0))&amp;"","공통비"))</f>
        <v/>
      </c>
      <c r="AF1008" s="63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45791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254000</v>
      </c>
      <c r="I1009" s="91" t="inlineStr">
        <is>
          <t>5월 통신요금 - P통신</t>
        </is>
      </c>
      <c r="J1009" s="91" t="inlineStr">
        <is>
          <t>V10013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3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3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3">
        <f>IF($A1009="","",IF(COUNTIF(변동분석!$E$7:$E$506,O1009)&gt;0,"Y","N"))</f>
        <v/>
      </c>
      <c r="W1009" s="63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3">
        <f>IF($A1009="","",IFERROR(INDEX(계정매핑!$E$5:$E$504,MATCH($F1009&amp;"",계정매핑!$A$5:$A$504,0))&amp;"","공통비"))</f>
        <v/>
      </c>
      <c r="AF1009" s="63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45791</v>
      </c>
      <c r="E1010" s="91" t="inlineStr">
        <is>
          <t>KR</t>
        </is>
      </c>
      <c r="F1010" s="91" t="n">
        <v>62301000</v>
      </c>
      <c r="G1010" s="91" t="n">
        <v>1701</v>
      </c>
      <c r="H1010" s="92" t="n">
        <v>257000</v>
      </c>
      <c r="I1010" s="91" t="inlineStr">
        <is>
          <t>5월 소모품 구입 - Q오피스</t>
        </is>
      </c>
      <c r="J1010" s="91" t="inlineStr">
        <is>
          <t>V10003</t>
        </is>
      </c>
      <c r="K1010" s="91" t="inlineStr">
        <is>
          <t>Q오피스</t>
        </is>
      </c>
      <c r="M1010" s="9">
        <f>IF($A1010="","",VALUE($A1010&amp;"")*12+VALUE($B1010&amp;""))</f>
        <v/>
      </c>
      <c r="N1010" s="63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3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3">
        <f>IF($A1010="","",IF(COUNTIF(변동분석!$E$7:$E$506,O1010)&gt;0,"Y","N"))</f>
        <v/>
      </c>
      <c r="W1010" s="63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3">
        <f>IF($A1010="","",IFERROR(INDEX(계정매핑!$E$5:$E$504,MATCH($F1010&amp;"",계정매핑!$A$5:$A$504,0))&amp;"","공통비"))</f>
        <v/>
      </c>
      <c r="AF1010" s="63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45791</v>
      </c>
      <c r="E1011" s="91" t="inlineStr">
        <is>
          <t>KR</t>
        </is>
      </c>
      <c r="F1011" s="91" t="n">
        <v>62401000</v>
      </c>
      <c r="G1011" s="91" t="n">
        <v>1801</v>
      </c>
      <c r="H1011" s="92" t="n">
        <v>1971000</v>
      </c>
      <c r="I1011" s="91" t="inlineStr">
        <is>
          <t>5월 인쇄물 제작 - G인쇄</t>
        </is>
      </c>
      <c r="J1011" s="91" t="inlineStr">
        <is>
          <t>V10004</t>
        </is>
      </c>
      <c r="K1011" s="91" t="inlineStr">
        <is>
          <t>G인쇄</t>
        </is>
      </c>
      <c r="M1011" s="9">
        <f>IF($A1011="","",VALUE($A1011&amp;"")*12+VALUE($B1011&amp;""))</f>
        <v/>
      </c>
      <c r="N1011" s="63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3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3">
        <f>IF($A1011="","",IF(COUNTIF(변동분석!$E$7:$E$506,O1011)&gt;0,"Y","N"))</f>
        <v/>
      </c>
      <c r="W1011" s="63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3">
        <f>IF($A1011="","",IFERROR(INDEX(계정매핑!$E$5:$E$504,MATCH($F1011&amp;"",계정매핑!$A$5:$A$504,0))&amp;"","공통비"))</f>
        <v/>
      </c>
      <c r="AF1011" s="63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45791</v>
      </c>
      <c r="E1012" s="91" t="inlineStr">
        <is>
          <t>KR</t>
        </is>
      </c>
      <c r="F1012" s="91" t="n">
        <v>63201000</v>
      </c>
      <c r="G1012" s="91" t="n">
        <v>1601</v>
      </c>
      <c r="H1012" s="92" t="n">
        <v>1843000</v>
      </c>
      <c r="I1012" s="91" t="inlineStr">
        <is>
          <t>5월 차량 유지 - H에너지</t>
        </is>
      </c>
      <c r="J1012" s="91" t="inlineStr">
        <is>
          <t>V10029</t>
        </is>
      </c>
      <c r="K1012" s="91" t="inlineStr">
        <is>
          <t>H에너지</t>
        </is>
      </c>
      <c r="M1012" s="9">
        <f>IF($A1012="","",VALUE($A1012&amp;"")*12+VALUE($B1012&amp;""))</f>
        <v/>
      </c>
      <c r="N1012" s="63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3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3">
        <f>IF($A1012="","",IF(COUNTIF(변동분석!$E$7:$E$506,O1012)&gt;0,"Y","N"))</f>
        <v/>
      </c>
      <c r="W1012" s="63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3">
        <f>IF($A1012="","",IFERROR(INDEX(계정매핑!$E$5:$E$504,MATCH($F1012&amp;"",계정매핑!$A$5:$A$504,0))&amp;"","공통비"))</f>
        <v/>
      </c>
      <c r="AF1012" s="63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45791</v>
      </c>
      <c r="E1013" s="91" t="inlineStr">
        <is>
          <t>KR</t>
        </is>
      </c>
      <c r="F1013" s="91" t="n">
        <v>63502000</v>
      </c>
      <c r="G1013" s="91" t="n">
        <v>1902</v>
      </c>
      <c r="H1013" s="92" t="n">
        <v>130622000</v>
      </c>
      <c r="I1013" s="91" t="inlineStr">
        <is>
          <t>5월 유지수수료 - (전속설계사)</t>
        </is>
      </c>
      <c r="J1013" s="91" t="inlineStr">
        <is>
          <t>V10020</t>
        </is>
      </c>
      <c r="K1013" s="91" t="inlineStr">
        <is>
          <t>(전속설계사)</t>
        </is>
      </c>
      <c r="M1013" s="9">
        <f>IF($A1013="","",VALUE($A1013&amp;"")*12+VALUE($B1013&amp;""))</f>
        <v/>
      </c>
      <c r="N1013" s="63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3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3">
        <f>IF($A1013="","",IF(COUNTIF(변동분석!$E$7:$E$506,O1013)&gt;0,"Y","N"))</f>
        <v/>
      </c>
      <c r="W1013" s="63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3">
        <f>IF($A1013="","",IFERROR(INDEX(계정매핑!$E$5:$E$504,MATCH($F1013&amp;"",계정매핑!$A$5:$A$504,0))&amp;"","공통비"))</f>
        <v/>
      </c>
      <c r="AF1013" s="63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45792</v>
      </c>
      <c r="E1014" s="91" t="inlineStr">
        <is>
          <t>KR</t>
        </is>
      </c>
      <c r="F1014" s="91" t="n">
        <v>62101000</v>
      </c>
      <c r="G1014" s="91" t="n">
        <v>1501</v>
      </c>
      <c r="H1014" s="92" t="n">
        <v>337000</v>
      </c>
      <c r="I1014" s="91" t="inlineStr">
        <is>
          <t>5월 국내출장 - L여행사</t>
        </is>
      </c>
      <c r="J1014" s="91" t="inlineStr">
        <is>
          <t>V10017</t>
        </is>
      </c>
      <c r="K1014" s="91" t="inlineStr">
        <is>
          <t>L여행사</t>
        </is>
      </c>
      <c r="M1014" s="9">
        <f>IF($A1014="","",VALUE($A1014&amp;"")*12+VALUE($B1014&amp;""))</f>
        <v/>
      </c>
      <c r="N1014" s="63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3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3">
        <f>IF($A1014="","",IF(COUNTIF(변동분석!$E$7:$E$506,O1014)&gt;0,"Y","N"))</f>
        <v/>
      </c>
      <c r="W1014" s="63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3">
        <f>IF($A1014="","",IFERROR(INDEX(계정매핑!$E$5:$E$504,MATCH($F1014&amp;"",계정매핑!$A$5:$A$504,0))&amp;"","공통비"))</f>
        <v/>
      </c>
      <c r="AF1014" s="63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45792</v>
      </c>
      <c r="E1015" s="91" t="inlineStr">
        <is>
          <t>KR</t>
        </is>
      </c>
      <c r="F1015" s="91" t="n">
        <v>62201000</v>
      </c>
      <c r="G1015" s="91" t="n">
        <v>1101</v>
      </c>
      <c r="H1015" s="92" t="n">
        <v>247000</v>
      </c>
      <c r="I1015" s="91" t="inlineStr">
        <is>
          <t>5월 통신요금 - O텔레콤</t>
        </is>
      </c>
      <c r="J1015" s="91" t="inlineStr">
        <is>
          <t>V10002</t>
        </is>
      </c>
      <c r="K1015" s="91" t="inlineStr">
        <is>
          <t>O텔레콤</t>
        </is>
      </c>
      <c r="M1015" s="9">
        <f>IF($A1015="","",VALUE($A1015&amp;"")*12+VALUE($B1015&amp;""))</f>
        <v/>
      </c>
      <c r="N1015" s="63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3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3">
        <f>IF($A1015="","",IF(COUNTIF(변동분석!$E$7:$E$506,O1015)&gt;0,"Y","N"))</f>
        <v/>
      </c>
      <c r="W1015" s="63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3">
        <f>IF($A1015="","",IFERROR(INDEX(계정매핑!$E$5:$E$504,MATCH($F1015&amp;"",계정매핑!$A$5:$A$504,0))&amp;"","공통비"))</f>
        <v/>
      </c>
      <c r="AF1015" s="63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45792</v>
      </c>
      <c r="E1016" s="91" t="inlineStr">
        <is>
          <t>KR</t>
        </is>
      </c>
      <c r="F1016" s="91" t="n">
        <v>62201000</v>
      </c>
      <c r="G1016" s="91" t="n">
        <v>1801</v>
      </c>
      <c r="H1016" s="92" t="n">
        <v>5667000</v>
      </c>
      <c r="I1016" s="91" t="inlineStr">
        <is>
          <t>5월 통신요금 - O텔레콤</t>
        </is>
      </c>
      <c r="J1016" s="91" t="inlineStr">
        <is>
          <t>V10002</t>
        </is>
      </c>
      <c r="K1016" s="91" t="inlineStr">
        <is>
          <t>O텔레콤</t>
        </is>
      </c>
      <c r="M1016" s="9">
        <f>IF($A1016="","",VALUE($A1016&amp;"")*12+VALUE($B1016&amp;""))</f>
        <v/>
      </c>
      <c r="N1016" s="63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3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3">
        <f>IF($A1016="","",IF(COUNTIF(변동분석!$E$7:$E$506,O1016)&gt;0,"Y","N"))</f>
        <v/>
      </c>
      <c r="W1016" s="63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3">
        <f>IF($A1016="","",IFERROR(INDEX(계정매핑!$E$5:$E$504,MATCH($F1016&amp;"",계정매핑!$A$5:$A$504,0))&amp;"","공통비"))</f>
        <v/>
      </c>
      <c r="AF1016" s="63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45792</v>
      </c>
      <c r="E1017" s="91" t="inlineStr">
        <is>
          <t>KR</t>
        </is>
      </c>
      <c r="F1017" s="91" t="n">
        <v>62501000</v>
      </c>
      <c r="G1017" s="91" t="n">
        <v>1201</v>
      </c>
      <c r="H1017" s="92" t="n">
        <v>201000</v>
      </c>
      <c r="I1017" s="91" t="inlineStr">
        <is>
          <t>5월 회의 다과 - T케이터링</t>
        </is>
      </c>
      <c r="J1017" s="91" t="inlineStr">
        <is>
          <t>V10005</t>
        </is>
      </c>
      <c r="K1017" s="91" t="inlineStr">
        <is>
          <t>T케이터링</t>
        </is>
      </c>
      <c r="M1017" s="9">
        <f>IF($A1017="","",VALUE($A1017&amp;"")*12+VALUE($B1017&amp;""))</f>
        <v/>
      </c>
      <c r="N1017" s="63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3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3">
        <f>IF($A1017="","",IF(COUNTIF(변동분석!$E$7:$E$506,O1017)&gt;0,"Y","N"))</f>
        <v/>
      </c>
      <c r="W1017" s="63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3">
        <f>IF($A1017="","",IFERROR(INDEX(계정매핑!$E$5:$E$504,MATCH($F1017&amp;"",계정매핑!$A$5:$A$504,0))&amp;"","공통비"))</f>
        <v/>
      </c>
      <c r="AF1017" s="63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45792</v>
      </c>
      <c r="E1018" s="91" t="inlineStr">
        <is>
          <t>KR</t>
        </is>
      </c>
      <c r="F1018" s="91" t="n">
        <v>62901000</v>
      </c>
      <c r="G1018" s="91" t="n">
        <v>1951</v>
      </c>
      <c r="H1018" s="92" t="n">
        <v>5196000</v>
      </c>
      <c r="I1018" s="91" t="inlineStr">
        <is>
          <t>5월 자문 수수료 - W컨설팅</t>
        </is>
      </c>
      <c r="J1018" s="91" t="inlineStr">
        <is>
          <t>V10006</t>
        </is>
      </c>
      <c r="K1018" s="91" t="inlineStr">
        <is>
          <t>W컨설팅</t>
        </is>
      </c>
      <c r="M1018" s="9">
        <f>IF($A1018="","",VALUE($A1018&amp;"")*12+VALUE($B1018&amp;""))</f>
        <v/>
      </c>
      <c r="N1018" s="63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3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3">
        <f>IF($A1018="","",IF(COUNTIF(변동분석!$E$7:$E$506,O1018)&gt;0,"Y","N"))</f>
        <v/>
      </c>
      <c r="W1018" s="63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3">
        <f>IF($A1018="","",IFERROR(INDEX(계정매핑!$E$5:$E$504,MATCH($F1018&amp;"",계정매핑!$A$5:$A$504,0))&amp;"","공통비"))</f>
        <v/>
      </c>
      <c r="AF1018" s="63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45793</v>
      </c>
      <c r="E1019" s="91" t="inlineStr">
        <is>
          <t>KR</t>
        </is>
      </c>
      <c r="F1019" s="91" t="n">
        <v>62101000</v>
      </c>
      <c r="G1019" s="91" t="n">
        <v>1401</v>
      </c>
      <c r="H1019" s="92" t="n">
        <v>377000</v>
      </c>
      <c r="I1019" s="91" t="inlineStr">
        <is>
          <t>5월 국내출장 - M항공</t>
        </is>
      </c>
      <c r="J1019" s="91" t="inlineStr">
        <is>
          <t>V10001</t>
        </is>
      </c>
      <c r="K1019" s="91" t="inlineStr">
        <is>
          <t>M항공</t>
        </is>
      </c>
      <c r="M1019" s="9">
        <f>IF($A1019="","",VALUE($A1019&amp;"")*12+VALUE($B1019&amp;""))</f>
        <v/>
      </c>
      <c r="N1019" s="63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3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3">
        <f>IF($A1019="","",IF(COUNTIF(변동분석!$E$7:$E$506,O1019)&gt;0,"Y","N"))</f>
        <v/>
      </c>
      <c r="W1019" s="63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3">
        <f>IF($A1019="","",IFERROR(INDEX(계정매핑!$E$5:$E$504,MATCH($F1019&amp;"",계정매핑!$A$5:$A$504,0))&amp;"","공통비"))</f>
        <v/>
      </c>
      <c r="AF1019" s="63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45793</v>
      </c>
      <c r="E1020" s="91" t="inlineStr">
        <is>
          <t>KR</t>
        </is>
      </c>
      <c r="F1020" s="91" t="n">
        <v>62101000</v>
      </c>
      <c r="G1020" s="91" t="n">
        <v>1602</v>
      </c>
      <c r="H1020" s="92" t="n">
        <v>1722000</v>
      </c>
      <c r="I1020" s="91" t="inlineStr">
        <is>
          <t>5월 국내출장 - L여행사</t>
        </is>
      </c>
      <c r="J1020" s="91" t="inlineStr">
        <is>
          <t>V10017</t>
        </is>
      </c>
      <c r="K1020" s="91" t="inlineStr">
        <is>
          <t>L여행사</t>
        </is>
      </c>
      <c r="M1020" s="9">
        <f>IF($A1020="","",VALUE($A1020&amp;"")*12+VALUE($B1020&amp;""))</f>
        <v/>
      </c>
      <c r="N1020" s="63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3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3">
        <f>IF($A1020="","",IF(COUNTIF(변동분석!$E$7:$E$506,O1020)&gt;0,"Y","N"))</f>
        <v/>
      </c>
      <c r="W1020" s="63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3">
        <f>IF($A1020="","",IFERROR(INDEX(계정매핑!$E$5:$E$504,MATCH($F1020&amp;"",계정매핑!$A$5:$A$504,0))&amp;"","공통비"))</f>
        <v/>
      </c>
      <c r="AF1020" s="63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45793</v>
      </c>
      <c r="E1021" s="91" t="inlineStr">
        <is>
          <t>KR</t>
        </is>
      </c>
      <c r="F1021" s="91" t="n">
        <v>62102000</v>
      </c>
      <c r="G1021" s="91" t="n">
        <v>1101</v>
      </c>
      <c r="H1021" s="92" t="n">
        <v>109000</v>
      </c>
      <c r="I1021" s="91" t="inlineStr">
        <is>
          <t>5월 해외출장 - M항공</t>
        </is>
      </c>
      <c r="J1021" s="91" t="inlineStr">
        <is>
          <t>V10001</t>
        </is>
      </c>
      <c r="K1021" s="91" t="inlineStr">
        <is>
          <t>M항공</t>
        </is>
      </c>
      <c r="M1021" s="9">
        <f>IF($A1021="","",VALUE($A1021&amp;"")*12+VALUE($B1021&amp;""))</f>
        <v/>
      </c>
      <c r="N1021" s="63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3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3">
        <f>IF($A1021="","",IF(COUNTIF(변동분석!$E$7:$E$506,O1021)&gt;0,"Y","N"))</f>
        <v/>
      </c>
      <c r="W1021" s="63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3">
        <f>IF($A1021="","",IFERROR(INDEX(계정매핑!$E$5:$E$504,MATCH($F1021&amp;"",계정매핑!$A$5:$A$504,0))&amp;"","공통비"))</f>
        <v/>
      </c>
      <c r="AF1021" s="63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45793</v>
      </c>
      <c r="E1022" s="91" t="inlineStr">
        <is>
          <t>KR</t>
        </is>
      </c>
      <c r="F1022" s="91" t="n">
        <v>62201000</v>
      </c>
      <c r="G1022" s="91" t="n">
        <v>1301</v>
      </c>
      <c r="H1022" s="92" t="n">
        <v>176000</v>
      </c>
      <c r="I1022" s="91" t="inlineStr">
        <is>
          <t>5월 통신요금 - P통신</t>
        </is>
      </c>
      <c r="J1022" s="91" t="inlineStr">
        <is>
          <t>V10013</t>
        </is>
      </c>
      <c r="K1022" s="91" t="inlineStr">
        <is>
          <t>P통신</t>
        </is>
      </c>
      <c r="M1022" s="9">
        <f>IF($A1022="","",VALUE($A1022&amp;"")*12+VALUE($B1022&amp;""))</f>
        <v/>
      </c>
      <c r="N1022" s="63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3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3">
        <f>IF($A1022="","",IF(COUNTIF(변동분석!$E$7:$E$506,O1022)&gt;0,"Y","N"))</f>
        <v/>
      </c>
      <c r="W1022" s="63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3">
        <f>IF($A1022="","",IFERROR(INDEX(계정매핑!$E$5:$E$504,MATCH($F1022&amp;"",계정매핑!$A$5:$A$504,0))&amp;"","공통비"))</f>
        <v/>
      </c>
      <c r="AF1022" s="63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45793</v>
      </c>
      <c r="E1023" s="91" t="inlineStr">
        <is>
          <t>KR</t>
        </is>
      </c>
      <c r="F1023" s="91" t="n">
        <v>62501000</v>
      </c>
      <c r="G1023" s="91" t="n">
        <v>1701</v>
      </c>
      <c r="H1023" s="92" t="n">
        <v>131000</v>
      </c>
      <c r="I1023" s="91" t="inlineStr">
        <is>
          <t>5월 회의 다과 - T케이터링</t>
        </is>
      </c>
      <c r="J1023" s="91" t="inlineStr">
        <is>
          <t>V10005</t>
        </is>
      </c>
      <c r="K1023" s="91" t="inlineStr">
        <is>
          <t>T케이터링</t>
        </is>
      </c>
      <c r="M1023" s="9">
        <f>IF($A1023="","",VALUE($A1023&amp;"")*12+VALUE($B1023&amp;""))</f>
        <v/>
      </c>
      <c r="N1023" s="63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3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3">
        <f>IF($A1023="","",IF(COUNTIF(변동분석!$E$7:$E$506,O1023)&gt;0,"Y","N"))</f>
        <v/>
      </c>
      <c r="W1023" s="63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3">
        <f>IF($A1023="","",IFERROR(INDEX(계정매핑!$E$5:$E$504,MATCH($F1023&amp;"",계정매핑!$A$5:$A$504,0))&amp;"","공통비"))</f>
        <v/>
      </c>
      <c r="AF1023" s="63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45793</v>
      </c>
      <c r="E1024" s="91" t="inlineStr">
        <is>
          <t>KR</t>
        </is>
      </c>
      <c r="F1024" s="91" t="n">
        <v>62801000</v>
      </c>
      <c r="G1024" s="91" t="n">
        <v>1301</v>
      </c>
      <c r="H1024" s="92" t="n">
        <v>4641000</v>
      </c>
      <c r="I1024" s="91" t="inlineStr">
        <is>
          <t>5월 사내교육 - U에듀</t>
        </is>
      </c>
      <c r="J1024" s="91" t="inlineStr">
        <is>
          <t>V10030</t>
        </is>
      </c>
      <c r="K1024" s="91" t="inlineStr">
        <is>
          <t>U에듀</t>
        </is>
      </c>
      <c r="M1024" s="9">
        <f>IF($A1024="","",VALUE($A1024&amp;"")*12+VALUE($B1024&amp;""))</f>
        <v/>
      </c>
      <c r="N1024" s="63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3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3">
        <f>IF($A1024="","",IF(COUNTIF(변동분석!$E$7:$E$506,O1024)&gt;0,"Y","N"))</f>
        <v/>
      </c>
      <c r="W1024" s="63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3">
        <f>IF($A1024="","",IFERROR(INDEX(계정매핑!$E$5:$E$504,MATCH($F1024&amp;"",계정매핑!$A$5:$A$504,0))&amp;"","공통비"))</f>
        <v/>
      </c>
      <c r="AF1024" s="63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45793</v>
      </c>
      <c r="E1025" s="91" t="inlineStr">
        <is>
          <t>KR</t>
        </is>
      </c>
      <c r="F1025" s="91" t="n">
        <v>63201000</v>
      </c>
      <c r="G1025" s="91" t="n">
        <v>1602</v>
      </c>
      <c r="H1025" s="92" t="n">
        <v>5404000</v>
      </c>
      <c r="I1025" s="91" t="inlineStr">
        <is>
          <t>5월 차량 유지 - D정비</t>
        </is>
      </c>
      <c r="J1025" s="91" t="inlineStr">
        <is>
          <t>V10024</t>
        </is>
      </c>
      <c r="K1025" s="91" t="inlineStr">
        <is>
          <t>D정비</t>
        </is>
      </c>
      <c r="M1025" s="9">
        <f>IF($A1025="","",VALUE($A1025&amp;"")*12+VALUE($B1025&amp;""))</f>
        <v/>
      </c>
      <c r="N1025" s="63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3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3">
        <f>IF($A1025="","",IF(COUNTIF(변동분석!$E$7:$E$506,O1025)&gt;0,"Y","N"))</f>
        <v/>
      </c>
      <c r="W1025" s="63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3">
        <f>IF($A1025="","",IFERROR(INDEX(계정매핑!$E$5:$E$504,MATCH($F1025&amp;"",계정매핑!$A$5:$A$504,0))&amp;"","공통비"))</f>
        <v/>
      </c>
      <c r="AF1025" s="63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45794</v>
      </c>
      <c r="E1026" s="91" t="inlineStr">
        <is>
          <t>KR</t>
        </is>
      </c>
      <c r="F1026" s="91" t="n">
        <v>62101000</v>
      </c>
      <c r="G1026" s="91" t="n">
        <v>1101</v>
      </c>
      <c r="H1026" s="92" t="n">
        <v>428000</v>
      </c>
      <c r="I1026" s="91" t="inlineStr">
        <is>
          <t>5월 국내출장 - L여행사</t>
        </is>
      </c>
      <c r="J1026" s="91" t="inlineStr">
        <is>
          <t>V10017</t>
        </is>
      </c>
      <c r="K1026" s="91" t="inlineStr">
        <is>
          <t>L여행사</t>
        </is>
      </c>
      <c r="M1026" s="9">
        <f>IF($A1026="","",VALUE($A1026&amp;"")*12+VALUE($B1026&amp;""))</f>
        <v/>
      </c>
      <c r="N1026" s="63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3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3">
        <f>IF($A1026="","",IF(COUNTIF(변동분석!$E$7:$E$506,O1026)&gt;0,"Y","N"))</f>
        <v/>
      </c>
      <c r="W1026" s="63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3">
        <f>IF($A1026="","",IFERROR(INDEX(계정매핑!$E$5:$E$504,MATCH($F1026&amp;"",계정매핑!$A$5:$A$504,0))&amp;"","공통비"))</f>
        <v/>
      </c>
      <c r="AF1026" s="63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45794</v>
      </c>
      <c r="E1027" s="91" t="inlineStr">
        <is>
          <t>KR</t>
        </is>
      </c>
      <c r="F1027" s="91" t="n">
        <v>62101000</v>
      </c>
      <c r="G1027" s="91" t="n">
        <v>1201</v>
      </c>
      <c r="H1027" s="92" t="n">
        <v>186000</v>
      </c>
      <c r="I1027" s="91" t="inlineStr">
        <is>
          <t>5월 국내출장 - L여행사</t>
        </is>
      </c>
      <c r="J1027" s="91" t="inlineStr">
        <is>
          <t>V10017</t>
        </is>
      </c>
      <c r="K1027" s="91" t="inlineStr">
        <is>
          <t>L여행사</t>
        </is>
      </c>
      <c r="M1027" s="9">
        <f>IF($A1027="","",VALUE($A1027&amp;"")*12+VALUE($B1027&amp;""))</f>
        <v/>
      </c>
      <c r="N1027" s="63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3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3">
        <f>IF($A1027="","",IF(COUNTIF(변동분석!$E$7:$E$506,O1027)&gt;0,"Y","N"))</f>
        <v/>
      </c>
      <c r="W1027" s="63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3">
        <f>IF($A1027="","",IFERROR(INDEX(계정매핑!$E$5:$E$504,MATCH($F1027&amp;"",계정매핑!$A$5:$A$504,0))&amp;"","공통비"))</f>
        <v/>
      </c>
      <c r="AF1027" s="63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45794</v>
      </c>
      <c r="E1028" s="91" t="inlineStr">
        <is>
          <t>KR</t>
        </is>
      </c>
      <c r="F1028" s="91" t="n">
        <v>62101000</v>
      </c>
      <c r="G1028" s="91" t="n">
        <v>1701</v>
      </c>
      <c r="H1028" s="92" t="n">
        <v>173000</v>
      </c>
      <c r="I1028" s="91" t="inlineStr">
        <is>
          <t>5월 국내출장 - M항공</t>
        </is>
      </c>
      <c r="J1028" s="91" t="inlineStr">
        <is>
          <t>V10001</t>
        </is>
      </c>
      <c r="K1028" s="91" t="inlineStr">
        <is>
          <t>M항공</t>
        </is>
      </c>
      <c r="M1028" s="9">
        <f>IF($A1028="","",VALUE($A1028&amp;"")*12+VALUE($B1028&amp;""))</f>
        <v/>
      </c>
      <c r="N1028" s="63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3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3">
        <f>IF($A1028="","",IF(COUNTIF(변동분석!$E$7:$E$506,O1028)&gt;0,"Y","N"))</f>
        <v/>
      </c>
      <c r="W1028" s="63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3">
        <f>IF($A1028="","",IFERROR(INDEX(계정매핑!$E$5:$E$504,MATCH($F1028&amp;"",계정매핑!$A$5:$A$504,0))&amp;"","공통비"))</f>
        <v/>
      </c>
      <c r="AF1028" s="63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45794</v>
      </c>
      <c r="E1029" s="91" t="inlineStr">
        <is>
          <t>KR</t>
        </is>
      </c>
      <c r="F1029" s="91" t="n">
        <v>62102000</v>
      </c>
      <c r="G1029" s="91" t="n">
        <v>1201</v>
      </c>
      <c r="H1029" s="92" t="n">
        <v>61000</v>
      </c>
      <c r="I1029" s="91" t="inlineStr">
        <is>
          <t>5월 해외출장 - M항공</t>
        </is>
      </c>
      <c r="J1029" s="91" t="inlineStr">
        <is>
          <t>V10001</t>
        </is>
      </c>
      <c r="K1029" s="91" t="inlineStr">
        <is>
          <t>M항공</t>
        </is>
      </c>
      <c r="M1029" s="9">
        <f>IF($A1029="","",VALUE($A1029&amp;"")*12+VALUE($B1029&amp;""))</f>
        <v/>
      </c>
      <c r="N1029" s="63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3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3">
        <f>IF($A1029="","",IF(COUNTIF(변동분석!$E$7:$E$506,O1029)&gt;0,"Y","N"))</f>
        <v/>
      </c>
      <c r="W1029" s="63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3">
        <f>IF($A1029="","",IFERROR(INDEX(계정매핑!$E$5:$E$504,MATCH($F1029&amp;"",계정매핑!$A$5:$A$504,0))&amp;"","공통비"))</f>
        <v/>
      </c>
      <c r="AF1029" s="63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45794</v>
      </c>
      <c r="E1030" s="91" t="inlineStr">
        <is>
          <t>KR</t>
        </is>
      </c>
      <c r="F1030" s="91" t="n">
        <v>62201000</v>
      </c>
      <c r="G1030" s="91" t="n">
        <v>1201</v>
      </c>
      <c r="H1030" s="92" t="n">
        <v>173000</v>
      </c>
      <c r="I1030" s="91" t="inlineStr">
        <is>
          <t>5월 통신요금 - O텔레콤</t>
        </is>
      </c>
      <c r="J1030" s="91" t="inlineStr">
        <is>
          <t>V10002</t>
        </is>
      </c>
      <c r="K1030" s="91" t="inlineStr">
        <is>
          <t>O텔레콤</t>
        </is>
      </c>
      <c r="M1030" s="9">
        <f>IF($A1030="","",VALUE($A1030&amp;"")*12+VALUE($B1030&amp;""))</f>
        <v/>
      </c>
      <c r="N1030" s="63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3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3">
        <f>IF($A1030="","",IF(COUNTIF(변동분석!$E$7:$E$506,O1030)&gt;0,"Y","N"))</f>
        <v/>
      </c>
      <c r="W1030" s="63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3">
        <f>IF($A1030="","",IFERROR(INDEX(계정매핑!$E$5:$E$504,MATCH($F1030&amp;"",계정매핑!$A$5:$A$504,0))&amp;"","공통비"))</f>
        <v/>
      </c>
      <c r="AF1030" s="63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45794</v>
      </c>
      <c r="E1031" s="91" t="inlineStr">
        <is>
          <t>KR</t>
        </is>
      </c>
      <c r="F1031" s="91" t="n">
        <v>62301000</v>
      </c>
      <c r="G1031" s="91" t="n">
        <v>1701</v>
      </c>
      <c r="H1031" s="92" t="n">
        <v>251000</v>
      </c>
      <c r="I1031" s="91" t="inlineStr">
        <is>
          <t>5월 소모품 구입 - R문구</t>
        </is>
      </c>
      <c r="J1031" s="91" t="inlineStr">
        <is>
          <t>V10021</t>
        </is>
      </c>
      <c r="K1031" s="91" t="inlineStr">
        <is>
          <t>R문구</t>
        </is>
      </c>
      <c r="M1031" s="9">
        <f>IF($A1031="","",VALUE($A1031&amp;"")*12+VALUE($B1031&amp;""))</f>
        <v/>
      </c>
      <c r="N1031" s="63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3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3">
        <f>IF($A1031="","",IF(COUNTIF(변동분석!$E$7:$E$506,O1031)&gt;0,"Y","N"))</f>
        <v/>
      </c>
      <c r="W1031" s="63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3">
        <f>IF($A1031="","",IFERROR(INDEX(계정매핑!$E$5:$E$504,MATCH($F1031&amp;"",계정매핑!$A$5:$A$504,0))&amp;"","공통비"))</f>
        <v/>
      </c>
      <c r="AF1031" s="63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45794</v>
      </c>
      <c r="E1032" s="91" t="inlineStr">
        <is>
          <t>KR</t>
        </is>
      </c>
      <c r="F1032" s="91" t="n">
        <v>62601000</v>
      </c>
      <c r="G1032" s="91" t="n">
        <v>1602</v>
      </c>
      <c r="H1032" s="92" t="n">
        <v>1601000</v>
      </c>
      <c r="I1032" s="91" t="inlineStr">
        <is>
          <t>5월 업무추진 - (법인카드)</t>
        </is>
      </c>
      <c r="J1032" s="91" t="inlineStr">
        <is>
          <t>V10009</t>
        </is>
      </c>
      <c r="K1032" s="91" t="inlineStr">
        <is>
          <t>(법인카드)</t>
        </is>
      </c>
      <c r="M1032" s="9">
        <f>IF($A1032="","",VALUE($A1032&amp;"")*12+VALUE($B1032&amp;""))</f>
        <v/>
      </c>
      <c r="N1032" s="63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3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3">
        <f>IF($A1032="","",IF(COUNTIF(변동분석!$E$7:$E$506,O1032)&gt;0,"Y","N"))</f>
        <v/>
      </c>
      <c r="W1032" s="63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3">
        <f>IF($A1032="","",IFERROR(INDEX(계정매핑!$E$5:$E$504,MATCH($F1032&amp;"",계정매핑!$A$5:$A$504,0))&amp;"","공통비"))</f>
        <v/>
      </c>
      <c r="AF1032" s="63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45794</v>
      </c>
      <c r="E1033" s="91" t="inlineStr">
        <is>
          <t>KR</t>
        </is>
      </c>
      <c r="F1033" s="91" t="n">
        <v>62901000</v>
      </c>
      <c r="G1033" s="91" t="n">
        <v>1101</v>
      </c>
      <c r="H1033" s="92" t="n">
        <v>3888000</v>
      </c>
      <c r="I1033" s="91" t="inlineStr">
        <is>
          <t>5월 자문 수수료 - K회계법인</t>
        </is>
      </c>
      <c r="J1033" s="91" t="inlineStr">
        <is>
          <t>V10010</t>
        </is>
      </c>
      <c r="K1033" s="91" t="inlineStr">
        <is>
          <t>K회계법인</t>
        </is>
      </c>
      <c r="M1033" s="9">
        <f>IF($A1033="","",VALUE($A1033&amp;"")*12+VALUE($B1033&amp;""))</f>
        <v/>
      </c>
      <c r="N1033" s="63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3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3">
        <f>IF($A1033="","",IF(COUNTIF(변동분석!$E$7:$E$506,O1033)&gt;0,"Y","N"))</f>
        <v/>
      </c>
      <c r="W1033" s="63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3">
        <f>IF($A1033="","",IFERROR(INDEX(계정매핑!$E$5:$E$504,MATCH($F1033&amp;"",계정매핑!$A$5:$A$504,0))&amp;"","공통비"))</f>
        <v/>
      </c>
      <c r="AF1033" s="63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45794</v>
      </c>
      <c r="E1034" s="91" t="inlineStr">
        <is>
          <t>KR</t>
        </is>
      </c>
      <c r="F1034" s="91" t="n">
        <v>62901000</v>
      </c>
      <c r="G1034" s="91" t="n">
        <v>1801</v>
      </c>
      <c r="H1034" s="92" t="n">
        <v>12063000</v>
      </c>
      <c r="I1034" s="91" t="inlineStr">
        <is>
          <t>5월 자문 수수료 - W컨설팅</t>
        </is>
      </c>
      <c r="J1034" s="91" t="inlineStr">
        <is>
          <t>V10006</t>
        </is>
      </c>
      <c r="K1034" s="91" t="inlineStr">
        <is>
          <t>W컨설팅</t>
        </is>
      </c>
      <c r="M1034" s="9">
        <f>IF($A1034="","",VALUE($A1034&amp;"")*12+VALUE($B1034&amp;""))</f>
        <v/>
      </c>
      <c r="N1034" s="63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3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3">
        <f>IF($A1034="","",IF(COUNTIF(변동분석!$E$7:$E$506,O1034)&gt;0,"Y","N"))</f>
        <v/>
      </c>
      <c r="W1034" s="63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3">
        <f>IF($A1034="","",IFERROR(INDEX(계정매핑!$E$5:$E$504,MATCH($F1034&amp;"",계정매핑!$A$5:$A$504,0))&amp;"","공통비"))</f>
        <v/>
      </c>
      <c r="AF1034" s="63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45794</v>
      </c>
      <c r="E1035" s="91" t="inlineStr">
        <is>
          <t>KR</t>
        </is>
      </c>
      <c r="F1035" s="91" t="n">
        <v>62902000</v>
      </c>
      <c r="G1035" s="91" t="n">
        <v>1201</v>
      </c>
      <c r="H1035" s="92" t="n">
        <v>3450000</v>
      </c>
      <c r="I1035" s="91" t="inlineStr">
        <is>
          <t>5월 업무 위탁 수수료 - X서비스</t>
        </is>
      </c>
      <c r="J1035" s="91" t="inlineStr">
        <is>
          <t>V10019</t>
        </is>
      </c>
      <c r="K1035" s="91" t="inlineStr">
        <is>
          <t>X서비스</t>
        </is>
      </c>
      <c r="M1035" s="9">
        <f>IF($A1035="","",VALUE($A1035&amp;"")*12+VALUE($B1035&amp;""))</f>
        <v/>
      </c>
      <c r="N1035" s="63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3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3">
        <f>IF($A1035="","",IF(COUNTIF(변동분석!$E$7:$E$506,O1035)&gt;0,"Y","N"))</f>
        <v/>
      </c>
      <c r="W1035" s="63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3">
        <f>IF($A1035="","",IFERROR(INDEX(계정매핑!$E$5:$E$504,MATCH($F1035&amp;"",계정매핑!$A$5:$A$504,0))&amp;"","공통비"))</f>
        <v/>
      </c>
      <c r="AF1035" s="63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45795</v>
      </c>
      <c r="E1036" s="91" t="inlineStr">
        <is>
          <t>KR</t>
        </is>
      </c>
      <c r="F1036" s="91" t="n">
        <v>62101000</v>
      </c>
      <c r="G1036" s="91" t="n">
        <v>1101</v>
      </c>
      <c r="H1036" s="92" t="n">
        <v>368000</v>
      </c>
      <c r="I1036" s="91" t="inlineStr">
        <is>
          <t>5월 국내출장 - M항공</t>
        </is>
      </c>
      <c r="J1036" s="91" t="inlineStr">
        <is>
          <t>V10001</t>
        </is>
      </c>
      <c r="K1036" s="91" t="inlineStr">
        <is>
          <t>M항공</t>
        </is>
      </c>
      <c r="M1036" s="9">
        <f>IF($A1036="","",VALUE($A1036&amp;"")*12+VALUE($B1036&amp;""))</f>
        <v/>
      </c>
      <c r="N1036" s="63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3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3">
        <f>IF($A1036="","",IF(COUNTIF(변동분석!$E$7:$E$506,O1036)&gt;0,"Y","N"))</f>
        <v/>
      </c>
      <c r="W1036" s="63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3">
        <f>IF($A1036="","",IFERROR(INDEX(계정매핑!$E$5:$E$504,MATCH($F1036&amp;"",계정매핑!$A$5:$A$504,0))&amp;"","공통비"))</f>
        <v/>
      </c>
      <c r="AF1036" s="63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45795</v>
      </c>
      <c r="E1037" s="91" t="inlineStr">
        <is>
          <t>KR</t>
        </is>
      </c>
      <c r="F1037" s="91" t="n">
        <v>62102000</v>
      </c>
      <c r="G1037" s="91" t="n">
        <v>1701</v>
      </c>
      <c r="H1037" s="92" t="n">
        <v>47000</v>
      </c>
      <c r="I1037" s="91" t="inlineStr">
        <is>
          <t>5월 해외출장 - N호텔</t>
        </is>
      </c>
      <c r="J1037" s="91" t="inlineStr">
        <is>
          <t>V10008</t>
        </is>
      </c>
      <c r="K1037" s="91" t="inlineStr">
        <is>
          <t>N호텔</t>
        </is>
      </c>
      <c r="M1037" s="9">
        <f>IF($A1037="","",VALUE($A1037&amp;"")*12+VALUE($B1037&amp;""))</f>
        <v/>
      </c>
      <c r="N1037" s="63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3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3">
        <f>IF($A1037="","",IF(COUNTIF(변동분석!$E$7:$E$506,O1037)&gt;0,"Y","N"))</f>
        <v/>
      </c>
      <c r="W1037" s="63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3">
        <f>IF($A1037="","",IFERROR(INDEX(계정매핑!$E$5:$E$504,MATCH($F1037&amp;"",계정매핑!$A$5:$A$504,0))&amp;"","공통비"))</f>
        <v/>
      </c>
      <c r="AF1037" s="63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45795</v>
      </c>
      <c r="E1038" s="91" t="inlineStr">
        <is>
          <t>KR</t>
        </is>
      </c>
      <c r="F1038" s="91" t="n">
        <v>62102000</v>
      </c>
      <c r="G1038" s="91" t="n">
        <v>1801</v>
      </c>
      <c r="H1038" s="92" t="n">
        <v>61000</v>
      </c>
      <c r="I1038" s="91" t="inlineStr">
        <is>
          <t>5월 해외출장 - N호텔</t>
        </is>
      </c>
      <c r="J1038" s="91" t="inlineStr">
        <is>
          <t>V10008</t>
        </is>
      </c>
      <c r="K1038" s="91" t="inlineStr">
        <is>
          <t>N호텔</t>
        </is>
      </c>
      <c r="M1038" s="9">
        <f>IF($A1038="","",VALUE($A1038&amp;"")*12+VALUE($B1038&amp;""))</f>
        <v/>
      </c>
      <c r="N1038" s="63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3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3">
        <f>IF($A1038="","",IF(COUNTIF(변동분석!$E$7:$E$506,O1038)&gt;0,"Y","N"))</f>
        <v/>
      </c>
      <c r="W1038" s="63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3">
        <f>IF($A1038="","",IFERROR(INDEX(계정매핑!$E$5:$E$504,MATCH($F1038&amp;"",계정매핑!$A$5:$A$504,0))&amp;"","공통비"))</f>
        <v/>
      </c>
      <c r="AF1038" s="63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45795</v>
      </c>
      <c r="E1039" s="91" t="inlineStr">
        <is>
          <t>KR</t>
        </is>
      </c>
      <c r="F1039" s="91" t="n">
        <v>62201000</v>
      </c>
      <c r="G1039" s="91" t="n">
        <v>1601</v>
      </c>
      <c r="H1039" s="92" t="n">
        <v>380000</v>
      </c>
      <c r="I1039" s="91" t="inlineStr">
        <is>
          <t>5월 통신요금 - P통신</t>
        </is>
      </c>
      <c r="J1039" s="91" t="inlineStr">
        <is>
          <t>V10013</t>
        </is>
      </c>
      <c r="K1039" s="91" t="inlineStr">
        <is>
          <t>P통신</t>
        </is>
      </c>
      <c r="M1039" s="9">
        <f>IF($A1039="","",VALUE($A1039&amp;"")*12+VALUE($B1039&amp;""))</f>
        <v/>
      </c>
      <c r="N1039" s="63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3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3">
        <f>IF($A1039="","",IF(COUNTIF(변동분석!$E$7:$E$506,O1039)&gt;0,"Y","N"))</f>
        <v/>
      </c>
      <c r="W1039" s="63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3">
        <f>IF($A1039="","",IFERROR(INDEX(계정매핑!$E$5:$E$504,MATCH($F1039&amp;"",계정매핑!$A$5:$A$504,0))&amp;"","공통비"))</f>
        <v/>
      </c>
      <c r="AF1039" s="63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45795</v>
      </c>
      <c r="E1040" s="91" t="inlineStr">
        <is>
          <t>KR</t>
        </is>
      </c>
      <c r="F1040" s="91" t="n">
        <v>62201000</v>
      </c>
      <c r="G1040" s="91" t="n">
        <v>1602</v>
      </c>
      <c r="H1040" s="92" t="n">
        <v>607000</v>
      </c>
      <c r="I1040" s="91" t="inlineStr">
        <is>
          <t>5월 통신요금 - P통신</t>
        </is>
      </c>
      <c r="J1040" s="91" t="inlineStr">
        <is>
          <t>V10013</t>
        </is>
      </c>
      <c r="K1040" s="91" t="inlineStr">
        <is>
          <t>P통신</t>
        </is>
      </c>
      <c r="M1040" s="9">
        <f>IF($A1040="","",VALUE($A1040&amp;"")*12+VALUE($B1040&amp;""))</f>
        <v/>
      </c>
      <c r="N1040" s="63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3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3">
        <f>IF($A1040="","",IF(COUNTIF(변동분석!$E$7:$E$506,O1040)&gt;0,"Y","N"))</f>
        <v/>
      </c>
      <c r="W1040" s="63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3">
        <f>IF($A1040="","",IFERROR(INDEX(계정매핑!$E$5:$E$504,MATCH($F1040&amp;"",계정매핑!$A$5:$A$504,0))&amp;"","공통비"))</f>
        <v/>
      </c>
      <c r="AF1040" s="63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45795</v>
      </c>
      <c r="E1041" s="91" t="inlineStr">
        <is>
          <t>KR</t>
        </is>
      </c>
      <c r="F1041" s="91" t="n">
        <v>62301000</v>
      </c>
      <c r="G1041" s="91" t="n">
        <v>1301</v>
      </c>
      <c r="H1041" s="92" t="n">
        <v>204000</v>
      </c>
      <c r="I1041" s="91" t="inlineStr">
        <is>
          <t>5월 소모품 구입 - Q오피스</t>
        </is>
      </c>
      <c r="J1041" s="91" t="inlineStr">
        <is>
          <t>V10003</t>
        </is>
      </c>
      <c r="K1041" s="91" t="inlineStr">
        <is>
          <t>Q오피스</t>
        </is>
      </c>
      <c r="M1041" s="9">
        <f>IF($A1041="","",VALUE($A1041&amp;"")*12+VALUE($B1041&amp;""))</f>
        <v/>
      </c>
      <c r="N1041" s="63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3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3">
        <f>IF($A1041="","",IF(COUNTIF(변동분석!$E$7:$E$506,O1041)&gt;0,"Y","N"))</f>
        <v/>
      </c>
      <c r="W1041" s="63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3">
        <f>IF($A1041="","",IFERROR(INDEX(계정매핑!$E$5:$E$504,MATCH($F1041&amp;"",계정매핑!$A$5:$A$504,0))&amp;"","공통비"))</f>
        <v/>
      </c>
      <c r="AF1041" s="63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45795</v>
      </c>
      <c r="E1042" s="91" t="inlineStr">
        <is>
          <t>KR</t>
        </is>
      </c>
      <c r="F1042" s="91" t="n">
        <v>62301000</v>
      </c>
      <c r="G1042" s="91" t="n">
        <v>1801</v>
      </c>
      <c r="H1042" s="92" t="n">
        <v>460000</v>
      </c>
      <c r="I1042" s="91" t="inlineStr">
        <is>
          <t>5월 소모품 구입 - Q오피스</t>
        </is>
      </c>
      <c r="J1042" s="91" t="inlineStr">
        <is>
          <t>V10003</t>
        </is>
      </c>
      <c r="K1042" s="91" t="inlineStr">
        <is>
          <t>Q오피스</t>
        </is>
      </c>
      <c r="M1042" s="9">
        <f>IF($A1042="","",VALUE($A1042&amp;"")*12+VALUE($B1042&amp;""))</f>
        <v/>
      </c>
      <c r="N1042" s="63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3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3">
        <f>IF($A1042="","",IF(COUNTIF(변동분석!$E$7:$E$506,O1042)&gt;0,"Y","N"))</f>
        <v/>
      </c>
      <c r="W1042" s="63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3">
        <f>IF($A1042="","",IFERROR(INDEX(계정매핑!$E$5:$E$504,MATCH($F1042&amp;"",계정매핑!$A$5:$A$504,0))&amp;"","공통비"))</f>
        <v/>
      </c>
      <c r="AF1042" s="63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45795</v>
      </c>
      <c r="E1043" s="91" t="inlineStr">
        <is>
          <t>KR</t>
        </is>
      </c>
      <c r="F1043" s="91" t="n">
        <v>62801000</v>
      </c>
      <c r="G1043" s="91" t="n">
        <v>1301</v>
      </c>
      <c r="H1043" s="92" t="n">
        <v>4565000</v>
      </c>
      <c r="I1043" s="91" t="inlineStr">
        <is>
          <t>5월 사내교육 - (사내강사료)</t>
        </is>
      </c>
      <c r="J1043" s="91" t="inlineStr">
        <is>
          <t>V10023</t>
        </is>
      </c>
      <c r="K1043" s="91" t="inlineStr">
        <is>
          <t>(사내강사료)</t>
        </is>
      </c>
      <c r="M1043" s="9">
        <f>IF($A1043="","",VALUE($A1043&amp;"")*12+VALUE($B1043&amp;""))</f>
        <v/>
      </c>
      <c r="N1043" s="63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3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3">
        <f>IF($A1043="","",IF(COUNTIF(변동분석!$E$7:$E$506,O1043)&gt;0,"Y","N"))</f>
        <v/>
      </c>
      <c r="W1043" s="63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3">
        <f>IF($A1043="","",IFERROR(INDEX(계정매핑!$E$5:$E$504,MATCH($F1043&amp;"",계정매핑!$A$5:$A$504,0))&amp;"","공통비"))</f>
        <v/>
      </c>
      <c r="AF1043" s="63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45795</v>
      </c>
      <c r="E1044" s="91" t="inlineStr">
        <is>
          <t>KR</t>
        </is>
      </c>
      <c r="F1044" s="91" t="n">
        <v>62901000</v>
      </c>
      <c r="G1044" s="91" t="n">
        <v>1101</v>
      </c>
      <c r="H1044" s="92" t="n">
        <v>2652000</v>
      </c>
      <c r="I1044" s="91" t="inlineStr">
        <is>
          <t>5월 자문 수수료 - K회계법인</t>
        </is>
      </c>
      <c r="J1044" s="91" t="inlineStr">
        <is>
          <t>V10010</t>
        </is>
      </c>
      <c r="K1044" s="91" t="inlineStr">
        <is>
          <t>K회계법인</t>
        </is>
      </c>
      <c r="M1044" s="9">
        <f>IF($A1044="","",VALUE($A1044&amp;"")*12+VALUE($B1044&amp;""))</f>
        <v/>
      </c>
      <c r="N1044" s="63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3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3">
        <f>IF($A1044="","",IF(COUNTIF(변동분석!$E$7:$E$506,O1044)&gt;0,"Y","N"))</f>
        <v/>
      </c>
      <c r="W1044" s="63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3">
        <f>IF($A1044="","",IFERROR(INDEX(계정매핑!$E$5:$E$504,MATCH($F1044&amp;"",계정매핑!$A$5:$A$504,0))&amp;"","공통비"))</f>
        <v/>
      </c>
      <c r="AF1044" s="63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45795</v>
      </c>
      <c r="E1045" s="91" t="inlineStr">
        <is>
          <t>KR</t>
        </is>
      </c>
      <c r="F1045" s="91" t="n">
        <v>63002000</v>
      </c>
      <c r="G1045" s="91" t="n">
        <v>1951</v>
      </c>
      <c r="H1045" s="92" t="n">
        <v>2941000</v>
      </c>
      <c r="I1045" s="91" t="inlineStr">
        <is>
          <t>5월 클라우드 사용료 - C클라우드</t>
        </is>
      </c>
      <c r="J1045" s="91" t="inlineStr">
        <is>
          <t>V10025</t>
        </is>
      </c>
      <c r="K1045" s="91" t="inlineStr">
        <is>
          <t>C클라우드</t>
        </is>
      </c>
      <c r="M1045" s="9">
        <f>IF($A1045="","",VALUE($A1045&amp;"")*12+VALUE($B1045&amp;""))</f>
        <v/>
      </c>
      <c r="N1045" s="63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3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3">
        <f>IF($A1045="","",IF(COUNTIF(변동분석!$E$7:$E$506,O1045)&gt;0,"Y","N"))</f>
        <v/>
      </c>
      <c r="W1045" s="63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3">
        <f>IF($A1045="","",IFERROR(INDEX(계정매핑!$E$5:$E$504,MATCH($F1045&amp;"",계정매핑!$A$5:$A$504,0))&amp;"","공통비"))</f>
        <v/>
      </c>
      <c r="AF1045" s="63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45796</v>
      </c>
      <c r="E1046" s="91" t="inlineStr">
        <is>
          <t>KR</t>
        </is>
      </c>
      <c r="F1046" s="91" t="n">
        <v>62101000</v>
      </c>
      <c r="G1046" s="91" t="n">
        <v>1101</v>
      </c>
      <c r="H1046" s="92" t="n">
        <v>705000</v>
      </c>
      <c r="I1046" s="91" t="inlineStr">
        <is>
          <t>5월 국내출장 - M항공</t>
        </is>
      </c>
      <c r="J1046" s="91" t="inlineStr">
        <is>
          <t>V10001</t>
        </is>
      </c>
      <c r="K1046" s="91" t="inlineStr">
        <is>
          <t>M항공</t>
        </is>
      </c>
      <c r="M1046" s="9">
        <f>IF($A1046="","",VALUE($A1046&amp;"")*12+VALUE($B1046&amp;""))</f>
        <v/>
      </c>
      <c r="N1046" s="63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3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3">
        <f>IF($A1046="","",IF(COUNTIF(변동분석!$E$7:$E$506,O1046)&gt;0,"Y","N"))</f>
        <v/>
      </c>
      <c r="W1046" s="63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3">
        <f>IF($A1046="","",IFERROR(INDEX(계정매핑!$E$5:$E$504,MATCH($F1046&amp;"",계정매핑!$A$5:$A$504,0))&amp;"","공통비"))</f>
        <v/>
      </c>
      <c r="AF1046" s="63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45796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171000</v>
      </c>
      <c r="I1047" s="91" t="inlineStr">
        <is>
          <t>5월 국내출장 - M항공</t>
        </is>
      </c>
      <c r="J1047" s="91" t="inlineStr">
        <is>
          <t>V10001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3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3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3">
        <f>IF($A1047="","",IF(COUNTIF(변동분석!$E$7:$E$506,O1047)&gt;0,"Y","N"))</f>
        <v/>
      </c>
      <c r="W1047" s="63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3">
        <f>IF($A1047="","",IFERROR(INDEX(계정매핑!$E$5:$E$504,MATCH($F1047&amp;"",계정매핑!$A$5:$A$504,0))&amp;"","공통비"))</f>
        <v/>
      </c>
      <c r="AF1047" s="63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45796</v>
      </c>
      <c r="E1048" s="91" t="inlineStr">
        <is>
          <t>KR</t>
        </is>
      </c>
      <c r="F1048" s="91" t="n">
        <v>62102000</v>
      </c>
      <c r="G1048" s="91" t="n">
        <v>1301</v>
      </c>
      <c r="H1048" s="92" t="n">
        <v>76000</v>
      </c>
      <c r="I1048" s="91" t="inlineStr">
        <is>
          <t>5월 해외출장 - N호텔</t>
        </is>
      </c>
      <c r="J1048" s="91" t="inlineStr">
        <is>
          <t>V10008</t>
        </is>
      </c>
      <c r="K1048" s="91" t="inlineStr">
        <is>
          <t>N호텔</t>
        </is>
      </c>
      <c r="M1048" s="9">
        <f>IF($A1048="","",VALUE($A1048&amp;"")*12+VALUE($B1048&amp;""))</f>
        <v/>
      </c>
      <c r="N1048" s="63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3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3">
        <f>IF($A1048="","",IF(COUNTIF(변동분석!$E$7:$E$506,O1048)&gt;0,"Y","N"))</f>
        <v/>
      </c>
      <c r="W1048" s="63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3">
        <f>IF($A1048="","",IFERROR(INDEX(계정매핑!$E$5:$E$504,MATCH($F1048&amp;"",계정매핑!$A$5:$A$504,0))&amp;"","공통비"))</f>
        <v/>
      </c>
      <c r="AF1048" s="63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45796</v>
      </c>
      <c r="E1049" s="91" t="inlineStr">
        <is>
          <t>KR</t>
        </is>
      </c>
      <c r="F1049" s="91" t="n">
        <v>62201000</v>
      </c>
      <c r="G1049" s="91" t="n">
        <v>1201</v>
      </c>
      <c r="H1049" s="92" t="n">
        <v>117000</v>
      </c>
      <c r="I1049" s="91" t="inlineStr">
        <is>
          <t>5월 통신요금 - P통신</t>
        </is>
      </c>
      <c r="J1049" s="91" t="inlineStr">
        <is>
          <t>V10013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3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3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3">
        <f>IF($A1049="","",IF(COUNTIF(변동분석!$E$7:$E$506,O1049)&gt;0,"Y","N"))</f>
        <v/>
      </c>
      <c r="W1049" s="63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3">
        <f>IF($A1049="","",IFERROR(INDEX(계정매핑!$E$5:$E$504,MATCH($F1049&amp;"",계정매핑!$A$5:$A$504,0))&amp;"","공통비"))</f>
        <v/>
      </c>
      <c r="AF1049" s="63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45796</v>
      </c>
      <c r="E1050" s="91" t="inlineStr">
        <is>
          <t>KR</t>
        </is>
      </c>
      <c r="F1050" s="91" t="n">
        <v>62201000</v>
      </c>
      <c r="G1050" s="91" t="n">
        <v>1801</v>
      </c>
      <c r="H1050" s="92" t="n">
        <v>4621000</v>
      </c>
      <c r="I1050" s="91" t="inlineStr">
        <is>
          <t>5월 통신요금 - P통신</t>
        </is>
      </c>
      <c r="J1050" s="91" t="inlineStr">
        <is>
          <t>V10013</t>
        </is>
      </c>
      <c r="K1050" s="91" t="inlineStr">
        <is>
          <t>P통신</t>
        </is>
      </c>
      <c r="M1050" s="9">
        <f>IF($A1050="","",VALUE($A1050&amp;"")*12+VALUE($B1050&amp;""))</f>
        <v/>
      </c>
      <c r="N1050" s="63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3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3">
        <f>IF($A1050="","",IF(COUNTIF(변동분석!$E$7:$E$506,O1050)&gt;0,"Y","N"))</f>
        <v/>
      </c>
      <c r="W1050" s="63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3">
        <f>IF($A1050="","",IFERROR(INDEX(계정매핑!$E$5:$E$504,MATCH($F1050&amp;"",계정매핑!$A$5:$A$504,0))&amp;"","공통비"))</f>
        <v/>
      </c>
      <c r="AF1050" s="63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45796</v>
      </c>
      <c r="E1051" s="91" t="inlineStr">
        <is>
          <t>KR</t>
        </is>
      </c>
      <c r="F1051" s="91" t="n">
        <v>62301000</v>
      </c>
      <c r="G1051" s="91" t="n">
        <v>1201</v>
      </c>
      <c r="H1051" s="92" t="n">
        <v>119000</v>
      </c>
      <c r="I1051" s="91" t="inlineStr">
        <is>
          <t>5월 소모품 구입 - R문구</t>
        </is>
      </c>
      <c r="J1051" s="91" t="inlineStr">
        <is>
          <t>V10021</t>
        </is>
      </c>
      <c r="K1051" s="91" t="inlineStr">
        <is>
          <t>R문구</t>
        </is>
      </c>
      <c r="M1051" s="9">
        <f>IF($A1051="","",VALUE($A1051&amp;"")*12+VALUE($B1051&amp;""))</f>
        <v/>
      </c>
      <c r="N1051" s="63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3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3">
        <f>IF($A1051="","",IF(COUNTIF(변동분석!$E$7:$E$506,O1051)&gt;0,"Y","N"))</f>
        <v/>
      </c>
      <c r="W1051" s="63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3">
        <f>IF($A1051="","",IFERROR(INDEX(계정매핑!$E$5:$E$504,MATCH($F1051&amp;"",계정매핑!$A$5:$A$504,0))&amp;"","공통비"))</f>
        <v/>
      </c>
      <c r="AF1051" s="63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45796</v>
      </c>
      <c r="E1052" s="91" t="inlineStr">
        <is>
          <t>KR</t>
        </is>
      </c>
      <c r="F1052" s="91" t="n">
        <v>62301000</v>
      </c>
      <c r="G1052" s="91" t="n">
        <v>1501</v>
      </c>
      <c r="H1052" s="92" t="n">
        <v>276000</v>
      </c>
      <c r="I1052" s="91" t="inlineStr">
        <is>
          <t>5월 소모품 구입 - Q오피스</t>
        </is>
      </c>
      <c r="J1052" s="91" t="inlineStr">
        <is>
          <t>V10003</t>
        </is>
      </c>
      <c r="K1052" s="91" t="inlineStr">
        <is>
          <t>Q오피스</t>
        </is>
      </c>
      <c r="M1052" s="9">
        <f>IF($A1052="","",VALUE($A1052&amp;"")*12+VALUE($B1052&amp;""))</f>
        <v/>
      </c>
      <c r="N1052" s="63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3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3">
        <f>IF($A1052="","",IF(COUNTIF(변동분석!$E$7:$E$506,O1052)&gt;0,"Y","N"))</f>
        <v/>
      </c>
      <c r="W1052" s="63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3">
        <f>IF($A1052="","",IFERROR(INDEX(계정매핑!$E$5:$E$504,MATCH($F1052&amp;"",계정매핑!$A$5:$A$504,0))&amp;"","공통비"))</f>
        <v/>
      </c>
      <c r="AF1052" s="63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45796</v>
      </c>
      <c r="E1053" s="91" t="inlineStr">
        <is>
          <t>KR</t>
        </is>
      </c>
      <c r="F1053" s="91" t="n">
        <v>62401000</v>
      </c>
      <c r="G1053" s="91" t="n">
        <v>1501</v>
      </c>
      <c r="H1053" s="92" t="n">
        <v>2192000</v>
      </c>
      <c r="I1053" s="91" t="inlineStr">
        <is>
          <t>5월 인쇄물 제작 - G인쇄</t>
        </is>
      </c>
      <c r="J1053" s="91" t="inlineStr">
        <is>
          <t>V10004</t>
        </is>
      </c>
      <c r="K1053" s="91" t="inlineStr">
        <is>
          <t>G인쇄</t>
        </is>
      </c>
      <c r="M1053" s="9">
        <f>IF($A1053="","",VALUE($A1053&amp;"")*12+VALUE($B1053&amp;""))</f>
        <v/>
      </c>
      <c r="N1053" s="63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3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3">
        <f>IF($A1053="","",IF(COUNTIF(변동분석!$E$7:$E$506,O1053)&gt;0,"Y","N"))</f>
        <v/>
      </c>
      <c r="W1053" s="63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3">
        <f>IF($A1053="","",IFERROR(INDEX(계정매핑!$E$5:$E$504,MATCH($F1053&amp;"",계정매핑!$A$5:$A$504,0))&amp;"","공통비"))</f>
        <v/>
      </c>
      <c r="AF1053" s="63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45796</v>
      </c>
      <c r="E1054" s="91" t="inlineStr">
        <is>
          <t>KR</t>
        </is>
      </c>
      <c r="F1054" s="91" t="n">
        <v>62401000</v>
      </c>
      <c r="G1054" s="91" t="n">
        <v>1801</v>
      </c>
      <c r="H1054" s="92" t="n">
        <v>2064000</v>
      </c>
      <c r="I1054" s="91" t="inlineStr">
        <is>
          <t>5월 인쇄물 제작 - S출판</t>
        </is>
      </c>
      <c r="J1054" s="91" t="inlineStr">
        <is>
          <t>V10014</t>
        </is>
      </c>
      <c r="K1054" s="91" t="inlineStr">
        <is>
          <t>S출판</t>
        </is>
      </c>
      <c r="M1054" s="9">
        <f>IF($A1054="","",VALUE($A1054&amp;"")*12+VALUE($B1054&amp;""))</f>
        <v/>
      </c>
      <c r="N1054" s="63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3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3">
        <f>IF($A1054="","",IF(COUNTIF(변동분석!$E$7:$E$506,O1054)&gt;0,"Y","N"))</f>
        <v/>
      </c>
      <c r="W1054" s="63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3">
        <f>IF($A1054="","",IFERROR(INDEX(계정매핑!$E$5:$E$504,MATCH($F1054&amp;"",계정매핑!$A$5:$A$504,0))&amp;"","공통비"))</f>
        <v/>
      </c>
      <c r="AF1054" s="63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45796</v>
      </c>
      <c r="E1055" s="91" t="inlineStr">
        <is>
          <t>KR</t>
        </is>
      </c>
      <c r="F1055" s="91" t="n">
        <v>62501000</v>
      </c>
      <c r="G1055" s="91" t="n">
        <v>1101</v>
      </c>
      <c r="H1055" s="92" t="n">
        <v>291000</v>
      </c>
      <c r="I1055" s="91" t="inlineStr">
        <is>
          <t>5월 회의 다과 - (법인카드)</t>
        </is>
      </c>
      <c r="J1055" s="91" t="inlineStr">
        <is>
          <t>V10009</t>
        </is>
      </c>
      <c r="K1055" s="91" t="inlineStr">
        <is>
          <t>(법인카드)</t>
        </is>
      </c>
      <c r="M1055" s="9">
        <f>IF($A1055="","",VALUE($A1055&amp;"")*12+VALUE($B1055&amp;""))</f>
        <v/>
      </c>
      <c r="N1055" s="63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3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3">
        <f>IF($A1055="","",IF(COUNTIF(변동분석!$E$7:$E$506,O1055)&gt;0,"Y","N"))</f>
        <v/>
      </c>
      <c r="W1055" s="63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3">
        <f>IF($A1055="","",IFERROR(INDEX(계정매핑!$E$5:$E$504,MATCH($F1055&amp;"",계정매핑!$A$5:$A$504,0))&amp;"","공통비"))</f>
        <v/>
      </c>
      <c r="AF1055" s="63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45796</v>
      </c>
      <c r="E1056" s="91" t="inlineStr">
        <is>
          <t>KR</t>
        </is>
      </c>
      <c r="F1056" s="91" t="n">
        <v>62501000</v>
      </c>
      <c r="G1056" s="91" t="n">
        <v>1401</v>
      </c>
      <c r="H1056" s="92" t="n">
        <v>143000</v>
      </c>
      <c r="I1056" s="91" t="inlineStr">
        <is>
          <t>5월 회의 다과 - (법인카드)</t>
        </is>
      </c>
      <c r="J1056" s="91" t="inlineStr">
        <is>
          <t>V10009</t>
        </is>
      </c>
      <c r="K1056" s="91" t="inlineStr">
        <is>
          <t>(법인카드)</t>
        </is>
      </c>
      <c r="M1056" s="9">
        <f>IF($A1056="","",VALUE($A1056&amp;"")*12+VALUE($B1056&amp;""))</f>
        <v/>
      </c>
      <c r="N1056" s="63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3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3">
        <f>IF($A1056="","",IF(COUNTIF(변동분석!$E$7:$E$506,O1056)&gt;0,"Y","N"))</f>
        <v/>
      </c>
      <c r="W1056" s="63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3">
        <f>IF($A1056="","",IFERROR(INDEX(계정매핑!$E$5:$E$504,MATCH($F1056&amp;"",계정매핑!$A$5:$A$504,0))&amp;"","공통비"))</f>
        <v/>
      </c>
      <c r="AF1056" s="63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45796</v>
      </c>
      <c r="E1057" s="91" t="inlineStr">
        <is>
          <t>KR</t>
        </is>
      </c>
      <c r="F1057" s="91" t="n">
        <v>62601000</v>
      </c>
      <c r="G1057" s="91" t="n">
        <v>1501</v>
      </c>
      <c r="H1057" s="92" t="n">
        <v>1645000</v>
      </c>
      <c r="I1057" s="91" t="inlineStr">
        <is>
          <t>5월 업무추진 - (법인카드)</t>
        </is>
      </c>
      <c r="J1057" s="91" t="inlineStr">
        <is>
          <t>V10009</t>
        </is>
      </c>
      <c r="K1057" s="91" t="inlineStr">
        <is>
          <t>(법인카드)</t>
        </is>
      </c>
      <c r="M1057" s="9">
        <f>IF($A1057="","",VALUE($A1057&amp;"")*12+VALUE($B1057&amp;""))</f>
        <v/>
      </c>
      <c r="N1057" s="63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3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3">
        <f>IF($A1057="","",IF(COUNTIF(변동분석!$E$7:$E$506,O1057)&gt;0,"Y","N"))</f>
        <v/>
      </c>
      <c r="W1057" s="63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3">
        <f>IF($A1057="","",IFERROR(INDEX(계정매핑!$E$5:$E$504,MATCH($F1057&amp;"",계정매핑!$A$5:$A$504,0))&amp;"","공통비"))</f>
        <v/>
      </c>
      <c r="AF1057" s="63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45797</v>
      </c>
      <c r="E1058" s="91" t="inlineStr">
        <is>
          <t>KR</t>
        </is>
      </c>
      <c r="F1058" s="91" t="n">
        <v>62101000</v>
      </c>
      <c r="G1058" s="91" t="n">
        <v>1201</v>
      </c>
      <c r="H1058" s="92" t="n">
        <v>229000</v>
      </c>
      <c r="I1058" s="91" t="inlineStr">
        <is>
          <t>5월 국내출장 - M항공</t>
        </is>
      </c>
      <c r="J1058" s="91" t="inlineStr">
        <is>
          <t>V10001</t>
        </is>
      </c>
      <c r="K1058" s="91" t="inlineStr">
        <is>
          <t>M항공</t>
        </is>
      </c>
      <c r="M1058" s="9">
        <f>IF($A1058="","",VALUE($A1058&amp;"")*12+VALUE($B1058&amp;""))</f>
        <v/>
      </c>
      <c r="N1058" s="63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3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3">
        <f>IF($A1058="","",IF(COUNTIF(변동분석!$E$7:$E$506,O1058)&gt;0,"Y","N"))</f>
        <v/>
      </c>
      <c r="W1058" s="63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3">
        <f>IF($A1058="","",IFERROR(INDEX(계정매핑!$E$5:$E$504,MATCH($F1058&amp;"",계정매핑!$A$5:$A$504,0))&amp;"","공통비"))</f>
        <v/>
      </c>
      <c r="AF1058" s="63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45797</v>
      </c>
      <c r="E1059" s="91" t="inlineStr">
        <is>
          <t>KR</t>
        </is>
      </c>
      <c r="F1059" s="91" t="n">
        <v>62101000</v>
      </c>
      <c r="G1059" s="91" t="n">
        <v>1951</v>
      </c>
      <c r="H1059" s="92" t="n">
        <v>445000</v>
      </c>
      <c r="I1059" s="91" t="inlineStr">
        <is>
          <t>5월 국내출장 - M항공</t>
        </is>
      </c>
      <c r="J1059" s="91" t="inlineStr">
        <is>
          <t>V10001</t>
        </is>
      </c>
      <c r="K1059" s="91" t="inlineStr">
        <is>
          <t>M항공</t>
        </is>
      </c>
      <c r="M1059" s="9">
        <f>IF($A1059="","",VALUE($A1059&amp;"")*12+VALUE($B1059&amp;""))</f>
        <v/>
      </c>
      <c r="N1059" s="63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3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3">
        <f>IF($A1059="","",IF(COUNTIF(변동분석!$E$7:$E$506,O1059)&gt;0,"Y","N"))</f>
        <v/>
      </c>
      <c r="W1059" s="63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3">
        <f>IF($A1059="","",IFERROR(INDEX(계정매핑!$E$5:$E$504,MATCH($F1059&amp;"",계정매핑!$A$5:$A$504,0))&amp;"","공통비"))</f>
        <v/>
      </c>
      <c r="AF1059" s="63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45797</v>
      </c>
      <c r="E1060" s="91" t="inlineStr">
        <is>
          <t>KR</t>
        </is>
      </c>
      <c r="F1060" s="91" t="n">
        <v>62102000</v>
      </c>
      <c r="G1060" s="91" t="n">
        <v>1502</v>
      </c>
      <c r="H1060" s="92" t="n">
        <v>152000</v>
      </c>
      <c r="I1060" s="91" t="inlineStr">
        <is>
          <t>5월 해외출장 - M항공</t>
        </is>
      </c>
      <c r="J1060" s="91" t="inlineStr">
        <is>
          <t>V10001</t>
        </is>
      </c>
      <c r="K1060" s="91" t="inlineStr">
        <is>
          <t>M항공</t>
        </is>
      </c>
      <c r="M1060" s="9">
        <f>IF($A1060="","",VALUE($A1060&amp;"")*12+VALUE($B1060&amp;""))</f>
        <v/>
      </c>
      <c r="N1060" s="63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3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3">
        <f>IF($A1060="","",IF(COUNTIF(변동분석!$E$7:$E$506,O1060)&gt;0,"Y","N"))</f>
        <v/>
      </c>
      <c r="W1060" s="63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3">
        <f>IF($A1060="","",IFERROR(INDEX(계정매핑!$E$5:$E$504,MATCH($F1060&amp;"",계정매핑!$A$5:$A$504,0))&amp;"","공통비"))</f>
        <v/>
      </c>
      <c r="AF1060" s="63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45797</v>
      </c>
      <c r="E1061" s="91" t="inlineStr">
        <is>
          <t>KR</t>
        </is>
      </c>
      <c r="F1061" s="91" t="n">
        <v>62201000</v>
      </c>
      <c r="G1061" s="91" t="n">
        <v>1801</v>
      </c>
      <c r="H1061" s="92" t="n">
        <v>6558000</v>
      </c>
      <c r="I1061" s="91" t="inlineStr">
        <is>
          <t>5월 통신요금 - O텔레콤</t>
        </is>
      </c>
      <c r="J1061" s="91" t="inlineStr">
        <is>
          <t>V10002</t>
        </is>
      </c>
      <c r="K1061" s="91" t="inlineStr">
        <is>
          <t>O텔레콤</t>
        </is>
      </c>
      <c r="M1061" s="9">
        <f>IF($A1061="","",VALUE($A1061&amp;"")*12+VALUE($B1061&amp;""))</f>
        <v/>
      </c>
      <c r="N1061" s="63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3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3">
        <f>IF($A1061="","",IF(COUNTIF(변동분석!$E$7:$E$506,O1061)&gt;0,"Y","N"))</f>
        <v/>
      </c>
      <c r="W1061" s="63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3">
        <f>IF($A1061="","",IFERROR(INDEX(계정매핑!$E$5:$E$504,MATCH($F1061&amp;"",계정매핑!$A$5:$A$504,0))&amp;"","공통비"))</f>
        <v/>
      </c>
      <c r="AF1061" s="63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45797</v>
      </c>
      <c r="E1062" s="91" t="inlineStr">
        <is>
          <t>KR</t>
        </is>
      </c>
      <c r="F1062" s="91" t="n">
        <v>62501000</v>
      </c>
      <c r="G1062" s="91" t="n">
        <v>1301</v>
      </c>
      <c r="H1062" s="92" t="n">
        <v>354000</v>
      </c>
      <c r="I1062" s="91" t="inlineStr">
        <is>
          <t>5월 회의 다과 - (법인카드)</t>
        </is>
      </c>
      <c r="J1062" s="91" t="inlineStr">
        <is>
          <t>V10009</t>
        </is>
      </c>
      <c r="K1062" s="91" t="inlineStr">
        <is>
          <t>(법인카드)</t>
        </is>
      </c>
      <c r="M1062" s="9">
        <f>IF($A1062="","",VALUE($A1062&amp;"")*12+VALUE($B1062&amp;""))</f>
        <v/>
      </c>
      <c r="N1062" s="63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3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3">
        <f>IF($A1062="","",IF(COUNTIF(변동분석!$E$7:$E$506,O1062)&gt;0,"Y","N"))</f>
        <v/>
      </c>
      <c r="W1062" s="63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3">
        <f>IF($A1062="","",IFERROR(INDEX(계정매핑!$E$5:$E$504,MATCH($F1062&amp;"",계정매핑!$A$5:$A$504,0))&amp;"","공통비"))</f>
        <v/>
      </c>
      <c r="AF1062" s="63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45797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179000</v>
      </c>
      <c r="I1063" s="91" t="inlineStr">
        <is>
          <t>5월 회의 다과 - (법인카드)</t>
        </is>
      </c>
      <c r="J1063" s="91" t="inlineStr">
        <is>
          <t>V10009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3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3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3">
        <f>IF($A1063="","",IF(COUNTIF(변동분석!$E$7:$E$506,O1063)&gt;0,"Y","N"))</f>
        <v/>
      </c>
      <c r="W1063" s="63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3">
        <f>IF($A1063="","",IFERROR(INDEX(계정매핑!$E$5:$E$504,MATCH($F1063&amp;"",계정매핑!$A$5:$A$504,0))&amp;"","공통비"))</f>
        <v/>
      </c>
      <c r="AF1063" s="63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45797</v>
      </c>
      <c r="E1064" s="91" t="inlineStr">
        <is>
          <t>KR</t>
        </is>
      </c>
      <c r="F1064" s="91" t="n">
        <v>62601000</v>
      </c>
      <c r="G1064" s="91" t="n">
        <v>1101</v>
      </c>
      <c r="H1064" s="92" t="n">
        <v>2867000</v>
      </c>
      <c r="I1064" s="91" t="inlineStr">
        <is>
          <t>5월 업무추진 - (법인카드)</t>
        </is>
      </c>
      <c r="J1064" s="91" t="inlineStr">
        <is>
          <t>V10009</t>
        </is>
      </c>
      <c r="K1064" s="91" t="inlineStr">
        <is>
          <t>(법인카드)</t>
        </is>
      </c>
      <c r="M1064" s="9">
        <f>IF($A1064="","",VALUE($A1064&amp;"")*12+VALUE($B1064&amp;""))</f>
        <v/>
      </c>
      <c r="N1064" s="63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3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3">
        <f>IF($A1064="","",IF(COUNTIF(변동분석!$E$7:$E$506,O1064)&gt;0,"Y","N"))</f>
        <v/>
      </c>
      <c r="W1064" s="63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3">
        <f>IF($A1064="","",IFERROR(INDEX(계정매핑!$E$5:$E$504,MATCH($F1064&amp;"",계정매핑!$A$5:$A$504,0))&amp;"","공통비"))</f>
        <v/>
      </c>
      <c r="AF1064" s="63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45797</v>
      </c>
      <c r="E1065" s="91" t="inlineStr">
        <is>
          <t>KR</t>
        </is>
      </c>
      <c r="F1065" s="91" t="n">
        <v>62902000</v>
      </c>
      <c r="G1065" s="91" t="n">
        <v>1951</v>
      </c>
      <c r="H1065" s="92" t="n">
        <v>4592000</v>
      </c>
      <c r="I1065" s="91" t="inlineStr">
        <is>
          <t>5월 업무 위탁 수수료 - X서비스</t>
        </is>
      </c>
      <c r="J1065" s="91" t="inlineStr">
        <is>
          <t>V10019</t>
        </is>
      </c>
      <c r="K1065" s="91" t="inlineStr">
        <is>
          <t>X서비스</t>
        </is>
      </c>
      <c r="M1065" s="9">
        <f>IF($A1065="","",VALUE($A1065&amp;"")*12+VALUE($B1065&amp;""))</f>
        <v/>
      </c>
      <c r="N1065" s="63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3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3">
        <f>IF($A1065="","",IF(COUNTIF(변동분석!$E$7:$E$506,O1065)&gt;0,"Y","N"))</f>
        <v/>
      </c>
      <c r="W1065" s="63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3">
        <f>IF($A1065="","",IFERROR(INDEX(계정매핑!$E$5:$E$504,MATCH($F1065&amp;"",계정매핑!$A$5:$A$504,0))&amp;"","공통비"))</f>
        <v/>
      </c>
      <c r="AF1065" s="63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45798</v>
      </c>
      <c r="E1066" s="91" t="inlineStr">
        <is>
          <t>KR</t>
        </is>
      </c>
      <c r="F1066" s="91" t="n">
        <v>62102000</v>
      </c>
      <c r="G1066" s="91" t="n">
        <v>1701</v>
      </c>
      <c r="H1066" s="92" t="n">
        <v>49000</v>
      </c>
      <c r="I1066" s="91" t="inlineStr">
        <is>
          <t>5월 해외출장 - M항공</t>
        </is>
      </c>
      <c r="J1066" s="91" t="inlineStr">
        <is>
          <t>V10001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3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3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3">
        <f>IF($A1066="","",IF(COUNTIF(변동분석!$E$7:$E$506,O1066)&gt;0,"Y","N"))</f>
        <v/>
      </c>
      <c r="W1066" s="63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3">
        <f>IF($A1066="","",IFERROR(INDEX(계정매핑!$E$5:$E$504,MATCH($F1066&amp;"",계정매핑!$A$5:$A$504,0))&amp;"","공통비"))</f>
        <v/>
      </c>
      <c r="AF1066" s="63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45798</v>
      </c>
      <c r="E1067" s="91" t="inlineStr">
        <is>
          <t>KR</t>
        </is>
      </c>
      <c r="F1067" s="91" t="n">
        <v>62301000</v>
      </c>
      <c r="G1067" s="91" t="n">
        <v>1101</v>
      </c>
      <c r="H1067" s="92" t="n">
        <v>157000</v>
      </c>
      <c r="I1067" s="91" t="inlineStr">
        <is>
          <t>5월 소모품 구입 - R문구</t>
        </is>
      </c>
      <c r="J1067" s="91" t="inlineStr">
        <is>
          <t>V10021</t>
        </is>
      </c>
      <c r="K1067" s="91" t="inlineStr">
        <is>
          <t>R문구</t>
        </is>
      </c>
      <c r="M1067" s="9">
        <f>IF($A1067="","",VALUE($A1067&amp;"")*12+VALUE($B1067&amp;""))</f>
        <v/>
      </c>
      <c r="N1067" s="63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3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3">
        <f>IF($A1067="","",IF(COUNTIF(변동분석!$E$7:$E$506,O1067)&gt;0,"Y","N"))</f>
        <v/>
      </c>
      <c r="W1067" s="63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3">
        <f>IF($A1067="","",IFERROR(INDEX(계정매핑!$E$5:$E$504,MATCH($F1067&amp;"",계정매핑!$A$5:$A$504,0))&amp;"","공통비"))</f>
        <v/>
      </c>
      <c r="AF1067" s="63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45798</v>
      </c>
      <c r="E1068" s="91" t="inlineStr">
        <is>
          <t>KR</t>
        </is>
      </c>
      <c r="F1068" s="91" t="n">
        <v>62501000</v>
      </c>
      <c r="G1068" s="91" t="n">
        <v>1301</v>
      </c>
      <c r="H1068" s="92" t="n">
        <v>320000</v>
      </c>
      <c r="I1068" s="91" t="inlineStr">
        <is>
          <t>5월 회의 다과 - T케이터링</t>
        </is>
      </c>
      <c r="J1068" s="91" t="inlineStr">
        <is>
          <t>V10005</t>
        </is>
      </c>
      <c r="K1068" s="91" t="inlineStr">
        <is>
          <t>T케이터링</t>
        </is>
      </c>
      <c r="M1068" s="9">
        <f>IF($A1068="","",VALUE($A1068&amp;"")*12+VALUE($B1068&amp;""))</f>
        <v/>
      </c>
      <c r="N1068" s="63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3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3">
        <f>IF($A1068="","",IF(COUNTIF(변동분석!$E$7:$E$506,O1068)&gt;0,"Y","N"))</f>
        <v/>
      </c>
      <c r="W1068" s="63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3">
        <f>IF($A1068="","",IFERROR(INDEX(계정매핑!$E$5:$E$504,MATCH($F1068&amp;"",계정매핑!$A$5:$A$504,0))&amp;"","공통비"))</f>
        <v/>
      </c>
      <c r="AF1068" s="63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45798</v>
      </c>
      <c r="E1069" s="91" t="inlineStr">
        <is>
          <t>KR</t>
        </is>
      </c>
      <c r="F1069" s="91" t="n">
        <v>62501000</v>
      </c>
      <c r="G1069" s="91" t="n">
        <v>1602</v>
      </c>
      <c r="H1069" s="92" t="n">
        <v>316000</v>
      </c>
      <c r="I1069" s="91" t="inlineStr">
        <is>
          <t>5월 회의 다과 - (법인카드)</t>
        </is>
      </c>
      <c r="J1069" s="91" t="inlineStr">
        <is>
          <t>V10009</t>
        </is>
      </c>
      <c r="K1069" s="91" t="inlineStr">
        <is>
          <t>(법인카드)</t>
        </is>
      </c>
      <c r="M1069" s="9">
        <f>IF($A1069="","",VALUE($A1069&amp;"")*12+VALUE($B1069&amp;""))</f>
        <v/>
      </c>
      <c r="N1069" s="63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3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3">
        <f>IF($A1069="","",IF(COUNTIF(변동분석!$E$7:$E$506,O1069)&gt;0,"Y","N"))</f>
        <v/>
      </c>
      <c r="W1069" s="63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3">
        <f>IF($A1069="","",IFERROR(INDEX(계정매핑!$E$5:$E$504,MATCH($F1069&amp;"",계정매핑!$A$5:$A$504,0))&amp;"","공통비"))</f>
        <v/>
      </c>
      <c r="AF1069" s="63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45798</v>
      </c>
      <c r="E1070" s="91" t="inlineStr">
        <is>
          <t>KR</t>
        </is>
      </c>
      <c r="F1070" s="91" t="n">
        <v>62901000</v>
      </c>
      <c r="G1070" s="91" t="n">
        <v>1201</v>
      </c>
      <c r="H1070" s="92" t="n">
        <v>5352000</v>
      </c>
      <c r="I1070" s="91" t="inlineStr">
        <is>
          <t>5월 자문 수수료 - W컨설팅</t>
        </is>
      </c>
      <c r="J1070" s="91" t="inlineStr">
        <is>
          <t>V10006</t>
        </is>
      </c>
      <c r="K1070" s="91" t="inlineStr">
        <is>
          <t>W컨설팅</t>
        </is>
      </c>
      <c r="M1070" s="9">
        <f>IF($A1070="","",VALUE($A1070&amp;"")*12+VALUE($B1070&amp;""))</f>
        <v/>
      </c>
      <c r="N1070" s="63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3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3">
        <f>IF($A1070="","",IF(COUNTIF(변동분석!$E$7:$E$506,O1070)&gt;0,"Y","N"))</f>
        <v/>
      </c>
      <c r="W1070" s="63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3">
        <f>IF($A1070="","",IFERROR(INDEX(계정매핑!$E$5:$E$504,MATCH($F1070&amp;"",계정매핑!$A$5:$A$504,0))&amp;"","공통비"))</f>
        <v/>
      </c>
      <c r="AF1070" s="63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45798</v>
      </c>
      <c r="E1071" s="91" t="inlineStr">
        <is>
          <t>KR</t>
        </is>
      </c>
      <c r="F1071" s="91" t="n">
        <v>62902000</v>
      </c>
      <c r="G1071" s="91" t="n">
        <v>1101</v>
      </c>
      <c r="H1071" s="92" t="n">
        <v>2725000</v>
      </c>
      <c r="I1071" s="91" t="inlineStr">
        <is>
          <t>5월 업무 위탁 수수료 - X서비스</t>
        </is>
      </c>
      <c r="J1071" s="91" t="inlineStr">
        <is>
          <t>V10019</t>
        </is>
      </c>
      <c r="K1071" s="91" t="inlineStr">
        <is>
          <t>X서비스</t>
        </is>
      </c>
      <c r="M1071" s="9">
        <f>IF($A1071="","",VALUE($A1071&amp;"")*12+VALUE($B1071&amp;""))</f>
        <v/>
      </c>
      <c r="N1071" s="63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3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3">
        <f>IF($A1071="","",IF(COUNTIF(변동분석!$E$7:$E$506,O1071)&gt;0,"Y","N"))</f>
        <v/>
      </c>
      <c r="W1071" s="63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3">
        <f>IF($A1071="","",IFERROR(INDEX(계정매핑!$E$5:$E$504,MATCH($F1071&amp;"",계정매핑!$A$5:$A$504,0))&amp;"","공통비"))</f>
        <v/>
      </c>
      <c r="AF1071" s="63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45798</v>
      </c>
      <c r="E1072" s="91" t="inlineStr">
        <is>
          <t>KR</t>
        </is>
      </c>
      <c r="F1072" s="91" t="n">
        <v>63001000</v>
      </c>
      <c r="G1072" s="91" t="n">
        <v>1951</v>
      </c>
      <c r="H1072" s="92" t="n">
        <v>3107000</v>
      </c>
      <c r="I1072" s="91" t="inlineStr">
        <is>
          <t>5월 SW 유지보수 - Y소프트</t>
        </is>
      </c>
      <c r="J1072" s="91" t="inlineStr">
        <is>
          <t>V10016</t>
        </is>
      </c>
      <c r="K1072" s="91" t="inlineStr">
        <is>
          <t>Y소프트</t>
        </is>
      </c>
      <c r="M1072" s="9">
        <f>IF($A1072="","",VALUE($A1072&amp;"")*12+VALUE($B1072&amp;""))</f>
        <v/>
      </c>
      <c r="N1072" s="63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3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3">
        <f>IF($A1072="","",IF(COUNTIF(변동분석!$E$7:$E$506,O1072)&gt;0,"Y","N"))</f>
        <v/>
      </c>
      <c r="W1072" s="63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3">
        <f>IF($A1072="","",IFERROR(INDEX(계정매핑!$E$5:$E$504,MATCH($F1072&amp;"",계정매핑!$A$5:$A$504,0))&amp;"","공통비"))</f>
        <v/>
      </c>
      <c r="AF1072" s="63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45798</v>
      </c>
      <c r="E1073" s="91" t="inlineStr">
        <is>
          <t>KR</t>
        </is>
      </c>
      <c r="F1073" s="91" t="n">
        <v>63101000</v>
      </c>
      <c r="G1073" s="91" t="n">
        <v>1601</v>
      </c>
      <c r="H1073" s="92" t="n">
        <v>8672000</v>
      </c>
      <c r="I1073" s="91" t="inlineStr">
        <is>
          <t>5월 사무실 임차료 - AA빌딩</t>
        </is>
      </c>
      <c r="J1073" s="91" t="inlineStr">
        <is>
          <t>V10007</t>
        </is>
      </c>
      <c r="K1073" s="91" t="inlineStr">
        <is>
          <t>AA빌딩</t>
        </is>
      </c>
      <c r="M1073" s="9">
        <f>IF($A1073="","",VALUE($A1073&amp;"")*12+VALUE($B1073&amp;""))</f>
        <v/>
      </c>
      <c r="N1073" s="63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3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3">
        <f>IF($A1073="","",IF(COUNTIF(변동분석!$E$7:$E$506,O1073)&gt;0,"Y","N"))</f>
        <v/>
      </c>
      <c r="W1073" s="63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3">
        <f>IF($A1073="","",IFERROR(INDEX(계정매핑!$E$5:$E$504,MATCH($F1073&amp;"",계정매핑!$A$5:$A$504,0))&amp;"","공통비"))</f>
        <v/>
      </c>
      <c r="AF1073" s="63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45799</v>
      </c>
      <c r="E1074" s="91" t="inlineStr">
        <is>
          <t>KR</t>
        </is>
      </c>
      <c r="F1074" s="91" t="n">
        <v>62102000</v>
      </c>
      <c r="G1074" s="91" t="n">
        <v>1502</v>
      </c>
      <c r="H1074" s="92" t="n">
        <v>164000</v>
      </c>
      <c r="I1074" s="91" t="inlineStr">
        <is>
          <t>5월 해외출장 - M항공</t>
        </is>
      </c>
      <c r="J1074" s="91" t="inlineStr">
        <is>
          <t>V10001</t>
        </is>
      </c>
      <c r="K1074" s="91" t="inlineStr">
        <is>
          <t>M항공</t>
        </is>
      </c>
      <c r="M1074" s="9">
        <f>IF($A1074="","",VALUE($A1074&amp;"")*12+VALUE($B1074&amp;""))</f>
        <v/>
      </c>
      <c r="N1074" s="63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3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3">
        <f>IF($A1074="","",IF(COUNTIF(변동분석!$E$7:$E$506,O1074)&gt;0,"Y","N"))</f>
        <v/>
      </c>
      <c r="W1074" s="63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3">
        <f>IF($A1074="","",IFERROR(INDEX(계정매핑!$E$5:$E$504,MATCH($F1074&amp;"",계정매핑!$A$5:$A$504,0))&amp;"","공통비"))</f>
        <v/>
      </c>
      <c r="AF1074" s="63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45799</v>
      </c>
      <c r="E1075" s="91" t="inlineStr">
        <is>
          <t>KR</t>
        </is>
      </c>
      <c r="F1075" s="91" t="n">
        <v>62201000</v>
      </c>
      <c r="G1075" s="91" t="n">
        <v>1701</v>
      </c>
      <c r="H1075" s="92" t="n">
        <v>5889000</v>
      </c>
      <c r="I1075" s="91" t="inlineStr">
        <is>
          <t>5월 통신요금 - P통신</t>
        </is>
      </c>
      <c r="J1075" s="91" t="inlineStr">
        <is>
          <t>V10013</t>
        </is>
      </c>
      <c r="K1075" s="91" t="inlineStr">
        <is>
          <t>P통신</t>
        </is>
      </c>
      <c r="M1075" s="9">
        <f>IF($A1075="","",VALUE($A1075&amp;"")*12+VALUE($B1075&amp;""))</f>
        <v/>
      </c>
      <c r="N1075" s="63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3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3">
        <f>IF($A1075="","",IF(COUNTIF(변동분석!$E$7:$E$506,O1075)&gt;0,"Y","N"))</f>
        <v/>
      </c>
      <c r="W1075" s="63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3">
        <f>IF($A1075="","",IFERROR(INDEX(계정매핑!$E$5:$E$504,MATCH($F1075&amp;"",계정매핑!$A$5:$A$504,0))&amp;"","공통비"))</f>
        <v/>
      </c>
      <c r="AF1075" s="63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45799</v>
      </c>
      <c r="E1076" s="91" t="inlineStr">
        <is>
          <t>KR</t>
        </is>
      </c>
      <c r="F1076" s="91" t="n">
        <v>62301000</v>
      </c>
      <c r="G1076" s="91" t="n">
        <v>1101</v>
      </c>
      <c r="H1076" s="92" t="n">
        <v>167000</v>
      </c>
      <c r="I1076" s="91" t="inlineStr">
        <is>
          <t>5월 소모품 구입 - R문구</t>
        </is>
      </c>
      <c r="J1076" s="91" t="inlineStr">
        <is>
          <t>V10021</t>
        </is>
      </c>
      <c r="K1076" s="91" t="inlineStr">
        <is>
          <t>R문구</t>
        </is>
      </c>
      <c r="M1076" s="9">
        <f>IF($A1076="","",VALUE($A1076&amp;"")*12+VALUE($B1076&amp;""))</f>
        <v/>
      </c>
      <c r="N1076" s="63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3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3">
        <f>IF($A1076="","",IF(COUNTIF(변동분석!$E$7:$E$506,O1076)&gt;0,"Y","N"))</f>
        <v/>
      </c>
      <c r="W1076" s="63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3">
        <f>IF($A1076="","",IFERROR(INDEX(계정매핑!$E$5:$E$504,MATCH($F1076&amp;"",계정매핑!$A$5:$A$504,0))&amp;"","공통비"))</f>
        <v/>
      </c>
      <c r="AF1076" s="63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45799</v>
      </c>
      <c r="E1077" s="91" t="inlineStr">
        <is>
          <t>KR</t>
        </is>
      </c>
      <c r="F1077" s="91" t="n">
        <v>62501000</v>
      </c>
      <c r="G1077" s="91" t="n">
        <v>1401</v>
      </c>
      <c r="H1077" s="92" t="n">
        <v>116000</v>
      </c>
      <c r="I1077" s="91" t="inlineStr">
        <is>
          <t>5월 회의 다과 - T케이터링</t>
        </is>
      </c>
      <c r="J1077" s="91" t="inlineStr">
        <is>
          <t>V10005</t>
        </is>
      </c>
      <c r="K1077" s="91" t="inlineStr">
        <is>
          <t>T케이터링</t>
        </is>
      </c>
      <c r="M1077" s="9">
        <f>IF($A1077="","",VALUE($A1077&amp;"")*12+VALUE($B1077&amp;""))</f>
        <v/>
      </c>
      <c r="N1077" s="63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3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3">
        <f>IF($A1077="","",IF(COUNTIF(변동분석!$E$7:$E$506,O1077)&gt;0,"Y","N"))</f>
        <v/>
      </c>
      <c r="W1077" s="63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3">
        <f>IF($A1077="","",IFERROR(INDEX(계정매핑!$E$5:$E$504,MATCH($F1077&amp;"",계정매핑!$A$5:$A$504,0))&amp;"","공통비"))</f>
        <v/>
      </c>
      <c r="AF1077" s="63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45799</v>
      </c>
      <c r="E1078" s="91" t="inlineStr">
        <is>
          <t>KR</t>
        </is>
      </c>
      <c r="F1078" s="91" t="n">
        <v>62501000</v>
      </c>
      <c r="G1078" s="91" t="n">
        <v>1401</v>
      </c>
      <c r="H1078" s="92" t="n">
        <v>126000</v>
      </c>
      <c r="I1078" s="91" t="inlineStr">
        <is>
          <t>5월 회의 다과 - T케이터링</t>
        </is>
      </c>
      <c r="J1078" s="91" t="inlineStr">
        <is>
          <t>V10005</t>
        </is>
      </c>
      <c r="K1078" s="91" t="inlineStr">
        <is>
          <t>T케이터링</t>
        </is>
      </c>
      <c r="M1078" s="9">
        <f>IF($A1078="","",VALUE($A1078&amp;"")*12+VALUE($B1078&amp;""))</f>
        <v/>
      </c>
      <c r="N1078" s="63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3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3">
        <f>IF($A1078="","",IF(COUNTIF(변동분석!$E$7:$E$506,O1078)&gt;0,"Y","N"))</f>
        <v/>
      </c>
      <c r="W1078" s="63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3">
        <f>IF($A1078="","",IFERROR(INDEX(계정매핑!$E$5:$E$504,MATCH($F1078&amp;"",계정매핑!$A$5:$A$504,0))&amp;"","공통비"))</f>
        <v/>
      </c>
      <c r="AF1078" s="63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45799</v>
      </c>
      <c r="E1079" s="91" t="inlineStr">
        <is>
          <t>KR</t>
        </is>
      </c>
      <c r="F1079" s="91" t="n">
        <v>62902000</v>
      </c>
      <c r="G1079" s="91" t="n">
        <v>1101</v>
      </c>
      <c r="H1079" s="92" t="n">
        <v>2856000</v>
      </c>
      <c r="I1079" s="91" t="inlineStr">
        <is>
          <t>5월 업무 위탁 수수료 - J콜센터</t>
        </is>
      </c>
      <c r="J1079" s="91" t="inlineStr">
        <is>
          <t>V10015</t>
        </is>
      </c>
      <c r="K1079" s="91" t="inlineStr">
        <is>
          <t>J콜센터</t>
        </is>
      </c>
      <c r="M1079" s="9">
        <f>IF($A1079="","",VALUE($A1079&amp;"")*12+VALUE($B1079&amp;""))</f>
        <v/>
      </c>
      <c r="N1079" s="63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3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3">
        <f>IF($A1079="","",IF(COUNTIF(변동분석!$E$7:$E$506,O1079)&gt;0,"Y","N"))</f>
        <v/>
      </c>
      <c r="W1079" s="63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3">
        <f>IF($A1079="","",IFERROR(INDEX(계정매핑!$E$5:$E$504,MATCH($F1079&amp;"",계정매핑!$A$5:$A$504,0))&amp;"","공통비"))</f>
        <v/>
      </c>
      <c r="AF1079" s="63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45799</v>
      </c>
      <c r="E1080" s="91" t="inlineStr">
        <is>
          <t>KR</t>
        </is>
      </c>
      <c r="F1080" s="91" t="n">
        <v>62902000</v>
      </c>
      <c r="G1080" s="91" t="n">
        <v>1401</v>
      </c>
      <c r="H1080" s="92" t="n">
        <v>3353000</v>
      </c>
      <c r="I1080" s="91" t="inlineStr">
        <is>
          <t>5월 업무 위탁 수수료 - J콜센터</t>
        </is>
      </c>
      <c r="J1080" s="91" t="inlineStr">
        <is>
          <t>V10015</t>
        </is>
      </c>
      <c r="K1080" s="91" t="inlineStr">
        <is>
          <t>J콜센터</t>
        </is>
      </c>
      <c r="M1080" s="9">
        <f>IF($A1080="","",VALUE($A1080&amp;"")*12+VALUE($B1080&amp;""))</f>
        <v/>
      </c>
      <c r="N1080" s="63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3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3">
        <f>IF($A1080="","",IF(COUNTIF(변동분석!$E$7:$E$506,O1080)&gt;0,"Y","N"))</f>
        <v/>
      </c>
      <c r="W1080" s="63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3">
        <f>IF($A1080="","",IFERROR(INDEX(계정매핑!$E$5:$E$504,MATCH($F1080&amp;"",계정매핑!$A$5:$A$504,0))&amp;"","공통비"))</f>
        <v/>
      </c>
      <c r="AF1080" s="63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45799</v>
      </c>
      <c r="E1081" s="91" t="inlineStr">
        <is>
          <t>KR</t>
        </is>
      </c>
      <c r="F1081" s="91" t="n">
        <v>62902000</v>
      </c>
      <c r="G1081" s="91" t="n">
        <v>1801</v>
      </c>
      <c r="H1081" s="92" t="n">
        <v>1826000</v>
      </c>
      <c r="I1081" s="91" t="inlineStr">
        <is>
          <t>5월 콜 위탁 수수료(건별)</t>
        </is>
      </c>
      <c r="J1081" s="91" t="inlineStr">
        <is>
          <t>V10015</t>
        </is>
      </c>
      <c r="K1081" s="91" t="inlineStr">
        <is>
          <t>J콜센터</t>
        </is>
      </c>
      <c r="M1081" s="9">
        <f>IF($A1081="","",VALUE($A1081&amp;"")*12+VALUE($B1081&amp;""))</f>
        <v/>
      </c>
      <c r="N1081" s="63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3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3">
        <f>IF($A1081="","",IF(COUNTIF(변동분석!$E$7:$E$506,O1081)&gt;0,"Y","N"))</f>
        <v/>
      </c>
      <c r="W1081" s="63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3">
        <f>IF($A1081="","",IFERROR(INDEX(계정매핑!$E$5:$E$504,MATCH($F1081&amp;"",계정매핑!$A$5:$A$504,0))&amp;"","공통비"))</f>
        <v/>
      </c>
      <c r="AF1081" s="63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45799</v>
      </c>
      <c r="E1082" s="91" t="inlineStr">
        <is>
          <t>KR</t>
        </is>
      </c>
      <c r="F1082" s="91" t="n">
        <v>63501000</v>
      </c>
      <c r="G1082" s="91" t="n">
        <v>1902</v>
      </c>
      <c r="H1082" s="92" t="n">
        <v>434711000</v>
      </c>
      <c r="I1082" s="91" t="inlineStr">
        <is>
          <t>5월 모집수수료 - BB에셋</t>
        </is>
      </c>
      <c r="J1082" s="91" t="inlineStr">
        <is>
          <t>V10012</t>
        </is>
      </c>
      <c r="K1082" s="91" t="inlineStr">
        <is>
          <t>BB에셋</t>
        </is>
      </c>
      <c r="M1082" s="9">
        <f>IF($A1082="","",VALUE($A1082&amp;"")*12+VALUE($B1082&amp;""))</f>
        <v/>
      </c>
      <c r="N1082" s="63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3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3">
        <f>IF($A1082="","",IF(COUNTIF(변동분석!$E$7:$E$506,O1082)&gt;0,"Y","N"))</f>
        <v/>
      </c>
      <c r="W1082" s="63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3">
        <f>IF($A1082="","",IFERROR(INDEX(계정매핑!$E$5:$E$504,MATCH($F1082&amp;"",계정매핑!$A$5:$A$504,0))&amp;"","공통비"))</f>
        <v/>
      </c>
      <c r="AF1082" s="63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45800</v>
      </c>
      <c r="E1083" s="91" t="inlineStr">
        <is>
          <t>KR</t>
        </is>
      </c>
      <c r="F1083" s="91" t="n">
        <v>62102000</v>
      </c>
      <c r="G1083" s="91" t="n">
        <v>1201</v>
      </c>
      <c r="H1083" s="92" t="n">
        <v>66000</v>
      </c>
      <c r="I1083" s="91" t="inlineStr">
        <is>
          <t>5월 해외출장 - N호텔</t>
        </is>
      </c>
      <c r="J1083" s="91" t="inlineStr">
        <is>
          <t>V10008</t>
        </is>
      </c>
      <c r="K1083" s="91" t="inlineStr">
        <is>
          <t>N호텔</t>
        </is>
      </c>
      <c r="M1083" s="9">
        <f>IF($A1083="","",VALUE($A1083&amp;"")*12+VALUE($B1083&amp;""))</f>
        <v/>
      </c>
      <c r="N1083" s="63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3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3">
        <f>IF($A1083="","",IF(COUNTIF(변동분석!$E$7:$E$506,O1083)&gt;0,"Y","N"))</f>
        <v/>
      </c>
      <c r="W1083" s="63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3">
        <f>IF($A1083="","",IFERROR(INDEX(계정매핑!$E$5:$E$504,MATCH($F1083&amp;"",계정매핑!$A$5:$A$504,0))&amp;"","공통비"))</f>
        <v/>
      </c>
      <c r="AF1083" s="63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45800</v>
      </c>
      <c r="E1084" s="91" t="inlineStr">
        <is>
          <t>KR</t>
        </is>
      </c>
      <c r="F1084" s="91" t="n">
        <v>62102000</v>
      </c>
      <c r="G1084" s="91" t="n">
        <v>1401</v>
      </c>
      <c r="H1084" s="92" t="n">
        <v>70000</v>
      </c>
      <c r="I1084" s="91" t="inlineStr">
        <is>
          <t>5월 해외출장 - M항공</t>
        </is>
      </c>
      <c r="J1084" s="91" t="inlineStr">
        <is>
          <t>V10001</t>
        </is>
      </c>
      <c r="K1084" s="91" t="inlineStr">
        <is>
          <t>M항공</t>
        </is>
      </c>
      <c r="M1084" s="9">
        <f>IF($A1084="","",VALUE($A1084&amp;"")*12+VALUE($B1084&amp;""))</f>
        <v/>
      </c>
      <c r="N1084" s="63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3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3">
        <f>IF($A1084="","",IF(COUNTIF(변동분석!$E$7:$E$506,O1084)&gt;0,"Y","N"))</f>
        <v/>
      </c>
      <c r="W1084" s="63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3">
        <f>IF($A1084="","",IFERROR(INDEX(계정매핑!$E$5:$E$504,MATCH($F1084&amp;"",계정매핑!$A$5:$A$504,0))&amp;"","공통비"))</f>
        <v/>
      </c>
      <c r="AF1084" s="63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45800</v>
      </c>
      <c r="E1085" s="91" t="inlineStr">
        <is>
          <t>KR</t>
        </is>
      </c>
      <c r="F1085" s="91" t="n">
        <v>62401000</v>
      </c>
      <c r="G1085" s="91" t="n">
        <v>1401</v>
      </c>
      <c r="H1085" s="92" t="n">
        <v>381000</v>
      </c>
      <c r="I1085" s="91" t="inlineStr">
        <is>
          <t>5월 인쇄물 제작 - G인쇄</t>
        </is>
      </c>
      <c r="J1085" s="91" t="inlineStr">
        <is>
          <t>V10004</t>
        </is>
      </c>
      <c r="K1085" s="91" t="inlineStr">
        <is>
          <t>G인쇄</t>
        </is>
      </c>
      <c r="M1085" s="9">
        <f>IF($A1085="","",VALUE($A1085&amp;"")*12+VALUE($B1085&amp;""))</f>
        <v/>
      </c>
      <c r="N1085" s="63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3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3">
        <f>IF($A1085="","",IF(COUNTIF(변동분석!$E$7:$E$506,O1085)&gt;0,"Y","N"))</f>
        <v/>
      </c>
      <c r="W1085" s="63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3">
        <f>IF($A1085="","",IFERROR(INDEX(계정매핑!$E$5:$E$504,MATCH($F1085&amp;"",계정매핑!$A$5:$A$504,0))&amp;"","공통비"))</f>
        <v/>
      </c>
      <c r="AF1085" s="63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45800</v>
      </c>
      <c r="E1086" s="91" t="inlineStr">
        <is>
          <t>KR</t>
        </is>
      </c>
      <c r="F1086" s="91" t="n">
        <v>62501000</v>
      </c>
      <c r="G1086" s="91" t="n">
        <v>1101</v>
      </c>
      <c r="H1086" s="92" t="n">
        <v>271000</v>
      </c>
      <c r="I1086" s="91" t="inlineStr">
        <is>
          <t>5월 회의 다과 - (법인카드)</t>
        </is>
      </c>
      <c r="J1086" s="91" t="inlineStr">
        <is>
          <t>V10009</t>
        </is>
      </c>
      <c r="K1086" s="91" t="inlineStr">
        <is>
          <t>(법인카드)</t>
        </is>
      </c>
      <c r="M1086" s="9">
        <f>IF($A1086="","",VALUE($A1086&amp;"")*12+VALUE($B1086&amp;""))</f>
        <v/>
      </c>
      <c r="N1086" s="63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3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3">
        <f>IF($A1086="","",IF(COUNTIF(변동분석!$E$7:$E$506,O1086)&gt;0,"Y","N"))</f>
        <v/>
      </c>
      <c r="W1086" s="63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3">
        <f>IF($A1086="","",IFERROR(INDEX(계정매핑!$E$5:$E$504,MATCH($F1086&amp;"",계정매핑!$A$5:$A$504,0))&amp;"","공통비"))</f>
        <v/>
      </c>
      <c r="AF1086" s="63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45800</v>
      </c>
      <c r="E1087" s="91" t="inlineStr">
        <is>
          <t>KR</t>
        </is>
      </c>
      <c r="F1087" s="91" t="n">
        <v>62501000</v>
      </c>
      <c r="G1087" s="91" t="n">
        <v>1501</v>
      </c>
      <c r="H1087" s="92" t="n">
        <v>231000</v>
      </c>
      <c r="I1087" s="91" t="inlineStr">
        <is>
          <t>5월 회의 다과 - (법인카드)</t>
        </is>
      </c>
      <c r="J1087" s="91" t="inlineStr">
        <is>
          <t>V10009</t>
        </is>
      </c>
      <c r="K1087" s="91" t="inlineStr">
        <is>
          <t>(법인카드)</t>
        </is>
      </c>
      <c r="M1087" s="9">
        <f>IF($A1087="","",VALUE($A1087&amp;"")*12+VALUE($B1087&amp;""))</f>
        <v/>
      </c>
      <c r="N1087" s="63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3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3">
        <f>IF($A1087="","",IF(COUNTIF(변동분석!$E$7:$E$506,O1087)&gt;0,"Y","N"))</f>
        <v/>
      </c>
      <c r="W1087" s="63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3">
        <f>IF($A1087="","",IFERROR(INDEX(계정매핑!$E$5:$E$504,MATCH($F1087&amp;"",계정매핑!$A$5:$A$504,0))&amp;"","공통비"))</f>
        <v/>
      </c>
      <c r="AF1087" s="63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45800</v>
      </c>
      <c r="E1088" s="91" t="inlineStr">
        <is>
          <t>KR</t>
        </is>
      </c>
      <c r="F1088" s="91" t="n">
        <v>62701000</v>
      </c>
      <c r="G1088" s="91" t="n">
        <v>1501</v>
      </c>
      <c r="H1088" s="92" t="n">
        <v>40902000</v>
      </c>
      <c r="I1088" s="91" t="inlineStr">
        <is>
          <t>5월 광고 집행 - F애드</t>
        </is>
      </c>
      <c r="J1088" s="91" t="inlineStr">
        <is>
          <t>V10022</t>
        </is>
      </c>
      <c r="K1088" s="91" t="inlineStr">
        <is>
          <t>F애드</t>
        </is>
      </c>
      <c r="M1088" s="9">
        <f>IF($A1088="","",VALUE($A1088&amp;"")*12+VALUE($B1088&amp;""))</f>
        <v/>
      </c>
      <c r="N1088" s="63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3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3">
        <f>IF($A1088="","",IF(COUNTIF(변동분석!$E$7:$E$506,O1088)&gt;0,"Y","N"))</f>
        <v/>
      </c>
      <c r="W1088" s="63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3">
        <f>IF($A1088="","",IFERROR(INDEX(계정매핑!$E$5:$E$504,MATCH($F1088&amp;"",계정매핑!$A$5:$A$504,0))&amp;"","공통비"))</f>
        <v/>
      </c>
      <c r="AF1088" s="63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45800</v>
      </c>
      <c r="E1089" s="91" t="inlineStr">
        <is>
          <t>KR</t>
        </is>
      </c>
      <c r="F1089" s="91" t="n">
        <v>62901000</v>
      </c>
      <c r="G1089" s="91" t="n">
        <v>1951</v>
      </c>
      <c r="H1089" s="92" t="n">
        <v>4195000</v>
      </c>
      <c r="I1089" s="91" t="inlineStr">
        <is>
          <t>5월 자문 수수료 - K회계법인</t>
        </is>
      </c>
      <c r="J1089" s="91" t="inlineStr">
        <is>
          <t>V10010</t>
        </is>
      </c>
      <c r="K1089" s="91" t="inlineStr">
        <is>
          <t>K회계법인</t>
        </is>
      </c>
      <c r="M1089" s="9">
        <f>IF($A1089="","",VALUE($A1089&amp;"")*12+VALUE($B1089&amp;""))</f>
        <v/>
      </c>
      <c r="N1089" s="63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3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3">
        <f>IF($A1089="","",IF(COUNTIF(변동분석!$E$7:$E$506,O1089)&gt;0,"Y","N"))</f>
        <v/>
      </c>
      <c r="W1089" s="63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3">
        <f>IF($A1089="","",IFERROR(INDEX(계정매핑!$E$5:$E$504,MATCH($F1089&amp;"",계정매핑!$A$5:$A$504,0))&amp;"","공통비"))</f>
        <v/>
      </c>
      <c r="AF1089" s="63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45800</v>
      </c>
      <c r="E1090" s="91" t="inlineStr">
        <is>
          <t>KR</t>
        </is>
      </c>
      <c r="F1090" s="91" t="n">
        <v>62902000</v>
      </c>
      <c r="G1090" s="91" t="n">
        <v>1401</v>
      </c>
      <c r="H1090" s="92" t="n">
        <v>4488000</v>
      </c>
      <c r="I1090" s="91" t="inlineStr">
        <is>
          <t>5월 업무 위탁 수수료 - X서비스</t>
        </is>
      </c>
      <c r="J1090" s="91" t="inlineStr">
        <is>
          <t>V10019</t>
        </is>
      </c>
      <c r="K1090" s="91" t="inlineStr">
        <is>
          <t>X서비스</t>
        </is>
      </c>
      <c r="M1090" s="9">
        <f>IF($A1090="","",VALUE($A1090&amp;"")*12+VALUE($B1090&amp;""))</f>
        <v/>
      </c>
      <c r="N1090" s="63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3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3">
        <f>IF($A1090="","",IF(COUNTIF(변동분석!$E$7:$E$506,O1090)&gt;0,"Y","N"))</f>
        <v/>
      </c>
      <c r="W1090" s="63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3">
        <f>IF($A1090="","",IFERROR(INDEX(계정매핑!$E$5:$E$504,MATCH($F1090&amp;"",계정매핑!$A$5:$A$504,0))&amp;"","공통비"))</f>
        <v/>
      </c>
      <c r="AF1090" s="63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45800</v>
      </c>
      <c r="E1091" s="91" t="inlineStr">
        <is>
          <t>KR</t>
        </is>
      </c>
      <c r="F1091" s="91" t="n">
        <v>62902000</v>
      </c>
      <c r="G1091" s="91" t="n">
        <v>1951</v>
      </c>
      <c r="H1091" s="92" t="n">
        <v>3173000</v>
      </c>
      <c r="I1091" s="91" t="inlineStr">
        <is>
          <t>5월 업무 위탁 수수료 - J콜센터</t>
        </is>
      </c>
      <c r="J1091" s="91" t="inlineStr">
        <is>
          <t>V10015</t>
        </is>
      </c>
      <c r="K1091" s="91" t="inlineStr">
        <is>
          <t>J콜센터</t>
        </is>
      </c>
      <c r="M1091" s="9">
        <f>IF($A1091="","",VALUE($A1091&amp;"")*12+VALUE($B1091&amp;""))</f>
        <v/>
      </c>
      <c r="N1091" s="63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3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3">
        <f>IF($A1091="","",IF(COUNTIF(변동분석!$E$7:$E$506,O1091)&gt;0,"Y","N"))</f>
        <v/>
      </c>
      <c r="W1091" s="63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3">
        <f>IF($A1091="","",IFERROR(INDEX(계정매핑!$E$5:$E$504,MATCH($F1091&amp;"",계정매핑!$A$5:$A$504,0))&amp;"","공통비"))</f>
        <v/>
      </c>
      <c r="AF1091" s="63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45801</v>
      </c>
      <c r="E1092" s="91" t="inlineStr">
        <is>
          <t>KR</t>
        </is>
      </c>
      <c r="F1092" s="91" t="n">
        <v>62102000</v>
      </c>
      <c r="G1092" s="91" t="n">
        <v>1602</v>
      </c>
      <c r="H1092" s="92" t="n">
        <v>376000</v>
      </c>
      <c r="I1092" s="91" t="inlineStr">
        <is>
          <t>5월 해외출장 - N호텔</t>
        </is>
      </c>
      <c r="J1092" s="91" t="inlineStr">
        <is>
          <t>V10008</t>
        </is>
      </c>
      <c r="K1092" s="91" t="inlineStr">
        <is>
          <t>N호텔</t>
        </is>
      </c>
      <c r="M1092" s="9">
        <f>IF($A1092="","",VALUE($A1092&amp;"")*12+VALUE($B1092&amp;""))</f>
        <v/>
      </c>
      <c r="N1092" s="63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3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3">
        <f>IF($A1092="","",IF(COUNTIF(변동분석!$E$7:$E$506,O1092)&gt;0,"Y","N"))</f>
        <v/>
      </c>
      <c r="W1092" s="63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3">
        <f>IF($A1092="","",IFERROR(INDEX(계정매핑!$E$5:$E$504,MATCH($F1092&amp;"",계정매핑!$A$5:$A$504,0))&amp;"","공통비"))</f>
        <v/>
      </c>
      <c r="AF1092" s="63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45801</v>
      </c>
      <c r="E1093" s="91" t="inlineStr">
        <is>
          <t>KR</t>
        </is>
      </c>
      <c r="F1093" s="91" t="n">
        <v>62201000</v>
      </c>
      <c r="G1093" s="91" t="n">
        <v>1501</v>
      </c>
      <c r="H1093" s="92" t="n">
        <v>367000</v>
      </c>
      <c r="I1093" s="91" t="inlineStr">
        <is>
          <t>5월 통신요금 - P통신</t>
        </is>
      </c>
      <c r="J1093" s="91" t="inlineStr">
        <is>
          <t>V10013</t>
        </is>
      </c>
      <c r="K1093" s="91" t="inlineStr">
        <is>
          <t>P통신</t>
        </is>
      </c>
      <c r="M1093" s="9">
        <f>IF($A1093="","",VALUE($A1093&amp;"")*12+VALUE($B1093&amp;""))</f>
        <v/>
      </c>
      <c r="N1093" s="63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3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3">
        <f>IF($A1093="","",IF(COUNTIF(변동분석!$E$7:$E$506,O1093)&gt;0,"Y","N"))</f>
        <v/>
      </c>
      <c r="W1093" s="63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3">
        <f>IF($A1093="","",IFERROR(INDEX(계정매핑!$E$5:$E$504,MATCH($F1093&amp;"",계정매핑!$A$5:$A$504,0))&amp;"","공통비"))</f>
        <v/>
      </c>
      <c r="AF1093" s="63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45801</v>
      </c>
      <c r="E1094" s="91" t="inlineStr">
        <is>
          <t>KR</t>
        </is>
      </c>
      <c r="F1094" s="91" t="n">
        <v>62301000</v>
      </c>
      <c r="G1094" s="91" t="n">
        <v>1201</v>
      </c>
      <c r="H1094" s="92" t="n">
        <v>146000</v>
      </c>
      <c r="I1094" s="91" t="inlineStr">
        <is>
          <t>5월 소모품 구입 - Q오피스</t>
        </is>
      </c>
      <c r="J1094" s="91" t="inlineStr">
        <is>
          <t>V10003</t>
        </is>
      </c>
      <c r="K1094" s="91" t="inlineStr">
        <is>
          <t>Q오피스</t>
        </is>
      </c>
      <c r="M1094" s="9">
        <f>IF($A1094="","",VALUE($A1094&amp;"")*12+VALUE($B1094&amp;""))</f>
        <v/>
      </c>
      <c r="N1094" s="63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3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3">
        <f>IF($A1094="","",IF(COUNTIF(변동분석!$E$7:$E$506,O1094)&gt;0,"Y","N"))</f>
        <v/>
      </c>
      <c r="W1094" s="63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3">
        <f>IF($A1094="","",IFERROR(INDEX(계정매핑!$E$5:$E$504,MATCH($F1094&amp;"",계정매핑!$A$5:$A$504,0))&amp;"","공통비"))</f>
        <v/>
      </c>
      <c r="AF1094" s="63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45801</v>
      </c>
      <c r="E1095" s="91" t="inlineStr">
        <is>
          <t>KR</t>
        </is>
      </c>
      <c r="F1095" s="91" t="n">
        <v>62401000</v>
      </c>
      <c r="G1095" s="91" t="n">
        <v>1401</v>
      </c>
      <c r="H1095" s="92" t="n">
        <v>512000</v>
      </c>
      <c r="I1095" s="91" t="inlineStr">
        <is>
          <t>5월 인쇄물 제작 - S출판</t>
        </is>
      </c>
      <c r="J1095" s="91" t="inlineStr">
        <is>
          <t>V10014</t>
        </is>
      </c>
      <c r="K1095" s="91" t="inlineStr">
        <is>
          <t>S출판</t>
        </is>
      </c>
      <c r="M1095" s="9">
        <f>IF($A1095="","",VALUE($A1095&amp;"")*12+VALUE($B1095&amp;""))</f>
        <v/>
      </c>
      <c r="N1095" s="63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3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3">
        <f>IF($A1095="","",IF(COUNTIF(변동분석!$E$7:$E$506,O1095)&gt;0,"Y","N"))</f>
        <v/>
      </c>
      <c r="W1095" s="63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3">
        <f>IF($A1095="","",IFERROR(INDEX(계정매핑!$E$5:$E$504,MATCH($F1095&amp;"",계정매핑!$A$5:$A$504,0))&amp;"","공통비"))</f>
        <v/>
      </c>
      <c r="AF1095" s="63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45801</v>
      </c>
      <c r="E1096" s="91" t="inlineStr">
        <is>
          <t>KR</t>
        </is>
      </c>
      <c r="F1096" s="91" t="n">
        <v>62401000</v>
      </c>
      <c r="G1096" s="91" t="n">
        <v>1801</v>
      </c>
      <c r="H1096" s="92" t="n">
        <v>1919000</v>
      </c>
      <c r="I1096" s="91" t="inlineStr">
        <is>
          <t>5월 인쇄물 제작 - S출판</t>
        </is>
      </c>
      <c r="J1096" s="91" t="inlineStr">
        <is>
          <t>V10014</t>
        </is>
      </c>
      <c r="K1096" s="91" t="inlineStr">
        <is>
          <t>S출판</t>
        </is>
      </c>
      <c r="M1096" s="9">
        <f>IF($A1096="","",VALUE($A1096&amp;"")*12+VALUE($B1096&amp;""))</f>
        <v/>
      </c>
      <c r="N1096" s="63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3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3">
        <f>IF($A1096="","",IF(COUNTIF(변동분석!$E$7:$E$506,O1096)&gt;0,"Y","N"))</f>
        <v/>
      </c>
      <c r="W1096" s="63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3">
        <f>IF($A1096="","",IFERROR(INDEX(계정매핑!$E$5:$E$504,MATCH($F1096&amp;"",계정매핑!$A$5:$A$504,0))&amp;"","공통비"))</f>
        <v/>
      </c>
      <c r="AF1096" s="63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45801</v>
      </c>
      <c r="E1097" s="91" t="inlineStr">
        <is>
          <t>KR</t>
        </is>
      </c>
      <c r="F1097" s="91" t="n">
        <v>62501000</v>
      </c>
      <c r="G1097" s="91" t="n">
        <v>1701</v>
      </c>
      <c r="H1097" s="92" t="n">
        <v>116000</v>
      </c>
      <c r="I1097" s="91" t="inlineStr">
        <is>
          <t>5월 회의 다과 - (법인카드)</t>
        </is>
      </c>
      <c r="J1097" s="91" t="inlineStr">
        <is>
          <t>V10009</t>
        </is>
      </c>
      <c r="K1097" s="91" t="inlineStr">
        <is>
          <t>(법인카드)</t>
        </is>
      </c>
      <c r="M1097" s="9">
        <f>IF($A1097="","",VALUE($A1097&amp;"")*12+VALUE($B1097&amp;""))</f>
        <v/>
      </c>
      <c r="N1097" s="63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3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3">
        <f>IF($A1097="","",IF(COUNTIF(변동분석!$E$7:$E$506,O1097)&gt;0,"Y","N"))</f>
        <v/>
      </c>
      <c r="W1097" s="63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3">
        <f>IF($A1097="","",IFERROR(INDEX(계정매핑!$E$5:$E$504,MATCH($F1097&amp;"",계정매핑!$A$5:$A$504,0))&amp;"","공통비"))</f>
        <v/>
      </c>
      <c r="AF1097" s="63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45801</v>
      </c>
      <c r="E1098" s="91" t="inlineStr">
        <is>
          <t>KR</t>
        </is>
      </c>
      <c r="F1098" s="91" t="n">
        <v>62901000</v>
      </c>
      <c r="G1098" s="91" t="n">
        <v>1951</v>
      </c>
      <c r="H1098" s="92" t="n">
        <v>4661000</v>
      </c>
      <c r="I1098" s="91" t="inlineStr">
        <is>
          <t>5월 자문 수수료 - W컨설팅</t>
        </is>
      </c>
      <c r="J1098" s="91" t="inlineStr">
        <is>
          <t>V10006</t>
        </is>
      </c>
      <c r="K1098" s="91" t="inlineStr">
        <is>
          <t>W컨설팅</t>
        </is>
      </c>
      <c r="M1098" s="9">
        <f>IF($A1098="","",VALUE($A1098&amp;"")*12+VALUE($B1098&amp;""))</f>
        <v/>
      </c>
      <c r="N1098" s="63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3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3">
        <f>IF($A1098="","",IF(COUNTIF(변동분석!$E$7:$E$506,O1098)&gt;0,"Y","N"))</f>
        <v/>
      </c>
      <c r="W1098" s="63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3">
        <f>IF($A1098="","",IFERROR(INDEX(계정매핑!$E$5:$E$504,MATCH($F1098&amp;"",계정매핑!$A$5:$A$504,0))&amp;"","공통비"))</f>
        <v/>
      </c>
      <c r="AF1098" s="63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45802</v>
      </c>
      <c r="E1099" s="91" t="inlineStr">
        <is>
          <t>KR</t>
        </is>
      </c>
      <c r="F1099" s="91" t="n">
        <v>62101000</v>
      </c>
      <c r="G1099" s="91" t="n">
        <v>1101</v>
      </c>
      <c r="H1099" s="92" t="n">
        <v>588000</v>
      </c>
      <c r="I1099" s="91" t="inlineStr">
        <is>
          <t>5월 국내출장 - (법인카드)</t>
        </is>
      </c>
      <c r="J1099" s="91" t="inlineStr">
        <is>
          <t>V10009</t>
        </is>
      </c>
      <c r="K1099" s="91" t="inlineStr">
        <is>
          <t>(법인카드)</t>
        </is>
      </c>
      <c r="M1099" s="9">
        <f>IF($A1099="","",VALUE($A1099&amp;"")*12+VALUE($B1099&amp;""))</f>
        <v/>
      </c>
      <c r="N1099" s="63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3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3">
        <f>IF($A1099="","",IF(COUNTIF(변동분석!$E$7:$E$506,O1099)&gt;0,"Y","N"))</f>
        <v/>
      </c>
      <c r="W1099" s="63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3">
        <f>IF($A1099="","",IFERROR(INDEX(계정매핑!$E$5:$E$504,MATCH($F1099&amp;"",계정매핑!$A$5:$A$504,0))&amp;"","공통비"))</f>
        <v/>
      </c>
      <c r="AF1099" s="63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45802</v>
      </c>
      <c r="E1100" s="91" t="inlineStr">
        <is>
          <t>KR</t>
        </is>
      </c>
      <c r="F1100" s="91" t="n">
        <v>62101000</v>
      </c>
      <c r="G1100" s="91" t="n">
        <v>1301</v>
      </c>
      <c r="H1100" s="92" t="n">
        <v>368000</v>
      </c>
      <c r="I1100" s="91" t="inlineStr">
        <is>
          <t>5월 국내출장 - M항공</t>
        </is>
      </c>
      <c r="J1100" s="91" t="inlineStr">
        <is>
          <t>V10001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3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3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3">
        <f>IF($A1100="","",IF(COUNTIF(변동분석!$E$7:$E$506,O1100)&gt;0,"Y","N"))</f>
        <v/>
      </c>
      <c r="W1100" s="63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3">
        <f>IF($A1100="","",IFERROR(INDEX(계정매핑!$E$5:$E$504,MATCH($F1100&amp;"",계정매핑!$A$5:$A$504,0))&amp;"","공통비"))</f>
        <v/>
      </c>
      <c r="AF1100" s="63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45802</v>
      </c>
      <c r="E1101" s="91" t="inlineStr">
        <is>
          <t>KR</t>
        </is>
      </c>
      <c r="F1101" s="91" t="n">
        <v>62101000</v>
      </c>
      <c r="G1101" s="91" t="n">
        <v>1501</v>
      </c>
      <c r="H1101" s="92" t="n">
        <v>536000</v>
      </c>
      <c r="I1101" s="91" t="inlineStr">
        <is>
          <t>5월 국내출장 - M항공</t>
        </is>
      </c>
      <c r="J1101" s="91" t="inlineStr">
        <is>
          <t>V10001</t>
        </is>
      </c>
      <c r="K1101" s="91" t="inlineStr">
        <is>
          <t>M항공</t>
        </is>
      </c>
      <c r="M1101" s="9">
        <f>IF($A1101="","",VALUE($A1101&amp;"")*12+VALUE($B1101&amp;""))</f>
        <v/>
      </c>
      <c r="N1101" s="63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3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3">
        <f>IF($A1101="","",IF(COUNTIF(변동분석!$E$7:$E$506,O1101)&gt;0,"Y","N"))</f>
        <v/>
      </c>
      <c r="W1101" s="63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3">
        <f>IF($A1101="","",IFERROR(INDEX(계정매핑!$E$5:$E$504,MATCH($F1101&amp;"",계정매핑!$A$5:$A$504,0))&amp;"","공통비"))</f>
        <v/>
      </c>
      <c r="AF1101" s="63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45802</v>
      </c>
      <c r="E1102" s="91" t="inlineStr">
        <is>
          <t>KR</t>
        </is>
      </c>
      <c r="F1102" s="91" t="n">
        <v>62101000</v>
      </c>
      <c r="G1102" s="91" t="n">
        <v>1501</v>
      </c>
      <c r="H1102" s="92" t="n">
        <v>389000</v>
      </c>
      <c r="I1102" s="91" t="inlineStr">
        <is>
          <t>5월 국내출장 - (법인카드)</t>
        </is>
      </c>
      <c r="J1102" s="91" t="inlineStr">
        <is>
          <t>V10009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3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3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3">
        <f>IF($A1102="","",IF(COUNTIF(변동분석!$E$7:$E$506,O1102)&gt;0,"Y","N"))</f>
        <v/>
      </c>
      <c r="W1102" s="63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3">
        <f>IF($A1102="","",IFERROR(INDEX(계정매핑!$E$5:$E$504,MATCH($F1102&amp;"",계정매핑!$A$5:$A$504,0))&amp;"","공통비"))</f>
        <v/>
      </c>
      <c r="AF1102" s="63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45802</v>
      </c>
      <c r="E1103" s="91" t="inlineStr">
        <is>
          <t>KR</t>
        </is>
      </c>
      <c r="F1103" s="91" t="n">
        <v>62102000</v>
      </c>
      <c r="G1103" s="91" t="n">
        <v>1951</v>
      </c>
      <c r="H1103" s="92" t="n">
        <v>79000</v>
      </c>
      <c r="I1103" s="91" t="inlineStr">
        <is>
          <t>5월 해외출장 - M항공</t>
        </is>
      </c>
      <c r="J1103" s="91" t="inlineStr">
        <is>
          <t>V10001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3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3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3">
        <f>IF($A1103="","",IF(COUNTIF(변동분석!$E$7:$E$506,O1103)&gt;0,"Y","N"))</f>
        <v/>
      </c>
      <c r="W1103" s="63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3">
        <f>IF($A1103="","",IFERROR(INDEX(계정매핑!$E$5:$E$504,MATCH($F1103&amp;"",계정매핑!$A$5:$A$504,0))&amp;"","공통비"))</f>
        <v/>
      </c>
      <c r="AF1103" s="63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45802</v>
      </c>
      <c r="E1104" s="91" t="inlineStr">
        <is>
          <t>KR</t>
        </is>
      </c>
      <c r="F1104" s="91" t="n">
        <v>62301000</v>
      </c>
      <c r="G1104" s="91" t="n">
        <v>1801</v>
      </c>
      <c r="H1104" s="92" t="n">
        <v>444000</v>
      </c>
      <c r="I1104" s="91" t="inlineStr">
        <is>
          <t>5월 소모품 구입 - R문구</t>
        </is>
      </c>
      <c r="J1104" s="91" t="inlineStr">
        <is>
          <t>V10021</t>
        </is>
      </c>
      <c r="K1104" s="91" t="inlineStr">
        <is>
          <t>R문구</t>
        </is>
      </c>
      <c r="M1104" s="9">
        <f>IF($A1104="","",VALUE($A1104&amp;"")*12+VALUE($B1104&amp;""))</f>
        <v/>
      </c>
      <c r="N1104" s="63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3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3">
        <f>IF($A1104="","",IF(COUNTIF(변동분석!$E$7:$E$506,O1104)&gt;0,"Y","N"))</f>
        <v/>
      </c>
      <c r="W1104" s="63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3">
        <f>IF($A1104="","",IFERROR(INDEX(계정매핑!$E$5:$E$504,MATCH($F1104&amp;"",계정매핑!$A$5:$A$504,0))&amp;"","공통비"))</f>
        <v/>
      </c>
      <c r="AF1104" s="63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45802</v>
      </c>
      <c r="E1105" s="91" t="inlineStr">
        <is>
          <t>KR</t>
        </is>
      </c>
      <c r="F1105" s="91" t="n">
        <v>62601000</v>
      </c>
      <c r="G1105" s="91" t="n">
        <v>1602</v>
      </c>
      <c r="H1105" s="92" t="n">
        <v>1134000</v>
      </c>
      <c r="I1105" s="91" t="inlineStr">
        <is>
          <t>5월 업무추진 - (법인카드)</t>
        </is>
      </c>
      <c r="J1105" s="91" t="inlineStr">
        <is>
          <t>V10009</t>
        </is>
      </c>
      <c r="K1105" s="91" t="inlineStr">
        <is>
          <t>(법인카드)</t>
        </is>
      </c>
      <c r="M1105" s="9">
        <f>IF($A1105="","",VALUE($A1105&amp;"")*12+VALUE($B1105&amp;""))</f>
        <v/>
      </c>
      <c r="N1105" s="63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3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3">
        <f>IF($A1105="","",IF(COUNTIF(변동분석!$E$7:$E$506,O1105)&gt;0,"Y","N"))</f>
        <v/>
      </c>
      <c r="W1105" s="63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3">
        <f>IF($A1105="","",IFERROR(INDEX(계정매핑!$E$5:$E$504,MATCH($F1105&amp;"",계정매핑!$A$5:$A$504,0))&amp;"","공통비"))</f>
        <v/>
      </c>
      <c r="AF1105" s="63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45802</v>
      </c>
      <c r="E1106" s="91" t="inlineStr">
        <is>
          <t>KR</t>
        </is>
      </c>
      <c r="F1106" s="91" t="n">
        <v>62902000</v>
      </c>
      <c r="G1106" s="91" t="n">
        <v>1801</v>
      </c>
      <c r="H1106" s="92" t="n">
        <v>1771000</v>
      </c>
      <c r="I1106" s="91" t="inlineStr">
        <is>
          <t>5월 콜 위탁 수수료(건별)</t>
        </is>
      </c>
      <c r="J1106" s="91" t="inlineStr">
        <is>
          <t>V10015</t>
        </is>
      </c>
      <c r="K1106" s="91" t="inlineStr">
        <is>
          <t>J콜센터</t>
        </is>
      </c>
      <c r="M1106" s="9">
        <f>IF($A1106="","",VALUE($A1106&amp;"")*12+VALUE($B1106&amp;""))</f>
        <v/>
      </c>
      <c r="N1106" s="63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3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3">
        <f>IF($A1106="","",IF(COUNTIF(변동분석!$E$7:$E$506,O1106)&gt;0,"Y","N"))</f>
        <v/>
      </c>
      <c r="W1106" s="63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3">
        <f>IF($A1106="","",IFERROR(INDEX(계정매핑!$E$5:$E$504,MATCH($F1106&amp;"",계정매핑!$A$5:$A$504,0))&amp;"","공통비"))</f>
        <v/>
      </c>
      <c r="AF1106" s="63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45802</v>
      </c>
      <c r="E1107" s="91" t="inlineStr">
        <is>
          <t>KR</t>
        </is>
      </c>
      <c r="F1107" s="91" t="n">
        <v>62902000</v>
      </c>
      <c r="G1107" s="91" t="n">
        <v>1801</v>
      </c>
      <c r="H1107" s="92" t="n">
        <v>1757000</v>
      </c>
      <c r="I1107" s="91" t="inlineStr">
        <is>
          <t>5월 콜 위탁 수수료(건별)</t>
        </is>
      </c>
      <c r="J1107" s="91" t="inlineStr">
        <is>
          <t>V10015</t>
        </is>
      </c>
      <c r="K1107" s="91" t="inlineStr">
        <is>
          <t>J콜센터</t>
        </is>
      </c>
      <c r="M1107" s="9">
        <f>IF($A1107="","",VALUE($A1107&amp;"")*12+VALUE($B1107&amp;""))</f>
        <v/>
      </c>
      <c r="N1107" s="63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3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3">
        <f>IF($A1107="","",IF(COUNTIF(변동분석!$E$7:$E$506,O1107)&gt;0,"Y","N"))</f>
        <v/>
      </c>
      <c r="W1107" s="63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3">
        <f>IF($A1107="","",IFERROR(INDEX(계정매핑!$E$5:$E$504,MATCH($F1107&amp;"",계정매핑!$A$5:$A$504,0))&amp;"","공통비"))</f>
        <v/>
      </c>
      <c r="AF1107" s="63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45802</v>
      </c>
      <c r="E1108" s="91" t="inlineStr">
        <is>
          <t>KR</t>
        </is>
      </c>
      <c r="F1108" s="91" t="n">
        <v>62902000</v>
      </c>
      <c r="G1108" s="91" t="n">
        <v>1801</v>
      </c>
      <c r="H1108" s="92" t="n">
        <v>3000000</v>
      </c>
      <c r="I1108" s="91" t="inlineStr">
        <is>
          <t>5월 업무 위탁 수수료 - X서비스</t>
        </is>
      </c>
      <c r="J1108" s="91" t="inlineStr">
        <is>
          <t>V10019</t>
        </is>
      </c>
      <c r="K1108" s="91" t="inlineStr">
        <is>
          <t>X서비스</t>
        </is>
      </c>
      <c r="M1108" s="9">
        <f>IF($A1108="","",VALUE($A1108&amp;"")*12+VALUE($B1108&amp;""))</f>
        <v/>
      </c>
      <c r="N1108" s="63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3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3">
        <f>IF($A1108="","",IF(COUNTIF(변동분석!$E$7:$E$506,O1108)&gt;0,"Y","N"))</f>
        <v/>
      </c>
      <c r="W1108" s="63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3">
        <f>IF($A1108="","",IFERROR(INDEX(계정매핑!$E$5:$E$504,MATCH($F1108&amp;"",계정매핑!$A$5:$A$504,0))&amp;"","공통비"))</f>
        <v/>
      </c>
      <c r="AF1108" s="63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45802</v>
      </c>
      <c r="E1109" s="91" t="inlineStr">
        <is>
          <t>KR</t>
        </is>
      </c>
      <c r="F1109" s="91" t="n">
        <v>63002000</v>
      </c>
      <c r="G1109" s="91" t="n">
        <v>1701</v>
      </c>
      <c r="H1109" s="92" t="n">
        <v>67000000</v>
      </c>
      <c r="I1109" s="91" t="inlineStr">
        <is>
          <t>5월 클라우드 사용료 - C클라우드</t>
        </is>
      </c>
      <c r="J1109" s="91" t="inlineStr">
        <is>
          <t>V10025</t>
        </is>
      </c>
      <c r="K1109" s="91" t="inlineStr">
        <is>
          <t>C클라우드</t>
        </is>
      </c>
      <c r="M1109" s="9">
        <f>IF($A1109="","",VALUE($A1109&amp;"")*12+VALUE($B1109&amp;""))</f>
        <v/>
      </c>
      <c r="N1109" s="63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3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3">
        <f>IF($A1109="","",IF(COUNTIF(변동분석!$E$7:$E$506,O1109)&gt;0,"Y","N"))</f>
        <v/>
      </c>
      <c r="W1109" s="63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3">
        <f>IF($A1109="","",IFERROR(INDEX(계정매핑!$E$5:$E$504,MATCH($F1109&amp;"",계정매핑!$A$5:$A$504,0))&amp;"","공통비"))</f>
        <v/>
      </c>
      <c r="AF1109" s="63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45803</v>
      </c>
      <c r="E1110" s="91" t="inlineStr">
        <is>
          <t>KR</t>
        </is>
      </c>
      <c r="F1110" s="91" t="n">
        <v>62101000</v>
      </c>
      <c r="G1110" s="91" t="n">
        <v>1301</v>
      </c>
      <c r="H1110" s="92" t="n">
        <v>469000</v>
      </c>
      <c r="I1110" s="91" t="inlineStr">
        <is>
          <t>5월 국내출장 - (법인카드)</t>
        </is>
      </c>
      <c r="J1110" s="91" t="inlineStr">
        <is>
          <t>V10009</t>
        </is>
      </c>
      <c r="K1110" s="91" t="inlineStr">
        <is>
          <t>(법인카드)</t>
        </is>
      </c>
      <c r="M1110" s="9">
        <f>IF($A1110="","",VALUE($A1110&amp;"")*12+VALUE($B1110&amp;""))</f>
        <v/>
      </c>
      <c r="N1110" s="63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3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3">
        <f>IF($A1110="","",IF(COUNTIF(변동분석!$E$7:$E$506,O1110)&gt;0,"Y","N"))</f>
        <v/>
      </c>
      <c r="W1110" s="63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3">
        <f>IF($A1110="","",IFERROR(INDEX(계정매핑!$E$5:$E$504,MATCH($F1110&amp;"",계정매핑!$A$5:$A$504,0))&amp;"","공통비"))</f>
        <v/>
      </c>
      <c r="AF1110" s="63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45803</v>
      </c>
      <c r="E1111" s="91" t="inlineStr">
        <is>
          <t>KR</t>
        </is>
      </c>
      <c r="F1111" s="91" t="n">
        <v>62102000</v>
      </c>
      <c r="G1111" s="91" t="n">
        <v>1501</v>
      </c>
      <c r="H1111" s="92" t="n">
        <v>83000</v>
      </c>
      <c r="I1111" s="91" t="inlineStr">
        <is>
          <t>5월 해외출장 - N호텔</t>
        </is>
      </c>
      <c r="J1111" s="91" t="inlineStr">
        <is>
          <t>V10008</t>
        </is>
      </c>
      <c r="K1111" s="91" t="inlineStr">
        <is>
          <t>N호텔</t>
        </is>
      </c>
      <c r="M1111" s="9">
        <f>IF($A1111="","",VALUE($A1111&amp;"")*12+VALUE($B1111&amp;""))</f>
        <v/>
      </c>
      <c r="N1111" s="63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3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3">
        <f>IF($A1111="","",IF(COUNTIF(변동분석!$E$7:$E$506,O1111)&gt;0,"Y","N"))</f>
        <v/>
      </c>
      <c r="W1111" s="63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3">
        <f>IF($A1111="","",IFERROR(INDEX(계정매핑!$E$5:$E$504,MATCH($F1111&amp;"",계정매핑!$A$5:$A$504,0))&amp;"","공통비"))</f>
        <v/>
      </c>
      <c r="AF1111" s="63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45803</v>
      </c>
      <c r="E1112" s="91" t="inlineStr">
        <is>
          <t>KR</t>
        </is>
      </c>
      <c r="F1112" s="91" t="n">
        <v>62201000</v>
      </c>
      <c r="G1112" s="91" t="n">
        <v>1201</v>
      </c>
      <c r="H1112" s="92" t="n">
        <v>144000</v>
      </c>
      <c r="I1112" s="91" t="inlineStr">
        <is>
          <t>5월 통신요금 - P통신</t>
        </is>
      </c>
      <c r="J1112" s="91" t="inlineStr">
        <is>
          <t>V10013</t>
        </is>
      </c>
      <c r="K1112" s="91" t="inlineStr">
        <is>
          <t>P통신</t>
        </is>
      </c>
      <c r="M1112" s="9">
        <f>IF($A1112="","",VALUE($A1112&amp;"")*12+VALUE($B1112&amp;""))</f>
        <v/>
      </c>
      <c r="N1112" s="63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3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3">
        <f>IF($A1112="","",IF(COUNTIF(변동분석!$E$7:$E$506,O1112)&gt;0,"Y","N"))</f>
        <v/>
      </c>
      <c r="W1112" s="63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3">
        <f>IF($A1112="","",IFERROR(INDEX(계정매핑!$E$5:$E$504,MATCH($F1112&amp;"",계정매핑!$A$5:$A$504,0))&amp;"","공통비"))</f>
        <v/>
      </c>
      <c r="AF1112" s="63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45803</v>
      </c>
      <c r="E1113" s="91" t="inlineStr">
        <is>
          <t>KR</t>
        </is>
      </c>
      <c r="F1113" s="91" t="n">
        <v>62201000</v>
      </c>
      <c r="G1113" s="91" t="n">
        <v>1301</v>
      </c>
      <c r="H1113" s="92" t="n">
        <v>146000</v>
      </c>
      <c r="I1113" s="91" t="inlineStr">
        <is>
          <t>5월 통신요금 - O텔레콤</t>
        </is>
      </c>
      <c r="J1113" s="91" t="inlineStr">
        <is>
          <t>V10002</t>
        </is>
      </c>
      <c r="K1113" s="91" t="inlineStr">
        <is>
          <t>O텔레콤</t>
        </is>
      </c>
      <c r="M1113" s="9">
        <f>IF($A1113="","",VALUE($A1113&amp;"")*12+VALUE($B1113&amp;""))</f>
        <v/>
      </c>
      <c r="N1113" s="63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3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3">
        <f>IF($A1113="","",IF(COUNTIF(변동분석!$E$7:$E$506,O1113)&gt;0,"Y","N"))</f>
        <v/>
      </c>
      <c r="W1113" s="63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3">
        <f>IF($A1113="","",IFERROR(INDEX(계정매핑!$E$5:$E$504,MATCH($F1113&amp;"",계정매핑!$A$5:$A$504,0))&amp;"","공통비"))</f>
        <v/>
      </c>
      <c r="AF1113" s="63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45803</v>
      </c>
      <c r="E1114" s="91" t="inlineStr">
        <is>
          <t>KR</t>
        </is>
      </c>
      <c r="F1114" s="91" t="n">
        <v>62301000</v>
      </c>
      <c r="G1114" s="91" t="n">
        <v>1201</v>
      </c>
      <c r="H1114" s="92" t="n">
        <v>220000</v>
      </c>
      <c r="I1114" s="91" t="inlineStr">
        <is>
          <t>5월 소모품 구입 - Q오피스</t>
        </is>
      </c>
      <c r="J1114" s="91" t="inlineStr">
        <is>
          <t>V10003</t>
        </is>
      </c>
      <c r="K1114" s="91" t="inlineStr">
        <is>
          <t>Q오피스</t>
        </is>
      </c>
      <c r="M1114" s="9">
        <f>IF($A1114="","",VALUE($A1114&amp;"")*12+VALUE($B1114&amp;""))</f>
        <v/>
      </c>
      <c r="N1114" s="63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3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3">
        <f>IF($A1114="","",IF(COUNTIF(변동분석!$E$7:$E$506,O1114)&gt;0,"Y","N"))</f>
        <v/>
      </c>
      <c r="W1114" s="63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3">
        <f>IF($A1114="","",IFERROR(INDEX(계정매핑!$E$5:$E$504,MATCH($F1114&amp;"",계정매핑!$A$5:$A$504,0))&amp;"","공통비"))</f>
        <v/>
      </c>
      <c r="AF1114" s="63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45803</v>
      </c>
      <c r="E1115" s="91" t="inlineStr">
        <is>
          <t>KR</t>
        </is>
      </c>
      <c r="F1115" s="91" t="n">
        <v>62501000</v>
      </c>
      <c r="G1115" s="91" t="n">
        <v>1601</v>
      </c>
      <c r="H1115" s="92" t="n">
        <v>552000</v>
      </c>
      <c r="I1115" s="91" t="inlineStr">
        <is>
          <t>5월 회의 다과 - T케이터링</t>
        </is>
      </c>
      <c r="J1115" s="91" t="inlineStr">
        <is>
          <t>V10005</t>
        </is>
      </c>
      <c r="K1115" s="91" t="inlineStr">
        <is>
          <t>T케이터링</t>
        </is>
      </c>
      <c r="M1115" s="9">
        <f>IF($A1115="","",VALUE($A1115&amp;"")*12+VALUE($B1115&amp;""))</f>
        <v/>
      </c>
      <c r="N1115" s="63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3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3">
        <f>IF($A1115="","",IF(COUNTIF(변동분석!$E$7:$E$506,O1115)&gt;0,"Y","N"))</f>
        <v/>
      </c>
      <c r="W1115" s="63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3">
        <f>IF($A1115="","",IFERROR(INDEX(계정매핑!$E$5:$E$504,MATCH($F1115&amp;"",계정매핑!$A$5:$A$504,0))&amp;"","공통비"))</f>
        <v/>
      </c>
      <c r="AF1115" s="63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45803</v>
      </c>
      <c r="E1116" s="91" t="inlineStr">
        <is>
          <t>KR</t>
        </is>
      </c>
      <c r="F1116" s="91" t="n">
        <v>62901000</v>
      </c>
      <c r="G1116" s="91" t="n">
        <v>1801</v>
      </c>
      <c r="H1116" s="92" t="n">
        <v>9636000</v>
      </c>
      <c r="I1116" s="91" t="inlineStr">
        <is>
          <t>5월 자문 수수료 - K회계법인</t>
        </is>
      </c>
      <c r="J1116" s="91" t="inlineStr">
        <is>
          <t>V10010</t>
        </is>
      </c>
      <c r="K1116" s="91" t="inlineStr">
        <is>
          <t>K회계법인</t>
        </is>
      </c>
      <c r="M1116" s="9">
        <f>IF($A1116="","",VALUE($A1116&amp;"")*12+VALUE($B1116&amp;""))</f>
        <v/>
      </c>
      <c r="N1116" s="63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3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3">
        <f>IF($A1116="","",IF(COUNTIF(변동분석!$E$7:$E$506,O1116)&gt;0,"Y","N"))</f>
        <v/>
      </c>
      <c r="W1116" s="63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3">
        <f>IF($A1116="","",IFERROR(INDEX(계정매핑!$E$5:$E$504,MATCH($F1116&amp;"",계정매핑!$A$5:$A$504,0))&amp;"","공통비"))</f>
        <v/>
      </c>
      <c r="AF1116" s="63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45803</v>
      </c>
      <c r="E1117" s="91" t="inlineStr">
        <is>
          <t>KR</t>
        </is>
      </c>
      <c r="F1117" s="91" t="n">
        <v>62901000</v>
      </c>
      <c r="G1117" s="91" t="n">
        <v>1951</v>
      </c>
      <c r="H1117" s="92" t="n">
        <v>3739000</v>
      </c>
      <c r="I1117" s="91" t="inlineStr">
        <is>
          <t>5월 자문 수수료 - K회계법인</t>
        </is>
      </c>
      <c r="J1117" s="91" t="inlineStr">
        <is>
          <t>V10010</t>
        </is>
      </c>
      <c r="K1117" s="91" t="inlineStr">
        <is>
          <t>K회계법인</t>
        </is>
      </c>
      <c r="M1117" s="9">
        <f>IF($A1117="","",VALUE($A1117&amp;"")*12+VALUE($B1117&amp;""))</f>
        <v/>
      </c>
      <c r="N1117" s="63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3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3">
        <f>IF($A1117="","",IF(COUNTIF(변동분석!$E$7:$E$506,O1117)&gt;0,"Y","N"))</f>
        <v/>
      </c>
      <c r="W1117" s="63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3">
        <f>IF($A1117="","",IFERROR(INDEX(계정매핑!$E$5:$E$504,MATCH($F1117&amp;"",계정매핑!$A$5:$A$504,0))&amp;"","공통비"))</f>
        <v/>
      </c>
      <c r="AF1117" s="63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45803</v>
      </c>
      <c r="E1118" s="91" t="inlineStr">
        <is>
          <t>KR</t>
        </is>
      </c>
      <c r="F1118" s="91" t="n">
        <v>62902000</v>
      </c>
      <c r="G1118" s="91" t="n">
        <v>1801</v>
      </c>
      <c r="H1118" s="92" t="n">
        <v>1842000</v>
      </c>
      <c r="I1118" s="91" t="inlineStr">
        <is>
          <t>5월 콜 위탁 수수료(건별)</t>
        </is>
      </c>
      <c r="J1118" s="91" t="inlineStr">
        <is>
          <t>V10015</t>
        </is>
      </c>
      <c r="K1118" s="91" t="inlineStr">
        <is>
          <t>J콜센터</t>
        </is>
      </c>
      <c r="M1118" s="9">
        <f>IF($A1118="","",VALUE($A1118&amp;"")*12+VALUE($B1118&amp;""))</f>
        <v/>
      </c>
      <c r="N1118" s="63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3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3">
        <f>IF($A1118="","",IF(COUNTIF(변동분석!$E$7:$E$506,O1118)&gt;0,"Y","N"))</f>
        <v/>
      </c>
      <c r="W1118" s="63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3">
        <f>IF($A1118="","",IFERROR(INDEX(계정매핑!$E$5:$E$504,MATCH($F1118&amp;"",계정매핑!$A$5:$A$504,0))&amp;"","공통비"))</f>
        <v/>
      </c>
      <c r="AF1118" s="63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45803</v>
      </c>
      <c r="E1119" s="91" t="inlineStr">
        <is>
          <t>KR</t>
        </is>
      </c>
      <c r="F1119" s="91" t="n">
        <v>63001000</v>
      </c>
      <c r="G1119" s="91" t="n">
        <v>1951</v>
      </c>
      <c r="H1119" s="92" t="n">
        <v>2999000</v>
      </c>
      <c r="I1119" s="91" t="inlineStr">
        <is>
          <t>5월 SW 유지보수 - Y소프트</t>
        </is>
      </c>
      <c r="J1119" s="91" t="inlineStr">
        <is>
          <t>V10016</t>
        </is>
      </c>
      <c r="K1119" s="91" t="inlineStr">
        <is>
          <t>Y소프트</t>
        </is>
      </c>
      <c r="M1119" s="9">
        <f>IF($A1119="","",VALUE($A1119&amp;"")*12+VALUE($B1119&amp;""))</f>
        <v/>
      </c>
      <c r="N1119" s="63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3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3">
        <f>IF($A1119="","",IF(COUNTIF(변동분석!$E$7:$E$506,O1119)&gt;0,"Y","N"))</f>
        <v/>
      </c>
      <c r="W1119" s="63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3">
        <f>IF($A1119="","",IFERROR(INDEX(계정매핑!$E$5:$E$504,MATCH($F1119&amp;"",계정매핑!$A$5:$A$504,0))&amp;"","공통비"))</f>
        <v/>
      </c>
      <c r="AF1119" s="63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45803</v>
      </c>
      <c r="E1120" s="91" t="inlineStr">
        <is>
          <t>KR</t>
        </is>
      </c>
      <c r="F1120" s="91" t="n">
        <v>63502000</v>
      </c>
      <c r="G1120" s="91" t="n">
        <v>1902</v>
      </c>
      <c r="H1120" s="92" t="n">
        <v>112661000</v>
      </c>
      <c r="I1120" s="91" t="inlineStr">
        <is>
          <t>5월 유지수수료 - CC금융서비스</t>
        </is>
      </c>
      <c r="J1120" s="91" t="inlineStr">
        <is>
          <t>V10028</t>
        </is>
      </c>
      <c r="K1120" s="91" t="inlineStr">
        <is>
          <t>CC금융서비스</t>
        </is>
      </c>
      <c r="M1120" s="9">
        <f>IF($A1120="","",VALUE($A1120&amp;"")*12+VALUE($B1120&amp;""))</f>
        <v/>
      </c>
      <c r="N1120" s="63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3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3">
        <f>IF($A1120="","",IF(COUNTIF(변동분석!$E$7:$E$506,O1120)&gt;0,"Y","N"))</f>
        <v/>
      </c>
      <c r="W1120" s="63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3">
        <f>IF($A1120="","",IFERROR(INDEX(계정매핑!$E$5:$E$504,MATCH($F1120&amp;"",계정매핑!$A$5:$A$504,0))&amp;"","공통비"))</f>
        <v/>
      </c>
      <c r="AF1120" s="63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45804</v>
      </c>
      <c r="E1121" s="91" t="inlineStr">
        <is>
          <t>KR</t>
        </is>
      </c>
      <c r="F1121" s="91" t="n">
        <v>62101000</v>
      </c>
      <c r="G1121" s="91" t="n">
        <v>1401</v>
      </c>
      <c r="H1121" s="92" t="n">
        <v>434000</v>
      </c>
      <c r="I1121" s="91" t="inlineStr">
        <is>
          <t>5월 국내출장 - L여행사</t>
        </is>
      </c>
      <c r="J1121" s="91" t="inlineStr">
        <is>
          <t>V10017</t>
        </is>
      </c>
      <c r="K1121" s="91" t="inlineStr">
        <is>
          <t>L여행사</t>
        </is>
      </c>
      <c r="M1121" s="9">
        <f>IF($A1121="","",VALUE($A1121&amp;"")*12+VALUE($B1121&amp;""))</f>
        <v/>
      </c>
      <c r="N1121" s="63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3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3">
        <f>IF($A1121="","",IF(COUNTIF(변동분석!$E$7:$E$506,O1121)&gt;0,"Y","N"))</f>
        <v/>
      </c>
      <c r="W1121" s="63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3">
        <f>IF($A1121="","",IFERROR(INDEX(계정매핑!$E$5:$E$504,MATCH($F1121&amp;"",계정매핑!$A$5:$A$504,0))&amp;"","공통비"))</f>
        <v/>
      </c>
      <c r="AF1121" s="63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45804</v>
      </c>
      <c r="E1122" s="91" t="inlineStr">
        <is>
          <t>KR</t>
        </is>
      </c>
      <c r="F1122" s="91" t="n">
        <v>62102000</v>
      </c>
      <c r="G1122" s="91" t="n">
        <v>1101</v>
      </c>
      <c r="H1122" s="92" t="n">
        <v>119000</v>
      </c>
      <c r="I1122" s="91" t="inlineStr">
        <is>
          <t>5월 해외출장 - N호텔</t>
        </is>
      </c>
      <c r="J1122" s="91" t="inlineStr">
        <is>
          <t>V10008</t>
        </is>
      </c>
      <c r="K1122" s="91" t="inlineStr">
        <is>
          <t>N호텔</t>
        </is>
      </c>
      <c r="M1122" s="9">
        <f>IF($A1122="","",VALUE($A1122&amp;"")*12+VALUE($B1122&amp;""))</f>
        <v/>
      </c>
      <c r="N1122" s="63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3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3">
        <f>IF($A1122="","",IF(COUNTIF(변동분석!$E$7:$E$506,O1122)&gt;0,"Y","N"))</f>
        <v/>
      </c>
      <c r="W1122" s="63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3">
        <f>IF($A1122="","",IFERROR(INDEX(계정매핑!$E$5:$E$504,MATCH($F1122&amp;"",계정매핑!$A$5:$A$504,0))&amp;"","공통비"))</f>
        <v/>
      </c>
      <c r="AF1122" s="63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45804</v>
      </c>
      <c r="E1123" s="91" t="inlineStr">
        <is>
          <t>KR</t>
        </is>
      </c>
      <c r="F1123" s="91" t="n">
        <v>62201000</v>
      </c>
      <c r="G1123" s="91" t="n">
        <v>1301</v>
      </c>
      <c r="H1123" s="92" t="n">
        <v>274000</v>
      </c>
      <c r="I1123" s="91" t="inlineStr">
        <is>
          <t>5월 통신요금 - P통신</t>
        </is>
      </c>
      <c r="J1123" s="91" t="inlineStr">
        <is>
          <t>V10013</t>
        </is>
      </c>
      <c r="K1123" s="91" t="inlineStr">
        <is>
          <t>P통신</t>
        </is>
      </c>
      <c r="M1123" s="9">
        <f>IF($A1123="","",VALUE($A1123&amp;"")*12+VALUE($B1123&amp;""))</f>
        <v/>
      </c>
      <c r="N1123" s="63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3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3">
        <f>IF($A1123="","",IF(COUNTIF(변동분석!$E$7:$E$506,O1123)&gt;0,"Y","N"))</f>
        <v/>
      </c>
      <c r="W1123" s="63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3">
        <f>IF($A1123="","",IFERROR(INDEX(계정매핑!$E$5:$E$504,MATCH($F1123&amp;"",계정매핑!$A$5:$A$504,0))&amp;"","공통비"))</f>
        <v/>
      </c>
      <c r="AF1123" s="63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45804</v>
      </c>
      <c r="E1124" s="91" t="inlineStr">
        <is>
          <t>KR</t>
        </is>
      </c>
      <c r="F1124" s="91" t="n">
        <v>62301000</v>
      </c>
      <c r="G1124" s="91" t="n">
        <v>1101</v>
      </c>
      <c r="H1124" s="92" t="n">
        <v>141000</v>
      </c>
      <c r="I1124" s="91" t="inlineStr">
        <is>
          <t>5월 소모품 구입 - Q오피스</t>
        </is>
      </c>
      <c r="J1124" s="91" t="inlineStr">
        <is>
          <t>V10003</t>
        </is>
      </c>
      <c r="K1124" s="91" t="inlineStr">
        <is>
          <t>Q오피스</t>
        </is>
      </c>
      <c r="M1124" s="9">
        <f>IF($A1124="","",VALUE($A1124&amp;"")*12+VALUE($B1124&amp;""))</f>
        <v/>
      </c>
      <c r="N1124" s="63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3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3">
        <f>IF($A1124="","",IF(COUNTIF(변동분석!$E$7:$E$506,O1124)&gt;0,"Y","N"))</f>
        <v/>
      </c>
      <c r="W1124" s="63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3">
        <f>IF($A1124="","",IFERROR(INDEX(계정매핑!$E$5:$E$504,MATCH($F1124&amp;"",계정매핑!$A$5:$A$504,0))&amp;"","공통비"))</f>
        <v/>
      </c>
      <c r="AF1124" s="63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45804</v>
      </c>
      <c r="E1125" s="91" t="inlineStr">
        <is>
          <t>KR</t>
        </is>
      </c>
      <c r="F1125" s="91" t="n">
        <v>62301000</v>
      </c>
      <c r="G1125" s="91" t="n">
        <v>1701</v>
      </c>
      <c r="H1125" s="92" t="n">
        <v>154000</v>
      </c>
      <c r="I1125" s="91" t="inlineStr">
        <is>
          <t>5월 소모품 구입 - Q오피스</t>
        </is>
      </c>
      <c r="J1125" s="91" t="inlineStr">
        <is>
          <t>V10003</t>
        </is>
      </c>
      <c r="K1125" s="91" t="inlineStr">
        <is>
          <t>Q오피스</t>
        </is>
      </c>
      <c r="M1125" s="9">
        <f>IF($A1125="","",VALUE($A1125&amp;"")*12+VALUE($B1125&amp;""))</f>
        <v/>
      </c>
      <c r="N1125" s="63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3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3">
        <f>IF($A1125="","",IF(COUNTIF(변동분석!$E$7:$E$506,O1125)&gt;0,"Y","N"))</f>
        <v/>
      </c>
      <c r="W1125" s="63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3">
        <f>IF($A1125="","",IFERROR(INDEX(계정매핑!$E$5:$E$504,MATCH($F1125&amp;"",계정매핑!$A$5:$A$504,0))&amp;"","공통비"))</f>
        <v/>
      </c>
      <c r="AF1125" s="63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45804</v>
      </c>
      <c r="E1126" s="91" t="inlineStr">
        <is>
          <t>KR</t>
        </is>
      </c>
      <c r="F1126" s="91" t="n">
        <v>62401000</v>
      </c>
      <c r="G1126" s="91" t="n">
        <v>1501</v>
      </c>
      <c r="H1126" s="92" t="n">
        <v>3312000</v>
      </c>
      <c r="I1126" s="91" t="inlineStr">
        <is>
          <t>5월 인쇄물 제작 - S출판</t>
        </is>
      </c>
      <c r="J1126" s="91" t="inlineStr">
        <is>
          <t>V10014</t>
        </is>
      </c>
      <c r="K1126" s="91" t="inlineStr">
        <is>
          <t>S출판</t>
        </is>
      </c>
      <c r="M1126" s="9">
        <f>IF($A1126="","",VALUE($A1126&amp;"")*12+VALUE($B1126&amp;""))</f>
        <v/>
      </c>
      <c r="N1126" s="63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3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3">
        <f>IF($A1126="","",IF(COUNTIF(변동분석!$E$7:$E$506,O1126)&gt;0,"Y","N"))</f>
        <v/>
      </c>
      <c r="W1126" s="63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3">
        <f>IF($A1126="","",IFERROR(INDEX(계정매핑!$E$5:$E$504,MATCH($F1126&amp;"",계정매핑!$A$5:$A$504,0))&amp;"","공통비"))</f>
        <v/>
      </c>
      <c r="AF1126" s="63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45804</v>
      </c>
      <c r="E1127" s="91" t="inlineStr">
        <is>
          <t>KR</t>
        </is>
      </c>
      <c r="F1127" s="91" t="n">
        <v>62501000</v>
      </c>
      <c r="G1127" s="91" t="n">
        <v>1101</v>
      </c>
      <c r="H1127" s="92" t="n">
        <v>246000</v>
      </c>
      <c r="I1127" s="91" t="inlineStr">
        <is>
          <t>5월 회의 다과 - T케이터링</t>
        </is>
      </c>
      <c r="J1127" s="91" t="inlineStr">
        <is>
          <t>V10005</t>
        </is>
      </c>
      <c r="K1127" s="91" t="inlineStr">
        <is>
          <t>T케이터링</t>
        </is>
      </c>
      <c r="M1127" s="9">
        <f>IF($A1127="","",VALUE($A1127&amp;"")*12+VALUE($B1127&amp;""))</f>
        <v/>
      </c>
      <c r="N1127" s="63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3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3">
        <f>IF($A1127="","",IF(COUNTIF(변동분석!$E$7:$E$506,O1127)&gt;0,"Y","N"))</f>
        <v/>
      </c>
      <c r="W1127" s="63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3">
        <f>IF($A1127="","",IFERROR(INDEX(계정매핑!$E$5:$E$504,MATCH($F1127&amp;"",계정매핑!$A$5:$A$504,0))&amp;"","공통비"))</f>
        <v/>
      </c>
      <c r="AF1127" s="63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45804</v>
      </c>
      <c r="E1128" s="91" t="inlineStr">
        <is>
          <t>KR</t>
        </is>
      </c>
      <c r="F1128" s="91" t="n">
        <v>62501000</v>
      </c>
      <c r="G1128" s="91" t="n">
        <v>1401</v>
      </c>
      <c r="H1128" s="92" t="n">
        <v>106000</v>
      </c>
      <c r="I1128" s="91" t="inlineStr">
        <is>
          <t>5월 회의 다과 - (법인카드)</t>
        </is>
      </c>
      <c r="J1128" s="91" t="inlineStr">
        <is>
          <t>V10009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3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3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3">
        <f>IF($A1128="","",IF(COUNTIF(변동분석!$E$7:$E$506,O1128)&gt;0,"Y","N"))</f>
        <v/>
      </c>
      <c r="W1128" s="63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3">
        <f>IF($A1128="","",IFERROR(INDEX(계정매핑!$E$5:$E$504,MATCH($F1128&amp;"",계정매핑!$A$5:$A$504,0))&amp;"","공통비"))</f>
        <v/>
      </c>
      <c r="AF1128" s="63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45804</v>
      </c>
      <c r="E1129" s="91" t="inlineStr">
        <is>
          <t>KR</t>
        </is>
      </c>
      <c r="F1129" s="91" t="n">
        <v>62701000</v>
      </c>
      <c r="G1129" s="91" t="n">
        <v>1501</v>
      </c>
      <c r="H1129" s="92" t="n">
        <v>27376000</v>
      </c>
      <c r="I1129" s="91" t="inlineStr">
        <is>
          <t>5월 광고 집행 - F애드</t>
        </is>
      </c>
      <c r="J1129" s="91" t="inlineStr">
        <is>
          <t>V10022</t>
        </is>
      </c>
      <c r="K1129" s="91" t="inlineStr">
        <is>
          <t>F애드</t>
        </is>
      </c>
      <c r="M1129" s="9">
        <f>IF($A1129="","",VALUE($A1129&amp;"")*12+VALUE($B1129&amp;""))</f>
        <v/>
      </c>
      <c r="N1129" s="63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3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3">
        <f>IF($A1129="","",IF(COUNTIF(변동분석!$E$7:$E$506,O1129)&gt;0,"Y","N"))</f>
        <v/>
      </c>
      <c r="W1129" s="63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3">
        <f>IF($A1129="","",IFERROR(INDEX(계정매핑!$E$5:$E$504,MATCH($F1129&amp;"",계정매핑!$A$5:$A$504,0))&amp;"","공통비"))</f>
        <v/>
      </c>
      <c r="AF1129" s="63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6</v>
      </c>
      <c r="C1130" s="91" t="inlineStr">
        <is>
          <t>5100001126</t>
        </is>
      </c>
      <c r="D1130" s="94" t="n">
        <v>45810</v>
      </c>
      <c r="E1130" s="91" t="inlineStr">
        <is>
          <t>KR</t>
        </is>
      </c>
      <c r="F1130" s="91" t="n">
        <v>62101000</v>
      </c>
      <c r="G1130" s="91" t="n">
        <v>1101</v>
      </c>
      <c r="H1130" s="92" t="n">
        <v>322000</v>
      </c>
      <c r="I1130" s="91" t="inlineStr">
        <is>
          <t>6월 국내출장 - L여행사</t>
        </is>
      </c>
      <c r="J1130" s="91" t="inlineStr">
        <is>
          <t>V10017</t>
        </is>
      </c>
      <c r="K1130" s="91" t="inlineStr">
        <is>
          <t>L여행사</t>
        </is>
      </c>
      <c r="M1130" s="9">
        <f>IF($A1130="","",VALUE($A1130&amp;"")*12+VALUE($B1130&amp;""))</f>
        <v/>
      </c>
      <c r="N1130" s="63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3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3">
        <f>IF($A1130="","",IF(COUNTIF(변동분석!$E$7:$E$506,O1130)&gt;0,"Y","N"))</f>
        <v/>
      </c>
      <c r="W1130" s="63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3">
        <f>IF($A1130="","",IFERROR(INDEX(계정매핑!$E$5:$E$504,MATCH($F1130&amp;"",계정매핑!$A$5:$A$504,0))&amp;"","공통비"))</f>
        <v/>
      </c>
      <c r="AF1130" s="63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6</v>
      </c>
      <c r="C1131" s="91" t="inlineStr">
        <is>
          <t>5100001127</t>
        </is>
      </c>
      <c r="D1131" s="94" t="n">
        <v>45810</v>
      </c>
      <c r="E1131" s="91" t="inlineStr">
        <is>
          <t>KR</t>
        </is>
      </c>
      <c r="F1131" s="91" t="n">
        <v>62101000</v>
      </c>
      <c r="G1131" s="91" t="n">
        <v>1501</v>
      </c>
      <c r="H1131" s="92" t="n">
        <v>681000</v>
      </c>
      <c r="I1131" s="91" t="inlineStr">
        <is>
          <t>6월 국내출장 - L여행사</t>
        </is>
      </c>
      <c r="J1131" s="91" t="inlineStr">
        <is>
          <t>V10017</t>
        </is>
      </c>
      <c r="K1131" s="91" t="inlineStr">
        <is>
          <t>L여행사</t>
        </is>
      </c>
      <c r="M1131" s="9">
        <f>IF($A1131="","",VALUE($A1131&amp;"")*12+VALUE($B1131&amp;""))</f>
        <v/>
      </c>
      <c r="N1131" s="63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3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3">
        <f>IF($A1131="","",IF(COUNTIF(변동분석!$E$7:$E$506,O1131)&gt;0,"Y","N"))</f>
        <v/>
      </c>
      <c r="W1131" s="63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3">
        <f>IF($A1131="","",IFERROR(INDEX(계정매핑!$E$5:$E$504,MATCH($F1131&amp;"",계정매핑!$A$5:$A$504,0))&amp;"","공통비"))</f>
        <v/>
      </c>
      <c r="AF1131" s="63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6</v>
      </c>
      <c r="C1132" s="91" t="inlineStr">
        <is>
          <t>5100001128</t>
        </is>
      </c>
      <c r="D1132" s="94" t="n">
        <v>45810</v>
      </c>
      <c r="E1132" s="91" t="inlineStr">
        <is>
          <t>KR</t>
        </is>
      </c>
      <c r="F1132" s="91" t="n">
        <v>62201000</v>
      </c>
      <c r="G1132" s="91" t="n">
        <v>1401</v>
      </c>
      <c r="H1132" s="92" t="n">
        <v>187000</v>
      </c>
      <c r="I1132" s="91" t="inlineStr">
        <is>
          <t>6월 통신요금 - P통신</t>
        </is>
      </c>
      <c r="J1132" s="91" t="inlineStr">
        <is>
          <t>V10013</t>
        </is>
      </c>
      <c r="K1132" s="91" t="inlineStr">
        <is>
          <t>P통신</t>
        </is>
      </c>
      <c r="M1132" s="9">
        <f>IF($A1132="","",VALUE($A1132&amp;"")*12+VALUE($B1132&amp;""))</f>
        <v/>
      </c>
      <c r="N1132" s="63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3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3">
        <f>IF($A1132="","",IF(COUNTIF(변동분석!$E$7:$E$506,O1132)&gt;0,"Y","N"))</f>
        <v/>
      </c>
      <c r="W1132" s="63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3">
        <f>IF($A1132="","",IFERROR(INDEX(계정매핑!$E$5:$E$504,MATCH($F1132&amp;"",계정매핑!$A$5:$A$504,0))&amp;"","공통비"))</f>
        <v/>
      </c>
      <c r="AF1132" s="63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6</v>
      </c>
      <c r="C1133" s="91" t="inlineStr">
        <is>
          <t>5100001129</t>
        </is>
      </c>
      <c r="D1133" s="94" t="n">
        <v>45810</v>
      </c>
      <c r="E1133" s="91" t="inlineStr">
        <is>
          <t>KR</t>
        </is>
      </c>
      <c r="F1133" s="91" t="n">
        <v>62301000</v>
      </c>
      <c r="G1133" s="91" t="n">
        <v>1801</v>
      </c>
      <c r="H1133" s="92" t="n">
        <v>430000</v>
      </c>
      <c r="I1133" s="91" t="inlineStr">
        <is>
          <t>6월 소모품 구입 - R문구</t>
        </is>
      </c>
      <c r="J1133" s="91" t="inlineStr">
        <is>
          <t>V10021</t>
        </is>
      </c>
      <c r="K1133" s="91" t="inlineStr">
        <is>
          <t>R문구</t>
        </is>
      </c>
      <c r="M1133" s="9">
        <f>IF($A1133="","",VALUE($A1133&amp;"")*12+VALUE($B1133&amp;""))</f>
        <v/>
      </c>
      <c r="N1133" s="63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3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3">
        <f>IF($A1133="","",IF(COUNTIF(변동분석!$E$7:$E$506,O1133)&gt;0,"Y","N"))</f>
        <v/>
      </c>
      <c r="W1133" s="63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3">
        <f>IF($A1133="","",IFERROR(INDEX(계정매핑!$E$5:$E$504,MATCH($F1133&amp;"",계정매핑!$A$5:$A$504,0))&amp;"","공통비"))</f>
        <v/>
      </c>
      <c r="AF1133" s="63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6</v>
      </c>
      <c r="C1134" s="91" t="inlineStr">
        <is>
          <t>5100001130</t>
        </is>
      </c>
      <c r="D1134" s="94" t="n">
        <v>45810</v>
      </c>
      <c r="E1134" s="91" t="inlineStr">
        <is>
          <t>KR</t>
        </is>
      </c>
      <c r="F1134" s="91" t="n">
        <v>62501000</v>
      </c>
      <c r="G1134" s="91" t="n">
        <v>1101</v>
      </c>
      <c r="H1134" s="92" t="n">
        <v>316000</v>
      </c>
      <c r="I1134" s="91" t="inlineStr">
        <is>
          <t>6월 회의 다과 - T케이터링</t>
        </is>
      </c>
      <c r="J1134" s="91" t="inlineStr">
        <is>
          <t>V10005</t>
        </is>
      </c>
      <c r="K1134" s="91" t="inlineStr">
        <is>
          <t>T케이터링</t>
        </is>
      </c>
      <c r="M1134" s="9">
        <f>IF($A1134="","",VALUE($A1134&amp;"")*12+VALUE($B1134&amp;""))</f>
        <v/>
      </c>
      <c r="N1134" s="63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3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3">
        <f>IF($A1134="","",IF(COUNTIF(변동분석!$E$7:$E$506,O1134)&gt;0,"Y","N"))</f>
        <v/>
      </c>
      <c r="W1134" s="63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3">
        <f>IF($A1134="","",IFERROR(INDEX(계정매핑!$E$5:$E$504,MATCH($F1134&amp;"",계정매핑!$A$5:$A$504,0))&amp;"","공통비"))</f>
        <v/>
      </c>
      <c r="AF1134" s="63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6</v>
      </c>
      <c r="C1135" s="91" t="inlineStr">
        <is>
          <t>5100001131</t>
        </is>
      </c>
      <c r="D1135" s="94" t="n">
        <v>45810</v>
      </c>
      <c r="E1135" s="91" t="inlineStr">
        <is>
          <t>KR</t>
        </is>
      </c>
      <c r="F1135" s="91" t="n">
        <v>62501000</v>
      </c>
      <c r="G1135" s="91" t="n">
        <v>1701</v>
      </c>
      <c r="H1135" s="92" t="n">
        <v>83000</v>
      </c>
      <c r="I1135" s="91" t="inlineStr">
        <is>
          <t>6월 회의 다과 - T케이터링</t>
        </is>
      </c>
      <c r="J1135" s="91" t="inlineStr">
        <is>
          <t>V10005</t>
        </is>
      </c>
      <c r="K1135" s="91" t="inlineStr">
        <is>
          <t>T케이터링</t>
        </is>
      </c>
      <c r="M1135" s="9">
        <f>IF($A1135="","",VALUE($A1135&amp;"")*12+VALUE($B1135&amp;""))</f>
        <v/>
      </c>
      <c r="N1135" s="63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3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3">
        <f>IF($A1135="","",IF(COUNTIF(변동분석!$E$7:$E$506,O1135)&gt;0,"Y","N"))</f>
        <v/>
      </c>
      <c r="W1135" s="63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3">
        <f>IF($A1135="","",IFERROR(INDEX(계정매핑!$E$5:$E$504,MATCH($F1135&amp;"",계정매핑!$A$5:$A$504,0))&amp;"","공통비"))</f>
        <v/>
      </c>
      <c r="AF1135" s="63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6</v>
      </c>
      <c r="C1136" s="91" t="inlineStr">
        <is>
          <t>5100001132</t>
        </is>
      </c>
      <c r="D1136" s="94" t="n">
        <v>45810</v>
      </c>
      <c r="E1136" s="91" t="inlineStr">
        <is>
          <t>KR</t>
        </is>
      </c>
      <c r="F1136" s="91" t="n">
        <v>62601000</v>
      </c>
      <c r="G1136" s="91" t="n">
        <v>1301</v>
      </c>
      <c r="H1136" s="92" t="n">
        <v>1761000</v>
      </c>
      <c r="I1136" s="91" t="inlineStr">
        <is>
          <t>6월 업무추진 - (법인카드)</t>
        </is>
      </c>
      <c r="J1136" s="91" t="inlineStr">
        <is>
          <t>V10009</t>
        </is>
      </c>
      <c r="K1136" s="91" t="inlineStr">
        <is>
          <t>(법인카드)</t>
        </is>
      </c>
      <c r="M1136" s="9">
        <f>IF($A1136="","",VALUE($A1136&amp;"")*12+VALUE($B1136&amp;""))</f>
        <v/>
      </c>
      <c r="N1136" s="63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3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3">
        <f>IF($A1136="","",IF(COUNTIF(변동분석!$E$7:$E$506,O1136)&gt;0,"Y","N"))</f>
        <v/>
      </c>
      <c r="W1136" s="63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3">
        <f>IF($A1136="","",IFERROR(INDEX(계정매핑!$E$5:$E$504,MATCH($F1136&amp;"",계정매핑!$A$5:$A$504,0))&amp;"","공통비"))</f>
        <v/>
      </c>
      <c r="AF1136" s="63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6</v>
      </c>
      <c r="C1137" s="91" t="inlineStr">
        <is>
          <t>5100001133</t>
        </is>
      </c>
      <c r="D1137" s="94" t="n">
        <v>45811</v>
      </c>
      <c r="E1137" s="91" t="inlineStr">
        <is>
          <t>KR</t>
        </is>
      </c>
      <c r="F1137" s="91" t="n">
        <v>62101000</v>
      </c>
      <c r="G1137" s="91" t="n">
        <v>1201</v>
      </c>
      <c r="H1137" s="92" t="n">
        <v>250000</v>
      </c>
      <c r="I1137" s="91" t="inlineStr">
        <is>
          <t>6월 국내출장 - M항공</t>
        </is>
      </c>
      <c r="J1137" s="91" t="inlineStr">
        <is>
          <t>V10001</t>
        </is>
      </c>
      <c r="K1137" s="91" t="inlineStr">
        <is>
          <t>M항공</t>
        </is>
      </c>
      <c r="M1137" s="9">
        <f>IF($A1137="","",VALUE($A1137&amp;"")*12+VALUE($B1137&amp;""))</f>
        <v/>
      </c>
      <c r="N1137" s="63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3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3">
        <f>IF($A1137="","",IF(COUNTIF(변동분석!$E$7:$E$506,O1137)&gt;0,"Y","N"))</f>
        <v/>
      </c>
      <c r="W1137" s="63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3">
        <f>IF($A1137="","",IFERROR(INDEX(계정매핑!$E$5:$E$504,MATCH($F1137&amp;"",계정매핑!$A$5:$A$504,0))&amp;"","공통비"))</f>
        <v/>
      </c>
      <c r="AF1137" s="63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6</v>
      </c>
      <c r="C1138" s="91" t="inlineStr">
        <is>
          <t>5100001134</t>
        </is>
      </c>
      <c r="D1138" s="94" t="n">
        <v>45811</v>
      </c>
      <c r="E1138" s="91" t="inlineStr">
        <is>
          <t>KR</t>
        </is>
      </c>
      <c r="F1138" s="91" t="n">
        <v>62101000</v>
      </c>
      <c r="G1138" s="91" t="n">
        <v>1951</v>
      </c>
      <c r="H1138" s="92" t="n">
        <v>302000</v>
      </c>
      <c r="I1138" s="91" t="inlineStr">
        <is>
          <t>6월 국내출장 - (법인카드)</t>
        </is>
      </c>
      <c r="J1138" s="91" t="inlineStr">
        <is>
          <t>V10009</t>
        </is>
      </c>
      <c r="K1138" s="91" t="inlineStr">
        <is>
          <t>(법인카드)</t>
        </is>
      </c>
      <c r="M1138" s="9">
        <f>IF($A1138="","",VALUE($A1138&amp;"")*12+VALUE($B1138&amp;""))</f>
        <v/>
      </c>
      <c r="N1138" s="63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3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3">
        <f>IF($A1138="","",IF(COUNTIF(변동분석!$E$7:$E$506,O1138)&gt;0,"Y","N"))</f>
        <v/>
      </c>
      <c r="W1138" s="63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3">
        <f>IF($A1138="","",IFERROR(INDEX(계정매핑!$E$5:$E$504,MATCH($F1138&amp;"",계정매핑!$A$5:$A$504,0))&amp;"","공통비"))</f>
        <v/>
      </c>
      <c r="AF1138" s="63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6</v>
      </c>
      <c r="C1139" s="91" t="inlineStr">
        <is>
          <t>5100001135</t>
        </is>
      </c>
      <c r="D1139" s="94" t="n">
        <v>45811</v>
      </c>
      <c r="E1139" s="91" t="inlineStr">
        <is>
          <t>KR</t>
        </is>
      </c>
      <c r="F1139" s="91" t="n">
        <v>62201000</v>
      </c>
      <c r="G1139" s="91" t="n">
        <v>1201</v>
      </c>
      <c r="H1139" s="92" t="n">
        <v>176000</v>
      </c>
      <c r="I1139" s="91" t="inlineStr">
        <is>
          <t>6월 통신요금 - O텔레콤</t>
        </is>
      </c>
      <c r="J1139" s="91" t="inlineStr">
        <is>
          <t>V10002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3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3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3">
        <f>IF($A1139="","",IF(COUNTIF(변동분석!$E$7:$E$506,O1139)&gt;0,"Y","N"))</f>
        <v/>
      </c>
      <c r="W1139" s="63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3">
        <f>IF($A1139="","",IFERROR(INDEX(계정매핑!$E$5:$E$504,MATCH($F1139&amp;"",계정매핑!$A$5:$A$504,0))&amp;"","공통비"))</f>
        <v/>
      </c>
      <c r="AF1139" s="63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6</v>
      </c>
      <c r="C1140" s="91" t="inlineStr">
        <is>
          <t>5100001136</t>
        </is>
      </c>
      <c r="D1140" s="94" t="n">
        <v>45811</v>
      </c>
      <c r="E1140" s="91" t="inlineStr">
        <is>
          <t>KR</t>
        </is>
      </c>
      <c r="F1140" s="91" t="n">
        <v>62601000</v>
      </c>
      <c r="G1140" s="91" t="n">
        <v>1602</v>
      </c>
      <c r="H1140" s="92" t="n">
        <v>3200000</v>
      </c>
      <c r="I1140" s="91" t="inlineStr">
        <is>
          <t>6월 업무추진 - (법인카드)</t>
        </is>
      </c>
      <c r="J1140" s="91" t="inlineStr">
        <is>
          <t>V10009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3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3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3">
        <f>IF($A1140="","",IF(COUNTIF(변동분석!$E$7:$E$506,O1140)&gt;0,"Y","N"))</f>
        <v/>
      </c>
      <c r="W1140" s="63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3">
        <f>IF($A1140="","",IFERROR(INDEX(계정매핑!$E$5:$E$504,MATCH($F1140&amp;"",계정매핑!$A$5:$A$504,0))&amp;"","공통비"))</f>
        <v/>
      </c>
      <c r="AF1140" s="63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6</v>
      </c>
      <c r="C1141" s="91" t="inlineStr">
        <is>
          <t>5100001137</t>
        </is>
      </c>
      <c r="D1141" s="94" t="n">
        <v>45811</v>
      </c>
      <c r="E1141" s="91" t="inlineStr">
        <is>
          <t>KR</t>
        </is>
      </c>
      <c r="F1141" s="91" t="n">
        <v>62901000</v>
      </c>
      <c r="G1141" s="91" t="n">
        <v>1951</v>
      </c>
      <c r="H1141" s="92" t="n">
        <v>3558000</v>
      </c>
      <c r="I1141" s="91" t="inlineStr">
        <is>
          <t>6월 자문 수수료 - K회계법인</t>
        </is>
      </c>
      <c r="J1141" s="91" t="inlineStr">
        <is>
          <t>V10010</t>
        </is>
      </c>
      <c r="K1141" s="91" t="inlineStr">
        <is>
          <t>K회계법인</t>
        </is>
      </c>
      <c r="M1141" s="9">
        <f>IF($A1141="","",VALUE($A1141&amp;"")*12+VALUE($B1141&amp;""))</f>
        <v/>
      </c>
      <c r="N1141" s="63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3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3">
        <f>IF($A1141="","",IF(COUNTIF(변동분석!$E$7:$E$506,O1141)&gt;0,"Y","N"))</f>
        <v/>
      </c>
      <c r="W1141" s="63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3">
        <f>IF($A1141="","",IFERROR(INDEX(계정매핑!$E$5:$E$504,MATCH($F1141&amp;"",계정매핑!$A$5:$A$504,0))&amp;"","공통비"))</f>
        <v/>
      </c>
      <c r="AF1141" s="63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6</v>
      </c>
      <c r="C1142" s="91" t="inlineStr">
        <is>
          <t>5100001138</t>
        </is>
      </c>
      <c r="D1142" s="94" t="n">
        <v>45811</v>
      </c>
      <c r="E1142" s="91" t="inlineStr">
        <is>
          <t>KR</t>
        </is>
      </c>
      <c r="F1142" s="91" t="n">
        <v>63201000</v>
      </c>
      <c r="G1142" s="91" t="n">
        <v>1601</v>
      </c>
      <c r="H1142" s="92" t="n">
        <v>1714000</v>
      </c>
      <c r="I1142" s="91" t="inlineStr">
        <is>
          <t>6월 차량 유지 - H에너지</t>
        </is>
      </c>
      <c r="J1142" s="91" t="inlineStr">
        <is>
          <t>V10029</t>
        </is>
      </c>
      <c r="K1142" s="91" t="inlineStr">
        <is>
          <t>H에너지</t>
        </is>
      </c>
      <c r="M1142" s="9">
        <f>IF($A1142="","",VALUE($A1142&amp;"")*12+VALUE($B1142&amp;""))</f>
        <v/>
      </c>
      <c r="N1142" s="63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3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3">
        <f>IF($A1142="","",IF(COUNTIF(변동분석!$E$7:$E$506,O1142)&gt;0,"Y","N"))</f>
        <v/>
      </c>
      <c r="W1142" s="63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3">
        <f>IF($A1142="","",IFERROR(INDEX(계정매핑!$E$5:$E$504,MATCH($F1142&amp;"",계정매핑!$A$5:$A$504,0))&amp;"","공통비"))</f>
        <v/>
      </c>
      <c r="AF1142" s="63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6</v>
      </c>
      <c r="C1143" s="91" t="inlineStr">
        <is>
          <t>5100001139</t>
        </is>
      </c>
      <c r="D1143" s="94" t="n">
        <v>45812</v>
      </c>
      <c r="E1143" s="91" t="inlineStr">
        <is>
          <t>KR</t>
        </is>
      </c>
      <c r="F1143" s="91" t="n">
        <v>62101000</v>
      </c>
      <c r="G1143" s="91" t="n">
        <v>1401</v>
      </c>
      <c r="H1143" s="92" t="n">
        <v>578000</v>
      </c>
      <c r="I1143" s="91" t="inlineStr">
        <is>
          <t>6월 국내출장 - M항공</t>
        </is>
      </c>
      <c r="J1143" s="91" t="inlineStr">
        <is>
          <t>V10001</t>
        </is>
      </c>
      <c r="K1143" s="91" t="inlineStr">
        <is>
          <t>M항공</t>
        </is>
      </c>
      <c r="M1143" s="9">
        <f>IF($A1143="","",VALUE($A1143&amp;"")*12+VALUE($B1143&amp;""))</f>
        <v/>
      </c>
      <c r="N1143" s="63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3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3">
        <f>IF($A1143="","",IF(COUNTIF(변동분석!$E$7:$E$506,O1143)&gt;0,"Y","N"))</f>
        <v/>
      </c>
      <c r="W1143" s="63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3">
        <f>IF($A1143="","",IFERROR(INDEX(계정매핑!$E$5:$E$504,MATCH($F1143&amp;"",계정매핑!$A$5:$A$504,0))&amp;"","공통비"))</f>
        <v/>
      </c>
      <c r="AF1143" s="63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6</v>
      </c>
      <c r="C1144" s="91" t="inlineStr">
        <is>
          <t>5100001140</t>
        </is>
      </c>
      <c r="D1144" s="94" t="n">
        <v>45812</v>
      </c>
      <c r="E1144" s="91" t="inlineStr">
        <is>
          <t>KR</t>
        </is>
      </c>
      <c r="F1144" s="91" t="n">
        <v>62101000</v>
      </c>
      <c r="G1144" s="91" t="n">
        <v>1951</v>
      </c>
      <c r="H1144" s="92" t="n">
        <v>491000</v>
      </c>
      <c r="I1144" s="91" t="inlineStr">
        <is>
          <t>6월 국내출장 - M항공</t>
        </is>
      </c>
      <c r="J1144" s="91" t="inlineStr">
        <is>
          <t>V10001</t>
        </is>
      </c>
      <c r="K1144" s="91" t="inlineStr">
        <is>
          <t>M항공</t>
        </is>
      </c>
      <c r="M1144" s="9">
        <f>IF($A1144="","",VALUE($A1144&amp;"")*12+VALUE($B1144&amp;""))</f>
        <v/>
      </c>
      <c r="N1144" s="63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3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3">
        <f>IF($A1144="","",IF(COUNTIF(변동분석!$E$7:$E$506,O1144)&gt;0,"Y","N"))</f>
        <v/>
      </c>
      <c r="W1144" s="63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3">
        <f>IF($A1144="","",IFERROR(INDEX(계정매핑!$E$5:$E$504,MATCH($F1144&amp;"",계정매핑!$A$5:$A$504,0))&amp;"","공통비"))</f>
        <v/>
      </c>
      <c r="AF1144" s="63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45812</v>
      </c>
      <c r="E1145" s="91" t="inlineStr">
        <is>
          <t>KR</t>
        </is>
      </c>
      <c r="F1145" s="91" t="n">
        <v>62102000</v>
      </c>
      <c r="G1145" s="91" t="n">
        <v>1501</v>
      </c>
      <c r="H1145" s="92" t="n">
        <v>162000</v>
      </c>
      <c r="I1145" s="91" t="inlineStr">
        <is>
          <t>6월 해외출장 - M항공</t>
        </is>
      </c>
      <c r="J1145" s="91" t="inlineStr">
        <is>
          <t>V10001</t>
        </is>
      </c>
      <c r="K1145" s="91" t="inlineStr">
        <is>
          <t>M항공</t>
        </is>
      </c>
      <c r="M1145" s="9">
        <f>IF($A1145="","",VALUE($A1145&amp;"")*12+VALUE($B1145&amp;""))</f>
        <v/>
      </c>
      <c r="N1145" s="63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3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3">
        <f>IF($A1145="","",IF(COUNTIF(변동분석!$E$7:$E$506,O1145)&gt;0,"Y","N"))</f>
        <v/>
      </c>
      <c r="W1145" s="63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3">
        <f>IF($A1145="","",IFERROR(INDEX(계정매핑!$E$5:$E$504,MATCH($F1145&amp;"",계정매핑!$A$5:$A$504,0))&amp;"","공통비"))</f>
        <v/>
      </c>
      <c r="AF1145" s="63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45812</v>
      </c>
      <c r="E1146" s="91" t="inlineStr">
        <is>
          <t>KR</t>
        </is>
      </c>
      <c r="F1146" s="91" t="n">
        <v>62102000</v>
      </c>
      <c r="G1146" s="91" t="n">
        <v>1801</v>
      </c>
      <c r="H1146" s="92" t="n">
        <v>52000</v>
      </c>
      <c r="I1146" s="91" t="inlineStr">
        <is>
          <t>6월 해외출장 - M항공</t>
        </is>
      </c>
      <c r="J1146" s="91" t="inlineStr">
        <is>
          <t>V10001</t>
        </is>
      </c>
      <c r="K1146" s="91" t="inlineStr">
        <is>
          <t>M항공</t>
        </is>
      </c>
      <c r="M1146" s="9">
        <f>IF($A1146="","",VALUE($A1146&amp;"")*12+VALUE($B1146&amp;""))</f>
        <v/>
      </c>
      <c r="N1146" s="63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3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3">
        <f>IF($A1146="","",IF(COUNTIF(변동분석!$E$7:$E$506,O1146)&gt;0,"Y","N"))</f>
        <v/>
      </c>
      <c r="W1146" s="63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3">
        <f>IF($A1146="","",IFERROR(INDEX(계정매핑!$E$5:$E$504,MATCH($F1146&amp;"",계정매핑!$A$5:$A$504,0))&amp;"","공통비"))</f>
        <v/>
      </c>
      <c r="AF1146" s="63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45812</v>
      </c>
      <c r="E1147" s="91" t="inlineStr">
        <is>
          <t>KR</t>
        </is>
      </c>
      <c r="F1147" s="91" t="n">
        <v>62201000</v>
      </c>
      <c r="G1147" s="91" t="n">
        <v>1951</v>
      </c>
      <c r="H1147" s="92" t="n">
        <v>189000</v>
      </c>
      <c r="I1147" s="91" t="inlineStr">
        <is>
          <t>6월 통신요금 - O텔레콤</t>
        </is>
      </c>
      <c r="J1147" s="91" t="inlineStr">
        <is>
          <t>V10002</t>
        </is>
      </c>
      <c r="K1147" s="91" t="inlineStr">
        <is>
          <t>O텔레콤</t>
        </is>
      </c>
      <c r="M1147" s="9">
        <f>IF($A1147="","",VALUE($A1147&amp;"")*12+VALUE($B1147&amp;""))</f>
        <v/>
      </c>
      <c r="N1147" s="63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3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3">
        <f>IF($A1147="","",IF(COUNTIF(변동분석!$E$7:$E$506,O1147)&gt;0,"Y","N"))</f>
        <v/>
      </c>
      <c r="W1147" s="63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3">
        <f>IF($A1147="","",IFERROR(INDEX(계정매핑!$E$5:$E$504,MATCH($F1147&amp;"",계정매핑!$A$5:$A$504,0))&amp;"","공통비"))</f>
        <v/>
      </c>
      <c r="AF1147" s="63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45812</v>
      </c>
      <c r="E1148" s="91" t="inlineStr">
        <is>
          <t>KR</t>
        </is>
      </c>
      <c r="F1148" s="91" t="n">
        <v>62301000</v>
      </c>
      <c r="G1148" s="91" t="n">
        <v>1101</v>
      </c>
      <c r="H1148" s="92" t="n">
        <v>310000</v>
      </c>
      <c r="I1148" s="91" t="inlineStr">
        <is>
          <t>6월 소모품 구입 - R문구</t>
        </is>
      </c>
      <c r="J1148" s="91" t="inlineStr">
        <is>
          <t>V10021</t>
        </is>
      </c>
      <c r="K1148" s="91" t="inlineStr">
        <is>
          <t>R문구</t>
        </is>
      </c>
      <c r="M1148" s="9">
        <f>IF($A1148="","",VALUE($A1148&amp;"")*12+VALUE($B1148&amp;""))</f>
        <v/>
      </c>
      <c r="N1148" s="63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3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3">
        <f>IF($A1148="","",IF(COUNTIF(변동분석!$E$7:$E$506,O1148)&gt;0,"Y","N"))</f>
        <v/>
      </c>
      <c r="W1148" s="63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3">
        <f>IF($A1148="","",IFERROR(INDEX(계정매핑!$E$5:$E$504,MATCH($F1148&amp;"",계정매핑!$A$5:$A$504,0))&amp;"","공통비"))</f>
        <v/>
      </c>
      <c r="AF1148" s="63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45812</v>
      </c>
      <c r="E1149" s="91" t="inlineStr">
        <is>
          <t>KR</t>
        </is>
      </c>
      <c r="F1149" s="91" t="n">
        <v>62301000</v>
      </c>
      <c r="G1149" s="91" t="n">
        <v>1201</v>
      </c>
      <c r="H1149" s="92" t="n">
        <v>170000</v>
      </c>
      <c r="I1149" s="91" t="inlineStr">
        <is>
          <t>6월 소모품 구입 - Q오피스</t>
        </is>
      </c>
      <c r="J1149" s="91" t="inlineStr">
        <is>
          <t>V10003</t>
        </is>
      </c>
      <c r="K1149" s="91" t="inlineStr">
        <is>
          <t>Q오피스</t>
        </is>
      </c>
      <c r="M1149" s="9">
        <f>IF($A1149="","",VALUE($A1149&amp;"")*12+VALUE($B1149&amp;""))</f>
        <v/>
      </c>
      <c r="N1149" s="63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3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3">
        <f>IF($A1149="","",IF(COUNTIF(변동분석!$E$7:$E$506,O1149)&gt;0,"Y","N"))</f>
        <v/>
      </c>
      <c r="W1149" s="63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3">
        <f>IF($A1149="","",IFERROR(INDEX(계정매핑!$E$5:$E$504,MATCH($F1149&amp;"",계정매핑!$A$5:$A$504,0))&amp;"","공통비"))</f>
        <v/>
      </c>
      <c r="AF1149" s="63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45812</v>
      </c>
      <c r="E1150" s="91" t="inlineStr">
        <is>
          <t>KR</t>
        </is>
      </c>
      <c r="F1150" s="91" t="n">
        <v>62301000</v>
      </c>
      <c r="G1150" s="91" t="n">
        <v>1401</v>
      </c>
      <c r="H1150" s="92" t="n">
        <v>185000</v>
      </c>
      <c r="I1150" s="91" t="inlineStr">
        <is>
          <t>6월 소모품 구입 - R문구</t>
        </is>
      </c>
      <c r="J1150" s="91" t="inlineStr">
        <is>
          <t>V10021</t>
        </is>
      </c>
      <c r="K1150" s="91" t="inlineStr">
        <is>
          <t>R문구</t>
        </is>
      </c>
      <c r="M1150" s="9">
        <f>IF($A1150="","",VALUE($A1150&amp;"")*12+VALUE($B1150&amp;""))</f>
        <v/>
      </c>
      <c r="N1150" s="63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3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3">
        <f>IF($A1150="","",IF(COUNTIF(변동분석!$E$7:$E$506,O1150)&gt;0,"Y","N"))</f>
        <v/>
      </c>
      <c r="W1150" s="63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3">
        <f>IF($A1150="","",IFERROR(INDEX(계정매핑!$E$5:$E$504,MATCH($F1150&amp;"",계정매핑!$A$5:$A$504,0))&amp;"","공통비"))</f>
        <v/>
      </c>
      <c r="AF1150" s="63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45812</v>
      </c>
      <c r="E1151" s="91" t="inlineStr">
        <is>
          <t>KR</t>
        </is>
      </c>
      <c r="F1151" s="91" t="n">
        <v>62501000</v>
      </c>
      <c r="G1151" s="91" t="n">
        <v>1601</v>
      </c>
      <c r="H1151" s="92" t="n">
        <v>947000</v>
      </c>
      <c r="I1151" s="91" t="inlineStr">
        <is>
          <t>6월 회의 다과 - (법인카드)</t>
        </is>
      </c>
      <c r="J1151" s="91" t="inlineStr">
        <is>
          <t>V10009</t>
        </is>
      </c>
      <c r="K1151" s="91" t="inlineStr">
        <is>
          <t>(법인카드)</t>
        </is>
      </c>
      <c r="M1151" s="9">
        <f>IF($A1151="","",VALUE($A1151&amp;"")*12+VALUE($B1151&amp;""))</f>
        <v/>
      </c>
      <c r="N1151" s="63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3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3">
        <f>IF($A1151="","",IF(COUNTIF(변동분석!$E$7:$E$506,O1151)&gt;0,"Y","N"))</f>
        <v/>
      </c>
      <c r="W1151" s="63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3">
        <f>IF($A1151="","",IFERROR(INDEX(계정매핑!$E$5:$E$504,MATCH($F1151&amp;"",계정매핑!$A$5:$A$504,0))&amp;"","공통비"))</f>
        <v/>
      </c>
      <c r="AF1151" s="63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45812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1760000</v>
      </c>
      <c r="I1152" s="91" t="inlineStr">
        <is>
          <t>6월 콜 위탁 수수료(건별)</t>
        </is>
      </c>
      <c r="J1152" s="91" t="inlineStr">
        <is>
          <t>V10015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3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3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3">
        <f>IF($A1152="","",IF(COUNTIF(변동분석!$E$7:$E$506,O1152)&gt;0,"Y","N"))</f>
        <v/>
      </c>
      <c r="W1152" s="63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3">
        <f>IF($A1152="","",IFERROR(INDEX(계정매핑!$E$5:$E$504,MATCH($F1152&amp;"",계정매핑!$A$5:$A$504,0))&amp;"","공통비"))</f>
        <v/>
      </c>
      <c r="AF1152" s="63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45812</v>
      </c>
      <c r="E1153" s="91" t="inlineStr">
        <is>
          <t>KR</t>
        </is>
      </c>
      <c r="F1153" s="91" t="n">
        <v>62902000</v>
      </c>
      <c r="G1153" s="91" t="n">
        <v>1951</v>
      </c>
      <c r="H1153" s="92" t="n">
        <v>2540000</v>
      </c>
      <c r="I1153" s="91" t="inlineStr">
        <is>
          <t>6월 업무 위탁 수수료 - X서비스</t>
        </is>
      </c>
      <c r="J1153" s="91" t="inlineStr">
        <is>
          <t>V10019</t>
        </is>
      </c>
      <c r="K1153" s="91" t="inlineStr">
        <is>
          <t>X서비스</t>
        </is>
      </c>
      <c r="M1153" s="9">
        <f>IF($A1153="","",VALUE($A1153&amp;"")*12+VALUE($B1153&amp;""))</f>
        <v/>
      </c>
      <c r="N1153" s="63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3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3">
        <f>IF($A1153="","",IF(COUNTIF(변동분석!$E$7:$E$506,O1153)&gt;0,"Y","N"))</f>
        <v/>
      </c>
      <c r="W1153" s="63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3">
        <f>IF($A1153="","",IFERROR(INDEX(계정매핑!$E$5:$E$504,MATCH($F1153&amp;"",계정매핑!$A$5:$A$504,0))&amp;"","공통비"))</f>
        <v/>
      </c>
      <c r="AF1153" s="63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45813</v>
      </c>
      <c r="E1154" s="91" t="inlineStr">
        <is>
          <t>KR</t>
        </is>
      </c>
      <c r="F1154" s="91" t="n">
        <v>62101000</v>
      </c>
      <c r="G1154" s="91" t="n">
        <v>1101</v>
      </c>
      <c r="H1154" s="92" t="n">
        <v>519000</v>
      </c>
      <c r="I1154" s="91" t="inlineStr">
        <is>
          <t>6월 국내출장 - (법인카드)</t>
        </is>
      </c>
      <c r="J1154" s="91" t="inlineStr">
        <is>
          <t>V10009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3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3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3">
        <f>IF($A1154="","",IF(COUNTIF(변동분석!$E$7:$E$506,O1154)&gt;0,"Y","N"))</f>
        <v/>
      </c>
      <c r="W1154" s="63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3">
        <f>IF($A1154="","",IFERROR(INDEX(계정매핑!$E$5:$E$504,MATCH($F1154&amp;"",계정매핑!$A$5:$A$504,0))&amp;"","공통비"))</f>
        <v/>
      </c>
      <c r="AF1154" s="63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45813</v>
      </c>
      <c r="E1155" s="91" t="inlineStr">
        <is>
          <t>KR</t>
        </is>
      </c>
      <c r="F1155" s="91" t="n">
        <v>62101000</v>
      </c>
      <c r="G1155" s="91" t="n">
        <v>1301</v>
      </c>
      <c r="H1155" s="92" t="n">
        <v>303000</v>
      </c>
      <c r="I1155" s="91" t="inlineStr">
        <is>
          <t>6월 국내출장 - L여행사</t>
        </is>
      </c>
      <c r="J1155" s="91" t="inlineStr">
        <is>
          <t>V10017</t>
        </is>
      </c>
      <c r="K1155" s="91" t="inlineStr">
        <is>
          <t>L여행사</t>
        </is>
      </c>
      <c r="M1155" s="9">
        <f>IF($A1155="","",VALUE($A1155&amp;"")*12+VALUE($B1155&amp;""))</f>
        <v/>
      </c>
      <c r="N1155" s="63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3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3">
        <f>IF($A1155="","",IF(COUNTIF(변동분석!$E$7:$E$506,O1155)&gt;0,"Y","N"))</f>
        <v/>
      </c>
      <c r="W1155" s="63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3">
        <f>IF($A1155="","",IFERROR(INDEX(계정매핑!$E$5:$E$504,MATCH($F1155&amp;"",계정매핑!$A$5:$A$504,0))&amp;"","공통비"))</f>
        <v/>
      </c>
      <c r="AF1155" s="63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45813</v>
      </c>
      <c r="E1156" s="91" t="inlineStr">
        <is>
          <t>KR</t>
        </is>
      </c>
      <c r="F1156" s="91" t="n">
        <v>62102000</v>
      </c>
      <c r="G1156" s="91" t="n">
        <v>1101</v>
      </c>
      <c r="H1156" s="92" t="n">
        <v>105000</v>
      </c>
      <c r="I1156" s="91" t="inlineStr">
        <is>
          <t>6월 해외출장 - M항공</t>
        </is>
      </c>
      <c r="J1156" s="91" t="inlineStr">
        <is>
          <t>V10001</t>
        </is>
      </c>
      <c r="K1156" s="91" t="inlineStr">
        <is>
          <t>M항공</t>
        </is>
      </c>
      <c r="M1156" s="9">
        <f>IF($A1156="","",VALUE($A1156&amp;"")*12+VALUE($B1156&amp;""))</f>
        <v/>
      </c>
      <c r="N1156" s="63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3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3">
        <f>IF($A1156="","",IF(COUNTIF(변동분석!$E$7:$E$506,O1156)&gt;0,"Y","N"))</f>
        <v/>
      </c>
      <c r="W1156" s="63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3">
        <f>IF($A1156="","",IFERROR(INDEX(계정매핑!$E$5:$E$504,MATCH($F1156&amp;"",계정매핑!$A$5:$A$504,0))&amp;"","공통비"))</f>
        <v/>
      </c>
      <c r="AF1156" s="63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45813</v>
      </c>
      <c r="E1157" s="91" t="inlineStr">
        <is>
          <t>KR</t>
        </is>
      </c>
      <c r="F1157" s="91" t="n">
        <v>62201000</v>
      </c>
      <c r="G1157" s="91" t="n">
        <v>1502</v>
      </c>
      <c r="H1157" s="92" t="n">
        <v>346000</v>
      </c>
      <c r="I1157" s="91" t="inlineStr">
        <is>
          <t>6월 통신요금 - O텔레콤</t>
        </is>
      </c>
      <c r="J1157" s="91" t="inlineStr">
        <is>
          <t>V10002</t>
        </is>
      </c>
      <c r="K1157" s="91" t="inlineStr">
        <is>
          <t>O텔레콤</t>
        </is>
      </c>
      <c r="M1157" s="9">
        <f>IF($A1157="","",VALUE($A1157&amp;"")*12+VALUE($B1157&amp;""))</f>
        <v/>
      </c>
      <c r="N1157" s="63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3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3">
        <f>IF($A1157="","",IF(COUNTIF(변동분석!$E$7:$E$506,O1157)&gt;0,"Y","N"))</f>
        <v/>
      </c>
      <c r="W1157" s="63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3">
        <f>IF($A1157="","",IFERROR(INDEX(계정매핑!$E$5:$E$504,MATCH($F1157&amp;"",계정매핑!$A$5:$A$504,0))&amp;"","공통비"))</f>
        <v/>
      </c>
      <c r="AF1157" s="63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45813</v>
      </c>
      <c r="E1158" s="91" t="inlineStr">
        <is>
          <t>KR</t>
        </is>
      </c>
      <c r="F1158" s="91" t="n">
        <v>62301000</v>
      </c>
      <c r="G1158" s="91" t="n">
        <v>1301</v>
      </c>
      <c r="H1158" s="92" t="n">
        <v>170000</v>
      </c>
      <c r="I1158" s="91" t="inlineStr">
        <is>
          <t>6월 소모품 구입 - Q오피스</t>
        </is>
      </c>
      <c r="J1158" s="91" t="inlineStr">
        <is>
          <t>V10003</t>
        </is>
      </c>
      <c r="K1158" s="91" t="inlineStr">
        <is>
          <t>Q오피스</t>
        </is>
      </c>
      <c r="M1158" s="9">
        <f>IF($A1158="","",VALUE($A1158&amp;"")*12+VALUE($B1158&amp;""))</f>
        <v/>
      </c>
      <c r="N1158" s="63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3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3">
        <f>IF($A1158="","",IF(COUNTIF(변동분석!$E$7:$E$506,O1158)&gt;0,"Y","N"))</f>
        <v/>
      </c>
      <c r="W1158" s="63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3">
        <f>IF($A1158="","",IFERROR(INDEX(계정매핑!$E$5:$E$504,MATCH($F1158&amp;"",계정매핑!$A$5:$A$504,0))&amp;"","공통비"))</f>
        <v/>
      </c>
      <c r="AF1158" s="63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45813</v>
      </c>
      <c r="E1159" s="91" t="inlineStr">
        <is>
          <t>KR</t>
        </is>
      </c>
      <c r="F1159" s="91" t="n">
        <v>62301000</v>
      </c>
      <c r="G1159" s="91" t="n">
        <v>1601</v>
      </c>
      <c r="H1159" s="92" t="n">
        <v>197000</v>
      </c>
      <c r="I1159" s="91" t="inlineStr">
        <is>
          <t>6월 소모품 구입 - Q오피스</t>
        </is>
      </c>
      <c r="J1159" s="91" t="inlineStr">
        <is>
          <t>V10003</t>
        </is>
      </c>
      <c r="K1159" s="91" t="inlineStr">
        <is>
          <t>Q오피스</t>
        </is>
      </c>
      <c r="M1159" s="9">
        <f>IF($A1159="","",VALUE($A1159&amp;"")*12+VALUE($B1159&amp;""))</f>
        <v/>
      </c>
      <c r="N1159" s="63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3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3">
        <f>IF($A1159="","",IF(COUNTIF(변동분석!$E$7:$E$506,O1159)&gt;0,"Y","N"))</f>
        <v/>
      </c>
      <c r="W1159" s="63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3">
        <f>IF($A1159="","",IFERROR(INDEX(계정매핑!$E$5:$E$504,MATCH($F1159&amp;"",계정매핑!$A$5:$A$504,0))&amp;"","공통비"))</f>
        <v/>
      </c>
      <c r="AF1159" s="63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45813</v>
      </c>
      <c r="E1160" s="91" t="inlineStr">
        <is>
          <t>KR</t>
        </is>
      </c>
      <c r="F1160" s="91" t="n">
        <v>62301000</v>
      </c>
      <c r="G1160" s="91" t="n">
        <v>1801</v>
      </c>
      <c r="H1160" s="92" t="n">
        <v>465000</v>
      </c>
      <c r="I1160" s="91" t="inlineStr">
        <is>
          <t>6월 소모품 구입 - Q오피스</t>
        </is>
      </c>
      <c r="J1160" s="91" t="inlineStr">
        <is>
          <t>V10003</t>
        </is>
      </c>
      <c r="K1160" s="91" t="inlineStr">
        <is>
          <t>Q오피스</t>
        </is>
      </c>
      <c r="M1160" s="9">
        <f>IF($A1160="","",VALUE($A1160&amp;"")*12+VALUE($B1160&amp;""))</f>
        <v/>
      </c>
      <c r="N1160" s="63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3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3">
        <f>IF($A1160="","",IF(COUNTIF(변동분석!$E$7:$E$506,O1160)&gt;0,"Y","N"))</f>
        <v/>
      </c>
      <c r="W1160" s="63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3">
        <f>IF($A1160="","",IFERROR(INDEX(계정매핑!$E$5:$E$504,MATCH($F1160&amp;"",계정매핑!$A$5:$A$504,0))&amp;"","공통비"))</f>
        <v/>
      </c>
      <c r="AF1160" s="63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45813</v>
      </c>
      <c r="E1161" s="91" t="inlineStr">
        <is>
          <t>KR</t>
        </is>
      </c>
      <c r="F1161" s="91" t="n">
        <v>62501000</v>
      </c>
      <c r="G1161" s="91" t="n">
        <v>1101</v>
      </c>
      <c r="H1161" s="92" t="n">
        <v>339000</v>
      </c>
      <c r="I1161" s="91" t="inlineStr">
        <is>
          <t>6월 회의 다과 - (법인카드)</t>
        </is>
      </c>
      <c r="J1161" s="91" t="inlineStr">
        <is>
          <t>V10009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3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3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3">
        <f>IF($A1161="","",IF(COUNTIF(변동분석!$E$7:$E$506,O1161)&gt;0,"Y","N"))</f>
        <v/>
      </c>
      <c r="W1161" s="63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3">
        <f>IF($A1161="","",IFERROR(INDEX(계정매핑!$E$5:$E$504,MATCH($F1161&amp;"",계정매핑!$A$5:$A$504,0))&amp;"","공통비"))</f>
        <v/>
      </c>
      <c r="AF1161" s="63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45813</v>
      </c>
      <c r="E1162" s="91" t="inlineStr">
        <is>
          <t>KR</t>
        </is>
      </c>
      <c r="F1162" s="91" t="n">
        <v>62501000</v>
      </c>
      <c r="G1162" s="91" t="n">
        <v>1301</v>
      </c>
      <c r="H1162" s="92" t="n">
        <v>131000</v>
      </c>
      <c r="I1162" s="91" t="inlineStr">
        <is>
          <t>6월 회의 다과 - (법인카드)</t>
        </is>
      </c>
      <c r="J1162" s="91" t="inlineStr">
        <is>
          <t>V10009</t>
        </is>
      </c>
      <c r="K1162" s="91" t="inlineStr">
        <is>
          <t>(법인카드)</t>
        </is>
      </c>
      <c r="M1162" s="9">
        <f>IF($A1162="","",VALUE($A1162&amp;"")*12+VALUE($B1162&amp;""))</f>
        <v/>
      </c>
      <c r="N1162" s="63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3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3">
        <f>IF($A1162="","",IF(COUNTIF(변동분석!$E$7:$E$506,O1162)&gt;0,"Y","N"))</f>
        <v/>
      </c>
      <c r="W1162" s="63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3">
        <f>IF($A1162="","",IFERROR(INDEX(계정매핑!$E$5:$E$504,MATCH($F1162&amp;"",계정매핑!$A$5:$A$504,0))&amp;"","공통비"))</f>
        <v/>
      </c>
      <c r="AF1162" s="63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45813</v>
      </c>
      <c r="E1163" s="91" t="inlineStr">
        <is>
          <t>KR</t>
        </is>
      </c>
      <c r="F1163" s="91" t="n">
        <v>62501000</v>
      </c>
      <c r="G1163" s="91" t="n">
        <v>1801</v>
      </c>
      <c r="H1163" s="92" t="n">
        <v>149000</v>
      </c>
      <c r="I1163" s="91" t="inlineStr">
        <is>
          <t>6월 회의 다과 - T케이터링</t>
        </is>
      </c>
      <c r="J1163" s="91" t="inlineStr">
        <is>
          <t>V10005</t>
        </is>
      </c>
      <c r="K1163" s="91" t="inlineStr">
        <is>
          <t>T케이터링</t>
        </is>
      </c>
      <c r="M1163" s="9">
        <f>IF($A1163="","",VALUE($A1163&amp;"")*12+VALUE($B1163&amp;""))</f>
        <v/>
      </c>
      <c r="N1163" s="63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3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3">
        <f>IF($A1163="","",IF(COUNTIF(변동분석!$E$7:$E$506,O1163)&gt;0,"Y","N"))</f>
        <v/>
      </c>
      <c r="W1163" s="63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3">
        <f>IF($A1163="","",IFERROR(INDEX(계정매핑!$E$5:$E$504,MATCH($F1163&amp;"",계정매핑!$A$5:$A$504,0))&amp;"","공통비"))</f>
        <v/>
      </c>
      <c r="AF1163" s="63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45813</v>
      </c>
      <c r="E1164" s="91" t="inlineStr">
        <is>
          <t>KR</t>
        </is>
      </c>
      <c r="F1164" s="91" t="n">
        <v>62901000</v>
      </c>
      <c r="G1164" s="91" t="n">
        <v>1201</v>
      </c>
      <c r="H1164" s="92" t="n">
        <v>2901000</v>
      </c>
      <c r="I1164" s="91" t="inlineStr">
        <is>
          <t>6월 자문 수수료 - K회계법인</t>
        </is>
      </c>
      <c r="J1164" s="91" t="inlineStr">
        <is>
          <t>V10010</t>
        </is>
      </c>
      <c r="K1164" s="91" t="inlineStr">
        <is>
          <t>K회계법인</t>
        </is>
      </c>
      <c r="M1164" s="9">
        <f>IF($A1164="","",VALUE($A1164&amp;"")*12+VALUE($B1164&amp;""))</f>
        <v/>
      </c>
      <c r="N1164" s="63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3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3">
        <f>IF($A1164="","",IF(COUNTIF(변동분석!$E$7:$E$506,O1164)&gt;0,"Y","N"))</f>
        <v/>
      </c>
      <c r="W1164" s="63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3">
        <f>IF($A1164="","",IFERROR(INDEX(계정매핑!$E$5:$E$504,MATCH($F1164&amp;"",계정매핑!$A$5:$A$504,0))&amp;"","공통비"))</f>
        <v/>
      </c>
      <c r="AF1164" s="63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45813</v>
      </c>
      <c r="E1165" s="91" t="inlineStr">
        <is>
          <t>KR</t>
        </is>
      </c>
      <c r="F1165" s="91" t="n">
        <v>62902000</v>
      </c>
      <c r="G1165" s="91" t="n">
        <v>1801</v>
      </c>
      <c r="H1165" s="92" t="n">
        <v>1770000</v>
      </c>
      <c r="I1165" s="91" t="inlineStr">
        <is>
          <t>6월 콜 위탁 수수료(건별)</t>
        </is>
      </c>
      <c r="J1165" s="91" t="inlineStr">
        <is>
          <t>V10015</t>
        </is>
      </c>
      <c r="K1165" s="91" t="inlineStr">
        <is>
          <t>J콜센터</t>
        </is>
      </c>
      <c r="M1165" s="9">
        <f>IF($A1165="","",VALUE($A1165&amp;"")*12+VALUE($B1165&amp;""))</f>
        <v/>
      </c>
      <c r="N1165" s="63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3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3">
        <f>IF($A1165="","",IF(COUNTIF(변동분석!$E$7:$E$506,O1165)&gt;0,"Y","N"))</f>
        <v/>
      </c>
      <c r="W1165" s="63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3">
        <f>IF($A1165="","",IFERROR(INDEX(계정매핑!$E$5:$E$504,MATCH($F1165&amp;"",계정매핑!$A$5:$A$504,0))&amp;"","공통비"))</f>
        <v/>
      </c>
      <c r="AF1165" s="63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45814</v>
      </c>
      <c r="E1166" s="91" t="inlineStr">
        <is>
          <t>KR</t>
        </is>
      </c>
      <c r="F1166" s="91" t="n">
        <v>62101000</v>
      </c>
      <c r="G1166" s="91" t="n">
        <v>1502</v>
      </c>
      <c r="H1166" s="92" t="n">
        <v>829000</v>
      </c>
      <c r="I1166" s="91" t="inlineStr">
        <is>
          <t>6월 국내출장 - L여행사</t>
        </is>
      </c>
      <c r="J1166" s="91" t="inlineStr">
        <is>
          <t>V10017</t>
        </is>
      </c>
      <c r="K1166" s="91" t="inlineStr">
        <is>
          <t>L여행사</t>
        </is>
      </c>
      <c r="M1166" s="9">
        <f>IF($A1166="","",VALUE($A1166&amp;"")*12+VALUE($B1166&amp;""))</f>
        <v/>
      </c>
      <c r="N1166" s="63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3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3">
        <f>IF($A1166="","",IF(COUNTIF(변동분석!$E$7:$E$506,O1166)&gt;0,"Y","N"))</f>
        <v/>
      </c>
      <c r="W1166" s="63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3">
        <f>IF($A1166="","",IFERROR(INDEX(계정매핑!$E$5:$E$504,MATCH($F1166&amp;"",계정매핑!$A$5:$A$504,0))&amp;"","공통비"))</f>
        <v/>
      </c>
      <c r="AF1166" s="63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45814</v>
      </c>
      <c r="E1167" s="91" t="inlineStr">
        <is>
          <t>KR</t>
        </is>
      </c>
      <c r="F1167" s="91" t="n">
        <v>62101000</v>
      </c>
      <c r="G1167" s="91" t="n">
        <v>1801</v>
      </c>
      <c r="H1167" s="92" t="n">
        <v>201000</v>
      </c>
      <c r="I1167" s="91" t="inlineStr">
        <is>
          <t>6월 국내출장 - (법인카드)</t>
        </is>
      </c>
      <c r="J1167" s="91" t="inlineStr">
        <is>
          <t>V10009</t>
        </is>
      </c>
      <c r="K1167" s="91" t="inlineStr">
        <is>
          <t>(법인카드)</t>
        </is>
      </c>
      <c r="M1167" s="9">
        <f>IF($A1167="","",VALUE($A1167&amp;"")*12+VALUE($B1167&amp;""))</f>
        <v/>
      </c>
      <c r="N1167" s="63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3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3">
        <f>IF($A1167="","",IF(COUNTIF(변동분석!$E$7:$E$506,O1167)&gt;0,"Y","N"))</f>
        <v/>
      </c>
      <c r="W1167" s="63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3">
        <f>IF($A1167="","",IFERROR(INDEX(계정매핑!$E$5:$E$504,MATCH($F1167&amp;"",계정매핑!$A$5:$A$504,0))&amp;"","공통비"))</f>
        <v/>
      </c>
      <c r="AF1167" s="63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45814</v>
      </c>
      <c r="E1168" s="91" t="inlineStr">
        <is>
          <t>KR</t>
        </is>
      </c>
      <c r="F1168" s="91" t="n">
        <v>62301000</v>
      </c>
      <c r="G1168" s="91" t="n">
        <v>1101</v>
      </c>
      <c r="H1168" s="92" t="n">
        <v>148000</v>
      </c>
      <c r="I1168" s="91" t="inlineStr">
        <is>
          <t>6월 소모품 구입 - Q오피스</t>
        </is>
      </c>
      <c r="J1168" s="91" t="inlineStr">
        <is>
          <t>V10003</t>
        </is>
      </c>
      <c r="K1168" s="91" t="inlineStr">
        <is>
          <t>Q오피스</t>
        </is>
      </c>
      <c r="M1168" s="9">
        <f>IF($A1168="","",VALUE($A1168&amp;"")*12+VALUE($B1168&amp;""))</f>
        <v/>
      </c>
      <c r="N1168" s="63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3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3">
        <f>IF($A1168="","",IF(COUNTIF(변동분석!$E$7:$E$506,O1168)&gt;0,"Y","N"))</f>
        <v/>
      </c>
      <c r="W1168" s="63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3">
        <f>IF($A1168="","",IFERROR(INDEX(계정매핑!$E$5:$E$504,MATCH($F1168&amp;"",계정매핑!$A$5:$A$504,0))&amp;"","공통비"))</f>
        <v/>
      </c>
      <c r="AF1168" s="63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45814</v>
      </c>
      <c r="E1169" s="91" t="inlineStr">
        <is>
          <t>KR</t>
        </is>
      </c>
      <c r="F1169" s="91" t="n">
        <v>62301000</v>
      </c>
      <c r="G1169" s="91" t="n">
        <v>1401</v>
      </c>
      <c r="H1169" s="92" t="n">
        <v>139000</v>
      </c>
      <c r="I1169" s="91" t="inlineStr">
        <is>
          <t>6월 소모품 구입 - Q오피스</t>
        </is>
      </c>
      <c r="J1169" s="91" t="inlineStr">
        <is>
          <t>V10003</t>
        </is>
      </c>
      <c r="K1169" s="91" t="inlineStr">
        <is>
          <t>Q오피스</t>
        </is>
      </c>
      <c r="M1169" s="9">
        <f>IF($A1169="","",VALUE($A1169&amp;"")*12+VALUE($B1169&amp;""))</f>
        <v/>
      </c>
      <c r="N1169" s="63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3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3">
        <f>IF($A1169="","",IF(COUNTIF(변동분석!$E$7:$E$506,O1169)&gt;0,"Y","N"))</f>
        <v/>
      </c>
      <c r="W1169" s="63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3">
        <f>IF($A1169="","",IFERROR(INDEX(계정매핑!$E$5:$E$504,MATCH($F1169&amp;"",계정매핑!$A$5:$A$504,0))&amp;"","공통비"))</f>
        <v/>
      </c>
      <c r="AF1169" s="63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45814</v>
      </c>
      <c r="E1170" s="91" t="inlineStr">
        <is>
          <t>KR</t>
        </is>
      </c>
      <c r="F1170" s="91" t="n">
        <v>62901000</v>
      </c>
      <c r="G1170" s="91" t="n">
        <v>1951</v>
      </c>
      <c r="H1170" s="92" t="n">
        <v>4622000</v>
      </c>
      <c r="I1170" s="91" t="inlineStr">
        <is>
          <t>6월 자문 수수료 - W컨설팅</t>
        </is>
      </c>
      <c r="J1170" s="91" t="inlineStr">
        <is>
          <t>V10006</t>
        </is>
      </c>
      <c r="K1170" s="91" t="inlineStr">
        <is>
          <t>W컨설팅</t>
        </is>
      </c>
      <c r="M1170" s="9">
        <f>IF($A1170="","",VALUE($A1170&amp;"")*12+VALUE($B1170&amp;""))</f>
        <v/>
      </c>
      <c r="N1170" s="63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3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3">
        <f>IF($A1170="","",IF(COUNTIF(변동분석!$E$7:$E$506,O1170)&gt;0,"Y","N"))</f>
        <v/>
      </c>
      <c r="W1170" s="63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3">
        <f>IF($A1170="","",IFERROR(INDEX(계정매핑!$E$5:$E$504,MATCH($F1170&amp;"",계정매핑!$A$5:$A$504,0))&amp;"","공통비"))</f>
        <v/>
      </c>
      <c r="AF1170" s="63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45814</v>
      </c>
      <c r="E1171" s="91" t="inlineStr">
        <is>
          <t>KR</t>
        </is>
      </c>
      <c r="F1171" s="91" t="n">
        <v>63501000</v>
      </c>
      <c r="G1171" s="91" t="n">
        <v>1901</v>
      </c>
      <c r="H1171" s="92" t="n">
        <v>206380000</v>
      </c>
      <c r="I1171" s="91" t="inlineStr">
        <is>
          <t>6월 모집수수료 - BB에셋</t>
        </is>
      </c>
      <c r="J1171" s="91" t="inlineStr">
        <is>
          <t>V10012</t>
        </is>
      </c>
      <c r="K1171" s="91" t="inlineStr">
        <is>
          <t>BB에셋</t>
        </is>
      </c>
      <c r="M1171" s="9">
        <f>IF($A1171="","",VALUE($A1171&amp;"")*12+VALUE($B1171&amp;""))</f>
        <v/>
      </c>
      <c r="N1171" s="63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3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3">
        <f>IF($A1171="","",IF(COUNTIF(변동분석!$E$7:$E$506,O1171)&gt;0,"Y","N"))</f>
        <v/>
      </c>
      <c r="W1171" s="63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3">
        <f>IF($A1171="","",IFERROR(INDEX(계정매핑!$E$5:$E$504,MATCH($F1171&amp;"",계정매핑!$A$5:$A$504,0))&amp;"","공통비"))</f>
        <v/>
      </c>
      <c r="AF1171" s="63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45815</v>
      </c>
      <c r="E1172" s="91" t="inlineStr">
        <is>
          <t>KR</t>
        </is>
      </c>
      <c r="F1172" s="91" t="n">
        <v>62101000</v>
      </c>
      <c r="G1172" s="91" t="n">
        <v>1301</v>
      </c>
      <c r="H1172" s="92" t="n">
        <v>257000</v>
      </c>
      <c r="I1172" s="91" t="inlineStr">
        <is>
          <t>6월 국내출장 - L여행사</t>
        </is>
      </c>
      <c r="J1172" s="91" t="inlineStr">
        <is>
          <t>V10017</t>
        </is>
      </c>
      <c r="K1172" s="91" t="inlineStr">
        <is>
          <t>L여행사</t>
        </is>
      </c>
      <c r="M1172" s="9">
        <f>IF($A1172="","",VALUE($A1172&amp;"")*12+VALUE($B1172&amp;""))</f>
        <v/>
      </c>
      <c r="N1172" s="63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3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3">
        <f>IF($A1172="","",IF(COUNTIF(변동분석!$E$7:$E$506,O1172)&gt;0,"Y","N"))</f>
        <v/>
      </c>
      <c r="W1172" s="63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3">
        <f>IF($A1172="","",IFERROR(INDEX(계정매핑!$E$5:$E$504,MATCH($F1172&amp;"",계정매핑!$A$5:$A$504,0))&amp;"","공통비"))</f>
        <v/>
      </c>
      <c r="AF1172" s="63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45815</v>
      </c>
      <c r="E1173" s="91" t="inlineStr">
        <is>
          <t>KR</t>
        </is>
      </c>
      <c r="F1173" s="91" t="n">
        <v>62101000</v>
      </c>
      <c r="G1173" s="91" t="n">
        <v>1951</v>
      </c>
      <c r="H1173" s="92" t="n">
        <v>343000</v>
      </c>
      <c r="I1173" s="91" t="inlineStr">
        <is>
          <t>6월 국내출장 - L여행사</t>
        </is>
      </c>
      <c r="J1173" s="91" t="inlineStr">
        <is>
          <t>V10017</t>
        </is>
      </c>
      <c r="K1173" s="91" t="inlineStr">
        <is>
          <t>L여행사</t>
        </is>
      </c>
      <c r="M1173" s="9">
        <f>IF($A1173="","",VALUE($A1173&amp;"")*12+VALUE($B1173&amp;""))</f>
        <v/>
      </c>
      <c r="N1173" s="63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3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3">
        <f>IF($A1173="","",IF(COUNTIF(변동분석!$E$7:$E$506,O1173)&gt;0,"Y","N"))</f>
        <v/>
      </c>
      <c r="W1173" s="63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3">
        <f>IF($A1173="","",IFERROR(INDEX(계정매핑!$E$5:$E$504,MATCH($F1173&amp;"",계정매핑!$A$5:$A$504,0))&amp;"","공통비"))</f>
        <v/>
      </c>
      <c r="AF1173" s="63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45815</v>
      </c>
      <c r="E1174" s="91" t="inlineStr">
        <is>
          <t>KR</t>
        </is>
      </c>
      <c r="F1174" s="91" t="n">
        <v>62201000</v>
      </c>
      <c r="G1174" s="91" t="n">
        <v>1701</v>
      </c>
      <c r="H1174" s="92" t="n">
        <v>4338000</v>
      </c>
      <c r="I1174" s="91" t="inlineStr">
        <is>
          <t>6월 통신요금 - P통신</t>
        </is>
      </c>
      <c r="J1174" s="91" t="inlineStr">
        <is>
          <t>V10013</t>
        </is>
      </c>
      <c r="K1174" s="91" t="inlineStr">
        <is>
          <t>P통신</t>
        </is>
      </c>
      <c r="M1174" s="9">
        <f>IF($A1174="","",VALUE($A1174&amp;"")*12+VALUE($B1174&amp;""))</f>
        <v/>
      </c>
      <c r="N1174" s="63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3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3">
        <f>IF($A1174="","",IF(COUNTIF(변동분석!$E$7:$E$506,O1174)&gt;0,"Y","N"))</f>
        <v/>
      </c>
      <c r="W1174" s="63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3">
        <f>IF($A1174="","",IFERROR(INDEX(계정매핑!$E$5:$E$504,MATCH($F1174&amp;"",계정매핑!$A$5:$A$504,0))&amp;"","공통비"))</f>
        <v/>
      </c>
      <c r="AF1174" s="63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45815</v>
      </c>
      <c r="E1175" s="91" t="inlineStr">
        <is>
          <t>KR</t>
        </is>
      </c>
      <c r="F1175" s="91" t="n">
        <v>62902000</v>
      </c>
      <c r="G1175" s="91" t="n">
        <v>1801</v>
      </c>
      <c r="H1175" s="92" t="n">
        <v>1843000</v>
      </c>
      <c r="I1175" s="91" t="inlineStr">
        <is>
          <t>6월 콜 위탁 수수료(건별)</t>
        </is>
      </c>
      <c r="J1175" s="91" t="inlineStr">
        <is>
          <t>V10015</t>
        </is>
      </c>
      <c r="K1175" s="91" t="inlineStr">
        <is>
          <t>J콜센터</t>
        </is>
      </c>
      <c r="M1175" s="9">
        <f>IF($A1175="","",VALUE($A1175&amp;"")*12+VALUE($B1175&amp;""))</f>
        <v/>
      </c>
      <c r="N1175" s="63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3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3">
        <f>IF($A1175="","",IF(COUNTIF(변동분석!$E$7:$E$506,O1175)&gt;0,"Y","N"))</f>
        <v/>
      </c>
      <c r="W1175" s="63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3">
        <f>IF($A1175="","",IFERROR(INDEX(계정매핑!$E$5:$E$504,MATCH($F1175&amp;"",계정매핑!$A$5:$A$504,0))&amp;"","공통비"))</f>
        <v/>
      </c>
      <c r="AF1175" s="63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45815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18469000</v>
      </c>
      <c r="I1176" s="91" t="inlineStr">
        <is>
          <t>6월 SW 유지보수 - Y소프트</t>
        </is>
      </c>
      <c r="J1176" s="91" t="inlineStr">
        <is>
          <t>V10016</t>
        </is>
      </c>
      <c r="K1176" s="91" t="inlineStr">
        <is>
          <t>Y소프트</t>
        </is>
      </c>
      <c r="M1176" s="9">
        <f>IF($A1176="","",VALUE($A1176&amp;"")*12+VALUE($B1176&amp;""))</f>
        <v/>
      </c>
      <c r="N1176" s="63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3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3">
        <f>IF($A1176="","",IF(COUNTIF(변동분석!$E$7:$E$506,O1176)&gt;0,"Y","N"))</f>
        <v/>
      </c>
      <c r="W1176" s="63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3">
        <f>IF($A1176="","",IFERROR(INDEX(계정매핑!$E$5:$E$504,MATCH($F1176&amp;"",계정매핑!$A$5:$A$504,0))&amp;"","공통비"))</f>
        <v/>
      </c>
      <c r="AF1176" s="63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45815</v>
      </c>
      <c r="E1177" s="91" t="inlineStr">
        <is>
          <t>KR</t>
        </is>
      </c>
      <c r="F1177" s="91" t="n">
        <v>63501000</v>
      </c>
      <c r="G1177" s="91" t="n">
        <v>1902</v>
      </c>
      <c r="H1177" s="92" t="n">
        <v>311858000</v>
      </c>
      <c r="I1177" s="91" t="inlineStr">
        <is>
          <t>6월 모집수수료 - AA보험대리점</t>
        </is>
      </c>
      <c r="J1177" s="91" t="inlineStr">
        <is>
          <t>V10032</t>
        </is>
      </c>
      <c r="K1177" s="91" t="inlineStr">
        <is>
          <t>AA보험대리점</t>
        </is>
      </c>
      <c r="M1177" s="9">
        <f>IF($A1177="","",VALUE($A1177&amp;"")*12+VALUE($B1177&amp;""))</f>
        <v/>
      </c>
      <c r="N1177" s="63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3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3">
        <f>IF($A1177="","",IF(COUNTIF(변동분석!$E$7:$E$506,O1177)&gt;0,"Y","N"))</f>
        <v/>
      </c>
      <c r="W1177" s="63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3">
        <f>IF($A1177="","",IFERROR(INDEX(계정매핑!$E$5:$E$504,MATCH($F1177&amp;"",계정매핑!$A$5:$A$504,0))&amp;"","공통비"))</f>
        <v/>
      </c>
      <c r="AF1177" s="63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45816</v>
      </c>
      <c r="E1178" s="91" t="inlineStr">
        <is>
          <t>KR</t>
        </is>
      </c>
      <c r="F1178" s="91" t="n">
        <v>62102000</v>
      </c>
      <c r="G1178" s="91" t="n">
        <v>1201</v>
      </c>
      <c r="H1178" s="92" t="n">
        <v>60000</v>
      </c>
      <c r="I1178" s="91" t="inlineStr">
        <is>
          <t>6월 해외출장 - M항공</t>
        </is>
      </c>
      <c r="J1178" s="91" t="inlineStr">
        <is>
          <t>V10001</t>
        </is>
      </c>
      <c r="K1178" s="91" t="inlineStr">
        <is>
          <t>M항공</t>
        </is>
      </c>
      <c r="M1178" s="9">
        <f>IF($A1178="","",VALUE($A1178&amp;"")*12+VALUE($B1178&amp;""))</f>
        <v/>
      </c>
      <c r="N1178" s="63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3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3">
        <f>IF($A1178="","",IF(COUNTIF(변동분석!$E$7:$E$506,O1178)&gt;0,"Y","N"))</f>
        <v/>
      </c>
      <c r="W1178" s="63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3">
        <f>IF($A1178="","",IFERROR(INDEX(계정매핑!$E$5:$E$504,MATCH($F1178&amp;"",계정매핑!$A$5:$A$504,0))&amp;"","공통비"))</f>
        <v/>
      </c>
      <c r="AF1178" s="63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45816</v>
      </c>
      <c r="E1179" s="91" t="inlineStr">
        <is>
          <t>KR</t>
        </is>
      </c>
      <c r="F1179" s="91" t="n">
        <v>62102000</v>
      </c>
      <c r="G1179" s="91" t="n">
        <v>1701</v>
      </c>
      <c r="H1179" s="92" t="n">
        <v>56000</v>
      </c>
      <c r="I1179" s="91" t="inlineStr">
        <is>
          <t>6월 해외출장 - N호텔</t>
        </is>
      </c>
      <c r="J1179" s="91" t="inlineStr">
        <is>
          <t>V10008</t>
        </is>
      </c>
      <c r="K1179" s="91" t="inlineStr">
        <is>
          <t>N호텔</t>
        </is>
      </c>
      <c r="M1179" s="9">
        <f>IF($A1179="","",VALUE($A1179&amp;"")*12+VALUE($B1179&amp;""))</f>
        <v/>
      </c>
      <c r="N1179" s="63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3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3">
        <f>IF($A1179="","",IF(COUNTIF(변동분석!$E$7:$E$506,O1179)&gt;0,"Y","N"))</f>
        <v/>
      </c>
      <c r="W1179" s="63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3">
        <f>IF($A1179="","",IFERROR(INDEX(계정매핑!$E$5:$E$504,MATCH($F1179&amp;"",계정매핑!$A$5:$A$504,0))&amp;"","공통비"))</f>
        <v/>
      </c>
      <c r="AF1179" s="63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45816</v>
      </c>
      <c r="E1180" s="91" t="inlineStr">
        <is>
          <t>KR</t>
        </is>
      </c>
      <c r="F1180" s="91" t="n">
        <v>62301000</v>
      </c>
      <c r="G1180" s="91" t="n">
        <v>1501</v>
      </c>
      <c r="H1180" s="92" t="n">
        <v>376000</v>
      </c>
      <c r="I1180" s="91" t="inlineStr">
        <is>
          <t>6월 소모품 구입 - Q오피스</t>
        </is>
      </c>
      <c r="J1180" s="91" t="inlineStr">
        <is>
          <t>V10003</t>
        </is>
      </c>
      <c r="K1180" s="91" t="inlineStr">
        <is>
          <t>Q오피스</t>
        </is>
      </c>
      <c r="M1180" s="9">
        <f>IF($A1180="","",VALUE($A1180&amp;"")*12+VALUE($B1180&amp;""))</f>
        <v/>
      </c>
      <c r="N1180" s="63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3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3">
        <f>IF($A1180="","",IF(COUNTIF(변동분석!$E$7:$E$506,O1180)&gt;0,"Y","N"))</f>
        <v/>
      </c>
      <c r="W1180" s="63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3">
        <f>IF($A1180="","",IFERROR(INDEX(계정매핑!$E$5:$E$504,MATCH($F1180&amp;"",계정매핑!$A$5:$A$504,0))&amp;"","공통비"))</f>
        <v/>
      </c>
      <c r="AF1180" s="63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45816</v>
      </c>
      <c r="E1181" s="91" t="inlineStr">
        <is>
          <t>KR</t>
        </is>
      </c>
      <c r="F1181" s="91" t="n">
        <v>62401000</v>
      </c>
      <c r="G1181" s="91" t="n">
        <v>1401</v>
      </c>
      <c r="H1181" s="92" t="n">
        <v>285000</v>
      </c>
      <c r="I1181" s="91" t="inlineStr">
        <is>
          <t>6월 인쇄물 제작 - S출판</t>
        </is>
      </c>
      <c r="J1181" s="91" t="inlineStr">
        <is>
          <t>V10014</t>
        </is>
      </c>
      <c r="K1181" s="91" t="inlineStr">
        <is>
          <t>S출판</t>
        </is>
      </c>
      <c r="M1181" s="9">
        <f>IF($A1181="","",VALUE($A1181&amp;"")*12+VALUE($B1181&amp;""))</f>
        <v/>
      </c>
      <c r="N1181" s="63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3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3">
        <f>IF($A1181="","",IF(COUNTIF(변동분석!$E$7:$E$506,O1181)&gt;0,"Y","N"))</f>
        <v/>
      </c>
      <c r="W1181" s="63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3">
        <f>IF($A1181="","",IFERROR(INDEX(계정매핑!$E$5:$E$504,MATCH($F1181&amp;"",계정매핑!$A$5:$A$504,0))&amp;"","공통비"))</f>
        <v/>
      </c>
      <c r="AF1181" s="63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45816</v>
      </c>
      <c r="E1182" s="91" t="inlineStr">
        <is>
          <t>KR</t>
        </is>
      </c>
      <c r="F1182" s="91" t="n">
        <v>62501000</v>
      </c>
      <c r="G1182" s="91" t="n">
        <v>1501</v>
      </c>
      <c r="H1182" s="92" t="n">
        <v>534000</v>
      </c>
      <c r="I1182" s="91" t="inlineStr">
        <is>
          <t>6월 회의 다과 - (법인카드)</t>
        </is>
      </c>
      <c r="J1182" s="91" t="inlineStr">
        <is>
          <t>V10009</t>
        </is>
      </c>
      <c r="K1182" s="91" t="inlineStr">
        <is>
          <t>(법인카드)</t>
        </is>
      </c>
      <c r="M1182" s="9">
        <f>IF($A1182="","",VALUE($A1182&amp;"")*12+VALUE($B1182&amp;""))</f>
        <v/>
      </c>
      <c r="N1182" s="63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3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3">
        <f>IF($A1182="","",IF(COUNTIF(변동분석!$E$7:$E$506,O1182)&gt;0,"Y","N"))</f>
        <v/>
      </c>
      <c r="W1182" s="63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3">
        <f>IF($A1182="","",IFERROR(INDEX(계정매핑!$E$5:$E$504,MATCH($F1182&amp;"",계정매핑!$A$5:$A$504,0))&amp;"","공통비"))</f>
        <v/>
      </c>
      <c r="AF1182" s="63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45816</v>
      </c>
      <c r="E1183" s="91" t="inlineStr">
        <is>
          <t>KR</t>
        </is>
      </c>
      <c r="F1183" s="91" t="n">
        <v>62501000</v>
      </c>
      <c r="G1183" s="91" t="n">
        <v>1701</v>
      </c>
      <c r="H1183" s="92" t="n">
        <v>158000</v>
      </c>
      <c r="I1183" s="91" t="inlineStr">
        <is>
          <t>6월 회의 다과 - (법인카드)</t>
        </is>
      </c>
      <c r="J1183" s="91" t="inlineStr">
        <is>
          <t>V10009</t>
        </is>
      </c>
      <c r="K1183" s="91" t="inlineStr">
        <is>
          <t>(법인카드)</t>
        </is>
      </c>
      <c r="M1183" s="9">
        <f>IF($A1183="","",VALUE($A1183&amp;"")*12+VALUE($B1183&amp;""))</f>
        <v/>
      </c>
      <c r="N1183" s="63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3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3">
        <f>IF($A1183="","",IF(COUNTIF(변동분석!$E$7:$E$506,O1183)&gt;0,"Y","N"))</f>
        <v/>
      </c>
      <c r="W1183" s="63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3">
        <f>IF($A1183="","",IFERROR(INDEX(계정매핑!$E$5:$E$504,MATCH($F1183&amp;"",계정매핑!$A$5:$A$504,0))&amp;"","공통비"))</f>
        <v/>
      </c>
      <c r="AF1183" s="63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45816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3727000</v>
      </c>
      <c r="I1184" s="91" t="inlineStr">
        <is>
          <t>6월 자문 수수료 - K회계법인</t>
        </is>
      </c>
      <c r="J1184" s="91" t="inlineStr">
        <is>
          <t>V10010</t>
        </is>
      </c>
      <c r="K1184" s="91" t="inlineStr">
        <is>
          <t>K회계법인</t>
        </is>
      </c>
      <c r="M1184" s="9">
        <f>IF($A1184="","",VALUE($A1184&amp;"")*12+VALUE($B1184&amp;""))</f>
        <v/>
      </c>
      <c r="N1184" s="63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3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3">
        <f>IF($A1184="","",IF(COUNTIF(변동분석!$E$7:$E$506,O1184)&gt;0,"Y","N"))</f>
        <v/>
      </c>
      <c r="W1184" s="63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3">
        <f>IF($A1184="","",IFERROR(INDEX(계정매핑!$E$5:$E$504,MATCH($F1184&amp;"",계정매핑!$A$5:$A$504,0))&amp;"","공통비"))</f>
        <v/>
      </c>
      <c r="AF1184" s="63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45816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365884000</v>
      </c>
      <c r="I1185" s="91" t="inlineStr">
        <is>
          <t>6월 모집수수료 - AA보험대리점</t>
        </is>
      </c>
      <c r="J1185" s="91" t="inlineStr">
        <is>
          <t>V10032</t>
        </is>
      </c>
      <c r="K1185" s="91" t="inlineStr">
        <is>
          <t>AA보험대리점</t>
        </is>
      </c>
      <c r="M1185" s="9">
        <f>IF($A1185="","",VALUE($A1185&amp;"")*12+VALUE($B1185&amp;""))</f>
        <v/>
      </c>
      <c r="N1185" s="63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3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3">
        <f>IF($A1185="","",IF(COUNTIF(변동분석!$E$7:$E$506,O1185)&gt;0,"Y","N"))</f>
        <v/>
      </c>
      <c r="W1185" s="63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3">
        <f>IF($A1185="","",IFERROR(INDEX(계정매핑!$E$5:$E$504,MATCH($F1185&amp;"",계정매핑!$A$5:$A$504,0))&amp;"","공통비"))</f>
        <v/>
      </c>
      <c r="AF1185" s="63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45817</v>
      </c>
      <c r="E1186" s="91" t="inlineStr">
        <is>
          <t>KR</t>
        </is>
      </c>
      <c r="F1186" s="91" t="n">
        <v>62102000</v>
      </c>
      <c r="G1186" s="91" t="n">
        <v>1951</v>
      </c>
      <c r="H1186" s="92" t="n">
        <v>130000</v>
      </c>
      <c r="I1186" s="91" t="inlineStr">
        <is>
          <t>6월 해외출장 - M항공</t>
        </is>
      </c>
      <c r="J1186" s="91" t="inlineStr">
        <is>
          <t>V10001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3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3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3">
        <f>IF($A1186="","",IF(COUNTIF(변동분석!$E$7:$E$506,O1186)&gt;0,"Y","N"))</f>
        <v/>
      </c>
      <c r="W1186" s="63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3">
        <f>IF($A1186="","",IFERROR(INDEX(계정매핑!$E$5:$E$504,MATCH($F1186&amp;"",계정매핑!$A$5:$A$504,0))&amp;"","공통비"))</f>
        <v/>
      </c>
      <c r="AF1186" s="63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45817</v>
      </c>
      <c r="E1187" s="91" t="inlineStr">
        <is>
          <t>KR</t>
        </is>
      </c>
      <c r="F1187" s="91" t="n">
        <v>62401000</v>
      </c>
      <c r="G1187" s="91" t="n">
        <v>1401</v>
      </c>
      <c r="H1187" s="92" t="n">
        <v>240000</v>
      </c>
      <c r="I1187" s="91" t="inlineStr">
        <is>
          <t>6월 인쇄물 제작 - G인쇄</t>
        </is>
      </c>
      <c r="J1187" s="91" t="inlineStr">
        <is>
          <t>V10004</t>
        </is>
      </c>
      <c r="K1187" s="91" t="inlineStr">
        <is>
          <t>G인쇄</t>
        </is>
      </c>
      <c r="M1187" s="9">
        <f>IF($A1187="","",VALUE($A1187&amp;"")*12+VALUE($B1187&amp;""))</f>
        <v/>
      </c>
      <c r="N1187" s="63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3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3">
        <f>IF($A1187="","",IF(COUNTIF(변동분석!$E$7:$E$506,O1187)&gt;0,"Y","N"))</f>
        <v/>
      </c>
      <c r="W1187" s="63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3">
        <f>IF($A1187="","",IFERROR(INDEX(계정매핑!$E$5:$E$504,MATCH($F1187&amp;"",계정매핑!$A$5:$A$504,0))&amp;"","공통비"))</f>
        <v/>
      </c>
      <c r="AF1187" s="63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45817</v>
      </c>
      <c r="E1188" s="91" t="inlineStr">
        <is>
          <t>KR</t>
        </is>
      </c>
      <c r="F1188" s="91" t="n">
        <v>62501000</v>
      </c>
      <c r="G1188" s="91" t="n">
        <v>1301</v>
      </c>
      <c r="H1188" s="92" t="n">
        <v>101000</v>
      </c>
      <c r="I1188" s="91" t="inlineStr">
        <is>
          <t>6월 회의 다과 - T케이터링</t>
        </is>
      </c>
      <c r="J1188" s="91" t="inlineStr">
        <is>
          <t>V10005</t>
        </is>
      </c>
      <c r="K1188" s="91" t="inlineStr">
        <is>
          <t>T케이터링</t>
        </is>
      </c>
      <c r="M1188" s="9">
        <f>IF($A1188="","",VALUE($A1188&amp;"")*12+VALUE($B1188&amp;""))</f>
        <v/>
      </c>
      <c r="N1188" s="63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3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3">
        <f>IF($A1188="","",IF(COUNTIF(변동분석!$E$7:$E$506,O1188)&gt;0,"Y","N"))</f>
        <v/>
      </c>
      <c r="W1188" s="63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3">
        <f>IF($A1188="","",IFERROR(INDEX(계정매핑!$E$5:$E$504,MATCH($F1188&amp;"",계정매핑!$A$5:$A$504,0))&amp;"","공통비"))</f>
        <v/>
      </c>
      <c r="AF1188" s="63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45817</v>
      </c>
      <c r="E1189" s="91" t="inlineStr">
        <is>
          <t>KR</t>
        </is>
      </c>
      <c r="F1189" s="91" t="n">
        <v>62902000</v>
      </c>
      <c r="G1189" s="91" t="n">
        <v>1801</v>
      </c>
      <c r="H1189" s="92" t="n">
        <v>1767000</v>
      </c>
      <c r="I1189" s="91" t="inlineStr">
        <is>
          <t>6월 콜 위탁 수수료(건별)</t>
        </is>
      </c>
      <c r="J1189" s="91" t="inlineStr">
        <is>
          <t>V10015</t>
        </is>
      </c>
      <c r="K1189" s="91" t="inlineStr">
        <is>
          <t>J콜센터</t>
        </is>
      </c>
      <c r="M1189" s="9">
        <f>IF($A1189="","",VALUE($A1189&amp;"")*12+VALUE($B1189&amp;""))</f>
        <v/>
      </c>
      <c r="N1189" s="63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3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3">
        <f>IF($A1189="","",IF(COUNTIF(변동분석!$E$7:$E$506,O1189)&gt;0,"Y","N"))</f>
        <v/>
      </c>
      <c r="W1189" s="63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3">
        <f>IF($A1189="","",IFERROR(INDEX(계정매핑!$E$5:$E$504,MATCH($F1189&amp;"",계정매핑!$A$5:$A$504,0))&amp;"","공통비"))</f>
        <v/>
      </c>
      <c r="AF1189" s="63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45818</v>
      </c>
      <c r="E1190" s="91" t="inlineStr">
        <is>
          <t>KR</t>
        </is>
      </c>
      <c r="F1190" s="91" t="n">
        <v>62102000</v>
      </c>
      <c r="G1190" s="91" t="n">
        <v>1101</v>
      </c>
      <c r="H1190" s="92" t="n">
        <v>106000</v>
      </c>
      <c r="I1190" s="91" t="inlineStr">
        <is>
          <t>6월 해외출장 - N호텔</t>
        </is>
      </c>
      <c r="J1190" s="91" t="inlineStr">
        <is>
          <t>V10008</t>
        </is>
      </c>
      <c r="K1190" s="91" t="inlineStr">
        <is>
          <t>N호텔</t>
        </is>
      </c>
      <c r="M1190" s="9">
        <f>IF($A1190="","",VALUE($A1190&amp;"")*12+VALUE($B1190&amp;""))</f>
        <v/>
      </c>
      <c r="N1190" s="63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3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3">
        <f>IF($A1190="","",IF(COUNTIF(변동분석!$E$7:$E$506,O1190)&gt;0,"Y","N"))</f>
        <v/>
      </c>
      <c r="W1190" s="63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3">
        <f>IF($A1190="","",IFERROR(INDEX(계정매핑!$E$5:$E$504,MATCH($F1190&amp;"",계정매핑!$A$5:$A$504,0))&amp;"","공통비"))</f>
        <v/>
      </c>
      <c r="AF1190" s="63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45818</v>
      </c>
      <c r="E1191" s="91" t="inlineStr">
        <is>
          <t>KR</t>
        </is>
      </c>
      <c r="F1191" s="91" t="n">
        <v>62201000</v>
      </c>
      <c r="G1191" s="91" t="n">
        <v>1101</v>
      </c>
      <c r="H1191" s="92" t="n">
        <v>298000</v>
      </c>
      <c r="I1191" s="91" t="inlineStr">
        <is>
          <t>6월 통신요금 - P통신</t>
        </is>
      </c>
      <c r="J1191" s="91" t="inlineStr">
        <is>
          <t>V10013</t>
        </is>
      </c>
      <c r="K1191" s="91" t="inlineStr">
        <is>
          <t>P통신</t>
        </is>
      </c>
      <c r="M1191" s="9">
        <f>IF($A1191="","",VALUE($A1191&amp;"")*12+VALUE($B1191&amp;""))</f>
        <v/>
      </c>
      <c r="N1191" s="63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3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3">
        <f>IF($A1191="","",IF(COUNTIF(변동분석!$E$7:$E$506,O1191)&gt;0,"Y","N"))</f>
        <v/>
      </c>
      <c r="W1191" s="63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3">
        <f>IF($A1191="","",IFERROR(INDEX(계정매핑!$E$5:$E$504,MATCH($F1191&amp;"",계정매핑!$A$5:$A$504,0))&amp;"","공통비"))</f>
        <v/>
      </c>
      <c r="AF1191" s="63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45818</v>
      </c>
      <c r="E1192" s="91" t="inlineStr">
        <is>
          <t>KR</t>
        </is>
      </c>
      <c r="F1192" s="91" t="n">
        <v>62301000</v>
      </c>
      <c r="G1192" s="91" t="n">
        <v>1602</v>
      </c>
      <c r="H1192" s="92" t="n">
        <v>429000</v>
      </c>
      <c r="I1192" s="91" t="inlineStr">
        <is>
          <t>6월 소모품 구입 - Q오피스</t>
        </is>
      </c>
      <c r="J1192" s="91" t="inlineStr">
        <is>
          <t>V10003</t>
        </is>
      </c>
      <c r="K1192" s="91" t="inlineStr">
        <is>
          <t>Q오피스</t>
        </is>
      </c>
      <c r="M1192" s="9">
        <f>IF($A1192="","",VALUE($A1192&amp;"")*12+VALUE($B1192&amp;""))</f>
        <v/>
      </c>
      <c r="N1192" s="63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3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3">
        <f>IF($A1192="","",IF(COUNTIF(변동분석!$E$7:$E$506,O1192)&gt;0,"Y","N"))</f>
        <v/>
      </c>
      <c r="W1192" s="63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3">
        <f>IF($A1192="","",IFERROR(INDEX(계정매핑!$E$5:$E$504,MATCH($F1192&amp;"",계정매핑!$A$5:$A$504,0))&amp;"","공통비"))</f>
        <v/>
      </c>
      <c r="AF1192" s="63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45818</v>
      </c>
      <c r="E1193" s="91" t="inlineStr">
        <is>
          <t>KR</t>
        </is>
      </c>
      <c r="F1193" s="91" t="n">
        <v>62401000</v>
      </c>
      <c r="G1193" s="91" t="n">
        <v>1401</v>
      </c>
      <c r="H1193" s="92" t="n">
        <v>231000</v>
      </c>
      <c r="I1193" s="91" t="inlineStr">
        <is>
          <t>6월 인쇄물 제작 - S출판</t>
        </is>
      </c>
      <c r="J1193" s="91" t="inlineStr">
        <is>
          <t>V10014</t>
        </is>
      </c>
      <c r="K1193" s="91" t="inlineStr">
        <is>
          <t>S출판</t>
        </is>
      </c>
      <c r="M1193" s="9">
        <f>IF($A1193="","",VALUE($A1193&amp;"")*12+VALUE($B1193&amp;""))</f>
        <v/>
      </c>
      <c r="N1193" s="63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3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3">
        <f>IF($A1193="","",IF(COUNTIF(변동분석!$E$7:$E$506,O1193)&gt;0,"Y","N"))</f>
        <v/>
      </c>
      <c r="W1193" s="63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3">
        <f>IF($A1193="","",IFERROR(INDEX(계정매핑!$E$5:$E$504,MATCH($F1193&amp;"",계정매핑!$A$5:$A$504,0))&amp;"","공통비"))</f>
        <v/>
      </c>
      <c r="AF1193" s="63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45818</v>
      </c>
      <c r="E1194" s="91" t="inlineStr">
        <is>
          <t>KR</t>
        </is>
      </c>
      <c r="F1194" s="91" t="n">
        <v>62501000</v>
      </c>
      <c r="G1194" s="91" t="n">
        <v>1401</v>
      </c>
      <c r="H1194" s="92" t="n">
        <v>217000</v>
      </c>
      <c r="I1194" s="91" t="inlineStr">
        <is>
          <t>6월 회의 다과 - T케이터링</t>
        </is>
      </c>
      <c r="J1194" s="91" t="inlineStr">
        <is>
          <t>V10005</t>
        </is>
      </c>
      <c r="K1194" s="91" t="inlineStr">
        <is>
          <t>T케이터링</t>
        </is>
      </c>
      <c r="M1194" s="9">
        <f>IF($A1194="","",VALUE($A1194&amp;"")*12+VALUE($B1194&amp;""))</f>
        <v/>
      </c>
      <c r="N1194" s="63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3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3">
        <f>IF($A1194="","",IF(COUNTIF(변동분석!$E$7:$E$506,O1194)&gt;0,"Y","N"))</f>
        <v/>
      </c>
      <c r="W1194" s="63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3">
        <f>IF($A1194="","",IFERROR(INDEX(계정매핑!$E$5:$E$504,MATCH($F1194&amp;"",계정매핑!$A$5:$A$504,0))&amp;"","공통비"))</f>
        <v/>
      </c>
      <c r="AF1194" s="63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45818</v>
      </c>
      <c r="E1195" s="91" t="inlineStr">
        <is>
          <t>KR</t>
        </is>
      </c>
      <c r="F1195" s="91" t="n">
        <v>62901000</v>
      </c>
      <c r="G1195" s="91" t="n">
        <v>1951</v>
      </c>
      <c r="H1195" s="92" t="n">
        <v>5812000</v>
      </c>
      <c r="I1195" s="91" t="inlineStr">
        <is>
          <t>6월 자문 수수료 - W컨설팅</t>
        </is>
      </c>
      <c r="J1195" s="91" t="inlineStr">
        <is>
          <t>V10006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3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3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3">
        <f>IF($A1195="","",IF(COUNTIF(변동분석!$E$7:$E$506,O1195)&gt;0,"Y","N"))</f>
        <v/>
      </c>
      <c r="W1195" s="63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3">
        <f>IF($A1195="","",IFERROR(INDEX(계정매핑!$E$5:$E$504,MATCH($F1195&amp;"",계정매핑!$A$5:$A$504,0))&amp;"","공통비"))</f>
        <v/>
      </c>
      <c r="AF1195" s="63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45818</v>
      </c>
      <c r="E1196" s="91" t="inlineStr">
        <is>
          <t>KR</t>
        </is>
      </c>
      <c r="F1196" s="91" t="n">
        <v>63101000</v>
      </c>
      <c r="G1196" s="91" t="n">
        <v>1601</v>
      </c>
      <c r="H1196" s="92" t="n">
        <v>4474000</v>
      </c>
      <c r="I1196" s="91" t="inlineStr">
        <is>
          <t>6월 사무실 임차료 - BB부동산</t>
        </is>
      </c>
      <c r="J1196" s="91" t="inlineStr">
        <is>
          <t>V10027</t>
        </is>
      </c>
      <c r="K1196" s="91" t="inlineStr">
        <is>
          <t>BB부동산</t>
        </is>
      </c>
      <c r="M1196" s="9">
        <f>IF($A1196="","",VALUE($A1196&amp;"")*12+VALUE($B1196&amp;""))</f>
        <v/>
      </c>
      <c r="N1196" s="63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3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3">
        <f>IF($A1196="","",IF(COUNTIF(변동분석!$E$7:$E$506,O1196)&gt;0,"Y","N"))</f>
        <v/>
      </c>
      <c r="W1196" s="63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3">
        <f>IF($A1196="","",IFERROR(INDEX(계정매핑!$E$5:$E$504,MATCH($F1196&amp;"",계정매핑!$A$5:$A$504,0))&amp;"","공통비"))</f>
        <v/>
      </c>
      <c r="AF1196" s="63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45818</v>
      </c>
      <c r="E1197" s="91" t="inlineStr">
        <is>
          <t>KR</t>
        </is>
      </c>
      <c r="F1197" s="91" t="n">
        <v>63101000</v>
      </c>
      <c r="G1197" s="91" t="n">
        <v>1602</v>
      </c>
      <c r="H1197" s="92" t="n">
        <v>5755000</v>
      </c>
      <c r="I1197" s="91" t="inlineStr">
        <is>
          <t>6월 사무실 임차료 - BB부동산</t>
        </is>
      </c>
      <c r="J1197" s="91" t="inlineStr">
        <is>
          <t>V10027</t>
        </is>
      </c>
      <c r="K1197" s="91" t="inlineStr">
        <is>
          <t>BB부동산</t>
        </is>
      </c>
      <c r="M1197" s="9">
        <f>IF($A1197="","",VALUE($A1197&amp;"")*12+VALUE($B1197&amp;""))</f>
        <v/>
      </c>
      <c r="N1197" s="63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3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3">
        <f>IF($A1197="","",IF(COUNTIF(변동분석!$E$7:$E$506,O1197)&gt;0,"Y","N"))</f>
        <v/>
      </c>
      <c r="W1197" s="63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3">
        <f>IF($A1197="","",IFERROR(INDEX(계정매핑!$E$5:$E$504,MATCH($F1197&amp;"",계정매핑!$A$5:$A$504,0))&amp;"","공통비"))</f>
        <v/>
      </c>
      <c r="AF1197" s="63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45819</v>
      </c>
      <c r="E1198" s="91" t="inlineStr">
        <is>
          <t>KR</t>
        </is>
      </c>
      <c r="F1198" s="91" t="n">
        <v>62101000</v>
      </c>
      <c r="G1198" s="91" t="n">
        <v>1101</v>
      </c>
      <c r="H1198" s="92" t="n">
        <v>391000</v>
      </c>
      <c r="I1198" s="91" t="inlineStr">
        <is>
          <t>6월 국내출장 - L여행사</t>
        </is>
      </c>
      <c r="J1198" s="91" t="inlineStr">
        <is>
          <t>V10017</t>
        </is>
      </c>
      <c r="K1198" s="91" t="inlineStr">
        <is>
          <t>L여행사</t>
        </is>
      </c>
      <c r="M1198" s="9">
        <f>IF($A1198="","",VALUE($A1198&amp;"")*12+VALUE($B1198&amp;""))</f>
        <v/>
      </c>
      <c r="N1198" s="63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3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3">
        <f>IF($A1198="","",IF(COUNTIF(변동분석!$E$7:$E$506,O1198)&gt;0,"Y","N"))</f>
        <v/>
      </c>
      <c r="W1198" s="63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3">
        <f>IF($A1198="","",IFERROR(INDEX(계정매핑!$E$5:$E$504,MATCH($F1198&amp;"",계정매핑!$A$5:$A$504,0))&amp;"","공통비"))</f>
        <v/>
      </c>
      <c r="AF1198" s="63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45819</v>
      </c>
      <c r="E1199" s="91" t="inlineStr">
        <is>
          <t>KR</t>
        </is>
      </c>
      <c r="F1199" s="91" t="n">
        <v>62101000</v>
      </c>
      <c r="G1199" s="91" t="n">
        <v>1201</v>
      </c>
      <c r="H1199" s="92" t="n">
        <v>277000</v>
      </c>
      <c r="I1199" s="91" t="inlineStr">
        <is>
          <t>6월 국내출장 - M항공</t>
        </is>
      </c>
      <c r="J1199" s="91" t="inlineStr">
        <is>
          <t>V10001</t>
        </is>
      </c>
      <c r="K1199" s="91" t="inlineStr">
        <is>
          <t>M항공</t>
        </is>
      </c>
      <c r="M1199" s="9">
        <f>IF($A1199="","",VALUE($A1199&amp;"")*12+VALUE($B1199&amp;""))</f>
        <v/>
      </c>
      <c r="N1199" s="63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3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3">
        <f>IF($A1199="","",IF(COUNTIF(변동분석!$E$7:$E$506,O1199)&gt;0,"Y","N"))</f>
        <v/>
      </c>
      <c r="W1199" s="63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3">
        <f>IF($A1199="","",IFERROR(INDEX(계정매핑!$E$5:$E$504,MATCH($F1199&amp;"",계정매핑!$A$5:$A$504,0))&amp;"","공통비"))</f>
        <v/>
      </c>
      <c r="AF1199" s="63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45819</v>
      </c>
      <c r="E1200" s="91" t="inlineStr">
        <is>
          <t>KR</t>
        </is>
      </c>
      <c r="F1200" s="91" t="n">
        <v>62101000</v>
      </c>
      <c r="G1200" s="91" t="n">
        <v>1701</v>
      </c>
      <c r="H1200" s="92" t="n">
        <v>175000</v>
      </c>
      <c r="I1200" s="91" t="inlineStr">
        <is>
          <t>6월 국내출장 - L여행사</t>
        </is>
      </c>
      <c r="J1200" s="91" t="inlineStr">
        <is>
          <t>V10017</t>
        </is>
      </c>
      <c r="K1200" s="91" t="inlineStr">
        <is>
          <t>L여행사</t>
        </is>
      </c>
      <c r="M1200" s="9">
        <f>IF($A1200="","",VALUE($A1200&amp;"")*12+VALUE($B1200&amp;""))</f>
        <v/>
      </c>
      <c r="N1200" s="63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3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3">
        <f>IF($A1200="","",IF(COUNTIF(변동분석!$E$7:$E$506,O1200)&gt;0,"Y","N"))</f>
        <v/>
      </c>
      <c r="W1200" s="63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3">
        <f>IF($A1200="","",IFERROR(INDEX(계정매핑!$E$5:$E$504,MATCH($F1200&amp;"",계정매핑!$A$5:$A$504,0))&amp;"","공통비"))</f>
        <v/>
      </c>
      <c r="AF1200" s="63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45819</v>
      </c>
      <c r="E1201" s="91" t="inlineStr">
        <is>
          <t>KR</t>
        </is>
      </c>
      <c r="F1201" s="91" t="n">
        <v>62102000</v>
      </c>
      <c r="G1201" s="91" t="n">
        <v>1801</v>
      </c>
      <c r="H1201" s="92" t="n">
        <v>37000</v>
      </c>
      <c r="I1201" s="91" t="inlineStr">
        <is>
          <t>6월 해외출장 - M항공</t>
        </is>
      </c>
      <c r="J1201" s="91" t="inlineStr">
        <is>
          <t>V10001</t>
        </is>
      </c>
      <c r="K1201" s="91" t="inlineStr">
        <is>
          <t>M항공</t>
        </is>
      </c>
      <c r="M1201" s="9">
        <f>IF($A1201="","",VALUE($A1201&amp;"")*12+VALUE($B1201&amp;""))</f>
        <v/>
      </c>
      <c r="N1201" s="63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3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3">
        <f>IF($A1201="","",IF(COUNTIF(변동분석!$E$7:$E$506,O1201)&gt;0,"Y","N"))</f>
        <v/>
      </c>
      <c r="W1201" s="63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3">
        <f>IF($A1201="","",IFERROR(INDEX(계정매핑!$E$5:$E$504,MATCH($F1201&amp;"",계정매핑!$A$5:$A$504,0))&amp;"","공통비"))</f>
        <v/>
      </c>
      <c r="AF1201" s="63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45819</v>
      </c>
      <c r="E1202" s="91" t="inlineStr">
        <is>
          <t>KR</t>
        </is>
      </c>
      <c r="F1202" s="91" t="n">
        <v>62201000</v>
      </c>
      <c r="G1202" s="91" t="n">
        <v>1201</v>
      </c>
      <c r="H1202" s="92" t="n">
        <v>191000</v>
      </c>
      <c r="I1202" s="91" t="inlineStr">
        <is>
          <t>6월 통신요금 - P통신</t>
        </is>
      </c>
      <c r="J1202" s="91" t="inlineStr">
        <is>
          <t>V10013</t>
        </is>
      </c>
      <c r="K1202" s="91" t="inlineStr">
        <is>
          <t>P통신</t>
        </is>
      </c>
      <c r="M1202" s="9">
        <f>IF($A1202="","",VALUE($A1202&amp;"")*12+VALUE($B1202&amp;""))</f>
        <v/>
      </c>
      <c r="N1202" s="63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3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3">
        <f>IF($A1202="","",IF(COUNTIF(변동분석!$E$7:$E$506,O1202)&gt;0,"Y","N"))</f>
        <v/>
      </c>
      <c r="W1202" s="63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3">
        <f>IF($A1202="","",IFERROR(INDEX(계정매핑!$E$5:$E$504,MATCH($F1202&amp;"",계정매핑!$A$5:$A$504,0))&amp;"","공통비"))</f>
        <v/>
      </c>
      <c r="AF1202" s="63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45819</v>
      </c>
      <c r="E1203" s="91" t="inlineStr">
        <is>
          <t>KR</t>
        </is>
      </c>
      <c r="F1203" s="91" t="n">
        <v>62201000</v>
      </c>
      <c r="G1203" s="91" t="n">
        <v>1801</v>
      </c>
      <c r="H1203" s="92" t="n">
        <v>6457000</v>
      </c>
      <c r="I1203" s="91" t="inlineStr">
        <is>
          <t>6월 통신요금 - O텔레콤</t>
        </is>
      </c>
      <c r="J1203" s="91" t="inlineStr">
        <is>
          <t>V10002</t>
        </is>
      </c>
      <c r="K1203" s="91" t="inlineStr">
        <is>
          <t>O텔레콤</t>
        </is>
      </c>
      <c r="M1203" s="9">
        <f>IF($A1203="","",VALUE($A1203&amp;"")*12+VALUE($B1203&amp;""))</f>
        <v/>
      </c>
      <c r="N1203" s="63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3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3">
        <f>IF($A1203="","",IF(COUNTIF(변동분석!$E$7:$E$506,O1203)&gt;0,"Y","N"))</f>
        <v/>
      </c>
      <c r="W1203" s="63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3">
        <f>IF($A1203="","",IFERROR(INDEX(계정매핑!$E$5:$E$504,MATCH($F1203&amp;"",계정매핑!$A$5:$A$504,0))&amp;"","공통비"))</f>
        <v/>
      </c>
      <c r="AF1203" s="63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45819</v>
      </c>
      <c r="E1204" s="91" t="inlineStr">
        <is>
          <t>KR</t>
        </is>
      </c>
      <c r="F1204" s="91" t="n">
        <v>62501000</v>
      </c>
      <c r="G1204" s="91" t="n">
        <v>1201</v>
      </c>
      <c r="H1204" s="92" t="n">
        <v>94000</v>
      </c>
      <c r="I1204" s="91" t="inlineStr">
        <is>
          <t>6월 회의 다과 - T케이터링</t>
        </is>
      </c>
      <c r="J1204" s="91" t="inlineStr">
        <is>
          <t>V10005</t>
        </is>
      </c>
      <c r="K1204" s="91" t="inlineStr">
        <is>
          <t>T케이터링</t>
        </is>
      </c>
      <c r="M1204" s="9">
        <f>IF($A1204="","",VALUE($A1204&amp;"")*12+VALUE($B1204&amp;""))</f>
        <v/>
      </c>
      <c r="N1204" s="63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3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3">
        <f>IF($A1204="","",IF(COUNTIF(변동분석!$E$7:$E$506,O1204)&gt;0,"Y","N"))</f>
        <v/>
      </c>
      <c r="W1204" s="63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3">
        <f>IF($A1204="","",IFERROR(INDEX(계정매핑!$E$5:$E$504,MATCH($F1204&amp;"",계정매핑!$A$5:$A$504,0))&amp;"","공통비"))</f>
        <v/>
      </c>
      <c r="AF1204" s="63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45819</v>
      </c>
      <c r="E1205" s="91" t="inlineStr">
        <is>
          <t>KR</t>
        </is>
      </c>
      <c r="F1205" s="91" t="n">
        <v>62601000</v>
      </c>
      <c r="G1205" s="91" t="n">
        <v>1501</v>
      </c>
      <c r="H1205" s="92" t="n">
        <v>2703000</v>
      </c>
      <c r="I1205" s="91" t="inlineStr">
        <is>
          <t>6월 업무추진 - (법인카드)</t>
        </is>
      </c>
      <c r="J1205" s="91" t="inlineStr">
        <is>
          <t>V10009</t>
        </is>
      </c>
      <c r="K1205" s="91" t="inlineStr">
        <is>
          <t>(법인카드)</t>
        </is>
      </c>
      <c r="M1205" s="9">
        <f>IF($A1205="","",VALUE($A1205&amp;"")*12+VALUE($B1205&amp;""))</f>
        <v/>
      </c>
      <c r="N1205" s="63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3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3">
        <f>IF($A1205="","",IF(COUNTIF(변동분석!$E$7:$E$506,O1205)&gt;0,"Y","N"))</f>
        <v/>
      </c>
      <c r="W1205" s="63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3">
        <f>IF($A1205="","",IFERROR(INDEX(계정매핑!$E$5:$E$504,MATCH($F1205&amp;"",계정매핑!$A$5:$A$504,0))&amp;"","공통비"))</f>
        <v/>
      </c>
      <c r="AF1205" s="63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45820</v>
      </c>
      <c r="E1206" s="91" t="inlineStr">
        <is>
          <t>KR</t>
        </is>
      </c>
      <c r="F1206" s="91" t="n">
        <v>62101000</v>
      </c>
      <c r="G1206" s="91" t="n">
        <v>1301</v>
      </c>
      <c r="H1206" s="92" t="n">
        <v>354000</v>
      </c>
      <c r="I1206" s="91" t="inlineStr">
        <is>
          <t>6월 국내출장 - M항공</t>
        </is>
      </c>
      <c r="J1206" s="91" t="inlineStr">
        <is>
          <t>V10001</t>
        </is>
      </c>
      <c r="K1206" s="91" t="inlineStr">
        <is>
          <t>M항공</t>
        </is>
      </c>
      <c r="M1206" s="9">
        <f>IF($A1206="","",VALUE($A1206&amp;"")*12+VALUE($B1206&amp;""))</f>
        <v/>
      </c>
      <c r="N1206" s="63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3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3">
        <f>IF($A1206="","",IF(COUNTIF(변동분석!$E$7:$E$506,O1206)&gt;0,"Y","N"))</f>
        <v/>
      </c>
      <c r="W1206" s="63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3">
        <f>IF($A1206="","",IFERROR(INDEX(계정매핑!$E$5:$E$504,MATCH($F1206&amp;"",계정매핑!$A$5:$A$504,0))&amp;"","공통비"))</f>
        <v/>
      </c>
      <c r="AF1206" s="63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45820</v>
      </c>
      <c r="E1207" s="91" t="inlineStr">
        <is>
          <t>KR</t>
        </is>
      </c>
      <c r="F1207" s="91" t="n">
        <v>62101000</v>
      </c>
      <c r="G1207" s="91" t="n">
        <v>1602</v>
      </c>
      <c r="H1207" s="92" t="n">
        <v>1317000</v>
      </c>
      <c r="I1207" s="91" t="inlineStr">
        <is>
          <t>6월 국내출장 - (법인카드)</t>
        </is>
      </c>
      <c r="J1207" s="91" t="inlineStr">
        <is>
          <t>V10009</t>
        </is>
      </c>
      <c r="K1207" s="91" t="inlineStr">
        <is>
          <t>(법인카드)</t>
        </is>
      </c>
      <c r="M1207" s="9">
        <f>IF($A1207="","",VALUE($A1207&amp;"")*12+VALUE($B1207&amp;""))</f>
        <v/>
      </c>
      <c r="N1207" s="63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3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3">
        <f>IF($A1207="","",IF(COUNTIF(변동분석!$E$7:$E$506,O1207)&gt;0,"Y","N"))</f>
        <v/>
      </c>
      <c r="W1207" s="63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3">
        <f>IF($A1207="","",IFERROR(INDEX(계정매핑!$E$5:$E$504,MATCH($F1207&amp;"",계정매핑!$A$5:$A$504,0))&amp;"","공통비"))</f>
        <v/>
      </c>
      <c r="AF1207" s="63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45820</v>
      </c>
      <c r="E1208" s="91" t="inlineStr">
        <is>
          <t>KR</t>
        </is>
      </c>
      <c r="F1208" s="91" t="n">
        <v>62101000</v>
      </c>
      <c r="G1208" s="91" t="n">
        <v>1951</v>
      </c>
      <c r="H1208" s="92" t="n">
        <v>253000</v>
      </c>
      <c r="I1208" s="91" t="inlineStr">
        <is>
          <t>6월 국내출장 - M항공</t>
        </is>
      </c>
      <c r="J1208" s="91" t="inlineStr">
        <is>
          <t>V10001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3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3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3">
        <f>IF($A1208="","",IF(COUNTIF(변동분석!$E$7:$E$506,O1208)&gt;0,"Y","N"))</f>
        <v/>
      </c>
      <c r="W1208" s="63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3">
        <f>IF($A1208="","",IFERROR(INDEX(계정매핑!$E$5:$E$504,MATCH($F1208&amp;"",계정매핑!$A$5:$A$504,0))&amp;"","공통비"))</f>
        <v/>
      </c>
      <c r="AF1208" s="63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45820</v>
      </c>
      <c r="E1209" s="91" t="inlineStr">
        <is>
          <t>KR</t>
        </is>
      </c>
      <c r="F1209" s="91" t="n">
        <v>62102000</v>
      </c>
      <c r="G1209" s="91" t="n">
        <v>1201</v>
      </c>
      <c r="H1209" s="92" t="n">
        <v>57000</v>
      </c>
      <c r="I1209" s="91" t="inlineStr">
        <is>
          <t>6월 해외출장 - M항공</t>
        </is>
      </c>
      <c r="J1209" s="91" t="inlineStr">
        <is>
          <t>V10001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3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3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3">
        <f>IF($A1209="","",IF(COUNTIF(변동분석!$E$7:$E$506,O1209)&gt;0,"Y","N"))</f>
        <v/>
      </c>
      <c r="W1209" s="63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3">
        <f>IF($A1209="","",IFERROR(INDEX(계정매핑!$E$5:$E$504,MATCH($F1209&amp;"",계정매핑!$A$5:$A$504,0))&amp;"","공통비"))</f>
        <v/>
      </c>
      <c r="AF1209" s="63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45820</v>
      </c>
      <c r="E1210" s="91" t="inlineStr">
        <is>
          <t>KR</t>
        </is>
      </c>
      <c r="F1210" s="91" t="n">
        <v>62102000</v>
      </c>
      <c r="G1210" s="91" t="n">
        <v>1301</v>
      </c>
      <c r="H1210" s="92" t="n">
        <v>67000</v>
      </c>
      <c r="I1210" s="91" t="inlineStr">
        <is>
          <t>6월 해외출장 - N호텔</t>
        </is>
      </c>
      <c r="J1210" s="91" t="inlineStr">
        <is>
          <t>V10008</t>
        </is>
      </c>
      <c r="K1210" s="91" t="inlineStr">
        <is>
          <t>N호텔</t>
        </is>
      </c>
      <c r="M1210" s="9">
        <f>IF($A1210="","",VALUE($A1210&amp;"")*12+VALUE($B1210&amp;""))</f>
        <v/>
      </c>
      <c r="N1210" s="63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3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3">
        <f>IF($A1210="","",IF(COUNTIF(변동분석!$E$7:$E$506,O1210)&gt;0,"Y","N"))</f>
        <v/>
      </c>
      <c r="W1210" s="63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3">
        <f>IF($A1210="","",IFERROR(INDEX(계정매핑!$E$5:$E$504,MATCH($F1210&amp;"",계정매핑!$A$5:$A$504,0))&amp;"","공통비"))</f>
        <v/>
      </c>
      <c r="AF1210" s="63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45820</v>
      </c>
      <c r="E1211" s="91" t="inlineStr">
        <is>
          <t>KR</t>
        </is>
      </c>
      <c r="F1211" s="91" t="n">
        <v>62301000</v>
      </c>
      <c r="G1211" s="91" t="n">
        <v>1301</v>
      </c>
      <c r="H1211" s="92" t="n">
        <v>188000</v>
      </c>
      <c r="I1211" s="91" t="inlineStr">
        <is>
          <t>6월 소모품 구입 - R문구</t>
        </is>
      </c>
      <c r="J1211" s="91" t="inlineStr">
        <is>
          <t>V10021</t>
        </is>
      </c>
      <c r="K1211" s="91" t="inlineStr">
        <is>
          <t>R문구</t>
        </is>
      </c>
      <c r="M1211" s="9">
        <f>IF($A1211="","",VALUE($A1211&amp;"")*12+VALUE($B1211&amp;""))</f>
        <v/>
      </c>
      <c r="N1211" s="63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3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3">
        <f>IF($A1211="","",IF(COUNTIF(변동분석!$E$7:$E$506,O1211)&gt;0,"Y","N"))</f>
        <v/>
      </c>
      <c r="W1211" s="63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3">
        <f>IF($A1211="","",IFERROR(INDEX(계정매핑!$E$5:$E$504,MATCH($F1211&amp;"",계정매핑!$A$5:$A$504,0))&amp;"","공통비"))</f>
        <v/>
      </c>
      <c r="AF1211" s="63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45820</v>
      </c>
      <c r="E1212" s="91" t="inlineStr">
        <is>
          <t>KR</t>
        </is>
      </c>
      <c r="F1212" s="91" t="n">
        <v>62301000</v>
      </c>
      <c r="G1212" s="91" t="n">
        <v>1501</v>
      </c>
      <c r="H1212" s="92" t="n">
        <v>357000</v>
      </c>
      <c r="I1212" s="91" t="inlineStr">
        <is>
          <t>6월 소모품 구입 - R문구</t>
        </is>
      </c>
      <c r="J1212" s="91" t="inlineStr">
        <is>
          <t>V10021</t>
        </is>
      </c>
      <c r="K1212" s="91" t="inlineStr">
        <is>
          <t>R문구</t>
        </is>
      </c>
      <c r="M1212" s="9">
        <f>IF($A1212="","",VALUE($A1212&amp;"")*12+VALUE($B1212&amp;""))</f>
        <v/>
      </c>
      <c r="N1212" s="63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3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3">
        <f>IF($A1212="","",IF(COUNTIF(변동분석!$E$7:$E$506,O1212)&gt;0,"Y","N"))</f>
        <v/>
      </c>
      <c r="W1212" s="63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3">
        <f>IF($A1212="","",IFERROR(INDEX(계정매핑!$E$5:$E$504,MATCH($F1212&amp;"",계정매핑!$A$5:$A$504,0))&amp;"","공통비"))</f>
        <v/>
      </c>
      <c r="AF1212" s="63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45820</v>
      </c>
      <c r="E1213" s="91" t="inlineStr">
        <is>
          <t>KR</t>
        </is>
      </c>
      <c r="F1213" s="91" t="n">
        <v>62501000</v>
      </c>
      <c r="G1213" s="91" t="n">
        <v>1401</v>
      </c>
      <c r="H1213" s="92" t="n">
        <v>159000</v>
      </c>
      <c r="I1213" s="91" t="inlineStr">
        <is>
          <t>6월 회의 다과 - T케이터링</t>
        </is>
      </c>
      <c r="J1213" s="91" t="inlineStr">
        <is>
          <t>V10005</t>
        </is>
      </c>
      <c r="K1213" s="91" t="inlineStr">
        <is>
          <t>T케이터링</t>
        </is>
      </c>
      <c r="M1213" s="9">
        <f>IF($A1213="","",VALUE($A1213&amp;"")*12+VALUE($B1213&amp;""))</f>
        <v/>
      </c>
      <c r="N1213" s="63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3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3">
        <f>IF($A1213="","",IF(COUNTIF(변동분석!$E$7:$E$506,O1213)&gt;0,"Y","N"))</f>
        <v/>
      </c>
      <c r="W1213" s="63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3">
        <f>IF($A1213="","",IFERROR(INDEX(계정매핑!$E$5:$E$504,MATCH($F1213&amp;"",계정매핑!$A$5:$A$504,0))&amp;"","공통비"))</f>
        <v/>
      </c>
      <c r="AF1213" s="63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45820</v>
      </c>
      <c r="E1214" s="91" t="inlineStr">
        <is>
          <t>KR</t>
        </is>
      </c>
      <c r="F1214" s="91" t="n">
        <v>62501000</v>
      </c>
      <c r="G1214" s="91" t="n">
        <v>1601</v>
      </c>
      <c r="H1214" s="92" t="n">
        <v>466000</v>
      </c>
      <c r="I1214" s="91" t="inlineStr">
        <is>
          <t>6월 회의 다과 - T케이터링</t>
        </is>
      </c>
      <c r="J1214" s="91" t="inlineStr">
        <is>
          <t>V10005</t>
        </is>
      </c>
      <c r="K1214" s="91" t="inlineStr">
        <is>
          <t>T케이터링</t>
        </is>
      </c>
      <c r="M1214" s="9">
        <f>IF($A1214="","",VALUE($A1214&amp;"")*12+VALUE($B1214&amp;""))</f>
        <v/>
      </c>
      <c r="N1214" s="63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3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3">
        <f>IF($A1214="","",IF(COUNTIF(변동분석!$E$7:$E$506,O1214)&gt;0,"Y","N"))</f>
        <v/>
      </c>
      <c r="W1214" s="63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3">
        <f>IF($A1214="","",IFERROR(INDEX(계정매핑!$E$5:$E$504,MATCH($F1214&amp;"",계정매핑!$A$5:$A$504,0))&amp;"","공통비"))</f>
        <v/>
      </c>
      <c r="AF1214" s="63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45820</v>
      </c>
      <c r="E1215" s="91" t="inlineStr">
        <is>
          <t>KR</t>
        </is>
      </c>
      <c r="F1215" s="91" t="n">
        <v>62501000</v>
      </c>
      <c r="G1215" s="91" t="n">
        <v>1801</v>
      </c>
      <c r="H1215" s="92" t="n">
        <v>109000</v>
      </c>
      <c r="I1215" s="91" t="inlineStr">
        <is>
          <t>6월 회의 다과 - T케이터링</t>
        </is>
      </c>
      <c r="J1215" s="91" t="inlineStr">
        <is>
          <t>V10005</t>
        </is>
      </c>
      <c r="K1215" s="91" t="inlineStr">
        <is>
          <t>T케이터링</t>
        </is>
      </c>
      <c r="M1215" s="9">
        <f>IF($A1215="","",VALUE($A1215&amp;"")*12+VALUE($B1215&amp;""))</f>
        <v/>
      </c>
      <c r="N1215" s="63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3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3">
        <f>IF($A1215="","",IF(COUNTIF(변동분석!$E$7:$E$506,O1215)&gt;0,"Y","N"))</f>
        <v/>
      </c>
      <c r="W1215" s="63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3">
        <f>IF($A1215="","",IFERROR(INDEX(계정매핑!$E$5:$E$504,MATCH($F1215&amp;"",계정매핑!$A$5:$A$504,0))&amp;"","공통비"))</f>
        <v/>
      </c>
      <c r="AF1215" s="63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45820</v>
      </c>
      <c r="E1216" s="91" t="inlineStr">
        <is>
          <t>KR</t>
        </is>
      </c>
      <c r="F1216" s="91" t="n">
        <v>62902000</v>
      </c>
      <c r="G1216" s="91" t="n">
        <v>1401</v>
      </c>
      <c r="H1216" s="92" t="n">
        <v>2063000</v>
      </c>
      <c r="I1216" s="91" t="inlineStr">
        <is>
          <t>6월 업무 위탁 수수료 - X서비스</t>
        </is>
      </c>
      <c r="J1216" s="91" t="inlineStr">
        <is>
          <t>V10019</t>
        </is>
      </c>
      <c r="K1216" s="91" t="inlineStr">
        <is>
          <t>X서비스</t>
        </is>
      </c>
      <c r="M1216" s="9">
        <f>IF($A1216="","",VALUE($A1216&amp;"")*12+VALUE($B1216&amp;""))</f>
        <v/>
      </c>
      <c r="N1216" s="63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3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3">
        <f>IF($A1216="","",IF(COUNTIF(변동분석!$E$7:$E$506,O1216)&gt;0,"Y","N"))</f>
        <v/>
      </c>
      <c r="W1216" s="63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3">
        <f>IF($A1216="","",IFERROR(INDEX(계정매핑!$E$5:$E$504,MATCH($F1216&amp;"",계정매핑!$A$5:$A$504,0))&amp;"","공통비"))</f>
        <v/>
      </c>
      <c r="AF1216" s="63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45820</v>
      </c>
      <c r="E1217" s="91" t="inlineStr">
        <is>
          <t>KR</t>
        </is>
      </c>
      <c r="F1217" s="91" t="n">
        <v>62902000</v>
      </c>
      <c r="G1217" s="91" t="n">
        <v>1801</v>
      </c>
      <c r="H1217" s="92" t="n">
        <v>1766000</v>
      </c>
      <c r="I1217" s="91" t="inlineStr">
        <is>
          <t>6월 콜 위탁 수수료(건별)</t>
        </is>
      </c>
      <c r="J1217" s="91" t="inlineStr">
        <is>
          <t>V10015</t>
        </is>
      </c>
      <c r="K1217" s="91" t="inlineStr">
        <is>
          <t>J콜센터</t>
        </is>
      </c>
      <c r="M1217" s="9">
        <f>IF($A1217="","",VALUE($A1217&amp;"")*12+VALUE($B1217&amp;""))</f>
        <v/>
      </c>
      <c r="N1217" s="63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3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3">
        <f>IF($A1217="","",IF(COUNTIF(변동분석!$E$7:$E$506,O1217)&gt;0,"Y","N"))</f>
        <v/>
      </c>
      <c r="W1217" s="63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3">
        <f>IF($A1217="","",IFERROR(INDEX(계정매핑!$E$5:$E$504,MATCH($F1217&amp;"",계정매핑!$A$5:$A$504,0))&amp;"","공통비"))</f>
        <v/>
      </c>
      <c r="AF1217" s="63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45820</v>
      </c>
      <c r="E1218" s="91" t="inlineStr">
        <is>
          <t>KR</t>
        </is>
      </c>
      <c r="F1218" s="91" t="n">
        <v>63002000</v>
      </c>
      <c r="G1218" s="91" t="n">
        <v>1951</v>
      </c>
      <c r="H1218" s="92" t="n">
        <v>7821000</v>
      </c>
      <c r="I1218" s="91" t="inlineStr">
        <is>
          <t>6월 클라우드 사용료 - C클라우드</t>
        </is>
      </c>
      <c r="J1218" s="91" t="inlineStr">
        <is>
          <t>V10025</t>
        </is>
      </c>
      <c r="K1218" s="91" t="inlineStr">
        <is>
          <t>C클라우드</t>
        </is>
      </c>
      <c r="M1218" s="9">
        <f>IF($A1218="","",VALUE($A1218&amp;"")*12+VALUE($B1218&amp;""))</f>
        <v/>
      </c>
      <c r="N1218" s="63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3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3">
        <f>IF($A1218="","",IF(COUNTIF(변동분석!$E$7:$E$506,O1218)&gt;0,"Y","N"))</f>
        <v/>
      </c>
      <c r="W1218" s="63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3">
        <f>IF($A1218="","",IFERROR(INDEX(계정매핑!$E$5:$E$504,MATCH($F1218&amp;"",계정매핑!$A$5:$A$504,0))&amp;"","공통비"))</f>
        <v/>
      </c>
      <c r="AF1218" s="63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45821</v>
      </c>
      <c r="E1219" s="91" t="inlineStr">
        <is>
          <t>KR</t>
        </is>
      </c>
      <c r="F1219" s="91" t="n">
        <v>62102000</v>
      </c>
      <c r="G1219" s="91" t="n">
        <v>1301</v>
      </c>
      <c r="H1219" s="92" t="n">
        <v>62000</v>
      </c>
      <c r="I1219" s="91" t="inlineStr">
        <is>
          <t>6월 해외출장 - M항공</t>
        </is>
      </c>
      <c r="J1219" s="91" t="inlineStr">
        <is>
          <t>V10001</t>
        </is>
      </c>
      <c r="K1219" s="91" t="inlineStr">
        <is>
          <t>M항공</t>
        </is>
      </c>
      <c r="M1219" s="9">
        <f>IF($A1219="","",VALUE($A1219&amp;"")*12+VALUE($B1219&amp;""))</f>
        <v/>
      </c>
      <c r="N1219" s="63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3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3">
        <f>IF($A1219="","",IF(COUNTIF(변동분석!$E$7:$E$506,O1219)&gt;0,"Y","N"))</f>
        <v/>
      </c>
      <c r="W1219" s="63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3">
        <f>IF($A1219="","",IFERROR(INDEX(계정매핑!$E$5:$E$504,MATCH($F1219&amp;"",계정매핑!$A$5:$A$504,0))&amp;"","공통비"))</f>
        <v/>
      </c>
      <c r="AF1219" s="63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45821</v>
      </c>
      <c r="E1220" s="91" t="inlineStr">
        <is>
          <t>KR</t>
        </is>
      </c>
      <c r="F1220" s="91" t="n">
        <v>62102000</v>
      </c>
      <c r="G1220" s="91" t="n">
        <v>1701</v>
      </c>
      <c r="H1220" s="92" t="n">
        <v>51000</v>
      </c>
      <c r="I1220" s="91" t="inlineStr">
        <is>
          <t>6월 해외출장 - M항공</t>
        </is>
      </c>
      <c r="J1220" s="91" t="inlineStr">
        <is>
          <t>V10001</t>
        </is>
      </c>
      <c r="K1220" s="91" t="inlineStr">
        <is>
          <t>M항공</t>
        </is>
      </c>
      <c r="M1220" s="9">
        <f>IF($A1220="","",VALUE($A1220&amp;"")*12+VALUE($B1220&amp;""))</f>
        <v/>
      </c>
      <c r="N1220" s="63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3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3">
        <f>IF($A1220="","",IF(COUNTIF(변동분석!$E$7:$E$506,O1220)&gt;0,"Y","N"))</f>
        <v/>
      </c>
      <c r="W1220" s="63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3">
        <f>IF($A1220="","",IFERROR(INDEX(계정매핑!$E$5:$E$504,MATCH($F1220&amp;"",계정매핑!$A$5:$A$504,0))&amp;"","공통비"))</f>
        <v/>
      </c>
      <c r="AF1220" s="63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45821</v>
      </c>
      <c r="E1221" s="91" t="inlineStr">
        <is>
          <t>KR</t>
        </is>
      </c>
      <c r="F1221" s="91" t="n">
        <v>62201000</v>
      </c>
      <c r="G1221" s="91" t="n">
        <v>1501</v>
      </c>
      <c r="H1221" s="92" t="n">
        <v>341000</v>
      </c>
      <c r="I1221" s="91" t="inlineStr">
        <is>
          <t>6월 통신요금 - O텔레콤</t>
        </is>
      </c>
      <c r="J1221" s="91" t="inlineStr">
        <is>
          <t>V10002</t>
        </is>
      </c>
      <c r="K1221" s="91" t="inlineStr">
        <is>
          <t>O텔레콤</t>
        </is>
      </c>
      <c r="M1221" s="9">
        <f>IF($A1221="","",VALUE($A1221&amp;"")*12+VALUE($B1221&amp;""))</f>
        <v/>
      </c>
      <c r="N1221" s="63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3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3">
        <f>IF($A1221="","",IF(COUNTIF(변동분석!$E$7:$E$506,O1221)&gt;0,"Y","N"))</f>
        <v/>
      </c>
      <c r="W1221" s="63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3">
        <f>IF($A1221="","",IFERROR(INDEX(계정매핑!$E$5:$E$504,MATCH($F1221&amp;"",계정매핑!$A$5:$A$504,0))&amp;"","공통비"))</f>
        <v/>
      </c>
      <c r="AF1221" s="63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45821</v>
      </c>
      <c r="E1222" s="91" t="inlineStr">
        <is>
          <t>KR</t>
        </is>
      </c>
      <c r="F1222" s="91" t="n">
        <v>62401000</v>
      </c>
      <c r="G1222" s="91" t="n">
        <v>1502</v>
      </c>
      <c r="H1222" s="92" t="n">
        <v>1998000</v>
      </c>
      <c r="I1222" s="91" t="inlineStr">
        <is>
          <t>6월 인쇄물 제작 - G인쇄</t>
        </is>
      </c>
      <c r="J1222" s="91" t="inlineStr">
        <is>
          <t>V10004</t>
        </is>
      </c>
      <c r="K1222" s="91" t="inlineStr">
        <is>
          <t>G인쇄</t>
        </is>
      </c>
      <c r="M1222" s="9">
        <f>IF($A1222="","",VALUE($A1222&amp;"")*12+VALUE($B1222&amp;""))</f>
        <v/>
      </c>
      <c r="N1222" s="63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3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3">
        <f>IF($A1222="","",IF(COUNTIF(변동분석!$E$7:$E$506,O1222)&gt;0,"Y","N"))</f>
        <v/>
      </c>
      <c r="W1222" s="63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3">
        <f>IF($A1222="","",IFERROR(INDEX(계정매핑!$E$5:$E$504,MATCH($F1222&amp;"",계정매핑!$A$5:$A$504,0))&amp;"","공통비"))</f>
        <v/>
      </c>
      <c r="AF1222" s="63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45821</v>
      </c>
      <c r="E1223" s="91" t="inlineStr">
        <is>
          <t>KR</t>
        </is>
      </c>
      <c r="F1223" s="91" t="n">
        <v>62801000</v>
      </c>
      <c r="G1223" s="91" t="n">
        <v>1301</v>
      </c>
      <c r="H1223" s="92" t="n">
        <v>5591000</v>
      </c>
      <c r="I1223" s="91" t="inlineStr">
        <is>
          <t>6월 사내교육 - (사내강사료)</t>
        </is>
      </c>
      <c r="J1223" s="91" t="inlineStr">
        <is>
          <t>V10023</t>
        </is>
      </c>
      <c r="K1223" s="91" t="inlineStr">
        <is>
          <t>(사내강사료)</t>
        </is>
      </c>
      <c r="M1223" s="9">
        <f>IF($A1223="","",VALUE($A1223&amp;"")*12+VALUE($B1223&amp;""))</f>
        <v/>
      </c>
      <c r="N1223" s="63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3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3">
        <f>IF($A1223="","",IF(COUNTIF(변동분석!$E$7:$E$506,O1223)&gt;0,"Y","N"))</f>
        <v/>
      </c>
      <c r="W1223" s="63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3">
        <f>IF($A1223="","",IFERROR(INDEX(계정매핑!$E$5:$E$504,MATCH($F1223&amp;"",계정매핑!$A$5:$A$504,0))&amp;"","공통비"))</f>
        <v/>
      </c>
      <c r="AF1223" s="63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45821</v>
      </c>
      <c r="E1224" s="91" t="inlineStr">
        <is>
          <t>KR</t>
        </is>
      </c>
      <c r="F1224" s="91" t="n">
        <v>62901000</v>
      </c>
      <c r="G1224" s="91" t="n">
        <v>1201</v>
      </c>
      <c r="H1224" s="92" t="n">
        <v>5087000</v>
      </c>
      <c r="I1224" s="91" t="inlineStr">
        <is>
          <t>6월 자문 수수료 - K회계법인</t>
        </is>
      </c>
      <c r="J1224" s="91" t="inlineStr">
        <is>
          <t>V10010</t>
        </is>
      </c>
      <c r="K1224" s="91" t="inlineStr">
        <is>
          <t>K회계법인</t>
        </is>
      </c>
      <c r="M1224" s="9">
        <f>IF($A1224="","",VALUE($A1224&amp;"")*12+VALUE($B1224&amp;""))</f>
        <v/>
      </c>
      <c r="N1224" s="63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3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3">
        <f>IF($A1224="","",IF(COUNTIF(변동분석!$E$7:$E$506,O1224)&gt;0,"Y","N"))</f>
        <v/>
      </c>
      <c r="W1224" s="63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3">
        <f>IF($A1224="","",IFERROR(INDEX(계정매핑!$E$5:$E$504,MATCH($F1224&amp;"",계정매핑!$A$5:$A$504,0))&amp;"","공통비"))</f>
        <v/>
      </c>
      <c r="AF1224" s="63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45821</v>
      </c>
      <c r="E1225" s="91" t="inlineStr">
        <is>
          <t>KR</t>
        </is>
      </c>
      <c r="F1225" s="91" t="n">
        <v>62901000</v>
      </c>
      <c r="G1225" s="91" t="n">
        <v>1401</v>
      </c>
      <c r="H1225" s="92" t="n">
        <v>6297000</v>
      </c>
      <c r="I1225" s="91" t="inlineStr">
        <is>
          <t>6월 자문 수수료 - K회계법인</t>
        </is>
      </c>
      <c r="J1225" s="91" t="inlineStr">
        <is>
          <t>V10010</t>
        </is>
      </c>
      <c r="K1225" s="91" t="inlineStr">
        <is>
          <t>K회계법인</t>
        </is>
      </c>
      <c r="M1225" s="9">
        <f>IF($A1225="","",VALUE($A1225&amp;"")*12+VALUE($B1225&amp;""))</f>
        <v/>
      </c>
      <c r="N1225" s="63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3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3">
        <f>IF($A1225="","",IF(COUNTIF(변동분석!$E$7:$E$506,O1225)&gt;0,"Y","N"))</f>
        <v/>
      </c>
      <c r="W1225" s="63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3">
        <f>IF($A1225="","",IFERROR(INDEX(계정매핑!$E$5:$E$504,MATCH($F1225&amp;"",계정매핑!$A$5:$A$504,0))&amp;"","공통비"))</f>
        <v/>
      </c>
      <c r="AF1225" s="63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45821</v>
      </c>
      <c r="E1226" s="91" t="inlineStr">
        <is>
          <t>KR</t>
        </is>
      </c>
      <c r="F1226" s="91" t="n">
        <v>62901000</v>
      </c>
      <c r="G1226" s="91" t="n">
        <v>1801</v>
      </c>
      <c r="H1226" s="92" t="n">
        <v>7440000</v>
      </c>
      <c r="I1226" s="91" t="inlineStr">
        <is>
          <t>6월 자문 수수료 - K회계법인</t>
        </is>
      </c>
      <c r="J1226" s="91" t="inlineStr">
        <is>
          <t>V10010</t>
        </is>
      </c>
      <c r="K1226" s="91" t="inlineStr">
        <is>
          <t>K회계법인</t>
        </is>
      </c>
      <c r="M1226" s="9">
        <f>IF($A1226="","",VALUE($A1226&amp;"")*12+VALUE($B1226&amp;""))</f>
        <v/>
      </c>
      <c r="N1226" s="63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3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3">
        <f>IF($A1226="","",IF(COUNTIF(변동분석!$E$7:$E$506,O1226)&gt;0,"Y","N"))</f>
        <v/>
      </c>
      <c r="W1226" s="63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3">
        <f>IF($A1226="","",IFERROR(INDEX(계정매핑!$E$5:$E$504,MATCH($F1226&amp;"",계정매핑!$A$5:$A$504,0))&amp;"","공통비"))</f>
        <v/>
      </c>
      <c r="AF1226" s="63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45821</v>
      </c>
      <c r="E1227" s="91" t="inlineStr">
        <is>
          <t>KR</t>
        </is>
      </c>
      <c r="F1227" s="91" t="n">
        <v>62901000</v>
      </c>
      <c r="G1227" s="91" t="n">
        <v>1801</v>
      </c>
      <c r="H1227" s="92" t="n">
        <v>11194000</v>
      </c>
      <c r="I1227" s="91" t="inlineStr">
        <is>
          <t>6월 자문 수수료 - W컨설팅</t>
        </is>
      </c>
      <c r="J1227" s="91" t="inlineStr">
        <is>
          <t>V10006</t>
        </is>
      </c>
      <c r="K1227" s="91" t="inlineStr">
        <is>
          <t>W컨설팅</t>
        </is>
      </c>
      <c r="M1227" s="9">
        <f>IF($A1227="","",VALUE($A1227&amp;"")*12+VALUE($B1227&amp;""))</f>
        <v/>
      </c>
      <c r="N1227" s="63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3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3">
        <f>IF($A1227="","",IF(COUNTIF(변동분석!$E$7:$E$506,O1227)&gt;0,"Y","N"))</f>
        <v/>
      </c>
      <c r="W1227" s="63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3">
        <f>IF($A1227="","",IFERROR(INDEX(계정매핑!$E$5:$E$504,MATCH($F1227&amp;"",계정매핑!$A$5:$A$504,0))&amp;"","공통비"))</f>
        <v/>
      </c>
      <c r="AF1227" s="63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45821</v>
      </c>
      <c r="E1228" s="91" t="inlineStr">
        <is>
          <t>KR</t>
        </is>
      </c>
      <c r="F1228" s="91" t="n">
        <v>62902000</v>
      </c>
      <c r="G1228" s="91" t="n">
        <v>1801</v>
      </c>
      <c r="H1228" s="92" t="n">
        <v>1762000</v>
      </c>
      <c r="I1228" s="91" t="inlineStr">
        <is>
          <t>6월 콜 위탁 수수료(건별)</t>
        </is>
      </c>
      <c r="J1228" s="91" t="inlineStr">
        <is>
          <t>V10015</t>
        </is>
      </c>
      <c r="K1228" s="91" t="inlineStr">
        <is>
          <t>J콜센터</t>
        </is>
      </c>
      <c r="M1228" s="9">
        <f>IF($A1228="","",VALUE($A1228&amp;"")*12+VALUE($B1228&amp;""))</f>
        <v/>
      </c>
      <c r="N1228" s="63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3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3">
        <f>IF($A1228="","",IF(COUNTIF(변동분석!$E$7:$E$506,O1228)&gt;0,"Y","N"))</f>
        <v/>
      </c>
      <c r="W1228" s="63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3">
        <f>IF($A1228="","",IFERROR(INDEX(계정매핑!$E$5:$E$504,MATCH($F1228&amp;"",계정매핑!$A$5:$A$504,0))&amp;"","공통비"))</f>
        <v/>
      </c>
      <c r="AF1228" s="63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45821</v>
      </c>
      <c r="E1229" s="91" t="inlineStr">
        <is>
          <t>KR</t>
        </is>
      </c>
      <c r="F1229" s="91" t="n">
        <v>63501000</v>
      </c>
      <c r="G1229" s="91" t="n">
        <v>1902</v>
      </c>
      <c r="H1229" s="92" t="n">
        <v>206684000</v>
      </c>
      <c r="I1229" s="91" t="inlineStr">
        <is>
          <t>6월 모집수수료 - (전속설계사)</t>
        </is>
      </c>
      <c r="J1229" s="91" t="inlineStr">
        <is>
          <t>V10020</t>
        </is>
      </c>
      <c r="K1229" s="91" t="inlineStr">
        <is>
          <t>(전속설계사)</t>
        </is>
      </c>
      <c r="M1229" s="9">
        <f>IF($A1229="","",VALUE($A1229&amp;"")*12+VALUE($B1229&amp;""))</f>
        <v/>
      </c>
      <c r="N1229" s="63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3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3">
        <f>IF($A1229="","",IF(COUNTIF(변동분석!$E$7:$E$506,O1229)&gt;0,"Y","N"))</f>
        <v/>
      </c>
      <c r="W1229" s="63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3">
        <f>IF($A1229="","",IFERROR(INDEX(계정매핑!$E$5:$E$504,MATCH($F1229&amp;"",계정매핑!$A$5:$A$504,0))&amp;"","공통비"))</f>
        <v/>
      </c>
      <c r="AF1229" s="63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45822</v>
      </c>
      <c r="E1230" s="91" t="inlineStr">
        <is>
          <t>KR</t>
        </is>
      </c>
      <c r="F1230" s="91" t="n">
        <v>62101000</v>
      </c>
      <c r="G1230" s="91" t="n">
        <v>1101</v>
      </c>
      <c r="H1230" s="92" t="n">
        <v>341000</v>
      </c>
      <c r="I1230" s="91" t="inlineStr">
        <is>
          <t>6월 국내출장 - M항공</t>
        </is>
      </c>
      <c r="J1230" s="91" t="inlineStr">
        <is>
          <t>V10001</t>
        </is>
      </c>
      <c r="K1230" s="91" t="inlineStr">
        <is>
          <t>M항공</t>
        </is>
      </c>
      <c r="M1230" s="9">
        <f>IF($A1230="","",VALUE($A1230&amp;"")*12+VALUE($B1230&amp;""))</f>
        <v/>
      </c>
      <c r="N1230" s="63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3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3">
        <f>IF($A1230="","",IF(COUNTIF(변동분석!$E$7:$E$506,O1230)&gt;0,"Y","N"))</f>
        <v/>
      </c>
      <c r="W1230" s="63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3">
        <f>IF($A1230="","",IFERROR(INDEX(계정매핑!$E$5:$E$504,MATCH($F1230&amp;"",계정매핑!$A$5:$A$504,0))&amp;"","공통비"))</f>
        <v/>
      </c>
      <c r="AF1230" s="63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45822</v>
      </c>
      <c r="E1231" s="91" t="inlineStr">
        <is>
          <t>KR</t>
        </is>
      </c>
      <c r="F1231" s="91" t="n">
        <v>62101000</v>
      </c>
      <c r="G1231" s="91" t="n">
        <v>1201</v>
      </c>
      <c r="H1231" s="92" t="n">
        <v>266000</v>
      </c>
      <c r="I1231" s="91" t="inlineStr">
        <is>
          <t>6월 국내출장 - (법인카드)</t>
        </is>
      </c>
      <c r="J1231" s="91" t="inlineStr">
        <is>
          <t>V10009</t>
        </is>
      </c>
      <c r="K1231" s="91" t="inlineStr">
        <is>
          <t>(법인카드)</t>
        </is>
      </c>
      <c r="M1231" s="9">
        <f>IF($A1231="","",VALUE($A1231&amp;"")*12+VALUE($B1231&amp;""))</f>
        <v/>
      </c>
      <c r="N1231" s="63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3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3">
        <f>IF($A1231="","",IF(COUNTIF(변동분석!$E$7:$E$506,O1231)&gt;0,"Y","N"))</f>
        <v/>
      </c>
      <c r="W1231" s="63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3">
        <f>IF($A1231="","",IFERROR(INDEX(계정매핑!$E$5:$E$504,MATCH($F1231&amp;"",계정매핑!$A$5:$A$504,0))&amp;"","공통비"))</f>
        <v/>
      </c>
      <c r="AF1231" s="63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45822</v>
      </c>
      <c r="E1232" s="91" t="inlineStr">
        <is>
          <t>KR</t>
        </is>
      </c>
      <c r="F1232" s="91" t="n">
        <v>62101000</v>
      </c>
      <c r="G1232" s="91" t="n">
        <v>1601</v>
      </c>
      <c r="H1232" s="92" t="n">
        <v>1525000</v>
      </c>
      <c r="I1232" s="91" t="inlineStr">
        <is>
          <t>6월 국내출장 - L여행사</t>
        </is>
      </c>
      <c r="J1232" s="91" t="inlineStr">
        <is>
          <t>V10017</t>
        </is>
      </c>
      <c r="K1232" s="91" t="inlineStr">
        <is>
          <t>L여행사</t>
        </is>
      </c>
      <c r="M1232" s="9">
        <f>IF($A1232="","",VALUE($A1232&amp;"")*12+VALUE($B1232&amp;""))</f>
        <v/>
      </c>
      <c r="N1232" s="63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3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3">
        <f>IF($A1232="","",IF(COUNTIF(변동분석!$E$7:$E$506,O1232)&gt;0,"Y","N"))</f>
        <v/>
      </c>
      <c r="W1232" s="63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3">
        <f>IF($A1232="","",IFERROR(INDEX(계정매핑!$E$5:$E$504,MATCH($F1232&amp;"",계정매핑!$A$5:$A$504,0))&amp;"","공통비"))</f>
        <v/>
      </c>
      <c r="AF1232" s="63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45822</v>
      </c>
      <c r="E1233" s="91" t="inlineStr">
        <is>
          <t>KR</t>
        </is>
      </c>
      <c r="F1233" s="91" t="n">
        <v>62101000</v>
      </c>
      <c r="G1233" s="91" t="n">
        <v>1701</v>
      </c>
      <c r="H1233" s="92" t="n">
        <v>235000</v>
      </c>
      <c r="I1233" s="91" t="inlineStr">
        <is>
          <t>6월 국내출장 - L여행사</t>
        </is>
      </c>
      <c r="J1233" s="91" t="inlineStr">
        <is>
          <t>V10017</t>
        </is>
      </c>
      <c r="K1233" s="91" t="inlineStr">
        <is>
          <t>L여행사</t>
        </is>
      </c>
      <c r="M1233" s="9">
        <f>IF($A1233="","",VALUE($A1233&amp;"")*12+VALUE($B1233&amp;""))</f>
        <v/>
      </c>
      <c r="N1233" s="63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3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3">
        <f>IF($A1233="","",IF(COUNTIF(변동분석!$E$7:$E$506,O1233)&gt;0,"Y","N"))</f>
        <v/>
      </c>
      <c r="W1233" s="63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3">
        <f>IF($A1233="","",IFERROR(INDEX(계정매핑!$E$5:$E$504,MATCH($F1233&amp;"",계정매핑!$A$5:$A$504,0))&amp;"","공통비"))</f>
        <v/>
      </c>
      <c r="AF1233" s="63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45822</v>
      </c>
      <c r="E1234" s="91" t="inlineStr">
        <is>
          <t>KR</t>
        </is>
      </c>
      <c r="F1234" s="91" t="n">
        <v>62102000</v>
      </c>
      <c r="G1234" s="91" t="n">
        <v>1301</v>
      </c>
      <c r="H1234" s="92" t="n">
        <v>53000</v>
      </c>
      <c r="I1234" s="91" t="inlineStr">
        <is>
          <t>6월 해외출장 - N호텔</t>
        </is>
      </c>
      <c r="J1234" s="91" t="inlineStr">
        <is>
          <t>V10008</t>
        </is>
      </c>
      <c r="K1234" s="91" t="inlineStr">
        <is>
          <t>N호텔</t>
        </is>
      </c>
      <c r="M1234" s="9">
        <f>IF($A1234="","",VALUE($A1234&amp;"")*12+VALUE($B1234&amp;""))</f>
        <v/>
      </c>
      <c r="N1234" s="63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3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3">
        <f>IF($A1234="","",IF(COUNTIF(변동분석!$E$7:$E$506,O1234)&gt;0,"Y","N"))</f>
        <v/>
      </c>
      <c r="W1234" s="63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3">
        <f>IF($A1234="","",IFERROR(INDEX(계정매핑!$E$5:$E$504,MATCH($F1234&amp;"",계정매핑!$A$5:$A$504,0))&amp;"","공통비"))</f>
        <v/>
      </c>
      <c r="AF1234" s="63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45822</v>
      </c>
      <c r="E1235" s="91" t="inlineStr">
        <is>
          <t>KR</t>
        </is>
      </c>
      <c r="F1235" s="91" t="n">
        <v>62501000</v>
      </c>
      <c r="G1235" s="91" t="n">
        <v>1701</v>
      </c>
      <c r="H1235" s="92" t="n">
        <v>113000</v>
      </c>
      <c r="I1235" s="91" t="inlineStr">
        <is>
          <t>6월 회의 다과 - (법인카드)</t>
        </is>
      </c>
      <c r="J1235" s="91" t="inlineStr">
        <is>
          <t>V10009</t>
        </is>
      </c>
      <c r="K1235" s="91" t="inlineStr">
        <is>
          <t>(법인카드)</t>
        </is>
      </c>
      <c r="M1235" s="9">
        <f>IF($A1235="","",VALUE($A1235&amp;"")*12+VALUE($B1235&amp;""))</f>
        <v/>
      </c>
      <c r="N1235" s="63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3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3">
        <f>IF($A1235="","",IF(COUNTIF(변동분석!$E$7:$E$506,O1235)&gt;0,"Y","N"))</f>
        <v/>
      </c>
      <c r="W1235" s="63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3">
        <f>IF($A1235="","",IFERROR(INDEX(계정매핑!$E$5:$E$504,MATCH($F1235&amp;"",계정매핑!$A$5:$A$504,0))&amp;"","공통비"))</f>
        <v/>
      </c>
      <c r="AF1235" s="63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45822</v>
      </c>
      <c r="E1236" s="91" t="inlineStr">
        <is>
          <t>KR</t>
        </is>
      </c>
      <c r="F1236" s="91" t="n">
        <v>62601000</v>
      </c>
      <c r="G1236" s="91" t="n">
        <v>1101</v>
      </c>
      <c r="H1236" s="92" t="n">
        <v>3395000</v>
      </c>
      <c r="I1236" s="91" t="inlineStr">
        <is>
          <t>6월 업무추진 - (법인카드)</t>
        </is>
      </c>
      <c r="J1236" s="91" t="inlineStr">
        <is>
          <t>V10009</t>
        </is>
      </c>
      <c r="K1236" s="91" t="inlineStr">
        <is>
          <t>(법인카드)</t>
        </is>
      </c>
      <c r="M1236" s="9">
        <f>IF($A1236="","",VALUE($A1236&amp;"")*12+VALUE($B1236&amp;""))</f>
        <v/>
      </c>
      <c r="N1236" s="63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3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3">
        <f>IF($A1236="","",IF(COUNTIF(변동분석!$E$7:$E$506,O1236)&gt;0,"Y","N"))</f>
        <v/>
      </c>
      <c r="W1236" s="63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3">
        <f>IF($A1236="","",IFERROR(INDEX(계정매핑!$E$5:$E$504,MATCH($F1236&amp;"",계정매핑!$A$5:$A$504,0))&amp;"","공통비"))</f>
        <v/>
      </c>
      <c r="AF1236" s="63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45822</v>
      </c>
      <c r="E1237" s="91" t="inlineStr">
        <is>
          <t>KR</t>
        </is>
      </c>
      <c r="F1237" s="91" t="n">
        <v>62901000</v>
      </c>
      <c r="G1237" s="91" t="n">
        <v>1101</v>
      </c>
      <c r="H1237" s="92" t="n">
        <v>4740000</v>
      </c>
      <c r="I1237" s="91" t="inlineStr">
        <is>
          <t>6월 자문 수수료 - K회계법인</t>
        </is>
      </c>
      <c r="J1237" s="91" t="inlineStr">
        <is>
          <t>V10010</t>
        </is>
      </c>
      <c r="K1237" s="91" t="inlineStr">
        <is>
          <t>K회계법인</t>
        </is>
      </c>
      <c r="M1237" s="9">
        <f>IF($A1237="","",VALUE($A1237&amp;"")*12+VALUE($B1237&amp;""))</f>
        <v/>
      </c>
      <c r="N1237" s="63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3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3">
        <f>IF($A1237="","",IF(COUNTIF(변동분석!$E$7:$E$506,O1237)&gt;0,"Y","N"))</f>
        <v/>
      </c>
      <c r="W1237" s="63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3">
        <f>IF($A1237="","",IFERROR(INDEX(계정매핑!$E$5:$E$504,MATCH($F1237&amp;"",계정매핑!$A$5:$A$504,0))&amp;"","공통비"))</f>
        <v/>
      </c>
      <c r="AF1237" s="63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45823</v>
      </c>
      <c r="E1238" s="91" t="inlineStr">
        <is>
          <t>KR</t>
        </is>
      </c>
      <c r="F1238" s="91" t="n">
        <v>62101000</v>
      </c>
      <c r="G1238" s="91" t="n">
        <v>1401</v>
      </c>
      <c r="H1238" s="92" t="n">
        <v>632000</v>
      </c>
      <c r="I1238" s="91" t="inlineStr">
        <is>
          <t>6월 국내출장 - L여행사</t>
        </is>
      </c>
      <c r="J1238" s="91" t="inlineStr">
        <is>
          <t>V10017</t>
        </is>
      </c>
      <c r="K1238" s="91" t="inlineStr">
        <is>
          <t>L여행사</t>
        </is>
      </c>
      <c r="M1238" s="9">
        <f>IF($A1238="","",VALUE($A1238&amp;"")*12+VALUE($B1238&amp;""))</f>
        <v/>
      </c>
      <c r="N1238" s="63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3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3">
        <f>IF($A1238="","",IF(COUNTIF(변동분석!$E$7:$E$506,O1238)&gt;0,"Y","N"))</f>
        <v/>
      </c>
      <c r="W1238" s="63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3">
        <f>IF($A1238="","",IFERROR(INDEX(계정매핑!$E$5:$E$504,MATCH($F1238&amp;"",계정매핑!$A$5:$A$504,0))&amp;"","공통비"))</f>
        <v/>
      </c>
      <c r="AF1238" s="63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45823</v>
      </c>
      <c r="E1239" s="91" t="inlineStr">
        <is>
          <t>KR</t>
        </is>
      </c>
      <c r="F1239" s="91" t="n">
        <v>62101000</v>
      </c>
      <c r="G1239" s="91" t="n">
        <v>1501</v>
      </c>
      <c r="H1239" s="92" t="n">
        <v>722000</v>
      </c>
      <c r="I1239" s="91" t="inlineStr">
        <is>
          <t>6월 국내출장 - (법인카드)</t>
        </is>
      </c>
      <c r="J1239" s="91" t="inlineStr">
        <is>
          <t>V10009</t>
        </is>
      </c>
      <c r="K1239" s="91" t="inlineStr">
        <is>
          <t>(법인카드)</t>
        </is>
      </c>
      <c r="M1239" s="9">
        <f>IF($A1239="","",VALUE($A1239&amp;"")*12+VALUE($B1239&amp;""))</f>
        <v/>
      </c>
      <c r="N1239" s="63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3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3">
        <f>IF($A1239="","",IF(COUNTIF(변동분석!$E$7:$E$506,O1239)&gt;0,"Y","N"))</f>
        <v/>
      </c>
      <c r="W1239" s="63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3">
        <f>IF($A1239="","",IFERROR(INDEX(계정매핑!$E$5:$E$504,MATCH($F1239&amp;"",계정매핑!$A$5:$A$504,0))&amp;"","공통비"))</f>
        <v/>
      </c>
      <c r="AF1239" s="63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45823</v>
      </c>
      <c r="E1240" s="91" t="inlineStr">
        <is>
          <t>KR</t>
        </is>
      </c>
      <c r="F1240" s="91" t="n">
        <v>62101000</v>
      </c>
      <c r="G1240" s="91" t="n">
        <v>1701</v>
      </c>
      <c r="H1240" s="92" t="n">
        <v>128000</v>
      </c>
      <c r="I1240" s="91" t="inlineStr">
        <is>
          <t>6월 국내출장 - M항공</t>
        </is>
      </c>
      <c r="J1240" s="91" t="inlineStr">
        <is>
          <t>V10001</t>
        </is>
      </c>
      <c r="K1240" s="91" t="inlineStr">
        <is>
          <t>M항공</t>
        </is>
      </c>
      <c r="M1240" s="9">
        <f>IF($A1240="","",VALUE($A1240&amp;"")*12+VALUE($B1240&amp;""))</f>
        <v/>
      </c>
      <c r="N1240" s="63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3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3">
        <f>IF($A1240="","",IF(COUNTIF(변동분석!$E$7:$E$506,O1240)&gt;0,"Y","N"))</f>
        <v/>
      </c>
      <c r="W1240" s="63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3">
        <f>IF($A1240="","",IFERROR(INDEX(계정매핑!$E$5:$E$504,MATCH($F1240&amp;"",계정매핑!$A$5:$A$504,0))&amp;"","공통비"))</f>
        <v/>
      </c>
      <c r="AF1240" s="63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45823</v>
      </c>
      <c r="E1241" s="91" t="inlineStr">
        <is>
          <t>KR</t>
        </is>
      </c>
      <c r="F1241" s="91" t="n">
        <v>62102000</v>
      </c>
      <c r="G1241" s="91" t="n">
        <v>1401</v>
      </c>
      <c r="H1241" s="92" t="n">
        <v>140000</v>
      </c>
      <c r="I1241" s="91" t="inlineStr">
        <is>
          <t>6월 해외출장 - M항공</t>
        </is>
      </c>
      <c r="J1241" s="91" t="inlineStr">
        <is>
          <t>V10001</t>
        </is>
      </c>
      <c r="K1241" s="91" t="inlineStr">
        <is>
          <t>M항공</t>
        </is>
      </c>
      <c r="M1241" s="9">
        <f>IF($A1241="","",VALUE($A1241&amp;"")*12+VALUE($B1241&amp;""))</f>
        <v/>
      </c>
      <c r="N1241" s="63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3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3">
        <f>IF($A1241="","",IF(COUNTIF(변동분석!$E$7:$E$506,O1241)&gt;0,"Y","N"))</f>
        <v/>
      </c>
      <c r="W1241" s="63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3">
        <f>IF($A1241="","",IFERROR(INDEX(계정매핑!$E$5:$E$504,MATCH($F1241&amp;"",계정매핑!$A$5:$A$504,0))&amp;"","공통비"))</f>
        <v/>
      </c>
      <c r="AF1241" s="63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45823</v>
      </c>
      <c r="E1242" s="91" t="inlineStr">
        <is>
          <t>KR</t>
        </is>
      </c>
      <c r="F1242" s="91" t="n">
        <v>62201000</v>
      </c>
      <c r="G1242" s="91" t="n">
        <v>1101</v>
      </c>
      <c r="H1242" s="92" t="n">
        <v>373000</v>
      </c>
      <c r="I1242" s="91" t="inlineStr">
        <is>
          <t>6월 통신요금 - O텔레콤</t>
        </is>
      </c>
      <c r="J1242" s="91" t="inlineStr">
        <is>
          <t>V10002</t>
        </is>
      </c>
      <c r="K1242" s="91" t="inlineStr">
        <is>
          <t>O텔레콤</t>
        </is>
      </c>
      <c r="M1242" s="9">
        <f>IF($A1242="","",VALUE($A1242&amp;"")*12+VALUE($B1242&amp;""))</f>
        <v/>
      </c>
      <c r="N1242" s="63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3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3">
        <f>IF($A1242="","",IF(COUNTIF(변동분석!$E$7:$E$506,O1242)&gt;0,"Y","N"))</f>
        <v/>
      </c>
      <c r="W1242" s="63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3">
        <f>IF($A1242="","",IFERROR(INDEX(계정매핑!$E$5:$E$504,MATCH($F1242&amp;"",계정매핑!$A$5:$A$504,0))&amp;"","공통비"))</f>
        <v/>
      </c>
      <c r="AF1242" s="63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45823</v>
      </c>
      <c r="E1243" s="91" t="inlineStr">
        <is>
          <t>KR</t>
        </is>
      </c>
      <c r="F1243" s="91" t="n">
        <v>62301000</v>
      </c>
      <c r="G1243" s="91" t="n">
        <v>1201</v>
      </c>
      <c r="H1243" s="92" t="n">
        <v>139000</v>
      </c>
      <c r="I1243" s="91" t="inlineStr">
        <is>
          <t>6월 소모품 구입 - R문구</t>
        </is>
      </c>
      <c r="J1243" s="91" t="inlineStr">
        <is>
          <t>V10021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3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3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3">
        <f>IF($A1243="","",IF(COUNTIF(변동분석!$E$7:$E$506,O1243)&gt;0,"Y","N"))</f>
        <v/>
      </c>
      <c r="W1243" s="63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3">
        <f>IF($A1243="","",IFERROR(INDEX(계정매핑!$E$5:$E$504,MATCH($F1243&amp;"",계정매핑!$A$5:$A$504,0))&amp;"","공통비"))</f>
        <v/>
      </c>
      <c r="AF1243" s="63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62301000</v>
      </c>
      <c r="G1244" s="91" t="n">
        <v>1301</v>
      </c>
      <c r="H1244" s="92" t="n">
        <v>170000</v>
      </c>
      <c r="I1244" s="91" t="inlineStr">
        <is>
          <t>6월 소모품 구입 - R문구</t>
        </is>
      </c>
      <c r="J1244" s="91" t="inlineStr">
        <is>
          <t>V10021</t>
        </is>
      </c>
      <c r="K1244" s="91" t="inlineStr">
        <is>
          <t>R문구</t>
        </is>
      </c>
      <c r="M1244" s="9">
        <f>IF($A1244="","",VALUE($A1244&amp;"")*12+VALUE($B1244&amp;""))</f>
        <v/>
      </c>
      <c r="N1244" s="63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3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3">
        <f>IF($A1244="","",IF(COUNTIF(변동분석!$E$7:$E$506,O1244)&gt;0,"Y","N"))</f>
        <v/>
      </c>
      <c r="W1244" s="63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3">
        <f>IF($A1244="","",IFERROR(INDEX(계정매핑!$E$5:$E$504,MATCH($F1244&amp;"",계정매핑!$A$5:$A$504,0))&amp;"","공통비"))</f>
        <v/>
      </c>
      <c r="AF1244" s="63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62902000</v>
      </c>
      <c r="G1245" s="91" t="n">
        <v>1101</v>
      </c>
      <c r="H1245" s="92" t="n">
        <v>1293000</v>
      </c>
      <c r="I1245" s="91" t="inlineStr">
        <is>
          <t>6월 업무 위탁 수수료 - J콜센터</t>
        </is>
      </c>
      <c r="J1245" s="91" t="inlineStr">
        <is>
          <t>V10015</t>
        </is>
      </c>
      <c r="K1245" s="91" t="inlineStr">
        <is>
          <t>J콜센터</t>
        </is>
      </c>
      <c r="M1245" s="9">
        <f>IF($A1245="","",VALUE($A1245&amp;"")*12+VALUE($B1245&amp;""))</f>
        <v/>
      </c>
      <c r="N1245" s="63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3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3">
        <f>IF($A1245="","",IF(COUNTIF(변동분석!$E$7:$E$506,O1245)&gt;0,"Y","N"))</f>
        <v/>
      </c>
      <c r="W1245" s="63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3">
        <f>IF($A1245="","",IFERROR(INDEX(계정매핑!$E$5:$E$504,MATCH($F1245&amp;"",계정매핑!$A$5:$A$504,0))&amp;"","공통비"))</f>
        <v/>
      </c>
      <c r="AF1245" s="63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62902000</v>
      </c>
      <c r="G1246" s="91" t="n">
        <v>1101</v>
      </c>
      <c r="H1246" s="92" t="n">
        <v>2209000</v>
      </c>
      <c r="I1246" s="91" t="inlineStr">
        <is>
          <t>6월 업무 위탁 수수료 - J콜센터</t>
        </is>
      </c>
      <c r="J1246" s="91" t="inlineStr">
        <is>
          <t>V10015</t>
        </is>
      </c>
      <c r="K1246" s="91" t="inlineStr">
        <is>
          <t>J콜센터</t>
        </is>
      </c>
      <c r="M1246" s="9">
        <f>IF($A1246="","",VALUE($A1246&amp;"")*12+VALUE($B1246&amp;""))</f>
        <v/>
      </c>
      <c r="N1246" s="63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3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3">
        <f>IF($A1246="","",IF(COUNTIF(변동분석!$E$7:$E$506,O1246)&gt;0,"Y","N"))</f>
        <v/>
      </c>
      <c r="W1246" s="63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3">
        <f>IF($A1246="","",IFERROR(INDEX(계정매핑!$E$5:$E$504,MATCH($F1246&amp;"",계정매핑!$A$5:$A$504,0))&amp;"","공통비"))</f>
        <v/>
      </c>
      <c r="AF1246" s="63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62902000</v>
      </c>
      <c r="G1247" s="91" t="n">
        <v>1201</v>
      </c>
      <c r="H1247" s="92" t="n">
        <v>2510000</v>
      </c>
      <c r="I1247" s="91" t="inlineStr">
        <is>
          <t>6월 업무 위탁 수수료 - J콜센터</t>
        </is>
      </c>
      <c r="J1247" s="91" t="inlineStr">
        <is>
          <t>V10015</t>
        </is>
      </c>
      <c r="K1247" s="91" t="inlineStr">
        <is>
          <t>J콜센터</t>
        </is>
      </c>
      <c r="M1247" s="9">
        <f>IF($A1247="","",VALUE($A1247&amp;"")*12+VALUE($B1247&amp;""))</f>
        <v/>
      </c>
      <c r="N1247" s="63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3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3">
        <f>IF($A1247="","",IF(COUNTIF(변동분석!$E$7:$E$506,O1247)&gt;0,"Y","N"))</f>
        <v/>
      </c>
      <c r="W1247" s="63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3">
        <f>IF($A1247="","",IFERROR(INDEX(계정매핑!$E$5:$E$504,MATCH($F1247&amp;"",계정매핑!$A$5:$A$504,0))&amp;"","공통비"))</f>
        <v/>
      </c>
      <c r="AF1247" s="63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62902000</v>
      </c>
      <c r="G1248" s="91" t="n">
        <v>1801</v>
      </c>
      <c r="H1248" s="92" t="n">
        <v>3000000</v>
      </c>
      <c r="I1248" s="91" t="inlineStr">
        <is>
          <t>6월 업무 위탁 수수료 - X서비스</t>
        </is>
      </c>
      <c r="J1248" s="91" t="inlineStr">
        <is>
          <t>V10019</t>
        </is>
      </c>
      <c r="K1248" s="91" t="inlineStr">
        <is>
          <t>X서비스</t>
        </is>
      </c>
      <c r="M1248" s="9">
        <f>IF($A1248="","",VALUE($A1248&amp;"")*12+VALUE($B1248&amp;""))</f>
        <v/>
      </c>
      <c r="N1248" s="63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3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3">
        <f>IF($A1248="","",IF(COUNTIF(변동분석!$E$7:$E$506,O1248)&gt;0,"Y","N"))</f>
        <v/>
      </c>
      <c r="W1248" s="63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3">
        <f>IF($A1248="","",IFERROR(INDEX(계정매핑!$E$5:$E$504,MATCH($F1248&amp;"",계정매핑!$A$5:$A$504,0))&amp;"","공통비"))</f>
        <v/>
      </c>
      <c r="AF1248" s="63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62902000</v>
      </c>
      <c r="G1249" s="91" t="n">
        <v>1951</v>
      </c>
      <c r="H1249" s="92" t="n">
        <v>1158000</v>
      </c>
      <c r="I1249" s="91" t="inlineStr">
        <is>
          <t>6월 업무 위탁 수수료 - J콜센터</t>
        </is>
      </c>
      <c r="J1249" s="91" t="inlineStr">
        <is>
          <t>V10015</t>
        </is>
      </c>
      <c r="K1249" s="91" t="inlineStr">
        <is>
          <t>J콜센터</t>
        </is>
      </c>
      <c r="M1249" s="9">
        <f>IF($A1249="","",VALUE($A1249&amp;"")*12+VALUE($B1249&amp;""))</f>
        <v/>
      </c>
      <c r="N1249" s="63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3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3">
        <f>IF($A1249="","",IF(COUNTIF(변동분석!$E$7:$E$506,O1249)&gt;0,"Y","N"))</f>
        <v/>
      </c>
      <c r="W1249" s="63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3">
        <f>IF($A1249="","",IFERROR(INDEX(계정매핑!$E$5:$E$504,MATCH($F1249&amp;"",계정매핑!$A$5:$A$504,0))&amp;"","공통비"))</f>
        <v/>
      </c>
      <c r="AF1249" s="63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63502000</v>
      </c>
      <c r="G1250" s="91" t="n">
        <v>1901</v>
      </c>
      <c r="H1250" s="92" t="n">
        <v>177306000</v>
      </c>
      <c r="I1250" s="91" t="inlineStr">
        <is>
          <t>6월 유지수수료 - (전속설계사)</t>
        </is>
      </c>
      <c r="J1250" s="91" t="inlineStr">
        <is>
          <t>V10020</t>
        </is>
      </c>
      <c r="K1250" s="91" t="inlineStr">
        <is>
          <t>(전속설계사)</t>
        </is>
      </c>
      <c r="M1250" s="9">
        <f>IF($A1250="","",VALUE($A1250&amp;"")*12+VALUE($B1250&amp;""))</f>
        <v/>
      </c>
      <c r="N1250" s="63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3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3">
        <f>IF($A1250="","",IF(COUNTIF(변동분석!$E$7:$E$506,O1250)&gt;0,"Y","N"))</f>
        <v/>
      </c>
      <c r="W1250" s="63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3">
        <f>IF($A1250="","",IFERROR(INDEX(계정매핑!$E$5:$E$504,MATCH($F1250&amp;"",계정매핑!$A$5:$A$504,0))&amp;"","공통비"))</f>
        <v/>
      </c>
      <c r="AF1250" s="63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45824</v>
      </c>
      <c r="E1251" s="91" t="inlineStr">
        <is>
          <t>KR</t>
        </is>
      </c>
      <c r="F1251" s="91" t="n">
        <v>62101000</v>
      </c>
      <c r="G1251" s="91" t="n">
        <v>1201</v>
      </c>
      <c r="H1251" s="92" t="n">
        <v>266000</v>
      </c>
      <c r="I1251" s="91" t="inlineStr">
        <is>
          <t>6월 국내출장 - L여행사</t>
        </is>
      </c>
      <c r="J1251" s="91" t="inlineStr">
        <is>
          <t>V10017</t>
        </is>
      </c>
      <c r="K1251" s="91" t="inlineStr">
        <is>
          <t>L여행사</t>
        </is>
      </c>
      <c r="M1251" s="9">
        <f>IF($A1251="","",VALUE($A1251&amp;"")*12+VALUE($B1251&amp;""))</f>
        <v/>
      </c>
      <c r="N1251" s="63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3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3">
        <f>IF($A1251="","",IF(COUNTIF(변동분석!$E$7:$E$506,O1251)&gt;0,"Y","N"))</f>
        <v/>
      </c>
      <c r="W1251" s="63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3">
        <f>IF($A1251="","",IFERROR(INDEX(계정매핑!$E$5:$E$504,MATCH($F1251&amp;"",계정매핑!$A$5:$A$504,0))&amp;"","공통비"))</f>
        <v/>
      </c>
      <c r="AF1251" s="63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45824</v>
      </c>
      <c r="E1252" s="91" t="inlineStr">
        <is>
          <t>KR</t>
        </is>
      </c>
      <c r="F1252" s="91" t="n">
        <v>62102000</v>
      </c>
      <c r="G1252" s="91" t="n">
        <v>1601</v>
      </c>
      <c r="H1252" s="92" t="n">
        <v>550000</v>
      </c>
      <c r="I1252" s="91" t="inlineStr">
        <is>
          <t>6월 해외출장 - M항공</t>
        </is>
      </c>
      <c r="J1252" s="91" t="inlineStr">
        <is>
          <t>V10001</t>
        </is>
      </c>
      <c r="K1252" s="91" t="inlineStr">
        <is>
          <t>M항공</t>
        </is>
      </c>
      <c r="M1252" s="9">
        <f>IF($A1252="","",VALUE($A1252&amp;"")*12+VALUE($B1252&amp;""))</f>
        <v/>
      </c>
      <c r="N1252" s="63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3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3">
        <f>IF($A1252="","",IF(COUNTIF(변동분석!$E$7:$E$506,O1252)&gt;0,"Y","N"))</f>
        <v/>
      </c>
      <c r="W1252" s="63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3">
        <f>IF($A1252="","",IFERROR(INDEX(계정매핑!$E$5:$E$504,MATCH($F1252&amp;"",계정매핑!$A$5:$A$504,0))&amp;"","공통비"))</f>
        <v/>
      </c>
      <c r="AF1252" s="63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62801000</v>
      </c>
      <c r="G1253" s="91" t="n">
        <v>1301</v>
      </c>
      <c r="H1253" s="92" t="n">
        <v>3012000</v>
      </c>
      <c r="I1253" s="91" t="inlineStr">
        <is>
          <t>6월 사내교육 - (사내강사료)</t>
        </is>
      </c>
      <c r="J1253" s="91" t="inlineStr">
        <is>
          <t>V10023</t>
        </is>
      </c>
      <c r="K1253" s="91" t="inlineStr">
        <is>
          <t>(사내강사료)</t>
        </is>
      </c>
      <c r="M1253" s="9">
        <f>IF($A1253="","",VALUE($A1253&amp;"")*12+VALUE($B1253&amp;""))</f>
        <v/>
      </c>
      <c r="N1253" s="63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3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3">
        <f>IF($A1253="","",IF(COUNTIF(변동분석!$E$7:$E$506,O1253)&gt;0,"Y","N"))</f>
        <v/>
      </c>
      <c r="W1253" s="63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3">
        <f>IF($A1253="","",IFERROR(INDEX(계정매핑!$E$5:$E$504,MATCH($F1253&amp;"",계정매핑!$A$5:$A$504,0))&amp;"","공통비"))</f>
        <v/>
      </c>
      <c r="AF1253" s="63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62802000</v>
      </c>
      <c r="G1254" s="91" t="n">
        <v>1301</v>
      </c>
      <c r="H1254" s="92" t="n">
        <v>3825000</v>
      </c>
      <c r="I1254" s="91" t="inlineStr">
        <is>
          <t>6월 위탁교육 - V아카데미</t>
        </is>
      </c>
      <c r="J1254" s="91" t="inlineStr">
        <is>
          <t>V10026</t>
        </is>
      </c>
      <c r="K1254" s="91" t="inlineStr">
        <is>
          <t>V아카데미</t>
        </is>
      </c>
      <c r="M1254" s="9">
        <f>IF($A1254="","",VALUE($A1254&amp;"")*12+VALUE($B1254&amp;""))</f>
        <v/>
      </c>
      <c r="N1254" s="63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3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3">
        <f>IF($A1254="","",IF(COUNTIF(변동분석!$E$7:$E$506,O1254)&gt;0,"Y","N"))</f>
        <v/>
      </c>
      <c r="W1254" s="63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3">
        <f>IF($A1254="","",IFERROR(INDEX(계정매핑!$E$5:$E$504,MATCH($F1254&amp;"",계정매핑!$A$5:$A$504,0))&amp;"","공통비"))</f>
        <v/>
      </c>
      <c r="AF1254" s="63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62902000</v>
      </c>
      <c r="G1255" s="91" t="n">
        <v>1401</v>
      </c>
      <c r="H1255" s="92" t="n">
        <v>2112000</v>
      </c>
      <c r="I1255" s="91" t="inlineStr">
        <is>
          <t>6월 업무 위탁 수수료 - J콜센터</t>
        </is>
      </c>
      <c r="J1255" s="91" t="inlineStr">
        <is>
          <t>V10015</t>
        </is>
      </c>
      <c r="K1255" s="91" t="inlineStr">
        <is>
          <t>J콜센터</t>
        </is>
      </c>
      <c r="M1255" s="9">
        <f>IF($A1255="","",VALUE($A1255&amp;"")*12+VALUE($B1255&amp;""))</f>
        <v/>
      </c>
      <c r="N1255" s="63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3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3">
        <f>IF($A1255="","",IF(COUNTIF(변동분석!$E$7:$E$506,O1255)&gt;0,"Y","N"))</f>
        <v/>
      </c>
      <c r="W1255" s="63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3">
        <f>IF($A1255="","",IFERROR(INDEX(계정매핑!$E$5:$E$504,MATCH($F1255&amp;"",계정매핑!$A$5:$A$504,0))&amp;"","공통비"))</f>
        <v/>
      </c>
      <c r="AF1255" s="63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45825</v>
      </c>
      <c r="E1256" s="91" t="inlineStr">
        <is>
          <t>KR</t>
        </is>
      </c>
      <c r="F1256" s="91" t="n">
        <v>62201000</v>
      </c>
      <c r="G1256" s="91" t="n">
        <v>1301</v>
      </c>
      <c r="H1256" s="92" t="n">
        <v>283000</v>
      </c>
      <c r="I1256" s="91" t="inlineStr">
        <is>
          <t>6월 통신요금 - P통신</t>
        </is>
      </c>
      <c r="J1256" s="91" t="inlineStr">
        <is>
          <t>V10013</t>
        </is>
      </c>
      <c r="K1256" s="91" t="inlineStr">
        <is>
          <t>P통신</t>
        </is>
      </c>
      <c r="M1256" s="9">
        <f>IF($A1256="","",VALUE($A1256&amp;"")*12+VALUE($B1256&amp;""))</f>
        <v/>
      </c>
      <c r="N1256" s="63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3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3">
        <f>IF($A1256="","",IF(COUNTIF(변동분석!$E$7:$E$506,O1256)&gt;0,"Y","N"))</f>
        <v/>
      </c>
      <c r="W1256" s="63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3">
        <f>IF($A1256="","",IFERROR(INDEX(계정매핑!$E$5:$E$504,MATCH($F1256&amp;"",계정매핑!$A$5:$A$504,0))&amp;"","공통비"))</f>
        <v/>
      </c>
      <c r="AF1256" s="63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45825</v>
      </c>
      <c r="E1257" s="91" t="inlineStr">
        <is>
          <t>KR</t>
        </is>
      </c>
      <c r="F1257" s="91" t="n">
        <v>62401000</v>
      </c>
      <c r="G1257" s="91" t="n">
        <v>1401</v>
      </c>
      <c r="H1257" s="92" t="n">
        <v>160000</v>
      </c>
      <c r="I1257" s="91" t="inlineStr">
        <is>
          <t>6월 인쇄물 제작 - G인쇄</t>
        </is>
      </c>
      <c r="J1257" s="91" t="inlineStr">
        <is>
          <t>V10004</t>
        </is>
      </c>
      <c r="K1257" s="91" t="inlineStr">
        <is>
          <t>G인쇄</t>
        </is>
      </c>
      <c r="M1257" s="9">
        <f>IF($A1257="","",VALUE($A1257&amp;"")*12+VALUE($B1257&amp;""))</f>
        <v/>
      </c>
      <c r="N1257" s="63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3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3">
        <f>IF($A1257="","",IF(COUNTIF(변동분석!$E$7:$E$506,O1257)&gt;0,"Y","N"))</f>
        <v/>
      </c>
      <c r="W1257" s="63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3">
        <f>IF($A1257="","",IFERROR(INDEX(계정매핑!$E$5:$E$504,MATCH($F1257&amp;"",계정매핑!$A$5:$A$504,0))&amp;"","공통비"))</f>
        <v/>
      </c>
      <c r="AF1257" s="63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45825</v>
      </c>
      <c r="E1258" s="91" t="inlineStr">
        <is>
          <t>KR</t>
        </is>
      </c>
      <c r="F1258" s="91" t="n">
        <v>62501000</v>
      </c>
      <c r="G1258" s="91" t="n">
        <v>1301</v>
      </c>
      <c r="H1258" s="92" t="n">
        <v>215000</v>
      </c>
      <c r="I1258" s="91" t="inlineStr">
        <is>
          <t>6월 회의 다과 - (법인카드)</t>
        </is>
      </c>
      <c r="J1258" s="91" t="inlineStr">
        <is>
          <t>V10009</t>
        </is>
      </c>
      <c r="K1258" s="91" t="inlineStr">
        <is>
          <t>(법인카드)</t>
        </is>
      </c>
      <c r="M1258" s="9">
        <f>IF($A1258="","",VALUE($A1258&amp;"")*12+VALUE($B1258&amp;""))</f>
        <v/>
      </c>
      <c r="N1258" s="63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3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3">
        <f>IF($A1258="","",IF(COUNTIF(변동분석!$E$7:$E$506,O1258)&gt;0,"Y","N"))</f>
        <v/>
      </c>
      <c r="W1258" s="63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3">
        <f>IF($A1258="","",IFERROR(INDEX(계정매핑!$E$5:$E$504,MATCH($F1258&amp;"",계정매핑!$A$5:$A$504,0))&amp;"","공통비"))</f>
        <v/>
      </c>
      <c r="AF1258" s="63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45825</v>
      </c>
      <c r="E1259" s="91" t="inlineStr">
        <is>
          <t>KR</t>
        </is>
      </c>
      <c r="F1259" s="91" t="n">
        <v>62902000</v>
      </c>
      <c r="G1259" s="91" t="n">
        <v>1801</v>
      </c>
      <c r="H1259" s="92" t="n">
        <v>1849000</v>
      </c>
      <c r="I1259" s="91" t="inlineStr">
        <is>
          <t>6월 콜 위탁 수수료(건별)</t>
        </is>
      </c>
      <c r="J1259" s="91" t="inlineStr">
        <is>
          <t>V10015</t>
        </is>
      </c>
      <c r="K1259" s="91" t="inlineStr">
        <is>
          <t>J콜센터</t>
        </is>
      </c>
      <c r="M1259" s="9">
        <f>IF($A1259="","",VALUE($A1259&amp;"")*12+VALUE($B1259&amp;""))</f>
        <v/>
      </c>
      <c r="N1259" s="63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3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3">
        <f>IF($A1259="","",IF(COUNTIF(변동분석!$E$7:$E$506,O1259)&gt;0,"Y","N"))</f>
        <v/>
      </c>
      <c r="W1259" s="63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3">
        <f>IF($A1259="","",IFERROR(INDEX(계정매핑!$E$5:$E$504,MATCH($F1259&amp;"",계정매핑!$A$5:$A$504,0))&amp;"","공통비"))</f>
        <v/>
      </c>
      <c r="AF1259" s="63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45825</v>
      </c>
      <c r="E1260" s="91" t="inlineStr">
        <is>
          <t>KR</t>
        </is>
      </c>
      <c r="F1260" s="91" t="n">
        <v>63001000</v>
      </c>
      <c r="G1260" s="91" t="n">
        <v>1701</v>
      </c>
      <c r="H1260" s="92" t="n">
        <v>28541000</v>
      </c>
      <c r="I1260" s="91" t="inlineStr">
        <is>
          <t>6월 SW 유지보수 - Z시스템</t>
        </is>
      </c>
      <c r="J1260" s="91" t="inlineStr">
        <is>
          <t>V10011</t>
        </is>
      </c>
      <c r="K1260" s="91" t="inlineStr">
        <is>
          <t>Z시스템</t>
        </is>
      </c>
      <c r="M1260" s="9">
        <f>IF($A1260="","",VALUE($A1260&amp;"")*12+VALUE($B1260&amp;""))</f>
        <v/>
      </c>
      <c r="N1260" s="63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3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3">
        <f>IF($A1260="","",IF(COUNTIF(변동분석!$E$7:$E$506,O1260)&gt;0,"Y","N"))</f>
        <v/>
      </c>
      <c r="W1260" s="63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3">
        <f>IF($A1260="","",IFERROR(INDEX(계정매핑!$E$5:$E$504,MATCH($F1260&amp;"",계정매핑!$A$5:$A$504,0))&amp;"","공통비"))</f>
        <v/>
      </c>
      <c r="AF1260" s="63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63501000</v>
      </c>
      <c r="G1261" s="91" t="n">
        <v>1902</v>
      </c>
      <c r="H1261" s="92" t="n">
        <v>201822000</v>
      </c>
      <c r="I1261" s="91" t="inlineStr">
        <is>
          <t>6월 모집수수료 - BB에셋</t>
        </is>
      </c>
      <c r="J1261" s="91" t="inlineStr">
        <is>
          <t>V10012</t>
        </is>
      </c>
      <c r="K1261" s="91" t="inlineStr">
        <is>
          <t>BB에셋</t>
        </is>
      </c>
      <c r="M1261" s="9">
        <f>IF($A1261="","",VALUE($A1261&amp;"")*12+VALUE($B1261&amp;""))</f>
        <v/>
      </c>
      <c r="N1261" s="63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3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3">
        <f>IF($A1261="","",IF(COUNTIF(변동분석!$E$7:$E$506,O1261)&gt;0,"Y","N"))</f>
        <v/>
      </c>
      <c r="W1261" s="63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3">
        <f>IF($A1261="","",IFERROR(INDEX(계정매핑!$E$5:$E$504,MATCH($F1261&amp;"",계정매핑!$A$5:$A$504,0))&amp;"","공통비"))</f>
        <v/>
      </c>
      <c r="AF1261" s="63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45826</v>
      </c>
      <c r="E1262" s="91" t="inlineStr">
        <is>
          <t>KR</t>
        </is>
      </c>
      <c r="F1262" s="91" t="n">
        <v>62101000</v>
      </c>
      <c r="G1262" s="91" t="n">
        <v>1301</v>
      </c>
      <c r="H1262" s="92" t="n">
        <v>308000</v>
      </c>
      <c r="I1262" s="91" t="inlineStr">
        <is>
          <t>6월 국내출장 - (법인카드)</t>
        </is>
      </c>
      <c r="J1262" s="91" t="inlineStr">
        <is>
          <t>V10009</t>
        </is>
      </c>
      <c r="K1262" s="91" t="inlineStr">
        <is>
          <t>(법인카드)</t>
        </is>
      </c>
      <c r="M1262" s="9">
        <f>IF($A1262="","",VALUE($A1262&amp;"")*12+VALUE($B1262&amp;""))</f>
        <v/>
      </c>
      <c r="N1262" s="63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3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3">
        <f>IF($A1262="","",IF(COUNTIF(변동분석!$E$7:$E$506,O1262)&gt;0,"Y","N"))</f>
        <v/>
      </c>
      <c r="W1262" s="63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3">
        <f>IF($A1262="","",IFERROR(INDEX(계정매핑!$E$5:$E$504,MATCH($F1262&amp;"",계정매핑!$A$5:$A$504,0))&amp;"","공통비"))</f>
        <v/>
      </c>
      <c r="AF1262" s="63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45826</v>
      </c>
      <c r="E1263" s="91" t="inlineStr">
        <is>
          <t>KR</t>
        </is>
      </c>
      <c r="F1263" s="91" t="n">
        <v>62102000</v>
      </c>
      <c r="G1263" s="91" t="n">
        <v>1301</v>
      </c>
      <c r="H1263" s="92" t="n">
        <v>51000</v>
      </c>
      <c r="I1263" s="91" t="inlineStr">
        <is>
          <t>6월 해외출장 - M항공</t>
        </is>
      </c>
      <c r="J1263" s="91" t="inlineStr">
        <is>
          <t>V10001</t>
        </is>
      </c>
      <c r="K1263" s="91" t="inlineStr">
        <is>
          <t>M항공</t>
        </is>
      </c>
      <c r="M1263" s="9">
        <f>IF($A1263="","",VALUE($A1263&amp;"")*12+VALUE($B1263&amp;""))</f>
        <v/>
      </c>
      <c r="N1263" s="63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3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3">
        <f>IF($A1263="","",IF(COUNTIF(변동분석!$E$7:$E$506,O1263)&gt;0,"Y","N"))</f>
        <v/>
      </c>
      <c r="W1263" s="63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3">
        <f>IF($A1263="","",IFERROR(INDEX(계정매핑!$E$5:$E$504,MATCH($F1263&amp;"",계정매핑!$A$5:$A$504,0))&amp;"","공통비"))</f>
        <v/>
      </c>
      <c r="AF1263" s="63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45826</v>
      </c>
      <c r="E1264" s="91" t="inlineStr">
        <is>
          <t>KR</t>
        </is>
      </c>
      <c r="F1264" s="91" t="n">
        <v>62201000</v>
      </c>
      <c r="G1264" s="91" t="n">
        <v>1301</v>
      </c>
      <c r="H1264" s="92" t="n">
        <v>247000</v>
      </c>
      <c r="I1264" s="91" t="inlineStr">
        <is>
          <t>6월 통신요금 - O텔레콤</t>
        </is>
      </c>
      <c r="J1264" s="91" t="inlineStr">
        <is>
          <t>V10002</t>
        </is>
      </c>
      <c r="K1264" s="91" t="inlineStr">
        <is>
          <t>O텔레콤</t>
        </is>
      </c>
      <c r="M1264" s="9">
        <f>IF($A1264="","",VALUE($A1264&amp;"")*12+VALUE($B1264&amp;""))</f>
        <v/>
      </c>
      <c r="N1264" s="63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3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3">
        <f>IF($A1264="","",IF(COUNTIF(변동분석!$E$7:$E$506,O1264)&gt;0,"Y","N"))</f>
        <v/>
      </c>
      <c r="W1264" s="63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3">
        <f>IF($A1264="","",IFERROR(INDEX(계정매핑!$E$5:$E$504,MATCH($F1264&amp;"",계정매핑!$A$5:$A$504,0))&amp;"","공통비"))</f>
        <v/>
      </c>
      <c r="AF1264" s="63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45826</v>
      </c>
      <c r="E1265" s="91" t="inlineStr">
        <is>
          <t>KR</t>
        </is>
      </c>
      <c r="F1265" s="91" t="n">
        <v>62902000</v>
      </c>
      <c r="G1265" s="91" t="n">
        <v>1101</v>
      </c>
      <c r="H1265" s="92" t="n">
        <v>2217000</v>
      </c>
      <c r="I1265" s="91" t="inlineStr">
        <is>
          <t>6월 업무 위탁 수수료 - X서비스</t>
        </is>
      </c>
      <c r="J1265" s="91" t="inlineStr">
        <is>
          <t>V10019</t>
        </is>
      </c>
      <c r="K1265" s="91" t="inlineStr">
        <is>
          <t>X서비스</t>
        </is>
      </c>
      <c r="M1265" s="9">
        <f>IF($A1265="","",VALUE($A1265&amp;"")*12+VALUE($B1265&amp;""))</f>
        <v/>
      </c>
      <c r="N1265" s="63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3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3">
        <f>IF($A1265="","",IF(COUNTIF(변동분석!$E$7:$E$506,O1265)&gt;0,"Y","N"))</f>
        <v/>
      </c>
      <c r="W1265" s="63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3">
        <f>IF($A1265="","",IFERROR(INDEX(계정매핑!$E$5:$E$504,MATCH($F1265&amp;"",계정매핑!$A$5:$A$504,0))&amp;"","공통비"))</f>
        <v/>
      </c>
      <c r="AF1265" s="63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45826</v>
      </c>
      <c r="E1266" s="91" t="inlineStr">
        <is>
          <t>KR</t>
        </is>
      </c>
      <c r="F1266" s="91" t="n">
        <v>63001000</v>
      </c>
      <c r="G1266" s="91" t="n">
        <v>1951</v>
      </c>
      <c r="H1266" s="92" t="n">
        <v>3966000</v>
      </c>
      <c r="I1266" s="91" t="inlineStr">
        <is>
          <t>6월 SW 유지보수 - Y소프트</t>
        </is>
      </c>
      <c r="J1266" s="91" t="inlineStr">
        <is>
          <t>V10016</t>
        </is>
      </c>
      <c r="K1266" s="91" t="inlineStr">
        <is>
          <t>Y소프트</t>
        </is>
      </c>
      <c r="M1266" s="9">
        <f>IF($A1266="","",VALUE($A1266&amp;"")*12+VALUE($B1266&amp;""))</f>
        <v/>
      </c>
      <c r="N1266" s="63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3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3">
        <f>IF($A1266="","",IF(COUNTIF(변동분석!$E$7:$E$506,O1266)&gt;0,"Y","N"))</f>
        <v/>
      </c>
      <c r="W1266" s="63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3">
        <f>IF($A1266="","",IFERROR(INDEX(계정매핑!$E$5:$E$504,MATCH($F1266&amp;"",계정매핑!$A$5:$A$504,0))&amp;"","공통비"))</f>
        <v/>
      </c>
      <c r="AF1266" s="63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45826</v>
      </c>
      <c r="E1267" s="91" t="inlineStr">
        <is>
          <t>KR</t>
        </is>
      </c>
      <c r="F1267" s="91" t="n">
        <v>63101000</v>
      </c>
      <c r="G1267" s="91" t="n">
        <v>1601</v>
      </c>
      <c r="H1267" s="92" t="n">
        <v>5770000</v>
      </c>
      <c r="I1267" s="91" t="inlineStr">
        <is>
          <t>6월 사무실 임차료 - AA빌딩</t>
        </is>
      </c>
      <c r="J1267" s="91" t="inlineStr">
        <is>
          <t>V10007</t>
        </is>
      </c>
      <c r="K1267" s="91" t="inlineStr">
        <is>
          <t>AA빌딩</t>
        </is>
      </c>
      <c r="M1267" s="9">
        <f>IF($A1267="","",VALUE($A1267&amp;"")*12+VALUE($B1267&amp;""))</f>
        <v/>
      </c>
      <c r="N1267" s="63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3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3">
        <f>IF($A1267="","",IF(COUNTIF(변동분석!$E$7:$E$506,O1267)&gt;0,"Y","N"))</f>
        <v/>
      </c>
      <c r="W1267" s="63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3">
        <f>IF($A1267="","",IFERROR(INDEX(계정매핑!$E$5:$E$504,MATCH($F1267&amp;"",계정매핑!$A$5:$A$504,0))&amp;"","공통비"))</f>
        <v/>
      </c>
      <c r="AF1267" s="63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45826</v>
      </c>
      <c r="E1268" s="91" t="inlineStr">
        <is>
          <t>KR</t>
        </is>
      </c>
      <c r="F1268" s="91" t="n">
        <v>63501000</v>
      </c>
      <c r="G1268" s="91" t="n">
        <v>1901</v>
      </c>
      <c r="H1268" s="92" t="n">
        <v>412027000</v>
      </c>
      <c r="I1268" s="91" t="inlineStr">
        <is>
          <t>6월 모집수수료 - (전속설계사)</t>
        </is>
      </c>
      <c r="J1268" s="91" t="inlineStr">
        <is>
          <t>V10020</t>
        </is>
      </c>
      <c r="K1268" s="91" t="inlineStr">
        <is>
          <t>(전속설계사)</t>
        </is>
      </c>
      <c r="M1268" s="9">
        <f>IF($A1268="","",VALUE($A1268&amp;"")*12+VALUE($B1268&amp;""))</f>
        <v/>
      </c>
      <c r="N1268" s="63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3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3">
        <f>IF($A1268="","",IF(COUNTIF(변동분석!$E$7:$E$506,O1268)&gt;0,"Y","N"))</f>
        <v/>
      </c>
      <c r="W1268" s="63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3">
        <f>IF($A1268="","",IFERROR(INDEX(계정매핑!$E$5:$E$504,MATCH($F1268&amp;"",계정매핑!$A$5:$A$504,0))&amp;"","공통비"))</f>
        <v/>
      </c>
      <c r="AF1268" s="63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45827</v>
      </c>
      <c r="E1269" s="91" t="inlineStr">
        <is>
          <t>KR</t>
        </is>
      </c>
      <c r="F1269" s="91" t="n">
        <v>62102000</v>
      </c>
      <c r="G1269" s="91" t="n">
        <v>1501</v>
      </c>
      <c r="H1269" s="92" t="n">
        <v>92000</v>
      </c>
      <c r="I1269" s="91" t="inlineStr">
        <is>
          <t>6월 해외출장 - M항공</t>
        </is>
      </c>
      <c r="J1269" s="91" t="inlineStr">
        <is>
          <t>V10001</t>
        </is>
      </c>
      <c r="K1269" s="91" t="inlineStr">
        <is>
          <t>M항공</t>
        </is>
      </c>
      <c r="M1269" s="9">
        <f>IF($A1269="","",VALUE($A1269&amp;"")*12+VALUE($B1269&amp;""))</f>
        <v/>
      </c>
      <c r="N1269" s="63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3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3">
        <f>IF($A1269="","",IF(COUNTIF(변동분석!$E$7:$E$506,O1269)&gt;0,"Y","N"))</f>
        <v/>
      </c>
      <c r="W1269" s="63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3">
        <f>IF($A1269="","",IFERROR(INDEX(계정매핑!$E$5:$E$504,MATCH($F1269&amp;"",계정매핑!$A$5:$A$504,0))&amp;"","공통비"))</f>
        <v/>
      </c>
      <c r="AF1269" s="63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45827</v>
      </c>
      <c r="E1270" s="91" t="inlineStr">
        <is>
          <t>KR</t>
        </is>
      </c>
      <c r="F1270" s="91" t="n">
        <v>62102000</v>
      </c>
      <c r="G1270" s="91" t="n">
        <v>1701</v>
      </c>
      <c r="H1270" s="92" t="n">
        <v>54000</v>
      </c>
      <c r="I1270" s="91" t="inlineStr">
        <is>
          <t>6월 해외출장 - N호텔</t>
        </is>
      </c>
      <c r="J1270" s="91" t="inlineStr">
        <is>
          <t>V10008</t>
        </is>
      </c>
      <c r="K1270" s="91" t="inlineStr">
        <is>
          <t>N호텔</t>
        </is>
      </c>
      <c r="M1270" s="9">
        <f>IF($A1270="","",VALUE($A1270&amp;"")*12+VALUE($B1270&amp;""))</f>
        <v/>
      </c>
      <c r="N1270" s="63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3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3">
        <f>IF($A1270="","",IF(COUNTIF(변동분석!$E$7:$E$506,O1270)&gt;0,"Y","N"))</f>
        <v/>
      </c>
      <c r="W1270" s="63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3">
        <f>IF($A1270="","",IFERROR(INDEX(계정매핑!$E$5:$E$504,MATCH($F1270&amp;"",계정매핑!$A$5:$A$504,0))&amp;"","공통비"))</f>
        <v/>
      </c>
      <c r="AF1270" s="63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45827</v>
      </c>
      <c r="E1271" s="91" t="inlineStr">
        <is>
          <t>KR</t>
        </is>
      </c>
      <c r="F1271" s="91" t="n">
        <v>62301000</v>
      </c>
      <c r="G1271" s="91" t="n">
        <v>1201</v>
      </c>
      <c r="H1271" s="92" t="n">
        <v>151000</v>
      </c>
      <c r="I1271" s="91" t="inlineStr">
        <is>
          <t>6월 소모품 구입 - Q오피스</t>
        </is>
      </c>
      <c r="J1271" s="91" t="inlineStr">
        <is>
          <t>V10003</t>
        </is>
      </c>
      <c r="K1271" s="91" t="inlineStr">
        <is>
          <t>Q오피스</t>
        </is>
      </c>
      <c r="M1271" s="9">
        <f>IF($A1271="","",VALUE($A1271&amp;"")*12+VALUE($B1271&amp;""))</f>
        <v/>
      </c>
      <c r="N1271" s="63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3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3">
        <f>IF($A1271="","",IF(COUNTIF(변동분석!$E$7:$E$506,O1271)&gt;0,"Y","N"))</f>
        <v/>
      </c>
      <c r="W1271" s="63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3">
        <f>IF($A1271="","",IFERROR(INDEX(계정매핑!$E$5:$E$504,MATCH($F1271&amp;"",계정매핑!$A$5:$A$504,0))&amp;"","공통비"))</f>
        <v/>
      </c>
      <c r="AF1271" s="63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45827</v>
      </c>
      <c r="E1272" s="91" t="inlineStr">
        <is>
          <t>KR</t>
        </is>
      </c>
      <c r="F1272" s="91" t="n">
        <v>62501000</v>
      </c>
      <c r="G1272" s="91" t="n">
        <v>1401</v>
      </c>
      <c r="H1272" s="92" t="n">
        <v>135000</v>
      </c>
      <c r="I1272" s="91" t="inlineStr">
        <is>
          <t>6월 회의 다과 - (법인카드)</t>
        </is>
      </c>
      <c r="J1272" s="91" t="inlineStr">
        <is>
          <t>V10009</t>
        </is>
      </c>
      <c r="K1272" s="91" t="inlineStr">
        <is>
          <t>(법인카드)</t>
        </is>
      </c>
      <c r="M1272" s="9">
        <f>IF($A1272="","",VALUE($A1272&amp;"")*12+VALUE($B1272&amp;""))</f>
        <v/>
      </c>
      <c r="N1272" s="63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3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3">
        <f>IF($A1272="","",IF(COUNTIF(변동분석!$E$7:$E$506,O1272)&gt;0,"Y","N"))</f>
        <v/>
      </c>
      <c r="W1272" s="63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3">
        <f>IF($A1272="","",IFERROR(INDEX(계정매핑!$E$5:$E$504,MATCH($F1272&amp;"",계정매핑!$A$5:$A$504,0))&amp;"","공통비"))</f>
        <v/>
      </c>
      <c r="AF1272" s="63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45827</v>
      </c>
      <c r="E1273" s="91" t="inlineStr">
        <is>
          <t>KR</t>
        </is>
      </c>
      <c r="F1273" s="91" t="n">
        <v>62901000</v>
      </c>
      <c r="G1273" s="91" t="n">
        <v>1101</v>
      </c>
      <c r="H1273" s="92" t="n">
        <v>6254000</v>
      </c>
      <c r="I1273" s="91" t="inlineStr">
        <is>
          <t>6월 자문 수수료 - W컨설팅</t>
        </is>
      </c>
      <c r="J1273" s="91" t="inlineStr">
        <is>
          <t>V10006</t>
        </is>
      </c>
      <c r="K1273" s="91" t="inlineStr">
        <is>
          <t>W컨설팅</t>
        </is>
      </c>
      <c r="M1273" s="9">
        <f>IF($A1273="","",VALUE($A1273&amp;"")*12+VALUE($B1273&amp;""))</f>
        <v/>
      </c>
      <c r="N1273" s="63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3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3">
        <f>IF($A1273="","",IF(COUNTIF(변동분석!$E$7:$E$506,O1273)&gt;0,"Y","N"))</f>
        <v/>
      </c>
      <c r="W1273" s="63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3">
        <f>IF($A1273="","",IFERROR(INDEX(계정매핑!$E$5:$E$504,MATCH($F1273&amp;"",계정매핑!$A$5:$A$504,0))&amp;"","공통비"))</f>
        <v/>
      </c>
      <c r="AF1273" s="63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45827</v>
      </c>
      <c r="E1274" s="91" t="inlineStr">
        <is>
          <t>KR</t>
        </is>
      </c>
      <c r="F1274" s="91" t="n">
        <v>62901000</v>
      </c>
      <c r="G1274" s="91" t="n">
        <v>1201</v>
      </c>
      <c r="H1274" s="92" t="n">
        <v>4886000</v>
      </c>
      <c r="I1274" s="91" t="inlineStr">
        <is>
          <t>6월 자문 수수료 - W컨설팅</t>
        </is>
      </c>
      <c r="J1274" s="91" t="inlineStr">
        <is>
          <t>V10006</t>
        </is>
      </c>
      <c r="K1274" s="91" t="inlineStr">
        <is>
          <t>W컨설팅</t>
        </is>
      </c>
      <c r="M1274" s="9">
        <f>IF($A1274="","",VALUE($A1274&amp;"")*12+VALUE($B1274&amp;""))</f>
        <v/>
      </c>
      <c r="N1274" s="63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3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3">
        <f>IF($A1274="","",IF(COUNTIF(변동분석!$E$7:$E$506,O1274)&gt;0,"Y","N"))</f>
        <v/>
      </c>
      <c r="W1274" s="63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3">
        <f>IF($A1274="","",IFERROR(INDEX(계정매핑!$E$5:$E$504,MATCH($F1274&amp;"",계정매핑!$A$5:$A$504,0))&amp;"","공통비"))</f>
        <v/>
      </c>
      <c r="AF1274" s="63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45827</v>
      </c>
      <c r="E1275" s="91" t="inlineStr">
        <is>
          <t>KR</t>
        </is>
      </c>
      <c r="F1275" s="91" t="n">
        <v>63001000</v>
      </c>
      <c r="G1275" s="91" t="n">
        <v>1701</v>
      </c>
      <c r="H1275" s="92" t="n">
        <v>32520000</v>
      </c>
      <c r="I1275" s="91" t="inlineStr">
        <is>
          <t>6월 SW 유지보수 - Z시스템</t>
        </is>
      </c>
      <c r="J1275" s="91" t="inlineStr">
        <is>
          <t>V10011</t>
        </is>
      </c>
      <c r="K1275" s="91" t="inlineStr">
        <is>
          <t>Z시스템</t>
        </is>
      </c>
      <c r="M1275" s="9">
        <f>IF($A1275="","",VALUE($A1275&amp;"")*12+VALUE($B1275&amp;""))</f>
        <v/>
      </c>
      <c r="N1275" s="63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3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3">
        <f>IF($A1275="","",IF(COUNTIF(변동분석!$E$7:$E$506,O1275)&gt;0,"Y","N"))</f>
        <v/>
      </c>
      <c r="W1275" s="63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3">
        <f>IF($A1275="","",IFERROR(INDEX(계정매핑!$E$5:$E$504,MATCH($F1275&amp;"",계정매핑!$A$5:$A$504,0))&amp;"","공통비"))</f>
        <v/>
      </c>
      <c r="AF1275" s="63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45827</v>
      </c>
      <c r="E1276" s="91" t="inlineStr">
        <is>
          <t>KR</t>
        </is>
      </c>
      <c r="F1276" s="91" t="n">
        <v>63001000</v>
      </c>
      <c r="G1276" s="91" t="n">
        <v>1951</v>
      </c>
      <c r="H1276" s="92" t="n">
        <v>5526000</v>
      </c>
      <c r="I1276" s="91" t="inlineStr">
        <is>
          <t>6월 SW 유지보수 - Z시스템</t>
        </is>
      </c>
      <c r="J1276" s="91" t="inlineStr">
        <is>
          <t>V10011</t>
        </is>
      </c>
      <c r="K1276" s="91" t="inlineStr">
        <is>
          <t>Z시스템</t>
        </is>
      </c>
      <c r="M1276" s="9">
        <f>IF($A1276="","",VALUE($A1276&amp;"")*12+VALUE($B1276&amp;""))</f>
        <v/>
      </c>
      <c r="N1276" s="63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3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3">
        <f>IF($A1276="","",IF(COUNTIF(변동분석!$E$7:$E$506,O1276)&gt;0,"Y","N"))</f>
        <v/>
      </c>
      <c r="W1276" s="63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3">
        <f>IF($A1276="","",IFERROR(INDEX(계정매핑!$E$5:$E$504,MATCH($F1276&amp;"",계정매핑!$A$5:$A$504,0))&amp;"","공통비"))</f>
        <v/>
      </c>
      <c r="AF1276" s="63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45828</v>
      </c>
      <c r="E1277" s="91" t="inlineStr">
        <is>
          <t>KR</t>
        </is>
      </c>
      <c r="F1277" s="91" t="n">
        <v>62101000</v>
      </c>
      <c r="G1277" s="91" t="n">
        <v>1301</v>
      </c>
      <c r="H1277" s="92" t="n">
        <v>191000</v>
      </c>
      <c r="I1277" s="91" t="inlineStr">
        <is>
          <t>6월 국내출장 - M항공</t>
        </is>
      </c>
      <c r="J1277" s="91" t="inlineStr">
        <is>
          <t>V10001</t>
        </is>
      </c>
      <c r="K1277" s="91" t="inlineStr">
        <is>
          <t>M항공</t>
        </is>
      </c>
      <c r="M1277" s="9">
        <f>IF($A1277="","",VALUE($A1277&amp;"")*12+VALUE($B1277&amp;""))</f>
        <v/>
      </c>
      <c r="N1277" s="63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3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3">
        <f>IF($A1277="","",IF(COUNTIF(변동분석!$E$7:$E$506,O1277)&gt;0,"Y","N"))</f>
        <v/>
      </c>
      <c r="W1277" s="63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3">
        <f>IF($A1277="","",IFERROR(INDEX(계정매핑!$E$5:$E$504,MATCH($F1277&amp;"",계정매핑!$A$5:$A$504,0))&amp;"","공통비"))</f>
        <v/>
      </c>
      <c r="AF1277" s="63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45828</v>
      </c>
      <c r="E1278" s="91" t="inlineStr">
        <is>
          <t>KR</t>
        </is>
      </c>
      <c r="F1278" s="91" t="n">
        <v>62101000</v>
      </c>
      <c r="G1278" s="91" t="n">
        <v>1801</v>
      </c>
      <c r="H1278" s="92" t="n">
        <v>172000</v>
      </c>
      <c r="I1278" s="91" t="inlineStr">
        <is>
          <t>6월 국내출장 - M항공</t>
        </is>
      </c>
      <c r="J1278" s="91" t="inlineStr">
        <is>
          <t>V10001</t>
        </is>
      </c>
      <c r="K1278" s="91" t="inlineStr">
        <is>
          <t>M항공</t>
        </is>
      </c>
      <c r="M1278" s="9">
        <f>IF($A1278="","",VALUE($A1278&amp;"")*12+VALUE($B1278&amp;""))</f>
        <v/>
      </c>
      <c r="N1278" s="63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3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3">
        <f>IF($A1278="","",IF(COUNTIF(변동분석!$E$7:$E$506,O1278)&gt;0,"Y","N"))</f>
        <v/>
      </c>
      <c r="W1278" s="63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3">
        <f>IF($A1278="","",IFERROR(INDEX(계정매핑!$E$5:$E$504,MATCH($F1278&amp;"",계정매핑!$A$5:$A$504,0))&amp;"","공통비"))</f>
        <v/>
      </c>
      <c r="AF1278" s="63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45828</v>
      </c>
      <c r="E1279" s="91" t="inlineStr">
        <is>
          <t>KR</t>
        </is>
      </c>
      <c r="F1279" s="91" t="n">
        <v>62201000</v>
      </c>
      <c r="G1279" s="91" t="n">
        <v>1401</v>
      </c>
      <c r="H1279" s="92" t="n">
        <v>117000</v>
      </c>
      <c r="I1279" s="91" t="inlineStr">
        <is>
          <t>6월 통신요금 - O텔레콤</t>
        </is>
      </c>
      <c r="J1279" s="91" t="inlineStr">
        <is>
          <t>V10002</t>
        </is>
      </c>
      <c r="K1279" s="91" t="inlineStr">
        <is>
          <t>O텔레콤</t>
        </is>
      </c>
      <c r="M1279" s="9">
        <f>IF($A1279="","",VALUE($A1279&amp;"")*12+VALUE($B1279&amp;""))</f>
        <v/>
      </c>
      <c r="N1279" s="63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3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3">
        <f>IF($A1279="","",IF(COUNTIF(변동분석!$E$7:$E$506,O1279)&gt;0,"Y","N"))</f>
        <v/>
      </c>
      <c r="W1279" s="63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3">
        <f>IF($A1279="","",IFERROR(INDEX(계정매핑!$E$5:$E$504,MATCH($F1279&amp;"",계정매핑!$A$5:$A$504,0))&amp;"","공통비"))</f>
        <v/>
      </c>
      <c r="AF1279" s="63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45828</v>
      </c>
      <c r="E1280" s="91" t="inlineStr">
        <is>
          <t>KR</t>
        </is>
      </c>
      <c r="F1280" s="91" t="n">
        <v>62201000</v>
      </c>
      <c r="G1280" s="91" t="n">
        <v>1801</v>
      </c>
      <c r="H1280" s="92" t="n">
        <v>4895000</v>
      </c>
      <c r="I1280" s="91" t="inlineStr">
        <is>
          <t>6월 통신요금 - P통신</t>
        </is>
      </c>
      <c r="J1280" s="91" t="inlineStr">
        <is>
          <t>V10013</t>
        </is>
      </c>
      <c r="K1280" s="91" t="inlineStr">
        <is>
          <t>P통신</t>
        </is>
      </c>
      <c r="M1280" s="9">
        <f>IF($A1280="","",VALUE($A1280&amp;"")*12+VALUE($B1280&amp;""))</f>
        <v/>
      </c>
      <c r="N1280" s="63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3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3">
        <f>IF($A1280="","",IF(COUNTIF(변동분석!$E$7:$E$506,O1280)&gt;0,"Y","N"))</f>
        <v/>
      </c>
      <c r="W1280" s="63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3">
        <f>IF($A1280="","",IFERROR(INDEX(계정매핑!$E$5:$E$504,MATCH($F1280&amp;"",계정매핑!$A$5:$A$504,0))&amp;"","공통비"))</f>
        <v/>
      </c>
      <c r="AF1280" s="63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45828</v>
      </c>
      <c r="E1281" s="91" t="inlineStr">
        <is>
          <t>KR</t>
        </is>
      </c>
      <c r="F1281" s="91" t="n">
        <v>62201000</v>
      </c>
      <c r="G1281" s="91" t="n">
        <v>1951</v>
      </c>
      <c r="H1281" s="92" t="n">
        <v>231000</v>
      </c>
      <c r="I1281" s="91" t="inlineStr">
        <is>
          <t>6월 통신요금 - P통신</t>
        </is>
      </c>
      <c r="J1281" s="91" t="inlineStr">
        <is>
          <t>V10013</t>
        </is>
      </c>
      <c r="K1281" s="91" t="inlineStr">
        <is>
          <t>P통신</t>
        </is>
      </c>
      <c r="M1281" s="9">
        <f>IF($A1281="","",VALUE($A1281&amp;"")*12+VALUE($B1281&amp;""))</f>
        <v/>
      </c>
      <c r="N1281" s="63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3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3">
        <f>IF($A1281="","",IF(COUNTIF(변동분석!$E$7:$E$506,O1281)&gt;0,"Y","N"))</f>
        <v/>
      </c>
      <c r="W1281" s="63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3">
        <f>IF($A1281="","",IFERROR(INDEX(계정매핑!$E$5:$E$504,MATCH($F1281&amp;"",계정매핑!$A$5:$A$504,0))&amp;"","공통비"))</f>
        <v/>
      </c>
      <c r="AF1281" s="63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45828</v>
      </c>
      <c r="E1282" s="91" t="inlineStr">
        <is>
          <t>KR</t>
        </is>
      </c>
      <c r="F1282" s="91" t="n">
        <v>62301000</v>
      </c>
      <c r="G1282" s="91" t="n">
        <v>1701</v>
      </c>
      <c r="H1282" s="92" t="n">
        <v>572000</v>
      </c>
      <c r="I1282" s="91" t="inlineStr">
        <is>
          <t>6월 소모품 구입 - R문구</t>
        </is>
      </c>
      <c r="J1282" s="91" t="inlineStr">
        <is>
          <t>V10021</t>
        </is>
      </c>
      <c r="K1282" s="91" t="inlineStr">
        <is>
          <t>R문구</t>
        </is>
      </c>
      <c r="M1282" s="9">
        <f>IF($A1282="","",VALUE($A1282&amp;"")*12+VALUE($B1282&amp;""))</f>
        <v/>
      </c>
      <c r="N1282" s="63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3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3">
        <f>IF($A1282="","",IF(COUNTIF(변동분석!$E$7:$E$506,O1282)&gt;0,"Y","N"))</f>
        <v/>
      </c>
      <c r="W1282" s="63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3">
        <f>IF($A1282="","",IFERROR(INDEX(계정매핑!$E$5:$E$504,MATCH($F1282&amp;"",계정매핑!$A$5:$A$504,0))&amp;"","공통비"))</f>
        <v/>
      </c>
      <c r="AF1282" s="63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45828</v>
      </c>
      <c r="E1283" s="91" t="inlineStr">
        <is>
          <t>KR</t>
        </is>
      </c>
      <c r="F1283" s="91" t="n">
        <v>62501000</v>
      </c>
      <c r="G1283" s="91" t="n">
        <v>1101</v>
      </c>
      <c r="H1283" s="92" t="n">
        <v>174000</v>
      </c>
      <c r="I1283" s="91" t="inlineStr">
        <is>
          <t>6월 회의 다과 - (법인카드)</t>
        </is>
      </c>
      <c r="J1283" s="91" t="inlineStr">
        <is>
          <t>V10009</t>
        </is>
      </c>
      <c r="K1283" s="91" t="inlineStr">
        <is>
          <t>(법인카드)</t>
        </is>
      </c>
      <c r="M1283" s="9">
        <f>IF($A1283="","",VALUE($A1283&amp;"")*12+VALUE($B1283&amp;""))</f>
        <v/>
      </c>
      <c r="N1283" s="63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3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3">
        <f>IF($A1283="","",IF(COUNTIF(변동분석!$E$7:$E$506,O1283)&gt;0,"Y","N"))</f>
        <v/>
      </c>
      <c r="W1283" s="63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3">
        <f>IF($A1283="","",IFERROR(INDEX(계정매핑!$E$5:$E$504,MATCH($F1283&amp;"",계정매핑!$A$5:$A$504,0))&amp;"","공통비"))</f>
        <v/>
      </c>
      <c r="AF1283" s="63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45828</v>
      </c>
      <c r="E1284" s="91" t="inlineStr">
        <is>
          <t>KR</t>
        </is>
      </c>
      <c r="F1284" s="91" t="n">
        <v>62501000</v>
      </c>
      <c r="G1284" s="91" t="n">
        <v>1301</v>
      </c>
      <c r="H1284" s="92" t="n">
        <v>191000</v>
      </c>
      <c r="I1284" s="91" t="inlineStr">
        <is>
          <t>6월 회의 다과 - T케이터링</t>
        </is>
      </c>
      <c r="J1284" s="91" t="inlineStr">
        <is>
          <t>V10005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3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3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3">
        <f>IF($A1284="","",IF(COUNTIF(변동분석!$E$7:$E$506,O1284)&gt;0,"Y","N"))</f>
        <v/>
      </c>
      <c r="W1284" s="63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3">
        <f>IF($A1284="","",IFERROR(INDEX(계정매핑!$E$5:$E$504,MATCH($F1284&amp;"",계정매핑!$A$5:$A$504,0))&amp;"","공통비"))</f>
        <v/>
      </c>
      <c r="AF1284" s="63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45828</v>
      </c>
      <c r="E1285" s="91" t="inlineStr">
        <is>
          <t>KR</t>
        </is>
      </c>
      <c r="F1285" s="91" t="n">
        <v>62902000</v>
      </c>
      <c r="G1285" s="91" t="n">
        <v>1801</v>
      </c>
      <c r="H1285" s="92" t="n">
        <v>1806000</v>
      </c>
      <c r="I1285" s="91" t="inlineStr">
        <is>
          <t>6월 콜 위탁 수수료(건별)</t>
        </is>
      </c>
      <c r="J1285" s="91" t="inlineStr">
        <is>
          <t>V10015</t>
        </is>
      </c>
      <c r="K1285" s="91" t="inlineStr">
        <is>
          <t>J콜센터</t>
        </is>
      </c>
      <c r="M1285" s="9">
        <f>IF($A1285="","",VALUE($A1285&amp;"")*12+VALUE($B1285&amp;""))</f>
        <v/>
      </c>
      <c r="N1285" s="63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3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3">
        <f>IF($A1285="","",IF(COUNTIF(변동분석!$E$7:$E$506,O1285)&gt;0,"Y","N"))</f>
        <v/>
      </c>
      <c r="W1285" s="63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3">
        <f>IF($A1285="","",IFERROR(INDEX(계정매핑!$E$5:$E$504,MATCH($F1285&amp;"",계정매핑!$A$5:$A$504,0))&amp;"","공통비"))</f>
        <v/>
      </c>
      <c r="AF1285" s="63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45828</v>
      </c>
      <c r="E1286" s="91" t="inlineStr">
        <is>
          <t>KR</t>
        </is>
      </c>
      <c r="F1286" s="91" t="n">
        <v>63201000</v>
      </c>
      <c r="G1286" s="91" t="n">
        <v>1601</v>
      </c>
      <c r="H1286" s="92" t="n">
        <v>5728000</v>
      </c>
      <c r="I1286" s="91" t="inlineStr">
        <is>
          <t>6월 차량 유지 - D정비</t>
        </is>
      </c>
      <c r="J1286" s="91" t="inlineStr">
        <is>
          <t>V10024</t>
        </is>
      </c>
      <c r="K1286" s="91" t="inlineStr">
        <is>
          <t>D정비</t>
        </is>
      </c>
      <c r="M1286" s="9">
        <f>IF($A1286="","",VALUE($A1286&amp;"")*12+VALUE($B1286&amp;""))</f>
        <v/>
      </c>
      <c r="N1286" s="63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3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3">
        <f>IF($A1286="","",IF(COUNTIF(변동분석!$E$7:$E$506,O1286)&gt;0,"Y","N"))</f>
        <v/>
      </c>
      <c r="W1286" s="63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3">
        <f>IF($A1286="","",IFERROR(INDEX(계정매핑!$E$5:$E$504,MATCH($F1286&amp;"",계정매핑!$A$5:$A$504,0))&amp;"","공통비"))</f>
        <v/>
      </c>
      <c r="AF1286" s="63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45829</v>
      </c>
      <c r="E1287" s="91" t="inlineStr">
        <is>
          <t>KR</t>
        </is>
      </c>
      <c r="F1287" s="91" t="n">
        <v>62101000</v>
      </c>
      <c r="G1287" s="91" t="n">
        <v>1101</v>
      </c>
      <c r="H1287" s="92" t="n">
        <v>575000</v>
      </c>
      <c r="I1287" s="91" t="inlineStr">
        <is>
          <t>6월 국내출장 - (법인카드)</t>
        </is>
      </c>
      <c r="J1287" s="91" t="inlineStr">
        <is>
          <t>V10009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3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3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3">
        <f>IF($A1287="","",IF(COUNTIF(변동분석!$E$7:$E$506,O1287)&gt;0,"Y","N"))</f>
        <v/>
      </c>
      <c r="W1287" s="63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3">
        <f>IF($A1287="","",IFERROR(INDEX(계정매핑!$E$5:$E$504,MATCH($F1287&amp;"",계정매핑!$A$5:$A$504,0))&amp;"","공통비"))</f>
        <v/>
      </c>
      <c r="AF1287" s="63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45829</v>
      </c>
      <c r="E1288" s="91" t="inlineStr">
        <is>
          <t>KR</t>
        </is>
      </c>
      <c r="F1288" s="91" t="n">
        <v>62101000</v>
      </c>
      <c r="G1288" s="91" t="n">
        <v>1401</v>
      </c>
      <c r="H1288" s="92" t="n">
        <v>505000</v>
      </c>
      <c r="I1288" s="91" t="inlineStr">
        <is>
          <t>6월 국내출장 - (법인카드)</t>
        </is>
      </c>
      <c r="J1288" s="91" t="inlineStr">
        <is>
          <t>V10009</t>
        </is>
      </c>
      <c r="K1288" s="91" t="inlineStr">
        <is>
          <t>(법인카드)</t>
        </is>
      </c>
      <c r="M1288" s="9">
        <f>IF($A1288="","",VALUE($A1288&amp;"")*12+VALUE($B1288&amp;""))</f>
        <v/>
      </c>
      <c r="N1288" s="63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3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3">
        <f>IF($A1288="","",IF(COUNTIF(변동분석!$E$7:$E$506,O1288)&gt;0,"Y","N"))</f>
        <v/>
      </c>
      <c r="W1288" s="63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3">
        <f>IF($A1288="","",IFERROR(INDEX(계정매핑!$E$5:$E$504,MATCH($F1288&amp;"",계정매핑!$A$5:$A$504,0))&amp;"","공통비"))</f>
        <v/>
      </c>
      <c r="AF1288" s="63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45829</v>
      </c>
      <c r="E1289" s="91" t="inlineStr">
        <is>
          <t>KR</t>
        </is>
      </c>
      <c r="F1289" s="91" t="n">
        <v>62101000</v>
      </c>
      <c r="G1289" s="91" t="n">
        <v>1701</v>
      </c>
      <c r="H1289" s="92" t="n">
        <v>145000</v>
      </c>
      <c r="I1289" s="91" t="inlineStr">
        <is>
          <t>6월 국내출장 - (법인카드)</t>
        </is>
      </c>
      <c r="J1289" s="91" t="inlineStr">
        <is>
          <t>V10009</t>
        </is>
      </c>
      <c r="K1289" s="91" t="inlineStr">
        <is>
          <t>(법인카드)</t>
        </is>
      </c>
      <c r="M1289" s="9">
        <f>IF($A1289="","",VALUE($A1289&amp;"")*12+VALUE($B1289&amp;""))</f>
        <v/>
      </c>
      <c r="N1289" s="63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3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3">
        <f>IF($A1289="","",IF(COUNTIF(변동분석!$E$7:$E$506,O1289)&gt;0,"Y","N"))</f>
        <v/>
      </c>
      <c r="W1289" s="63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3">
        <f>IF($A1289="","",IFERROR(INDEX(계정매핑!$E$5:$E$504,MATCH($F1289&amp;"",계정매핑!$A$5:$A$504,0))&amp;"","공통비"))</f>
        <v/>
      </c>
      <c r="AF1289" s="63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45829</v>
      </c>
      <c r="E1290" s="91" t="inlineStr">
        <is>
          <t>KR</t>
        </is>
      </c>
      <c r="F1290" s="91" t="n">
        <v>62102000</v>
      </c>
      <c r="G1290" s="91" t="n">
        <v>1101</v>
      </c>
      <c r="H1290" s="92" t="n">
        <v>107000</v>
      </c>
      <c r="I1290" s="91" t="inlineStr">
        <is>
          <t>6월 해외출장 - M항공</t>
        </is>
      </c>
      <c r="J1290" s="91" t="inlineStr">
        <is>
          <t>V10001</t>
        </is>
      </c>
      <c r="K1290" s="91" t="inlineStr">
        <is>
          <t>M항공</t>
        </is>
      </c>
      <c r="M1290" s="9">
        <f>IF($A1290="","",VALUE($A1290&amp;"")*12+VALUE($B1290&amp;""))</f>
        <v/>
      </c>
      <c r="N1290" s="63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3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3">
        <f>IF($A1290="","",IF(COUNTIF(변동분석!$E$7:$E$506,O1290)&gt;0,"Y","N"))</f>
        <v/>
      </c>
      <c r="W1290" s="63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3">
        <f>IF($A1290="","",IFERROR(INDEX(계정매핑!$E$5:$E$504,MATCH($F1290&amp;"",계정매핑!$A$5:$A$504,0))&amp;"","공통비"))</f>
        <v/>
      </c>
      <c r="AF1290" s="63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45829</v>
      </c>
      <c r="E1291" s="91" t="inlineStr">
        <is>
          <t>KR</t>
        </is>
      </c>
      <c r="F1291" s="91" t="n">
        <v>62301000</v>
      </c>
      <c r="G1291" s="91" t="n">
        <v>1601</v>
      </c>
      <c r="H1291" s="92" t="n">
        <v>301000</v>
      </c>
      <c r="I1291" s="91" t="inlineStr">
        <is>
          <t>6월 소모품 구입 - R문구</t>
        </is>
      </c>
      <c r="J1291" s="91" t="inlineStr">
        <is>
          <t>V10021</t>
        </is>
      </c>
      <c r="K1291" s="91" t="inlineStr">
        <is>
          <t>R문구</t>
        </is>
      </c>
      <c r="M1291" s="9">
        <f>IF($A1291="","",VALUE($A1291&amp;"")*12+VALUE($B1291&amp;""))</f>
        <v/>
      </c>
      <c r="N1291" s="63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3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3">
        <f>IF($A1291="","",IF(COUNTIF(변동분석!$E$7:$E$506,O1291)&gt;0,"Y","N"))</f>
        <v/>
      </c>
      <c r="W1291" s="63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3">
        <f>IF($A1291="","",IFERROR(INDEX(계정매핑!$E$5:$E$504,MATCH($F1291&amp;"",계정매핑!$A$5:$A$504,0))&amp;"","공통비"))</f>
        <v/>
      </c>
      <c r="AF1291" s="63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45829</v>
      </c>
      <c r="E1292" s="91" t="inlineStr">
        <is>
          <t>KR</t>
        </is>
      </c>
      <c r="F1292" s="91" t="n">
        <v>62902000</v>
      </c>
      <c r="G1292" s="91" t="n">
        <v>1401</v>
      </c>
      <c r="H1292" s="92" t="n">
        <v>1290000</v>
      </c>
      <c r="I1292" s="91" t="inlineStr">
        <is>
          <t>6월 업무 위탁 수수료 - X서비스</t>
        </is>
      </c>
      <c r="J1292" s="91" t="inlineStr">
        <is>
          <t>V10019</t>
        </is>
      </c>
      <c r="K1292" s="91" t="inlineStr">
        <is>
          <t>X서비스</t>
        </is>
      </c>
      <c r="M1292" s="9">
        <f>IF($A1292="","",VALUE($A1292&amp;"")*12+VALUE($B1292&amp;""))</f>
        <v/>
      </c>
      <c r="N1292" s="63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3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3">
        <f>IF($A1292="","",IF(COUNTIF(변동분석!$E$7:$E$506,O1292)&gt;0,"Y","N"))</f>
        <v/>
      </c>
      <c r="W1292" s="63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3">
        <f>IF($A1292="","",IFERROR(INDEX(계정매핑!$E$5:$E$504,MATCH($F1292&amp;"",계정매핑!$A$5:$A$504,0))&amp;"","공통비"))</f>
        <v/>
      </c>
      <c r="AF1292" s="63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45829</v>
      </c>
      <c r="E1293" s="91" t="inlineStr">
        <is>
          <t>KR</t>
        </is>
      </c>
      <c r="F1293" s="91" t="n">
        <v>62902000</v>
      </c>
      <c r="G1293" s="91" t="n">
        <v>1951</v>
      </c>
      <c r="H1293" s="92" t="n">
        <v>1659000</v>
      </c>
      <c r="I1293" s="91" t="inlineStr">
        <is>
          <t>6월 업무 위탁 수수료 - J콜센터</t>
        </is>
      </c>
      <c r="J1293" s="91" t="inlineStr">
        <is>
          <t>V10015</t>
        </is>
      </c>
      <c r="K1293" s="91" t="inlineStr">
        <is>
          <t>J콜센터</t>
        </is>
      </c>
      <c r="M1293" s="9">
        <f>IF($A1293="","",VALUE($A1293&amp;"")*12+VALUE($B1293&amp;""))</f>
        <v/>
      </c>
      <c r="N1293" s="63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3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3">
        <f>IF($A1293="","",IF(COUNTIF(변동분석!$E$7:$E$506,O1293)&gt;0,"Y","N"))</f>
        <v/>
      </c>
      <c r="W1293" s="63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3">
        <f>IF($A1293="","",IFERROR(INDEX(계정매핑!$E$5:$E$504,MATCH($F1293&amp;"",계정매핑!$A$5:$A$504,0))&amp;"","공통비"))</f>
        <v/>
      </c>
      <c r="AF1293" s="63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45830</v>
      </c>
      <c r="E1294" s="91" t="inlineStr">
        <is>
          <t>KR</t>
        </is>
      </c>
      <c r="F1294" s="91" t="n">
        <v>62101000</v>
      </c>
      <c r="G1294" s="91" t="n">
        <v>1801</v>
      </c>
      <c r="H1294" s="92" t="n">
        <v>243000</v>
      </c>
      <c r="I1294" s="91" t="inlineStr">
        <is>
          <t>6월 국내출장 - M항공</t>
        </is>
      </c>
      <c r="J1294" s="91" t="inlineStr">
        <is>
          <t>V10001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3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3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3">
        <f>IF($A1294="","",IF(COUNTIF(변동분석!$E$7:$E$506,O1294)&gt;0,"Y","N"))</f>
        <v/>
      </c>
      <c r="W1294" s="63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3">
        <f>IF($A1294="","",IFERROR(INDEX(계정매핑!$E$5:$E$504,MATCH($F1294&amp;"",계정매핑!$A$5:$A$504,0))&amp;"","공통비"))</f>
        <v/>
      </c>
      <c r="AF1294" s="63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45830</v>
      </c>
      <c r="E1295" s="91" t="inlineStr">
        <is>
          <t>KR</t>
        </is>
      </c>
      <c r="F1295" s="91" t="n">
        <v>62102000</v>
      </c>
      <c r="G1295" s="91" t="n">
        <v>1501</v>
      </c>
      <c r="H1295" s="92" t="n">
        <v>199000</v>
      </c>
      <c r="I1295" s="91" t="inlineStr">
        <is>
          <t>6월 해외출장 - N호텔</t>
        </is>
      </c>
      <c r="J1295" s="91" t="inlineStr">
        <is>
          <t>V10008</t>
        </is>
      </c>
      <c r="K1295" s="91" t="inlineStr">
        <is>
          <t>N호텔</t>
        </is>
      </c>
      <c r="M1295" s="9">
        <f>IF($A1295="","",VALUE($A1295&amp;"")*12+VALUE($B1295&amp;""))</f>
        <v/>
      </c>
      <c r="N1295" s="63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3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3">
        <f>IF($A1295="","",IF(COUNTIF(변동분석!$E$7:$E$506,O1295)&gt;0,"Y","N"))</f>
        <v/>
      </c>
      <c r="W1295" s="63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3">
        <f>IF($A1295="","",IFERROR(INDEX(계정매핑!$E$5:$E$504,MATCH($F1295&amp;"",계정매핑!$A$5:$A$504,0))&amp;"","공통비"))</f>
        <v/>
      </c>
      <c r="AF1295" s="63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45830</v>
      </c>
      <c r="E1296" s="91" t="inlineStr">
        <is>
          <t>KR</t>
        </is>
      </c>
      <c r="F1296" s="91" t="n">
        <v>62102000</v>
      </c>
      <c r="G1296" s="91" t="n">
        <v>1601</v>
      </c>
      <c r="H1296" s="92" t="n">
        <v>583000</v>
      </c>
      <c r="I1296" s="91" t="inlineStr">
        <is>
          <t>6월 해외출장 - N호텔</t>
        </is>
      </c>
      <c r="J1296" s="91" t="inlineStr">
        <is>
          <t>V10008</t>
        </is>
      </c>
      <c r="K1296" s="91" t="inlineStr">
        <is>
          <t>N호텔</t>
        </is>
      </c>
      <c r="M1296" s="9">
        <f>IF($A1296="","",VALUE($A1296&amp;"")*12+VALUE($B1296&amp;""))</f>
        <v/>
      </c>
      <c r="N1296" s="63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3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3">
        <f>IF($A1296="","",IF(COUNTIF(변동분석!$E$7:$E$506,O1296)&gt;0,"Y","N"))</f>
        <v/>
      </c>
      <c r="W1296" s="63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3">
        <f>IF($A1296="","",IFERROR(INDEX(계정매핑!$E$5:$E$504,MATCH($F1296&amp;"",계정매핑!$A$5:$A$504,0))&amp;"","공통비"))</f>
        <v/>
      </c>
      <c r="AF1296" s="63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45830</v>
      </c>
      <c r="E1297" s="91" t="inlineStr">
        <is>
          <t>KR</t>
        </is>
      </c>
      <c r="F1297" s="91" t="n">
        <v>62201000</v>
      </c>
      <c r="G1297" s="91" t="n">
        <v>1201</v>
      </c>
      <c r="H1297" s="92" t="n">
        <v>145000</v>
      </c>
      <c r="I1297" s="91" t="inlineStr">
        <is>
          <t>6월 통신요금 - P통신</t>
        </is>
      </c>
      <c r="J1297" s="91" t="inlineStr">
        <is>
          <t>V10013</t>
        </is>
      </c>
      <c r="K1297" s="91" t="inlineStr">
        <is>
          <t>P통신</t>
        </is>
      </c>
      <c r="M1297" s="9">
        <f>IF($A1297="","",VALUE($A1297&amp;"")*12+VALUE($B1297&amp;""))</f>
        <v/>
      </c>
      <c r="N1297" s="63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3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3">
        <f>IF($A1297="","",IF(COUNTIF(변동분석!$E$7:$E$506,O1297)&gt;0,"Y","N"))</f>
        <v/>
      </c>
      <c r="W1297" s="63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3">
        <f>IF($A1297="","",IFERROR(INDEX(계정매핑!$E$5:$E$504,MATCH($F1297&amp;"",계정매핑!$A$5:$A$504,0))&amp;"","공통비"))</f>
        <v/>
      </c>
      <c r="AF1297" s="63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45830</v>
      </c>
      <c r="E1298" s="91" t="inlineStr">
        <is>
          <t>KR</t>
        </is>
      </c>
      <c r="F1298" s="91" t="n">
        <v>62201000</v>
      </c>
      <c r="G1298" s="91" t="n">
        <v>1801</v>
      </c>
      <c r="H1298" s="92" t="n">
        <v>3766000</v>
      </c>
      <c r="I1298" s="91" t="inlineStr">
        <is>
          <t>6월 통신요금 - P통신</t>
        </is>
      </c>
      <c r="J1298" s="91" t="inlineStr">
        <is>
          <t>V10013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3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3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3">
        <f>IF($A1298="","",IF(COUNTIF(변동분석!$E$7:$E$506,O1298)&gt;0,"Y","N"))</f>
        <v/>
      </c>
      <c r="W1298" s="63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3">
        <f>IF($A1298="","",IFERROR(INDEX(계정매핑!$E$5:$E$504,MATCH($F1298&amp;"",계정매핑!$A$5:$A$504,0))&amp;"","공통비"))</f>
        <v/>
      </c>
      <c r="AF1298" s="63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45830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260000</v>
      </c>
      <c r="I1299" s="91" t="inlineStr">
        <is>
          <t>6월 통신요금 - O텔레콤</t>
        </is>
      </c>
      <c r="J1299" s="91" t="inlineStr">
        <is>
          <t>V10002</t>
        </is>
      </c>
      <c r="K1299" s="91" t="inlineStr">
        <is>
          <t>O텔레콤</t>
        </is>
      </c>
      <c r="M1299" s="9">
        <f>IF($A1299="","",VALUE($A1299&amp;"")*12+VALUE($B1299&amp;""))</f>
        <v/>
      </c>
      <c r="N1299" s="63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3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3">
        <f>IF($A1299="","",IF(COUNTIF(변동분석!$E$7:$E$506,O1299)&gt;0,"Y","N"))</f>
        <v/>
      </c>
      <c r="W1299" s="63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3">
        <f>IF($A1299="","",IFERROR(INDEX(계정매핑!$E$5:$E$504,MATCH($F1299&amp;"",계정매핑!$A$5:$A$504,0))&amp;"","공통비"))</f>
        <v/>
      </c>
      <c r="AF1299" s="63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45830</v>
      </c>
      <c r="E1300" s="91" t="inlineStr">
        <is>
          <t>KR</t>
        </is>
      </c>
      <c r="F1300" s="91" t="n">
        <v>62401000</v>
      </c>
      <c r="G1300" s="91" t="n">
        <v>1801</v>
      </c>
      <c r="H1300" s="92" t="n">
        <v>2984000</v>
      </c>
      <c r="I1300" s="91" t="inlineStr">
        <is>
          <t>6월 인쇄물 제작 - S출판</t>
        </is>
      </c>
      <c r="J1300" s="91" t="inlineStr">
        <is>
          <t>V10014</t>
        </is>
      </c>
      <c r="K1300" s="91" t="inlineStr">
        <is>
          <t>S출판</t>
        </is>
      </c>
      <c r="M1300" s="9">
        <f>IF($A1300="","",VALUE($A1300&amp;"")*12+VALUE($B1300&amp;""))</f>
        <v/>
      </c>
      <c r="N1300" s="63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3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3">
        <f>IF($A1300="","",IF(COUNTIF(변동분석!$E$7:$E$506,O1300)&gt;0,"Y","N"))</f>
        <v/>
      </c>
      <c r="W1300" s="63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3">
        <f>IF($A1300="","",IFERROR(INDEX(계정매핑!$E$5:$E$504,MATCH($F1300&amp;"",계정매핑!$A$5:$A$504,0))&amp;"","공통비"))</f>
        <v/>
      </c>
      <c r="AF1300" s="63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45830</v>
      </c>
      <c r="E1301" s="91" t="inlineStr">
        <is>
          <t>KR</t>
        </is>
      </c>
      <c r="F1301" s="91" t="n">
        <v>62501000</v>
      </c>
      <c r="G1301" s="91" t="n">
        <v>1201</v>
      </c>
      <c r="H1301" s="92" t="n">
        <v>73000</v>
      </c>
      <c r="I1301" s="91" t="inlineStr">
        <is>
          <t>6월 회의 다과 - T케이터링</t>
        </is>
      </c>
      <c r="J1301" s="91" t="inlineStr">
        <is>
          <t>V10005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3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3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3">
        <f>IF($A1301="","",IF(COUNTIF(변동분석!$E$7:$E$506,O1301)&gt;0,"Y","N"))</f>
        <v/>
      </c>
      <c r="W1301" s="63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3">
        <f>IF($A1301="","",IFERROR(INDEX(계정매핑!$E$5:$E$504,MATCH($F1301&amp;"",계정매핑!$A$5:$A$504,0))&amp;"","공통비"))</f>
        <v/>
      </c>
      <c r="AF1301" s="63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45830</v>
      </c>
      <c r="E1302" s="91" t="inlineStr">
        <is>
          <t>KR</t>
        </is>
      </c>
      <c r="F1302" s="91" t="n">
        <v>62901000</v>
      </c>
      <c r="G1302" s="91" t="n">
        <v>1401</v>
      </c>
      <c r="H1302" s="92" t="n">
        <v>8922000</v>
      </c>
      <c r="I1302" s="91" t="inlineStr">
        <is>
          <t>6월 자문 수수료 - W컨설팅</t>
        </is>
      </c>
      <c r="J1302" s="91" t="inlineStr">
        <is>
          <t>V10006</t>
        </is>
      </c>
      <c r="K1302" s="91" t="inlineStr">
        <is>
          <t>W컨설팅</t>
        </is>
      </c>
      <c r="M1302" s="9">
        <f>IF($A1302="","",VALUE($A1302&amp;"")*12+VALUE($B1302&amp;""))</f>
        <v/>
      </c>
      <c r="N1302" s="63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3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3">
        <f>IF($A1302="","",IF(COUNTIF(변동분석!$E$7:$E$506,O1302)&gt;0,"Y","N"))</f>
        <v/>
      </c>
      <c r="W1302" s="63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3">
        <f>IF($A1302="","",IFERROR(INDEX(계정매핑!$E$5:$E$504,MATCH($F1302&amp;"",계정매핑!$A$5:$A$504,0))&amp;"","공통비"))</f>
        <v/>
      </c>
      <c r="AF1302" s="63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45830</v>
      </c>
      <c r="E1303" s="91" t="inlineStr">
        <is>
          <t>KR</t>
        </is>
      </c>
      <c r="F1303" s="91" t="n">
        <v>62901000</v>
      </c>
      <c r="G1303" s="91" t="n">
        <v>1801</v>
      </c>
      <c r="H1303" s="92" t="n">
        <v>12070000</v>
      </c>
      <c r="I1303" s="91" t="inlineStr">
        <is>
          <t>6월 자문 수수료 - W컨설팅</t>
        </is>
      </c>
      <c r="J1303" s="91" t="inlineStr">
        <is>
          <t>V10006</t>
        </is>
      </c>
      <c r="K1303" s="91" t="inlineStr">
        <is>
          <t>W컨설팅</t>
        </is>
      </c>
      <c r="M1303" s="9">
        <f>IF($A1303="","",VALUE($A1303&amp;"")*12+VALUE($B1303&amp;""))</f>
        <v/>
      </c>
      <c r="N1303" s="63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3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3">
        <f>IF($A1303="","",IF(COUNTIF(변동분석!$E$7:$E$506,O1303)&gt;0,"Y","N"))</f>
        <v/>
      </c>
      <c r="W1303" s="63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3">
        <f>IF($A1303="","",IFERROR(INDEX(계정매핑!$E$5:$E$504,MATCH($F1303&amp;"",계정매핑!$A$5:$A$504,0))&amp;"","공통비"))</f>
        <v/>
      </c>
      <c r="AF1303" s="63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45830</v>
      </c>
      <c r="E1304" s="91" t="inlineStr">
        <is>
          <t>KR</t>
        </is>
      </c>
      <c r="F1304" s="91" t="n">
        <v>62902000</v>
      </c>
      <c r="G1304" s="91" t="n">
        <v>1201</v>
      </c>
      <c r="H1304" s="92" t="n">
        <v>3023000</v>
      </c>
      <c r="I1304" s="91" t="inlineStr">
        <is>
          <t>6월 업무 위탁 수수료 - X서비스</t>
        </is>
      </c>
      <c r="J1304" s="91" t="inlineStr">
        <is>
          <t>V10019</t>
        </is>
      </c>
      <c r="K1304" s="91" t="inlineStr">
        <is>
          <t>X서비스</t>
        </is>
      </c>
      <c r="M1304" s="9">
        <f>IF($A1304="","",VALUE($A1304&amp;"")*12+VALUE($B1304&amp;""))</f>
        <v/>
      </c>
      <c r="N1304" s="63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3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3">
        <f>IF($A1304="","",IF(COUNTIF(변동분석!$E$7:$E$506,O1304)&gt;0,"Y","N"))</f>
        <v/>
      </c>
      <c r="W1304" s="63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3">
        <f>IF($A1304="","",IFERROR(INDEX(계정매핑!$E$5:$E$504,MATCH($F1304&amp;"",계정매핑!$A$5:$A$504,0))&amp;"","공통비"))</f>
        <v/>
      </c>
      <c r="AF1304" s="63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45830</v>
      </c>
      <c r="E1305" s="91" t="inlineStr">
        <is>
          <t>KR</t>
        </is>
      </c>
      <c r="F1305" s="91" t="n">
        <v>63502000</v>
      </c>
      <c r="G1305" s="91" t="n">
        <v>1901</v>
      </c>
      <c r="H1305" s="92" t="n">
        <v>148455000</v>
      </c>
      <c r="I1305" s="91" t="inlineStr">
        <is>
          <t>6월 유지수수료 - CC금융서비스</t>
        </is>
      </c>
      <c r="J1305" s="91" t="inlineStr">
        <is>
          <t>V10028</t>
        </is>
      </c>
      <c r="K1305" s="91" t="inlineStr">
        <is>
          <t>CC금융서비스</t>
        </is>
      </c>
      <c r="M1305" s="9">
        <f>IF($A1305="","",VALUE($A1305&amp;"")*12+VALUE($B1305&amp;""))</f>
        <v/>
      </c>
      <c r="N1305" s="63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3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3">
        <f>IF($A1305="","",IF(COUNTIF(변동분석!$E$7:$E$506,O1305)&gt;0,"Y","N"))</f>
        <v/>
      </c>
      <c r="W1305" s="63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3">
        <f>IF($A1305="","",IFERROR(INDEX(계정매핑!$E$5:$E$504,MATCH($F1305&amp;"",계정매핑!$A$5:$A$504,0))&amp;"","공통비"))</f>
        <v/>
      </c>
      <c r="AF1305" s="63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45831</v>
      </c>
      <c r="E1306" s="91" t="inlineStr">
        <is>
          <t>KR</t>
        </is>
      </c>
      <c r="F1306" s="91" t="n">
        <v>62101000</v>
      </c>
      <c r="G1306" s="91" t="n">
        <v>1501</v>
      </c>
      <c r="H1306" s="92" t="n">
        <v>540000</v>
      </c>
      <c r="I1306" s="91" t="inlineStr">
        <is>
          <t>6월 국내출장 - M항공</t>
        </is>
      </c>
      <c r="J1306" s="91" t="inlineStr">
        <is>
          <t>V10001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3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3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3">
        <f>IF($A1306="","",IF(COUNTIF(변동분석!$E$7:$E$506,O1306)&gt;0,"Y","N"))</f>
        <v/>
      </c>
      <c r="W1306" s="63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3">
        <f>IF($A1306="","",IFERROR(INDEX(계정매핑!$E$5:$E$504,MATCH($F1306&amp;"",계정매핑!$A$5:$A$504,0))&amp;"","공통비"))</f>
        <v/>
      </c>
      <c r="AF1306" s="63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45831</v>
      </c>
      <c r="E1307" s="91" t="inlineStr">
        <is>
          <t>KR</t>
        </is>
      </c>
      <c r="F1307" s="91" t="n">
        <v>62101000</v>
      </c>
      <c r="G1307" s="91" t="n">
        <v>1601</v>
      </c>
      <c r="H1307" s="92" t="n">
        <v>1579000</v>
      </c>
      <c r="I1307" s="91" t="inlineStr">
        <is>
          <t>6월 국내출장 - M항공</t>
        </is>
      </c>
      <c r="J1307" s="91" t="inlineStr">
        <is>
          <t>V10001</t>
        </is>
      </c>
      <c r="K1307" s="91" t="inlineStr">
        <is>
          <t>M항공</t>
        </is>
      </c>
      <c r="M1307" s="9">
        <f>IF($A1307="","",VALUE($A1307&amp;"")*12+VALUE($B1307&amp;""))</f>
        <v/>
      </c>
      <c r="N1307" s="63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3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3">
        <f>IF($A1307="","",IF(COUNTIF(변동분석!$E$7:$E$506,O1307)&gt;0,"Y","N"))</f>
        <v/>
      </c>
      <c r="W1307" s="63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3">
        <f>IF($A1307="","",IFERROR(INDEX(계정매핑!$E$5:$E$504,MATCH($F1307&amp;"",계정매핑!$A$5:$A$504,0))&amp;"","공통비"))</f>
        <v/>
      </c>
      <c r="AF1307" s="63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45831</v>
      </c>
      <c r="E1308" s="91" t="inlineStr">
        <is>
          <t>KR</t>
        </is>
      </c>
      <c r="F1308" s="91" t="n">
        <v>62101000</v>
      </c>
      <c r="G1308" s="91" t="n">
        <v>1801</v>
      </c>
      <c r="H1308" s="92" t="n">
        <v>176000</v>
      </c>
      <c r="I1308" s="91" t="inlineStr">
        <is>
          <t>6월 국내출장 - L여행사</t>
        </is>
      </c>
      <c r="J1308" s="91" t="inlineStr">
        <is>
          <t>V10017</t>
        </is>
      </c>
      <c r="K1308" s="91" t="inlineStr">
        <is>
          <t>L여행사</t>
        </is>
      </c>
      <c r="M1308" s="9">
        <f>IF($A1308="","",VALUE($A1308&amp;"")*12+VALUE($B1308&amp;""))</f>
        <v/>
      </c>
      <c r="N1308" s="63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3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3">
        <f>IF($A1308="","",IF(COUNTIF(변동분석!$E$7:$E$506,O1308)&gt;0,"Y","N"))</f>
        <v/>
      </c>
      <c r="W1308" s="63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3">
        <f>IF($A1308="","",IFERROR(INDEX(계정매핑!$E$5:$E$504,MATCH($F1308&amp;"",계정매핑!$A$5:$A$504,0))&amp;"","공통비"))</f>
        <v/>
      </c>
      <c r="AF1308" s="63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45831</v>
      </c>
      <c r="E1309" s="91" t="inlineStr">
        <is>
          <t>KR</t>
        </is>
      </c>
      <c r="F1309" s="91" t="n">
        <v>62301000</v>
      </c>
      <c r="G1309" s="91" t="n">
        <v>1701</v>
      </c>
      <c r="H1309" s="92" t="n">
        <v>318000</v>
      </c>
      <c r="I1309" s="91" t="inlineStr">
        <is>
          <t>6월 소모품 구입 - Q오피스</t>
        </is>
      </c>
      <c r="J1309" s="91" t="inlineStr">
        <is>
          <t>V10003</t>
        </is>
      </c>
      <c r="K1309" s="91" t="inlineStr">
        <is>
          <t>Q오피스</t>
        </is>
      </c>
      <c r="M1309" s="9">
        <f>IF($A1309="","",VALUE($A1309&amp;"")*12+VALUE($B1309&amp;""))</f>
        <v/>
      </c>
      <c r="N1309" s="63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3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3">
        <f>IF($A1309="","",IF(COUNTIF(변동분석!$E$7:$E$506,O1309)&gt;0,"Y","N"))</f>
        <v/>
      </c>
      <c r="W1309" s="63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3">
        <f>IF($A1309="","",IFERROR(INDEX(계정매핑!$E$5:$E$504,MATCH($F1309&amp;"",계정매핑!$A$5:$A$504,0))&amp;"","공통비"))</f>
        <v/>
      </c>
      <c r="AF1309" s="63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45831</v>
      </c>
      <c r="E1310" s="91" t="inlineStr">
        <is>
          <t>KR</t>
        </is>
      </c>
      <c r="F1310" s="91" t="n">
        <v>62401000</v>
      </c>
      <c r="G1310" s="91" t="n">
        <v>1801</v>
      </c>
      <c r="H1310" s="92" t="n">
        <v>4226000</v>
      </c>
      <c r="I1310" s="91" t="inlineStr">
        <is>
          <t>6월 인쇄물 제작 - G인쇄</t>
        </is>
      </c>
      <c r="J1310" s="91" t="inlineStr">
        <is>
          <t>V10004</t>
        </is>
      </c>
      <c r="K1310" s="91" t="inlineStr">
        <is>
          <t>G인쇄</t>
        </is>
      </c>
      <c r="M1310" s="9">
        <f>IF($A1310="","",VALUE($A1310&amp;"")*12+VALUE($B1310&amp;""))</f>
        <v/>
      </c>
      <c r="N1310" s="63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3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3">
        <f>IF($A1310="","",IF(COUNTIF(변동분석!$E$7:$E$506,O1310)&gt;0,"Y","N"))</f>
        <v/>
      </c>
      <c r="W1310" s="63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3">
        <f>IF($A1310="","",IFERROR(INDEX(계정매핑!$E$5:$E$504,MATCH($F1310&amp;"",계정매핑!$A$5:$A$504,0))&amp;"","공통비"))</f>
        <v/>
      </c>
      <c r="AF1310" s="63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45831</v>
      </c>
      <c r="E1311" s="91" t="inlineStr">
        <is>
          <t>KR</t>
        </is>
      </c>
      <c r="F1311" s="91" t="n">
        <v>62801000</v>
      </c>
      <c r="G1311" s="91" t="n">
        <v>1301</v>
      </c>
      <c r="H1311" s="92" t="n">
        <v>5357000</v>
      </c>
      <c r="I1311" s="91" t="inlineStr">
        <is>
          <t>6월 사내교육 - U에듀</t>
        </is>
      </c>
      <c r="J1311" s="91" t="inlineStr">
        <is>
          <t>V10030</t>
        </is>
      </c>
      <c r="K1311" s="91" t="inlineStr">
        <is>
          <t>U에듀</t>
        </is>
      </c>
      <c r="M1311" s="9">
        <f>IF($A1311="","",VALUE($A1311&amp;"")*12+VALUE($B1311&amp;""))</f>
        <v/>
      </c>
      <c r="N1311" s="63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3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3">
        <f>IF($A1311="","",IF(COUNTIF(변동분석!$E$7:$E$506,O1311)&gt;0,"Y","N"))</f>
        <v/>
      </c>
      <c r="W1311" s="63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3">
        <f>IF($A1311="","",IFERROR(INDEX(계정매핑!$E$5:$E$504,MATCH($F1311&amp;"",계정매핑!$A$5:$A$504,0))&amp;"","공통비"))</f>
        <v/>
      </c>
      <c r="AF1311" s="63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45832</v>
      </c>
      <c r="E1312" s="91" t="inlineStr">
        <is>
          <t>KR</t>
        </is>
      </c>
      <c r="F1312" s="91" t="n">
        <v>62102000</v>
      </c>
      <c r="G1312" s="91" t="n">
        <v>1801</v>
      </c>
      <c r="H1312" s="92" t="n">
        <v>42000</v>
      </c>
      <c r="I1312" s="91" t="inlineStr">
        <is>
          <t>6월 해외출장 - N호텔</t>
        </is>
      </c>
      <c r="J1312" s="91" t="inlineStr">
        <is>
          <t>V10008</t>
        </is>
      </c>
      <c r="K1312" s="91" t="inlineStr">
        <is>
          <t>N호텔</t>
        </is>
      </c>
      <c r="M1312" s="9">
        <f>IF($A1312="","",VALUE($A1312&amp;"")*12+VALUE($B1312&amp;""))</f>
        <v/>
      </c>
      <c r="N1312" s="63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3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3">
        <f>IF($A1312="","",IF(COUNTIF(변동분석!$E$7:$E$506,O1312)&gt;0,"Y","N"))</f>
        <v/>
      </c>
      <c r="W1312" s="63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3">
        <f>IF($A1312="","",IFERROR(INDEX(계정매핑!$E$5:$E$504,MATCH($F1312&amp;"",계정매핑!$A$5:$A$504,0))&amp;"","공통비"))</f>
        <v/>
      </c>
      <c r="AF1312" s="63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45832</v>
      </c>
      <c r="E1313" s="91" t="inlineStr">
        <is>
          <t>KR</t>
        </is>
      </c>
      <c r="F1313" s="91" t="n">
        <v>62201000</v>
      </c>
      <c r="G1313" s="91" t="n">
        <v>1401</v>
      </c>
      <c r="H1313" s="92" t="n">
        <v>168000</v>
      </c>
      <c r="I1313" s="91" t="inlineStr">
        <is>
          <t>6월 통신요금 - O텔레콤</t>
        </is>
      </c>
      <c r="J1313" s="91" t="inlineStr">
        <is>
          <t>V10002</t>
        </is>
      </c>
      <c r="K1313" s="91" t="inlineStr">
        <is>
          <t>O텔레콤</t>
        </is>
      </c>
      <c r="M1313" s="9">
        <f>IF($A1313="","",VALUE($A1313&amp;"")*12+VALUE($B1313&amp;""))</f>
        <v/>
      </c>
      <c r="N1313" s="63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3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3">
        <f>IF($A1313="","",IF(COUNTIF(변동분석!$E$7:$E$506,O1313)&gt;0,"Y","N"))</f>
        <v/>
      </c>
      <c r="W1313" s="63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3">
        <f>IF($A1313="","",IFERROR(INDEX(계정매핑!$E$5:$E$504,MATCH($F1313&amp;"",계정매핑!$A$5:$A$504,0))&amp;"","공통비"))</f>
        <v/>
      </c>
      <c r="AF1313" s="63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45832</v>
      </c>
      <c r="E1314" s="91" t="inlineStr">
        <is>
          <t>KR</t>
        </is>
      </c>
      <c r="F1314" s="91" t="n">
        <v>62201000</v>
      </c>
      <c r="G1314" s="91" t="n">
        <v>1601</v>
      </c>
      <c r="H1314" s="92" t="n">
        <v>1049000</v>
      </c>
      <c r="I1314" s="91" t="inlineStr">
        <is>
          <t>6월 통신요금 - P통신</t>
        </is>
      </c>
      <c r="J1314" s="91" t="inlineStr">
        <is>
          <t>V10013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3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3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3">
        <f>IF($A1314="","",IF(COUNTIF(변동분석!$E$7:$E$506,O1314)&gt;0,"Y","N"))</f>
        <v/>
      </c>
      <c r="W1314" s="63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3">
        <f>IF($A1314="","",IFERROR(INDEX(계정매핑!$E$5:$E$504,MATCH($F1314&amp;"",계정매핑!$A$5:$A$504,0))&amp;"","공통비"))</f>
        <v/>
      </c>
      <c r="AF1314" s="63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45832</v>
      </c>
      <c r="E1315" s="91" t="inlineStr">
        <is>
          <t>KR</t>
        </is>
      </c>
      <c r="F1315" s="91" t="n">
        <v>62301000</v>
      </c>
      <c r="G1315" s="91" t="n">
        <v>1602</v>
      </c>
      <c r="H1315" s="92" t="n">
        <v>211000</v>
      </c>
      <c r="I1315" s="91" t="inlineStr">
        <is>
          <t>6월 소모품 구입 - R문구</t>
        </is>
      </c>
      <c r="J1315" s="91" t="inlineStr">
        <is>
          <t>V10021</t>
        </is>
      </c>
      <c r="K1315" s="91" t="inlineStr">
        <is>
          <t>R문구</t>
        </is>
      </c>
      <c r="M1315" s="9">
        <f>IF($A1315="","",VALUE($A1315&amp;"")*12+VALUE($B1315&amp;""))</f>
        <v/>
      </c>
      <c r="N1315" s="63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3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3">
        <f>IF($A1315="","",IF(COUNTIF(변동분석!$E$7:$E$506,O1315)&gt;0,"Y","N"))</f>
        <v/>
      </c>
      <c r="W1315" s="63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3">
        <f>IF($A1315="","",IFERROR(INDEX(계정매핑!$E$5:$E$504,MATCH($F1315&amp;"",계정매핑!$A$5:$A$504,0))&amp;"","공통비"))</f>
        <v/>
      </c>
      <c r="AF1315" s="63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45832</v>
      </c>
      <c r="E1316" s="91" t="inlineStr">
        <is>
          <t>KR</t>
        </is>
      </c>
      <c r="F1316" s="91" t="n">
        <v>62401000</v>
      </c>
      <c r="G1316" s="91" t="n">
        <v>1502</v>
      </c>
      <c r="H1316" s="92" t="n">
        <v>1998000</v>
      </c>
      <c r="I1316" s="91" t="inlineStr">
        <is>
          <t>6월 인쇄물 제작 - G인쇄</t>
        </is>
      </c>
      <c r="J1316" s="91" t="inlineStr">
        <is>
          <t>V10004</t>
        </is>
      </c>
      <c r="K1316" s="91" t="inlineStr">
        <is>
          <t>G인쇄</t>
        </is>
      </c>
      <c r="M1316" s="9">
        <f>IF($A1316="","",VALUE($A1316&amp;"")*12+VALUE($B1316&amp;""))</f>
        <v/>
      </c>
      <c r="N1316" s="63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3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3">
        <f>IF($A1316="","",IF(COUNTIF(변동분석!$E$7:$E$506,O1316)&gt;0,"Y","N"))</f>
        <v/>
      </c>
      <c r="W1316" s="63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3">
        <f>IF($A1316="","",IFERROR(INDEX(계정매핑!$E$5:$E$504,MATCH($F1316&amp;"",계정매핑!$A$5:$A$504,0))&amp;"","공통비"))</f>
        <v/>
      </c>
      <c r="AF1316" s="63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45832</v>
      </c>
      <c r="E1317" s="91" t="inlineStr">
        <is>
          <t>KR</t>
        </is>
      </c>
      <c r="F1317" s="91" t="n">
        <v>62501000</v>
      </c>
      <c r="G1317" s="91" t="n">
        <v>1201</v>
      </c>
      <c r="H1317" s="92" t="n">
        <v>107000</v>
      </c>
      <c r="I1317" s="91" t="inlineStr">
        <is>
          <t>6월 회의 다과 - (법인카드)</t>
        </is>
      </c>
      <c r="J1317" s="91" t="inlineStr">
        <is>
          <t>V10009</t>
        </is>
      </c>
      <c r="K1317" s="91" t="inlineStr">
        <is>
          <t>(법인카드)</t>
        </is>
      </c>
      <c r="M1317" s="9">
        <f>IF($A1317="","",VALUE($A1317&amp;"")*12+VALUE($B1317&amp;""))</f>
        <v/>
      </c>
      <c r="N1317" s="63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3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3">
        <f>IF($A1317="","",IF(COUNTIF(변동분석!$E$7:$E$506,O1317)&gt;0,"Y","N"))</f>
        <v/>
      </c>
      <c r="W1317" s="63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3">
        <f>IF($A1317="","",IFERROR(INDEX(계정매핑!$E$5:$E$504,MATCH($F1317&amp;"",계정매핑!$A$5:$A$504,0))&amp;"","공통비"))</f>
        <v/>
      </c>
      <c r="AF1317" s="63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45832</v>
      </c>
      <c r="E1318" s="91" t="inlineStr">
        <is>
          <t>KR</t>
        </is>
      </c>
      <c r="F1318" s="91" t="n">
        <v>62501000</v>
      </c>
      <c r="G1318" s="91" t="n">
        <v>1201</v>
      </c>
      <c r="H1318" s="92" t="n">
        <v>140000</v>
      </c>
      <c r="I1318" s="91" t="inlineStr">
        <is>
          <t>6월 회의 다과 - (법인카드)</t>
        </is>
      </c>
      <c r="J1318" s="91" t="inlineStr">
        <is>
          <t>V10009</t>
        </is>
      </c>
      <c r="K1318" s="91" t="inlineStr">
        <is>
          <t>(법인카드)</t>
        </is>
      </c>
      <c r="M1318" s="9">
        <f>IF($A1318="","",VALUE($A1318&amp;"")*12+VALUE($B1318&amp;""))</f>
        <v/>
      </c>
      <c r="N1318" s="63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3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3">
        <f>IF($A1318="","",IF(COUNTIF(변동분석!$E$7:$E$506,O1318)&gt;0,"Y","N"))</f>
        <v/>
      </c>
      <c r="W1318" s="63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3">
        <f>IF($A1318="","",IFERROR(INDEX(계정매핑!$E$5:$E$504,MATCH($F1318&amp;"",계정매핑!$A$5:$A$504,0))&amp;"","공통비"))</f>
        <v/>
      </c>
      <c r="AF1318" s="63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45832</v>
      </c>
      <c r="E1319" s="91" t="inlineStr">
        <is>
          <t>KR</t>
        </is>
      </c>
      <c r="F1319" s="91" t="n">
        <v>62701000</v>
      </c>
      <c r="G1319" s="91" t="n">
        <v>1502</v>
      </c>
      <c r="H1319" s="92" t="n">
        <v>92001000</v>
      </c>
      <c r="I1319" s="91" t="inlineStr">
        <is>
          <t>6월 광고 집행 - E미디어</t>
        </is>
      </c>
      <c r="J1319" s="91" t="inlineStr">
        <is>
          <t>V10031</t>
        </is>
      </c>
      <c r="K1319" s="91" t="inlineStr">
        <is>
          <t>E미디어</t>
        </is>
      </c>
      <c r="M1319" s="9">
        <f>IF($A1319="","",VALUE($A1319&amp;"")*12+VALUE($B1319&amp;""))</f>
        <v/>
      </c>
      <c r="N1319" s="63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3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3">
        <f>IF($A1319="","",IF(COUNTIF(변동분석!$E$7:$E$506,O1319)&gt;0,"Y","N"))</f>
        <v/>
      </c>
      <c r="W1319" s="63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3">
        <f>IF($A1319="","",IFERROR(INDEX(계정매핑!$E$5:$E$504,MATCH($F1319&amp;"",계정매핑!$A$5:$A$504,0))&amp;"","공통비"))</f>
        <v/>
      </c>
      <c r="AF1319" s="63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45832</v>
      </c>
      <c r="E1320" s="91" t="inlineStr">
        <is>
          <t>KR</t>
        </is>
      </c>
      <c r="F1320" s="91" t="n">
        <v>62802000</v>
      </c>
      <c r="G1320" s="91" t="n">
        <v>1301</v>
      </c>
      <c r="H1320" s="92" t="n">
        <v>5229000</v>
      </c>
      <c r="I1320" s="91" t="inlineStr">
        <is>
          <t>6월 위탁교육 - V아카데미</t>
        </is>
      </c>
      <c r="J1320" s="91" t="inlineStr">
        <is>
          <t>V10026</t>
        </is>
      </c>
      <c r="K1320" s="91" t="inlineStr">
        <is>
          <t>V아카데미</t>
        </is>
      </c>
      <c r="M1320" s="9">
        <f>IF($A1320="","",VALUE($A1320&amp;"")*12+VALUE($B1320&amp;""))</f>
        <v/>
      </c>
      <c r="N1320" s="63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3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3">
        <f>IF($A1320="","",IF(COUNTIF(변동분석!$E$7:$E$506,O1320)&gt;0,"Y","N"))</f>
        <v/>
      </c>
      <c r="W1320" s="63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3">
        <f>IF($A1320="","",IFERROR(INDEX(계정매핑!$E$5:$E$504,MATCH($F1320&amp;"",계정매핑!$A$5:$A$504,0))&amp;"","공통비"))</f>
        <v/>
      </c>
      <c r="AF1320" s="63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45832</v>
      </c>
      <c r="E1321" s="91" t="inlineStr">
        <is>
          <t>KR</t>
        </is>
      </c>
      <c r="F1321" s="91" t="n">
        <v>62901000</v>
      </c>
      <c r="G1321" s="91" t="n">
        <v>1401</v>
      </c>
      <c r="H1321" s="92" t="n">
        <v>4184000</v>
      </c>
      <c r="I1321" s="91" t="inlineStr">
        <is>
          <t>6월 자문 수수료 - W컨설팅</t>
        </is>
      </c>
      <c r="J1321" s="91" t="inlineStr">
        <is>
          <t>V10006</t>
        </is>
      </c>
      <c r="K1321" s="91" t="inlineStr">
        <is>
          <t>W컨설팅</t>
        </is>
      </c>
      <c r="M1321" s="9">
        <f>IF($A1321="","",VALUE($A1321&amp;"")*12+VALUE($B1321&amp;""))</f>
        <v/>
      </c>
      <c r="N1321" s="63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3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3">
        <f>IF($A1321="","",IF(COUNTIF(변동분석!$E$7:$E$506,O1321)&gt;0,"Y","N"))</f>
        <v/>
      </c>
      <c r="W1321" s="63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3">
        <f>IF($A1321="","",IFERROR(INDEX(계정매핑!$E$5:$E$504,MATCH($F1321&amp;"",계정매핑!$A$5:$A$504,0))&amp;"","공통비"))</f>
        <v/>
      </c>
      <c r="AF1321" s="63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45832</v>
      </c>
      <c r="E1322" s="91" t="inlineStr">
        <is>
          <t>KR</t>
        </is>
      </c>
      <c r="F1322" s="91" t="n">
        <v>62902000</v>
      </c>
      <c r="G1322" s="91" t="n">
        <v>1401</v>
      </c>
      <c r="H1322" s="92" t="n">
        <v>2217000</v>
      </c>
      <c r="I1322" s="91" t="inlineStr">
        <is>
          <t>6월 업무 위탁 수수료 - J콜센터</t>
        </is>
      </c>
      <c r="J1322" s="91" t="inlineStr">
        <is>
          <t>V10015</t>
        </is>
      </c>
      <c r="K1322" s="91" t="inlineStr">
        <is>
          <t>J콜센터</t>
        </is>
      </c>
      <c r="M1322" s="9">
        <f>IF($A1322="","",VALUE($A1322&amp;"")*12+VALUE($B1322&amp;""))</f>
        <v/>
      </c>
      <c r="N1322" s="63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3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3">
        <f>IF($A1322="","",IF(COUNTIF(변동분석!$E$7:$E$506,O1322)&gt;0,"Y","N"))</f>
        <v/>
      </c>
      <c r="W1322" s="63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3">
        <f>IF($A1322="","",IFERROR(INDEX(계정매핑!$E$5:$E$504,MATCH($F1322&amp;"",계정매핑!$A$5:$A$504,0))&amp;"","공통비"))</f>
        <v/>
      </c>
      <c r="AF1322" s="63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45832</v>
      </c>
      <c r="E1323" s="91" t="inlineStr">
        <is>
          <t>KR</t>
        </is>
      </c>
      <c r="F1323" s="91" t="n">
        <v>62902000</v>
      </c>
      <c r="G1323" s="91" t="n">
        <v>1801</v>
      </c>
      <c r="H1323" s="92" t="n">
        <v>1760000</v>
      </c>
      <c r="I1323" s="91" t="inlineStr">
        <is>
          <t>6월 콜 위탁 수수료(건별)</t>
        </is>
      </c>
      <c r="J1323" s="91" t="inlineStr">
        <is>
          <t>V10015</t>
        </is>
      </c>
      <c r="K1323" s="91" t="inlineStr">
        <is>
          <t>J콜센터</t>
        </is>
      </c>
      <c r="M1323" s="9">
        <f>IF($A1323="","",VALUE($A1323&amp;"")*12+VALUE($B1323&amp;""))</f>
        <v/>
      </c>
      <c r="N1323" s="63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3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3">
        <f>IF($A1323="","",IF(COUNTIF(변동분석!$E$7:$E$506,O1323)&gt;0,"Y","N"))</f>
        <v/>
      </c>
      <c r="W1323" s="63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3">
        <f>IF($A1323="","",IFERROR(INDEX(계정매핑!$E$5:$E$504,MATCH($F1323&amp;"",계정매핑!$A$5:$A$504,0))&amp;"","공통비"))</f>
        <v/>
      </c>
      <c r="AF1323" s="63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45833</v>
      </c>
      <c r="E1324" s="91" t="inlineStr">
        <is>
          <t>KR</t>
        </is>
      </c>
      <c r="F1324" s="91" t="n">
        <v>62101000</v>
      </c>
      <c r="G1324" s="91" t="n">
        <v>1601</v>
      </c>
      <c r="H1324" s="92" t="n">
        <v>1430000</v>
      </c>
      <c r="I1324" s="91" t="inlineStr">
        <is>
          <t>6월 국내출장 - M항공</t>
        </is>
      </c>
      <c r="J1324" s="91" t="inlineStr">
        <is>
          <t>V10001</t>
        </is>
      </c>
      <c r="K1324" s="91" t="inlineStr">
        <is>
          <t>M항공</t>
        </is>
      </c>
      <c r="M1324" s="9">
        <f>IF($A1324="","",VALUE($A1324&amp;"")*12+VALUE($B1324&amp;""))</f>
        <v/>
      </c>
      <c r="N1324" s="63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3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3">
        <f>IF($A1324="","",IF(COUNTIF(변동분석!$E$7:$E$506,O1324)&gt;0,"Y","N"))</f>
        <v/>
      </c>
      <c r="W1324" s="63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3">
        <f>IF($A1324="","",IFERROR(INDEX(계정매핑!$E$5:$E$504,MATCH($F1324&amp;"",계정매핑!$A$5:$A$504,0))&amp;"","공통비"))</f>
        <v/>
      </c>
      <c r="AF1324" s="63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45833</v>
      </c>
      <c r="E1325" s="91" t="inlineStr">
        <is>
          <t>KR</t>
        </is>
      </c>
      <c r="F1325" s="91" t="n">
        <v>62301000</v>
      </c>
      <c r="G1325" s="91" t="n">
        <v>1801</v>
      </c>
      <c r="H1325" s="92" t="n">
        <v>642000</v>
      </c>
      <c r="I1325" s="91" t="inlineStr">
        <is>
          <t>6월 소모품 구입 - R문구</t>
        </is>
      </c>
      <c r="J1325" s="91" t="inlineStr">
        <is>
          <t>V10021</t>
        </is>
      </c>
      <c r="K1325" s="91" t="inlineStr">
        <is>
          <t>R문구</t>
        </is>
      </c>
      <c r="M1325" s="9">
        <f>IF($A1325="","",VALUE($A1325&amp;"")*12+VALUE($B1325&amp;""))</f>
        <v/>
      </c>
      <c r="N1325" s="63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3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3">
        <f>IF($A1325="","",IF(COUNTIF(변동분석!$E$7:$E$506,O1325)&gt;0,"Y","N"))</f>
        <v/>
      </c>
      <c r="W1325" s="63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3">
        <f>IF($A1325="","",IFERROR(INDEX(계정매핑!$E$5:$E$504,MATCH($F1325&amp;"",계정매핑!$A$5:$A$504,0))&amp;"","공통비"))</f>
        <v/>
      </c>
      <c r="AF1325" s="63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45833</v>
      </c>
      <c r="E1326" s="91" t="inlineStr">
        <is>
          <t>KR</t>
        </is>
      </c>
      <c r="F1326" s="91" t="n">
        <v>63002000</v>
      </c>
      <c r="G1326" s="91" t="n">
        <v>1701</v>
      </c>
      <c r="H1326" s="92" t="n">
        <v>68000000</v>
      </c>
      <c r="I1326" s="91" t="inlineStr">
        <is>
          <t>6월 클라우드 사용료 - C클라우드</t>
        </is>
      </c>
      <c r="J1326" s="91" t="inlineStr">
        <is>
          <t>V10025</t>
        </is>
      </c>
      <c r="K1326" s="91" t="inlineStr">
        <is>
          <t>C클라우드</t>
        </is>
      </c>
      <c r="M1326" s="9">
        <f>IF($A1326="","",VALUE($A1326&amp;"")*12+VALUE($B1326&amp;""))</f>
        <v/>
      </c>
      <c r="N1326" s="63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3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3">
        <f>IF($A1326="","",IF(COUNTIF(변동분석!$E$7:$E$506,O1326)&gt;0,"Y","N"))</f>
        <v/>
      </c>
      <c r="W1326" s="63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3">
        <f>IF($A1326="","",IFERROR(INDEX(계정매핑!$E$5:$E$504,MATCH($F1326&amp;"",계정매핑!$A$5:$A$504,0))&amp;"","공통비"))</f>
        <v/>
      </c>
      <c r="AF1326" s="63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45834</v>
      </c>
      <c r="E1327" s="91" t="inlineStr">
        <is>
          <t>KR</t>
        </is>
      </c>
      <c r="F1327" s="91" t="n">
        <v>62101000</v>
      </c>
      <c r="G1327" s="91" t="n">
        <v>1701</v>
      </c>
      <c r="H1327" s="92" t="n">
        <v>225000</v>
      </c>
      <c r="I1327" s="91" t="inlineStr">
        <is>
          <t>6월 국내출장 - (법인카드)</t>
        </is>
      </c>
      <c r="J1327" s="91" t="inlineStr">
        <is>
          <t>V10009</t>
        </is>
      </c>
      <c r="K1327" s="91" t="inlineStr">
        <is>
          <t>(법인카드)</t>
        </is>
      </c>
      <c r="M1327" s="9">
        <f>IF($A1327="","",VALUE($A1327&amp;"")*12+VALUE($B1327&amp;""))</f>
        <v/>
      </c>
      <c r="N1327" s="63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3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3">
        <f>IF($A1327="","",IF(COUNTIF(변동분석!$E$7:$E$506,O1327)&gt;0,"Y","N"))</f>
        <v/>
      </c>
      <c r="W1327" s="63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3">
        <f>IF($A1327="","",IFERROR(INDEX(계정매핑!$E$5:$E$504,MATCH($F1327&amp;"",계정매핑!$A$5:$A$504,0))&amp;"","공통비"))</f>
        <v/>
      </c>
      <c r="AF1327" s="63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45834</v>
      </c>
      <c r="E1328" s="91" t="inlineStr">
        <is>
          <t>KR</t>
        </is>
      </c>
      <c r="F1328" s="91" t="n">
        <v>62102000</v>
      </c>
      <c r="G1328" s="91" t="n">
        <v>1101</v>
      </c>
      <c r="H1328" s="92" t="n">
        <v>81000</v>
      </c>
      <c r="I1328" s="91" t="inlineStr">
        <is>
          <t>6월 해외출장 - N호텔</t>
        </is>
      </c>
      <c r="J1328" s="91" t="inlineStr">
        <is>
          <t>V10008</t>
        </is>
      </c>
      <c r="K1328" s="91" t="inlineStr">
        <is>
          <t>N호텔</t>
        </is>
      </c>
      <c r="M1328" s="9">
        <f>IF($A1328="","",VALUE($A1328&amp;"")*12+VALUE($B1328&amp;""))</f>
        <v/>
      </c>
      <c r="N1328" s="63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3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3">
        <f>IF($A1328="","",IF(COUNTIF(변동분석!$E$7:$E$506,O1328)&gt;0,"Y","N"))</f>
        <v/>
      </c>
      <c r="W1328" s="63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3">
        <f>IF($A1328="","",IFERROR(INDEX(계정매핑!$E$5:$E$504,MATCH($F1328&amp;"",계정매핑!$A$5:$A$504,0))&amp;"","공통비"))</f>
        <v/>
      </c>
      <c r="AF1328" s="63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45834</v>
      </c>
      <c r="E1329" s="91" t="inlineStr">
        <is>
          <t>KR</t>
        </is>
      </c>
      <c r="F1329" s="91" t="n">
        <v>62102000</v>
      </c>
      <c r="G1329" s="91" t="n">
        <v>1401</v>
      </c>
      <c r="H1329" s="92" t="n">
        <v>135000</v>
      </c>
      <c r="I1329" s="91" t="inlineStr">
        <is>
          <t>6월 해외출장 - N호텔</t>
        </is>
      </c>
      <c r="J1329" s="91" t="inlineStr">
        <is>
          <t>V10008</t>
        </is>
      </c>
      <c r="K1329" s="91" t="inlineStr">
        <is>
          <t>N호텔</t>
        </is>
      </c>
      <c r="M1329" s="9">
        <f>IF($A1329="","",VALUE($A1329&amp;"")*12+VALUE($B1329&amp;""))</f>
        <v/>
      </c>
      <c r="N1329" s="63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3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3">
        <f>IF($A1329="","",IF(COUNTIF(변동분석!$E$7:$E$506,O1329)&gt;0,"Y","N"))</f>
        <v/>
      </c>
      <c r="W1329" s="63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3">
        <f>IF($A1329="","",IFERROR(INDEX(계정매핑!$E$5:$E$504,MATCH($F1329&amp;"",계정매핑!$A$5:$A$504,0))&amp;"","공통비"))</f>
        <v/>
      </c>
      <c r="AF1329" s="63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45834</v>
      </c>
      <c r="E1330" s="91" t="inlineStr">
        <is>
          <t>KR</t>
        </is>
      </c>
      <c r="F1330" s="91" t="n">
        <v>62102000</v>
      </c>
      <c r="G1330" s="91" t="n">
        <v>1951</v>
      </c>
      <c r="H1330" s="92" t="n">
        <v>125000</v>
      </c>
      <c r="I1330" s="91" t="inlineStr">
        <is>
          <t>6월 해외출장 - N호텔</t>
        </is>
      </c>
      <c r="J1330" s="91" t="inlineStr">
        <is>
          <t>V10008</t>
        </is>
      </c>
      <c r="K1330" s="91" t="inlineStr">
        <is>
          <t>N호텔</t>
        </is>
      </c>
      <c r="M1330" s="9">
        <f>IF($A1330="","",VALUE($A1330&amp;"")*12+VALUE($B1330&amp;""))</f>
        <v/>
      </c>
      <c r="N1330" s="63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3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3">
        <f>IF($A1330="","",IF(COUNTIF(변동분석!$E$7:$E$506,O1330)&gt;0,"Y","N"))</f>
        <v/>
      </c>
      <c r="W1330" s="63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3">
        <f>IF($A1330="","",IFERROR(INDEX(계정매핑!$E$5:$E$504,MATCH($F1330&amp;"",계정매핑!$A$5:$A$504,0))&amp;"","공통비"))</f>
        <v/>
      </c>
      <c r="AF1330" s="63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45834</v>
      </c>
      <c r="E1331" s="91" t="inlineStr">
        <is>
          <t>KR</t>
        </is>
      </c>
      <c r="F1331" s="91" t="n">
        <v>62201000</v>
      </c>
      <c r="G1331" s="91" t="n">
        <v>1601</v>
      </c>
      <c r="H1331" s="92" t="n">
        <v>631000</v>
      </c>
      <c r="I1331" s="91" t="inlineStr">
        <is>
          <t>6월 통신요금 - O텔레콤</t>
        </is>
      </c>
      <c r="J1331" s="91" t="inlineStr">
        <is>
          <t>V10002</t>
        </is>
      </c>
      <c r="K1331" s="91" t="inlineStr">
        <is>
          <t>O텔레콤</t>
        </is>
      </c>
      <c r="M1331" s="9">
        <f>IF($A1331="","",VALUE($A1331&amp;"")*12+VALUE($B1331&amp;""))</f>
        <v/>
      </c>
      <c r="N1331" s="63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3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3">
        <f>IF($A1331="","",IF(COUNTIF(변동분석!$E$7:$E$506,O1331)&gt;0,"Y","N"))</f>
        <v/>
      </c>
      <c r="W1331" s="63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3">
        <f>IF($A1331="","",IFERROR(INDEX(계정매핑!$E$5:$E$504,MATCH($F1331&amp;"",계정매핑!$A$5:$A$504,0))&amp;"","공통비"))</f>
        <v/>
      </c>
      <c r="AF1331" s="63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45834</v>
      </c>
      <c r="E1332" s="91" t="inlineStr">
        <is>
          <t>KR</t>
        </is>
      </c>
      <c r="F1332" s="91" t="n">
        <v>62201000</v>
      </c>
      <c r="G1332" s="91" t="n">
        <v>1951</v>
      </c>
      <c r="H1332" s="92" t="n">
        <v>202000</v>
      </c>
      <c r="I1332" s="91" t="inlineStr">
        <is>
          <t>6월 통신요금 - P통신</t>
        </is>
      </c>
      <c r="J1332" s="91" t="inlineStr">
        <is>
          <t>V10013</t>
        </is>
      </c>
      <c r="K1332" s="91" t="inlineStr">
        <is>
          <t>P통신</t>
        </is>
      </c>
      <c r="M1332" s="9">
        <f>IF($A1332="","",VALUE($A1332&amp;"")*12+VALUE($B1332&amp;""))</f>
        <v/>
      </c>
      <c r="N1332" s="63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3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3">
        <f>IF($A1332="","",IF(COUNTIF(변동분석!$E$7:$E$506,O1332)&gt;0,"Y","N"))</f>
        <v/>
      </c>
      <c r="W1332" s="63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3">
        <f>IF($A1332="","",IFERROR(INDEX(계정매핑!$E$5:$E$504,MATCH($F1332&amp;"",계정매핑!$A$5:$A$504,0))&amp;"","공통비"))</f>
        <v/>
      </c>
      <c r="AF1332" s="63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45834</v>
      </c>
      <c r="E1333" s="91" t="inlineStr">
        <is>
          <t>KR</t>
        </is>
      </c>
      <c r="F1333" s="91" t="n">
        <v>62401000</v>
      </c>
      <c r="G1333" s="91" t="n">
        <v>1501</v>
      </c>
      <c r="H1333" s="92" t="n">
        <v>2476000</v>
      </c>
      <c r="I1333" s="91" t="inlineStr">
        <is>
          <t>6월 인쇄물 제작 - S출판</t>
        </is>
      </c>
      <c r="J1333" s="91" t="inlineStr">
        <is>
          <t>V10014</t>
        </is>
      </c>
      <c r="K1333" s="91" t="inlineStr">
        <is>
          <t>S출판</t>
        </is>
      </c>
      <c r="M1333" s="9">
        <f>IF($A1333="","",VALUE($A1333&amp;"")*12+VALUE($B1333&amp;""))</f>
        <v/>
      </c>
      <c r="N1333" s="63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3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3">
        <f>IF($A1333="","",IF(COUNTIF(변동분석!$E$7:$E$506,O1333)&gt;0,"Y","N"))</f>
        <v/>
      </c>
      <c r="W1333" s="63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3">
        <f>IF($A1333="","",IFERROR(INDEX(계정매핑!$E$5:$E$504,MATCH($F1333&amp;"",계정매핑!$A$5:$A$504,0))&amp;"","공통비"))</f>
        <v/>
      </c>
      <c r="AF1333" s="63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45834</v>
      </c>
      <c r="E1334" s="91" t="inlineStr">
        <is>
          <t>KR</t>
        </is>
      </c>
      <c r="F1334" s="91" t="n">
        <v>62501000</v>
      </c>
      <c r="G1334" s="91" t="n">
        <v>1502</v>
      </c>
      <c r="H1334" s="92" t="n">
        <v>541000</v>
      </c>
      <c r="I1334" s="91" t="inlineStr">
        <is>
          <t>6월 회의 다과 - T케이터링</t>
        </is>
      </c>
      <c r="J1334" s="91" t="inlineStr">
        <is>
          <t>V10005</t>
        </is>
      </c>
      <c r="K1334" s="91" t="inlineStr">
        <is>
          <t>T케이터링</t>
        </is>
      </c>
      <c r="M1334" s="9">
        <f>IF($A1334="","",VALUE($A1334&amp;"")*12+VALUE($B1334&amp;""))</f>
        <v/>
      </c>
      <c r="N1334" s="63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3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3">
        <f>IF($A1334="","",IF(COUNTIF(변동분석!$E$7:$E$506,O1334)&gt;0,"Y","N"))</f>
        <v/>
      </c>
      <c r="W1334" s="63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3">
        <f>IF($A1334="","",IFERROR(INDEX(계정매핑!$E$5:$E$504,MATCH($F1334&amp;"",계정매핑!$A$5:$A$504,0))&amp;"","공통비"))</f>
        <v/>
      </c>
      <c r="AF1334" s="63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45834</v>
      </c>
      <c r="E1335" s="91" t="inlineStr">
        <is>
          <t>KR</t>
        </is>
      </c>
      <c r="F1335" s="91" t="n">
        <v>62701000</v>
      </c>
      <c r="G1335" s="91" t="n">
        <v>1502</v>
      </c>
      <c r="H1335" s="92" t="n">
        <v>57999000</v>
      </c>
      <c r="I1335" s="91" t="inlineStr">
        <is>
          <t>6월 광고 집행 - F애드</t>
        </is>
      </c>
      <c r="J1335" s="91" t="inlineStr">
        <is>
          <t>V10022</t>
        </is>
      </c>
      <c r="K1335" s="91" t="inlineStr">
        <is>
          <t>F애드</t>
        </is>
      </c>
      <c r="M1335" s="9">
        <f>IF($A1335="","",VALUE($A1335&amp;"")*12+VALUE($B1335&amp;""))</f>
        <v/>
      </c>
      <c r="N1335" s="63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3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3">
        <f>IF($A1335="","",IF(COUNTIF(변동분석!$E$7:$E$506,O1335)&gt;0,"Y","N"))</f>
        <v/>
      </c>
      <c r="W1335" s="63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3">
        <f>IF($A1335="","",IFERROR(INDEX(계정매핑!$E$5:$E$504,MATCH($F1335&amp;"",계정매핑!$A$5:$A$504,0))&amp;"","공통비"))</f>
        <v/>
      </c>
      <c r="AF1335" s="63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45834</v>
      </c>
      <c r="E1336" s="91" t="inlineStr">
        <is>
          <t>KR</t>
        </is>
      </c>
      <c r="F1336" s="91" t="n">
        <v>63502000</v>
      </c>
      <c r="G1336" s="91" t="n">
        <v>1901</v>
      </c>
      <c r="H1336" s="92" t="n">
        <v>109393000</v>
      </c>
      <c r="I1336" s="91" t="inlineStr">
        <is>
          <t>6월 유지수수료 - (전속설계사)</t>
        </is>
      </c>
      <c r="J1336" s="91" t="inlineStr">
        <is>
          <t>V10020</t>
        </is>
      </c>
      <c r="K1336" s="91" t="inlineStr">
        <is>
          <t>(전속설계사)</t>
        </is>
      </c>
      <c r="M1336" s="9">
        <f>IF($A1336="","",VALUE($A1336&amp;"")*12+VALUE($B1336&amp;""))</f>
        <v/>
      </c>
      <c r="N1336" s="63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3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3">
        <f>IF($A1336="","",IF(COUNTIF(변동분석!$E$7:$E$506,O1336)&gt;0,"Y","N"))</f>
        <v/>
      </c>
      <c r="W1336" s="63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3">
        <f>IF($A1336="","",IFERROR(INDEX(계정매핑!$E$5:$E$504,MATCH($F1336&amp;"",계정매핑!$A$5:$A$504,0))&amp;"","공통비"))</f>
        <v/>
      </c>
      <c r="AF1336" s="63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45835</v>
      </c>
      <c r="E1337" s="91" t="inlineStr">
        <is>
          <t>KR</t>
        </is>
      </c>
      <c r="F1337" s="91" t="n">
        <v>62102000</v>
      </c>
      <c r="G1337" s="91" t="n">
        <v>1201</v>
      </c>
      <c r="H1337" s="92" t="n">
        <v>64000</v>
      </c>
      <c r="I1337" s="91" t="inlineStr">
        <is>
          <t>6월 해외출장 - N호텔</t>
        </is>
      </c>
      <c r="J1337" s="91" t="inlineStr">
        <is>
          <t>V10008</t>
        </is>
      </c>
      <c r="K1337" s="91" t="inlineStr">
        <is>
          <t>N호텔</t>
        </is>
      </c>
      <c r="M1337" s="9">
        <f>IF($A1337="","",VALUE($A1337&amp;"")*12+VALUE($B1337&amp;""))</f>
        <v/>
      </c>
      <c r="N1337" s="63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3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3">
        <f>IF($A1337="","",IF(COUNTIF(변동분석!$E$7:$E$506,O1337)&gt;0,"Y","N"))</f>
        <v/>
      </c>
      <c r="W1337" s="63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3">
        <f>IF($A1337="","",IFERROR(INDEX(계정매핑!$E$5:$E$504,MATCH($F1337&amp;"",계정매핑!$A$5:$A$504,0))&amp;"","공통비"))</f>
        <v/>
      </c>
      <c r="AF1337" s="63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45835</v>
      </c>
      <c r="E1338" s="91" t="inlineStr">
        <is>
          <t>KR</t>
        </is>
      </c>
      <c r="F1338" s="91" t="n">
        <v>62201000</v>
      </c>
      <c r="G1338" s="91" t="n">
        <v>1501</v>
      </c>
      <c r="H1338" s="92" t="n">
        <v>294000</v>
      </c>
      <c r="I1338" s="91" t="inlineStr">
        <is>
          <t>6월 통신요금 - P통신</t>
        </is>
      </c>
      <c r="J1338" s="91" t="inlineStr">
        <is>
          <t>V10013</t>
        </is>
      </c>
      <c r="K1338" s="91" t="inlineStr">
        <is>
          <t>P통신</t>
        </is>
      </c>
      <c r="M1338" s="9">
        <f>IF($A1338="","",VALUE($A1338&amp;"")*12+VALUE($B1338&amp;""))</f>
        <v/>
      </c>
      <c r="N1338" s="63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3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3">
        <f>IF($A1338="","",IF(COUNTIF(변동분석!$E$7:$E$506,O1338)&gt;0,"Y","N"))</f>
        <v/>
      </c>
      <c r="W1338" s="63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3">
        <f>IF($A1338="","",IFERROR(INDEX(계정매핑!$E$5:$E$504,MATCH($F1338&amp;"",계정매핑!$A$5:$A$504,0))&amp;"","공통비"))</f>
        <v/>
      </c>
      <c r="AF1338" s="63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45835</v>
      </c>
      <c r="E1339" s="91" t="inlineStr">
        <is>
          <t>KR</t>
        </is>
      </c>
      <c r="F1339" s="91" t="n">
        <v>62201000</v>
      </c>
      <c r="G1339" s="91" t="n">
        <v>1701</v>
      </c>
      <c r="H1339" s="92" t="n">
        <v>8232000</v>
      </c>
      <c r="I1339" s="91" t="inlineStr">
        <is>
          <t>6월 통신요금 - O텔레콤</t>
        </is>
      </c>
      <c r="J1339" s="91" t="inlineStr">
        <is>
          <t>V10002</t>
        </is>
      </c>
      <c r="K1339" s="91" t="inlineStr">
        <is>
          <t>O텔레콤</t>
        </is>
      </c>
      <c r="M1339" s="9">
        <f>IF($A1339="","",VALUE($A1339&amp;"")*12+VALUE($B1339&amp;""))</f>
        <v/>
      </c>
      <c r="N1339" s="63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3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3">
        <f>IF($A1339="","",IF(COUNTIF(변동분석!$E$7:$E$506,O1339)&gt;0,"Y","N"))</f>
        <v/>
      </c>
      <c r="W1339" s="63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3">
        <f>IF($A1339="","",IFERROR(INDEX(계정매핑!$E$5:$E$504,MATCH($F1339&amp;"",계정매핑!$A$5:$A$504,0))&amp;"","공통비"))</f>
        <v/>
      </c>
      <c r="AF1339" s="63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45835</v>
      </c>
      <c r="E1340" s="91" t="inlineStr">
        <is>
          <t>KR</t>
        </is>
      </c>
      <c r="F1340" s="91" t="n">
        <v>62301000</v>
      </c>
      <c r="G1340" s="91" t="n">
        <v>1301</v>
      </c>
      <c r="H1340" s="92" t="n">
        <v>223000</v>
      </c>
      <c r="I1340" s="91" t="inlineStr">
        <is>
          <t>6월 소모품 구입 - Q오피스</t>
        </is>
      </c>
      <c r="J1340" s="91" t="inlineStr">
        <is>
          <t>V10003</t>
        </is>
      </c>
      <c r="K1340" s="91" t="inlineStr">
        <is>
          <t>Q오피스</t>
        </is>
      </c>
      <c r="M1340" s="9">
        <f>IF($A1340="","",VALUE($A1340&amp;"")*12+VALUE($B1340&amp;""))</f>
        <v/>
      </c>
      <c r="N1340" s="63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3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3">
        <f>IF($A1340="","",IF(COUNTIF(변동분석!$E$7:$E$506,O1340)&gt;0,"Y","N"))</f>
        <v/>
      </c>
      <c r="W1340" s="63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3">
        <f>IF($A1340="","",IFERROR(INDEX(계정매핑!$E$5:$E$504,MATCH($F1340&amp;"",계정매핑!$A$5:$A$504,0))&amp;"","공통비"))</f>
        <v/>
      </c>
      <c r="AF1340" s="63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45835</v>
      </c>
      <c r="E1341" s="91" t="inlineStr">
        <is>
          <t>KR</t>
        </is>
      </c>
      <c r="F1341" s="91" t="n">
        <v>62501000</v>
      </c>
      <c r="G1341" s="91" t="n">
        <v>1801</v>
      </c>
      <c r="H1341" s="92" t="n">
        <v>143000</v>
      </c>
      <c r="I1341" s="91" t="inlineStr">
        <is>
          <t>6월 회의 다과 - (법인카드)</t>
        </is>
      </c>
      <c r="J1341" s="91" t="inlineStr">
        <is>
          <t>V10009</t>
        </is>
      </c>
      <c r="K1341" s="91" t="inlineStr">
        <is>
          <t>(법인카드)</t>
        </is>
      </c>
      <c r="M1341" s="9">
        <f>IF($A1341="","",VALUE($A1341&amp;"")*12+VALUE($B1341&amp;""))</f>
        <v/>
      </c>
      <c r="N1341" s="63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3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3">
        <f>IF($A1341="","",IF(COUNTIF(변동분석!$E$7:$E$506,O1341)&gt;0,"Y","N"))</f>
        <v/>
      </c>
      <c r="W1341" s="63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3">
        <f>IF($A1341="","",IFERROR(INDEX(계정매핑!$E$5:$E$504,MATCH($F1341&amp;"",계정매핑!$A$5:$A$504,0))&amp;"","공통비"))</f>
        <v/>
      </c>
      <c r="AF1341" s="63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45835</v>
      </c>
      <c r="E1342" s="91" t="inlineStr">
        <is>
          <t>KR</t>
        </is>
      </c>
      <c r="F1342" s="91" t="n">
        <v>62802000</v>
      </c>
      <c r="G1342" s="91" t="n">
        <v>1301</v>
      </c>
      <c r="H1342" s="92" t="n">
        <v>6288000</v>
      </c>
      <c r="I1342" s="91" t="inlineStr">
        <is>
          <t>6월 위탁교육 - I교육원</t>
        </is>
      </c>
      <c r="J1342" s="91" t="inlineStr">
        <is>
          <t>V10018</t>
        </is>
      </c>
      <c r="K1342" s="91" t="inlineStr">
        <is>
          <t>I교육원</t>
        </is>
      </c>
      <c r="M1342" s="9">
        <f>IF($A1342="","",VALUE($A1342&amp;"")*12+VALUE($B1342&amp;""))</f>
        <v/>
      </c>
      <c r="N1342" s="63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3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3">
        <f>IF($A1342="","",IF(COUNTIF(변동분석!$E$7:$E$506,O1342)&gt;0,"Y","N"))</f>
        <v/>
      </c>
      <c r="W1342" s="63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3">
        <f>IF($A1342="","",IFERROR(INDEX(계정매핑!$E$5:$E$504,MATCH($F1342&amp;"",계정매핑!$A$5:$A$504,0))&amp;"","공통비"))</f>
        <v/>
      </c>
      <c r="AF1342" s="63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45835</v>
      </c>
      <c r="E1343" s="91" t="inlineStr">
        <is>
          <t>KR</t>
        </is>
      </c>
      <c r="F1343" s="91" t="n">
        <v>62901000</v>
      </c>
      <c r="G1343" s="91" t="n">
        <v>1201</v>
      </c>
      <c r="H1343" s="92" t="n">
        <v>4506000</v>
      </c>
      <c r="I1343" s="91" t="inlineStr">
        <is>
          <t>6월 자문 수수료 - W컨설팅</t>
        </is>
      </c>
      <c r="J1343" s="91" t="inlineStr">
        <is>
          <t>V10006</t>
        </is>
      </c>
      <c r="K1343" s="91" t="inlineStr">
        <is>
          <t>W컨설팅</t>
        </is>
      </c>
      <c r="M1343" s="9">
        <f>IF($A1343="","",VALUE($A1343&amp;"")*12+VALUE($B1343&amp;""))</f>
        <v/>
      </c>
      <c r="N1343" s="63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3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3">
        <f>IF($A1343="","",IF(COUNTIF(변동분석!$E$7:$E$506,O1343)&gt;0,"Y","N"))</f>
        <v/>
      </c>
      <c r="W1343" s="63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3">
        <f>IF($A1343="","",IFERROR(INDEX(계정매핑!$E$5:$E$504,MATCH($F1343&amp;"",계정매핑!$A$5:$A$504,0))&amp;"","공통비"))</f>
        <v/>
      </c>
      <c r="AF1343" s="63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45835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4261000</v>
      </c>
      <c r="I1344" s="91" t="inlineStr">
        <is>
          <t>6월 업무 위탁 수수료 - X서비스</t>
        </is>
      </c>
      <c r="J1344" s="91" t="inlineStr">
        <is>
          <t>V10019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3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3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3">
        <f>IF($A1344="","",IF(COUNTIF(변동분석!$E$7:$E$506,O1344)&gt;0,"Y","N"))</f>
        <v/>
      </c>
      <c r="W1344" s="63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3">
        <f>IF($A1344="","",IFERROR(INDEX(계정매핑!$E$5:$E$504,MATCH($F1344&amp;"",계정매핑!$A$5:$A$504,0))&amp;"","공통비"))</f>
        <v/>
      </c>
      <c r="AF1344" s="63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45835</v>
      </c>
      <c r="E1345" s="91" t="inlineStr">
        <is>
          <t>KR</t>
        </is>
      </c>
      <c r="F1345" s="91" t="n">
        <v>62902000</v>
      </c>
      <c r="G1345" s="91" t="n">
        <v>1951</v>
      </c>
      <c r="H1345" s="92" t="n">
        <v>2075000</v>
      </c>
      <c r="I1345" s="91" t="inlineStr">
        <is>
          <t>6월 업무 위탁 수수료 - X서비스</t>
        </is>
      </c>
      <c r="J1345" s="91" t="inlineStr">
        <is>
          <t>V10019</t>
        </is>
      </c>
      <c r="K1345" s="91" t="inlineStr">
        <is>
          <t>X서비스</t>
        </is>
      </c>
      <c r="M1345" s="9">
        <f>IF($A1345="","",VALUE($A1345&amp;"")*12+VALUE($B1345&amp;""))</f>
        <v/>
      </c>
      <c r="N1345" s="63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3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3">
        <f>IF($A1345="","",IF(COUNTIF(변동분석!$E$7:$E$506,O1345)&gt;0,"Y","N"))</f>
        <v/>
      </c>
      <c r="W1345" s="63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3">
        <f>IF($A1345="","",IFERROR(INDEX(계정매핑!$E$5:$E$504,MATCH($F1345&amp;"",계정매핑!$A$5:$A$504,0))&amp;"","공통비"))</f>
        <v/>
      </c>
      <c r="AF1345" s="63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7</v>
      </c>
      <c r="C1346" s="91" t="inlineStr">
        <is>
          <t>5100001342</t>
        </is>
      </c>
      <c r="D1346" s="94" t="n">
        <v>45840</v>
      </c>
      <c r="E1346" s="91" t="inlineStr">
        <is>
          <t>KR</t>
        </is>
      </c>
      <c r="F1346" s="91" t="n">
        <v>62101000</v>
      </c>
      <c r="G1346" s="91" t="n">
        <v>1101</v>
      </c>
      <c r="H1346" s="92" t="n">
        <v>407000</v>
      </c>
      <c r="I1346" s="91" t="inlineStr">
        <is>
          <t>7월 국내출장 - L여행사</t>
        </is>
      </c>
      <c r="J1346" s="91" t="inlineStr">
        <is>
          <t>V10017</t>
        </is>
      </c>
      <c r="K1346" s="91" t="inlineStr">
        <is>
          <t>L여행사</t>
        </is>
      </c>
      <c r="M1346" s="9">
        <f>IF($A1346="","",VALUE($A1346&amp;"")*12+VALUE($B1346&amp;""))</f>
        <v/>
      </c>
      <c r="N1346" s="63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3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3">
        <f>IF($A1346="","",IF(COUNTIF(변동분석!$E$7:$E$506,O1346)&gt;0,"Y","N"))</f>
        <v/>
      </c>
      <c r="W1346" s="63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3">
        <f>IF($A1346="","",IFERROR(INDEX(계정매핑!$E$5:$E$504,MATCH($F1346&amp;"",계정매핑!$A$5:$A$504,0))&amp;"","공통비"))</f>
        <v/>
      </c>
      <c r="AF1346" s="63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7</v>
      </c>
      <c r="C1347" s="91" t="inlineStr">
        <is>
          <t>5100001343</t>
        </is>
      </c>
      <c r="D1347" s="94" t="n">
        <v>45840</v>
      </c>
      <c r="E1347" s="91" t="inlineStr">
        <is>
          <t>KR</t>
        </is>
      </c>
      <c r="F1347" s="91" t="n">
        <v>62101000</v>
      </c>
      <c r="G1347" s="91" t="n">
        <v>1201</v>
      </c>
      <c r="H1347" s="92" t="n">
        <v>230000</v>
      </c>
      <c r="I1347" s="91" t="inlineStr">
        <is>
          <t>7월 국내출장 - M항공</t>
        </is>
      </c>
      <c r="J1347" s="91" t="inlineStr">
        <is>
          <t>V10001</t>
        </is>
      </c>
      <c r="K1347" s="91" t="inlineStr">
        <is>
          <t>M항공</t>
        </is>
      </c>
      <c r="M1347" s="9">
        <f>IF($A1347="","",VALUE($A1347&amp;"")*12+VALUE($B1347&amp;""))</f>
        <v/>
      </c>
      <c r="N1347" s="63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3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3">
        <f>IF($A1347="","",IF(COUNTIF(변동분석!$E$7:$E$506,O1347)&gt;0,"Y","N"))</f>
        <v/>
      </c>
      <c r="W1347" s="63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3">
        <f>IF($A1347="","",IFERROR(INDEX(계정매핑!$E$5:$E$504,MATCH($F1347&amp;"",계정매핑!$A$5:$A$504,0))&amp;"","공통비"))</f>
        <v/>
      </c>
      <c r="AF1347" s="63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7</v>
      </c>
      <c r="C1348" s="91" t="inlineStr">
        <is>
          <t>5100001344</t>
        </is>
      </c>
      <c r="D1348" s="94" t="n">
        <v>45840</v>
      </c>
      <c r="E1348" s="91" t="inlineStr">
        <is>
          <t>KR</t>
        </is>
      </c>
      <c r="F1348" s="91" t="n">
        <v>62101000</v>
      </c>
      <c r="G1348" s="91" t="n">
        <v>1201</v>
      </c>
      <c r="H1348" s="92" t="n">
        <v>263000</v>
      </c>
      <c r="I1348" s="91" t="inlineStr">
        <is>
          <t>7월 국내출장 - (법인카드)</t>
        </is>
      </c>
      <c r="J1348" s="91" t="inlineStr">
        <is>
          <t>V10009</t>
        </is>
      </c>
      <c r="K1348" s="91" t="inlineStr">
        <is>
          <t>(법인카드)</t>
        </is>
      </c>
      <c r="M1348" s="9">
        <f>IF($A1348="","",VALUE($A1348&amp;"")*12+VALUE($B1348&amp;""))</f>
        <v/>
      </c>
      <c r="N1348" s="63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3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3">
        <f>IF($A1348="","",IF(COUNTIF(변동분석!$E$7:$E$506,O1348)&gt;0,"Y","N"))</f>
        <v/>
      </c>
      <c r="W1348" s="63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3">
        <f>IF($A1348="","",IFERROR(INDEX(계정매핑!$E$5:$E$504,MATCH($F1348&amp;"",계정매핑!$A$5:$A$504,0))&amp;"","공통비"))</f>
        <v/>
      </c>
      <c r="AF1348" s="63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7</v>
      </c>
      <c r="C1349" s="91" t="inlineStr">
        <is>
          <t>5100001345</t>
        </is>
      </c>
      <c r="D1349" s="94" t="n">
        <v>45840</v>
      </c>
      <c r="E1349" s="91" t="inlineStr">
        <is>
          <t>KR</t>
        </is>
      </c>
      <c r="F1349" s="91" t="n">
        <v>62101000</v>
      </c>
      <c r="G1349" s="91" t="n">
        <v>1951</v>
      </c>
      <c r="H1349" s="92" t="n">
        <v>269000</v>
      </c>
      <c r="I1349" s="91" t="inlineStr">
        <is>
          <t>7월 국내출장 - M항공</t>
        </is>
      </c>
      <c r="J1349" s="91" t="inlineStr">
        <is>
          <t>V10001</t>
        </is>
      </c>
      <c r="K1349" s="91" t="inlineStr">
        <is>
          <t>M항공</t>
        </is>
      </c>
      <c r="M1349" s="9">
        <f>IF($A1349="","",VALUE($A1349&amp;"")*12+VALUE($B1349&amp;""))</f>
        <v/>
      </c>
      <c r="N1349" s="63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3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3">
        <f>IF($A1349="","",IF(COUNTIF(변동분석!$E$7:$E$506,O1349)&gt;0,"Y","N"))</f>
        <v/>
      </c>
      <c r="W1349" s="63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3">
        <f>IF($A1349="","",IFERROR(INDEX(계정매핑!$E$5:$E$504,MATCH($F1349&amp;"",계정매핑!$A$5:$A$504,0))&amp;"","공통비"))</f>
        <v/>
      </c>
      <c r="AF1349" s="63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7</v>
      </c>
      <c r="C1350" s="91" t="inlineStr">
        <is>
          <t>5100001346</t>
        </is>
      </c>
      <c r="D1350" s="94" t="n">
        <v>45840</v>
      </c>
      <c r="E1350" s="91" t="inlineStr">
        <is>
          <t>KR</t>
        </is>
      </c>
      <c r="F1350" s="91" t="n">
        <v>62301000</v>
      </c>
      <c r="G1350" s="91" t="n">
        <v>1201</v>
      </c>
      <c r="H1350" s="92" t="n">
        <v>249000</v>
      </c>
      <c r="I1350" s="91" t="inlineStr">
        <is>
          <t>7월 소모품 구입 - R문구</t>
        </is>
      </c>
      <c r="J1350" s="91" t="inlineStr">
        <is>
          <t>V10021</t>
        </is>
      </c>
      <c r="K1350" s="91" t="inlineStr">
        <is>
          <t>R문구</t>
        </is>
      </c>
      <c r="M1350" s="9">
        <f>IF($A1350="","",VALUE($A1350&amp;"")*12+VALUE($B1350&amp;""))</f>
        <v/>
      </c>
      <c r="N1350" s="63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3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3">
        <f>IF($A1350="","",IF(COUNTIF(변동분석!$E$7:$E$506,O1350)&gt;0,"Y","N"))</f>
        <v/>
      </c>
      <c r="W1350" s="63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3">
        <f>IF($A1350="","",IFERROR(INDEX(계정매핑!$E$5:$E$504,MATCH($F1350&amp;"",계정매핑!$A$5:$A$504,0))&amp;"","공통비"))</f>
        <v/>
      </c>
      <c r="AF1350" s="63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7</v>
      </c>
      <c r="C1351" s="91" t="inlineStr">
        <is>
          <t>5100001347</t>
        </is>
      </c>
      <c r="D1351" s="94" t="n">
        <v>45840</v>
      </c>
      <c r="E1351" s="91" t="inlineStr">
        <is>
          <t>KR</t>
        </is>
      </c>
      <c r="F1351" s="91" t="n">
        <v>62401000</v>
      </c>
      <c r="G1351" s="91" t="n">
        <v>1401</v>
      </c>
      <c r="H1351" s="92" t="n">
        <v>486000</v>
      </c>
      <c r="I1351" s="91" t="inlineStr">
        <is>
          <t>7월 인쇄물 제작 - G인쇄</t>
        </is>
      </c>
      <c r="J1351" s="91" t="inlineStr">
        <is>
          <t>V10004</t>
        </is>
      </c>
      <c r="K1351" s="91" t="inlineStr">
        <is>
          <t>G인쇄</t>
        </is>
      </c>
      <c r="M1351" s="9">
        <f>IF($A1351="","",VALUE($A1351&amp;"")*12+VALUE($B1351&amp;""))</f>
        <v/>
      </c>
      <c r="N1351" s="63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3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3">
        <f>IF($A1351="","",IF(COUNTIF(변동분석!$E$7:$E$506,O1351)&gt;0,"Y","N"))</f>
        <v/>
      </c>
      <c r="W1351" s="63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3">
        <f>IF($A1351="","",IFERROR(INDEX(계정매핑!$E$5:$E$504,MATCH($F1351&amp;"",계정매핑!$A$5:$A$504,0))&amp;"","공통비"))</f>
        <v/>
      </c>
      <c r="AF1351" s="63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7</v>
      </c>
      <c r="C1352" s="91" t="inlineStr">
        <is>
          <t>5100001348</t>
        </is>
      </c>
      <c r="D1352" s="94" t="n">
        <v>45840</v>
      </c>
      <c r="E1352" s="91" t="inlineStr">
        <is>
          <t>KR</t>
        </is>
      </c>
      <c r="F1352" s="91" t="n">
        <v>62401000</v>
      </c>
      <c r="G1352" s="91" t="n">
        <v>1801</v>
      </c>
      <c r="H1352" s="92" t="n">
        <v>1556000</v>
      </c>
      <c r="I1352" s="91" t="inlineStr">
        <is>
          <t>7월 인쇄물 제작 - S출판</t>
        </is>
      </c>
      <c r="J1352" s="91" t="inlineStr">
        <is>
          <t>V10014</t>
        </is>
      </c>
      <c r="K1352" s="91" t="inlineStr">
        <is>
          <t>S출판</t>
        </is>
      </c>
      <c r="M1352" s="9">
        <f>IF($A1352="","",VALUE($A1352&amp;"")*12+VALUE($B1352&amp;""))</f>
        <v/>
      </c>
      <c r="N1352" s="63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3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3">
        <f>IF($A1352="","",IF(COUNTIF(변동분석!$E$7:$E$506,O1352)&gt;0,"Y","N"))</f>
        <v/>
      </c>
      <c r="W1352" s="63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3">
        <f>IF($A1352="","",IFERROR(INDEX(계정매핑!$E$5:$E$504,MATCH($F1352&amp;"",계정매핑!$A$5:$A$504,0))&amp;"","공통비"))</f>
        <v/>
      </c>
      <c r="AF1352" s="63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7</v>
      </c>
      <c r="C1353" s="91" t="inlineStr">
        <is>
          <t>5100001349</t>
        </is>
      </c>
      <c r="D1353" s="94" t="n">
        <v>45840</v>
      </c>
      <c r="E1353" s="91" t="inlineStr">
        <is>
          <t>KR</t>
        </is>
      </c>
      <c r="F1353" s="91" t="n">
        <v>62501000</v>
      </c>
      <c r="G1353" s="91" t="n">
        <v>1501</v>
      </c>
      <c r="H1353" s="92" t="n">
        <v>359000</v>
      </c>
      <c r="I1353" s="91" t="inlineStr">
        <is>
          <t>7월 회의 다과 - T케이터링</t>
        </is>
      </c>
      <c r="J1353" s="91" t="inlineStr">
        <is>
          <t>V10005</t>
        </is>
      </c>
      <c r="K1353" s="91" t="inlineStr">
        <is>
          <t>T케이터링</t>
        </is>
      </c>
      <c r="M1353" s="9">
        <f>IF($A1353="","",VALUE($A1353&amp;"")*12+VALUE($B1353&amp;""))</f>
        <v/>
      </c>
      <c r="N1353" s="63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3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3">
        <f>IF($A1353="","",IF(COUNTIF(변동분석!$E$7:$E$506,O1353)&gt;0,"Y","N"))</f>
        <v/>
      </c>
      <c r="W1353" s="63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3">
        <f>IF($A1353="","",IFERROR(INDEX(계정매핑!$E$5:$E$504,MATCH($F1353&amp;"",계정매핑!$A$5:$A$504,0))&amp;"","공통비"))</f>
        <v/>
      </c>
      <c r="AF1353" s="63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7</v>
      </c>
      <c r="C1354" s="91" t="inlineStr">
        <is>
          <t>5100001350</t>
        </is>
      </c>
      <c r="D1354" s="94" t="n">
        <v>45840</v>
      </c>
      <c r="E1354" s="91" t="inlineStr">
        <is>
          <t>KR</t>
        </is>
      </c>
      <c r="F1354" s="91" t="n">
        <v>62801000</v>
      </c>
      <c r="G1354" s="91" t="n">
        <v>1301</v>
      </c>
      <c r="H1354" s="92" t="n">
        <v>2628000</v>
      </c>
      <c r="I1354" s="91" t="inlineStr">
        <is>
          <t>7월 사내교육 - (사내강사료)</t>
        </is>
      </c>
      <c r="J1354" s="91" t="inlineStr">
        <is>
          <t>V10023</t>
        </is>
      </c>
      <c r="K1354" s="91" t="inlineStr">
        <is>
          <t>(사내강사료)</t>
        </is>
      </c>
      <c r="M1354" s="9">
        <f>IF($A1354="","",VALUE($A1354&amp;"")*12+VALUE($B1354&amp;""))</f>
        <v/>
      </c>
      <c r="N1354" s="63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3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3">
        <f>IF($A1354="","",IF(COUNTIF(변동분석!$E$7:$E$506,O1354)&gt;0,"Y","N"))</f>
        <v/>
      </c>
      <c r="W1354" s="63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3">
        <f>IF($A1354="","",IFERROR(INDEX(계정매핑!$E$5:$E$504,MATCH($F1354&amp;"",계정매핑!$A$5:$A$504,0))&amp;"","공통비"))</f>
        <v/>
      </c>
      <c r="AF1354" s="63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7</v>
      </c>
      <c r="C1355" s="91" t="inlineStr">
        <is>
          <t>5100001351</t>
        </is>
      </c>
      <c r="D1355" s="94" t="n">
        <v>45840</v>
      </c>
      <c r="E1355" s="91" t="inlineStr">
        <is>
          <t>KR</t>
        </is>
      </c>
      <c r="F1355" s="91" t="n">
        <v>62902000</v>
      </c>
      <c r="G1355" s="91" t="n">
        <v>1801</v>
      </c>
      <c r="H1355" s="92" t="n">
        <v>1803000</v>
      </c>
      <c r="I1355" s="91" t="inlineStr">
        <is>
          <t>7월 콜 위탁 수수료(건별)</t>
        </is>
      </c>
      <c r="J1355" s="91" t="inlineStr">
        <is>
          <t>V10015</t>
        </is>
      </c>
      <c r="K1355" s="91" t="inlineStr">
        <is>
          <t>J콜센터</t>
        </is>
      </c>
      <c r="M1355" s="9">
        <f>IF($A1355="","",VALUE($A1355&amp;"")*12+VALUE($B1355&amp;""))</f>
        <v/>
      </c>
      <c r="N1355" s="63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3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3">
        <f>IF($A1355="","",IF(COUNTIF(변동분석!$E$7:$E$506,O1355)&gt;0,"Y","N"))</f>
        <v/>
      </c>
      <c r="W1355" s="63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3">
        <f>IF($A1355="","",IFERROR(INDEX(계정매핑!$E$5:$E$504,MATCH($F1355&amp;"",계정매핑!$A$5:$A$504,0))&amp;"","공통비"))</f>
        <v/>
      </c>
      <c r="AF1355" s="63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7</v>
      </c>
      <c r="C1356" s="91" t="inlineStr">
        <is>
          <t>5100001352</t>
        </is>
      </c>
      <c r="D1356" s="94" t="n">
        <v>45840</v>
      </c>
      <c r="E1356" s="91" t="inlineStr">
        <is>
          <t>KR</t>
        </is>
      </c>
      <c r="F1356" s="91" t="n">
        <v>63001000</v>
      </c>
      <c r="G1356" s="91" t="n">
        <v>1701</v>
      </c>
      <c r="H1356" s="92" t="n">
        <v>52110000</v>
      </c>
      <c r="I1356" s="91" t="inlineStr">
        <is>
          <t>7월 SW 유지보수 - Z시스템</t>
        </is>
      </c>
      <c r="J1356" s="91" t="inlineStr">
        <is>
          <t>V10011</t>
        </is>
      </c>
      <c r="K1356" s="91" t="inlineStr">
        <is>
          <t>Z시스템</t>
        </is>
      </c>
      <c r="M1356" s="9">
        <f>IF($A1356="","",VALUE($A1356&amp;"")*12+VALUE($B1356&amp;""))</f>
        <v/>
      </c>
      <c r="N1356" s="63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3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3">
        <f>IF($A1356="","",IF(COUNTIF(변동분석!$E$7:$E$506,O1356)&gt;0,"Y","N"))</f>
        <v/>
      </c>
      <c r="W1356" s="63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3">
        <f>IF($A1356="","",IFERROR(INDEX(계정매핑!$E$5:$E$504,MATCH($F1356&amp;"",계정매핑!$A$5:$A$504,0))&amp;"","공통비"))</f>
        <v/>
      </c>
      <c r="AF1356" s="63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7</v>
      </c>
      <c r="C1357" s="91" t="inlineStr">
        <is>
          <t>5100001353</t>
        </is>
      </c>
      <c r="D1357" s="94" t="n">
        <v>45840</v>
      </c>
      <c r="E1357" s="91" t="inlineStr">
        <is>
          <t>KR</t>
        </is>
      </c>
      <c r="F1357" s="91" t="n">
        <v>63501000</v>
      </c>
      <c r="G1357" s="91" t="n">
        <v>1901</v>
      </c>
      <c r="H1357" s="92" t="n">
        <v>535881000</v>
      </c>
      <c r="I1357" s="91" t="inlineStr">
        <is>
          <t>7월 모집수수료 - (전속설계사)</t>
        </is>
      </c>
      <c r="J1357" s="91" t="inlineStr">
        <is>
          <t>V10020</t>
        </is>
      </c>
      <c r="K1357" s="91" t="inlineStr">
        <is>
          <t>(전속설계사)</t>
        </is>
      </c>
      <c r="M1357" s="9">
        <f>IF($A1357="","",VALUE($A1357&amp;"")*12+VALUE($B1357&amp;""))</f>
        <v/>
      </c>
      <c r="N1357" s="63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3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3">
        <f>IF($A1357="","",IF(COUNTIF(변동분석!$E$7:$E$506,O1357)&gt;0,"Y","N"))</f>
        <v/>
      </c>
      <c r="W1357" s="63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3">
        <f>IF($A1357="","",IFERROR(INDEX(계정매핑!$E$5:$E$504,MATCH($F1357&amp;"",계정매핑!$A$5:$A$504,0))&amp;"","공통비"))</f>
        <v/>
      </c>
      <c r="AF1357" s="63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7</v>
      </c>
      <c r="C1358" s="91" t="inlineStr">
        <is>
          <t>5100001354</t>
        </is>
      </c>
      <c r="D1358" s="94" t="n">
        <v>45841</v>
      </c>
      <c r="E1358" s="91" t="inlineStr">
        <is>
          <t>KR</t>
        </is>
      </c>
      <c r="F1358" s="91" t="n">
        <v>62101000</v>
      </c>
      <c r="G1358" s="91" t="n">
        <v>1301</v>
      </c>
      <c r="H1358" s="92" t="n">
        <v>243000</v>
      </c>
      <c r="I1358" s="91" t="inlineStr">
        <is>
          <t>7월 국내출장 - L여행사</t>
        </is>
      </c>
      <c r="J1358" s="91" t="inlineStr">
        <is>
          <t>V10017</t>
        </is>
      </c>
      <c r="K1358" s="91" t="inlineStr">
        <is>
          <t>L여행사</t>
        </is>
      </c>
      <c r="M1358" s="9">
        <f>IF($A1358="","",VALUE($A1358&amp;"")*12+VALUE($B1358&amp;""))</f>
        <v/>
      </c>
      <c r="N1358" s="63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3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3">
        <f>IF($A1358="","",IF(COUNTIF(변동분석!$E$7:$E$506,O1358)&gt;0,"Y","N"))</f>
        <v/>
      </c>
      <c r="W1358" s="63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3">
        <f>IF($A1358="","",IFERROR(INDEX(계정매핑!$E$5:$E$504,MATCH($F1358&amp;"",계정매핑!$A$5:$A$504,0))&amp;"","공통비"))</f>
        <v/>
      </c>
      <c r="AF1358" s="63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7</v>
      </c>
      <c r="C1359" s="91" t="inlineStr">
        <is>
          <t>5100001355</t>
        </is>
      </c>
      <c r="D1359" s="94" t="n">
        <v>45841</v>
      </c>
      <c r="E1359" s="91" t="inlineStr">
        <is>
          <t>KR</t>
        </is>
      </c>
      <c r="F1359" s="91" t="n">
        <v>62101000</v>
      </c>
      <c r="G1359" s="91" t="n">
        <v>1301</v>
      </c>
      <c r="H1359" s="92" t="n">
        <v>203000</v>
      </c>
      <c r="I1359" s="91" t="inlineStr">
        <is>
          <t>7월 국내출장 - M항공</t>
        </is>
      </c>
      <c r="J1359" s="91" t="inlineStr">
        <is>
          <t>V10001</t>
        </is>
      </c>
      <c r="K1359" s="91" t="inlineStr">
        <is>
          <t>M항공</t>
        </is>
      </c>
      <c r="M1359" s="9">
        <f>IF($A1359="","",VALUE($A1359&amp;"")*12+VALUE($B1359&amp;""))</f>
        <v/>
      </c>
      <c r="N1359" s="63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3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3">
        <f>IF($A1359="","",IF(COUNTIF(변동분석!$E$7:$E$506,O1359)&gt;0,"Y","N"))</f>
        <v/>
      </c>
      <c r="W1359" s="63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3">
        <f>IF($A1359="","",IFERROR(INDEX(계정매핑!$E$5:$E$504,MATCH($F1359&amp;"",계정매핑!$A$5:$A$504,0))&amp;"","공통비"))</f>
        <v/>
      </c>
      <c r="AF1359" s="63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7</v>
      </c>
      <c r="C1360" s="91" t="inlineStr">
        <is>
          <t>5100001356</t>
        </is>
      </c>
      <c r="D1360" s="94" t="n">
        <v>45841</v>
      </c>
      <c r="E1360" s="91" t="inlineStr">
        <is>
          <t>KR</t>
        </is>
      </c>
      <c r="F1360" s="91" t="n">
        <v>62101000</v>
      </c>
      <c r="G1360" s="91" t="n">
        <v>1502</v>
      </c>
      <c r="H1360" s="92" t="n">
        <v>465000</v>
      </c>
      <c r="I1360" s="91" t="inlineStr">
        <is>
          <t>7월 국내출장 - (법인카드)</t>
        </is>
      </c>
      <c r="J1360" s="91" t="inlineStr">
        <is>
          <t>V10009</t>
        </is>
      </c>
      <c r="K1360" s="91" t="inlineStr">
        <is>
          <t>(법인카드)</t>
        </is>
      </c>
      <c r="M1360" s="9">
        <f>IF($A1360="","",VALUE($A1360&amp;"")*12+VALUE($B1360&amp;""))</f>
        <v/>
      </c>
      <c r="N1360" s="63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3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3">
        <f>IF($A1360="","",IF(COUNTIF(변동분석!$E$7:$E$506,O1360)&gt;0,"Y","N"))</f>
        <v/>
      </c>
      <c r="W1360" s="63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3">
        <f>IF($A1360="","",IFERROR(INDEX(계정매핑!$E$5:$E$504,MATCH($F1360&amp;"",계정매핑!$A$5:$A$504,0))&amp;"","공통비"))</f>
        <v/>
      </c>
      <c r="AF1360" s="63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7</v>
      </c>
      <c r="C1361" s="91" t="inlineStr">
        <is>
          <t>5100001357</t>
        </is>
      </c>
      <c r="D1361" s="94" t="n">
        <v>45841</v>
      </c>
      <c r="E1361" s="91" t="inlineStr">
        <is>
          <t>KR</t>
        </is>
      </c>
      <c r="F1361" s="91" t="n">
        <v>62101000</v>
      </c>
      <c r="G1361" s="91" t="n">
        <v>1602</v>
      </c>
      <c r="H1361" s="92" t="n">
        <v>914000</v>
      </c>
      <c r="I1361" s="91" t="inlineStr">
        <is>
          <t>7월 국내출장 - (법인카드)</t>
        </is>
      </c>
      <c r="J1361" s="91" t="inlineStr">
        <is>
          <t>V10009</t>
        </is>
      </c>
      <c r="K1361" s="91" t="inlineStr">
        <is>
          <t>(법인카드)</t>
        </is>
      </c>
      <c r="M1361" s="9">
        <f>IF($A1361="","",VALUE($A1361&amp;"")*12+VALUE($B1361&amp;""))</f>
        <v/>
      </c>
      <c r="N1361" s="63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3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3">
        <f>IF($A1361="","",IF(COUNTIF(변동분석!$E$7:$E$506,O1361)&gt;0,"Y","N"))</f>
        <v/>
      </c>
      <c r="W1361" s="63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3">
        <f>IF($A1361="","",IFERROR(INDEX(계정매핑!$E$5:$E$504,MATCH($F1361&amp;"",계정매핑!$A$5:$A$504,0))&amp;"","공통비"))</f>
        <v/>
      </c>
      <c r="AF1361" s="63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7</v>
      </c>
      <c r="C1362" s="91" t="inlineStr">
        <is>
          <t>5100001358</t>
        </is>
      </c>
      <c r="D1362" s="94" t="n">
        <v>45841</v>
      </c>
      <c r="E1362" s="91" t="inlineStr">
        <is>
          <t>KR</t>
        </is>
      </c>
      <c r="F1362" s="91" t="n">
        <v>62101000</v>
      </c>
      <c r="G1362" s="91" t="n">
        <v>1701</v>
      </c>
      <c r="H1362" s="92" t="n">
        <v>276000</v>
      </c>
      <c r="I1362" s="91" t="inlineStr">
        <is>
          <t>7월 국내출장 - M항공</t>
        </is>
      </c>
      <c r="J1362" s="91" t="inlineStr">
        <is>
          <t>V10001</t>
        </is>
      </c>
      <c r="K1362" s="91" t="inlineStr">
        <is>
          <t>M항공</t>
        </is>
      </c>
      <c r="M1362" s="9">
        <f>IF($A1362="","",VALUE($A1362&amp;"")*12+VALUE($B1362&amp;""))</f>
        <v/>
      </c>
      <c r="N1362" s="63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3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3">
        <f>IF($A1362="","",IF(COUNTIF(변동분석!$E$7:$E$506,O1362)&gt;0,"Y","N"))</f>
        <v/>
      </c>
      <c r="W1362" s="63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3">
        <f>IF($A1362="","",IFERROR(INDEX(계정매핑!$E$5:$E$504,MATCH($F1362&amp;"",계정매핑!$A$5:$A$504,0))&amp;"","공통비"))</f>
        <v/>
      </c>
      <c r="AF1362" s="63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7</v>
      </c>
      <c r="C1363" s="91" t="inlineStr">
        <is>
          <t>5100001359</t>
        </is>
      </c>
      <c r="D1363" s="94" t="n">
        <v>45841</v>
      </c>
      <c r="E1363" s="91" t="inlineStr">
        <is>
          <t>KR</t>
        </is>
      </c>
      <c r="F1363" s="91" t="n">
        <v>62102000</v>
      </c>
      <c r="G1363" s="91" t="n">
        <v>1601</v>
      </c>
      <c r="H1363" s="92" t="n">
        <v>204000</v>
      </c>
      <c r="I1363" s="91" t="inlineStr">
        <is>
          <t>7월 해외출장 - M항공</t>
        </is>
      </c>
      <c r="J1363" s="91" t="inlineStr">
        <is>
          <t>V10001</t>
        </is>
      </c>
      <c r="K1363" s="91" t="inlineStr">
        <is>
          <t>M항공</t>
        </is>
      </c>
      <c r="M1363" s="9">
        <f>IF($A1363="","",VALUE($A1363&amp;"")*12+VALUE($B1363&amp;""))</f>
        <v/>
      </c>
      <c r="N1363" s="63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3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3">
        <f>IF($A1363="","",IF(COUNTIF(변동분석!$E$7:$E$506,O1363)&gt;0,"Y","N"))</f>
        <v/>
      </c>
      <c r="W1363" s="63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3">
        <f>IF($A1363="","",IFERROR(INDEX(계정매핑!$E$5:$E$504,MATCH($F1363&amp;"",계정매핑!$A$5:$A$504,0))&amp;"","공통비"))</f>
        <v/>
      </c>
      <c r="AF1363" s="63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7</v>
      </c>
      <c r="C1364" s="91" t="inlineStr">
        <is>
          <t>5100001360</t>
        </is>
      </c>
      <c r="D1364" s="94" t="n">
        <v>45841</v>
      </c>
      <c r="E1364" s="91" t="inlineStr">
        <is>
          <t>KR</t>
        </is>
      </c>
      <c r="F1364" s="91" t="n">
        <v>62102000</v>
      </c>
      <c r="G1364" s="91" t="n">
        <v>1701</v>
      </c>
      <c r="H1364" s="92" t="n">
        <v>27000</v>
      </c>
      <c r="I1364" s="91" t="inlineStr">
        <is>
          <t>7월 해외출장 - N호텔</t>
        </is>
      </c>
      <c r="J1364" s="91" t="inlineStr">
        <is>
          <t>V10008</t>
        </is>
      </c>
      <c r="K1364" s="91" t="inlineStr">
        <is>
          <t>N호텔</t>
        </is>
      </c>
      <c r="M1364" s="9">
        <f>IF($A1364="","",VALUE($A1364&amp;"")*12+VALUE($B1364&amp;""))</f>
        <v/>
      </c>
      <c r="N1364" s="63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3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3">
        <f>IF($A1364="","",IF(COUNTIF(변동분석!$E$7:$E$506,O1364)&gt;0,"Y","N"))</f>
        <v/>
      </c>
      <c r="W1364" s="63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3">
        <f>IF($A1364="","",IFERROR(INDEX(계정매핑!$E$5:$E$504,MATCH($F1364&amp;"",계정매핑!$A$5:$A$504,0))&amp;"","공통비"))</f>
        <v/>
      </c>
      <c r="AF1364" s="63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7</v>
      </c>
      <c r="C1365" s="91" t="inlineStr">
        <is>
          <t>5100001361</t>
        </is>
      </c>
      <c r="D1365" s="94" t="n">
        <v>45841</v>
      </c>
      <c r="E1365" s="91" t="inlineStr">
        <is>
          <t>KR</t>
        </is>
      </c>
      <c r="F1365" s="91" t="n">
        <v>62201000</v>
      </c>
      <c r="G1365" s="91" t="n">
        <v>1701</v>
      </c>
      <c r="H1365" s="92" t="n">
        <v>4905000</v>
      </c>
      <c r="I1365" s="91" t="inlineStr">
        <is>
          <t>7월 통신요금 - P통신</t>
        </is>
      </c>
      <c r="J1365" s="91" t="inlineStr">
        <is>
          <t>V10013</t>
        </is>
      </c>
      <c r="K1365" s="91" t="inlineStr">
        <is>
          <t>P통신</t>
        </is>
      </c>
      <c r="M1365" s="9">
        <f>IF($A1365="","",VALUE($A1365&amp;"")*12+VALUE($B1365&amp;""))</f>
        <v/>
      </c>
      <c r="N1365" s="63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3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3">
        <f>IF($A1365="","",IF(COUNTIF(변동분석!$E$7:$E$506,O1365)&gt;0,"Y","N"))</f>
        <v/>
      </c>
      <c r="W1365" s="63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3">
        <f>IF($A1365="","",IFERROR(INDEX(계정매핑!$E$5:$E$504,MATCH($F1365&amp;"",계정매핑!$A$5:$A$504,0))&amp;"","공통비"))</f>
        <v/>
      </c>
      <c r="AF1365" s="63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7</v>
      </c>
      <c r="C1366" s="91" t="inlineStr">
        <is>
          <t>5100001362</t>
        </is>
      </c>
      <c r="D1366" s="94" t="n">
        <v>45841</v>
      </c>
      <c r="E1366" s="91" t="inlineStr">
        <is>
          <t>KR</t>
        </is>
      </c>
      <c r="F1366" s="91" t="n">
        <v>62301000</v>
      </c>
      <c r="G1366" s="91" t="n">
        <v>1201</v>
      </c>
      <c r="H1366" s="92" t="n">
        <v>138000</v>
      </c>
      <c r="I1366" s="91" t="inlineStr">
        <is>
          <t>7월 소모품 구입 - Q오피스</t>
        </is>
      </c>
      <c r="J1366" s="91" t="inlineStr">
        <is>
          <t>V10003</t>
        </is>
      </c>
      <c r="K1366" s="91" t="inlineStr">
        <is>
          <t>Q오피스</t>
        </is>
      </c>
      <c r="M1366" s="9">
        <f>IF($A1366="","",VALUE($A1366&amp;"")*12+VALUE($B1366&amp;""))</f>
        <v/>
      </c>
      <c r="N1366" s="63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3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3">
        <f>IF($A1366="","",IF(COUNTIF(변동분석!$E$7:$E$506,O1366)&gt;0,"Y","N"))</f>
        <v/>
      </c>
      <c r="W1366" s="63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3">
        <f>IF($A1366="","",IFERROR(INDEX(계정매핑!$E$5:$E$504,MATCH($F1366&amp;"",계정매핑!$A$5:$A$504,0))&amp;"","공통비"))</f>
        <v/>
      </c>
      <c r="AF1366" s="63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7</v>
      </c>
      <c r="C1367" s="91" t="inlineStr">
        <is>
          <t>5100001363</t>
        </is>
      </c>
      <c r="D1367" s="94" t="n">
        <v>45841</v>
      </c>
      <c r="E1367" s="91" t="inlineStr">
        <is>
          <t>KR</t>
        </is>
      </c>
      <c r="F1367" s="91" t="n">
        <v>62301000</v>
      </c>
      <c r="G1367" s="91" t="n">
        <v>1602</v>
      </c>
      <c r="H1367" s="92" t="n">
        <v>475000</v>
      </c>
      <c r="I1367" s="91" t="inlineStr">
        <is>
          <t>7월 소모품 구입 - R문구</t>
        </is>
      </c>
      <c r="J1367" s="91" t="inlineStr">
        <is>
          <t>V10021</t>
        </is>
      </c>
      <c r="K1367" s="91" t="inlineStr">
        <is>
          <t>R문구</t>
        </is>
      </c>
      <c r="M1367" s="9">
        <f>IF($A1367="","",VALUE($A1367&amp;"")*12+VALUE($B1367&amp;""))</f>
        <v/>
      </c>
      <c r="N1367" s="63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3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3">
        <f>IF($A1367="","",IF(COUNTIF(변동분석!$E$7:$E$506,O1367)&gt;0,"Y","N"))</f>
        <v/>
      </c>
      <c r="W1367" s="63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3">
        <f>IF($A1367="","",IFERROR(INDEX(계정매핑!$E$5:$E$504,MATCH($F1367&amp;"",계정매핑!$A$5:$A$504,0))&amp;"","공통비"))</f>
        <v/>
      </c>
      <c r="AF1367" s="63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7</v>
      </c>
      <c r="C1368" s="91" t="inlineStr">
        <is>
          <t>5100001364</t>
        </is>
      </c>
      <c r="D1368" s="94" t="n">
        <v>45841</v>
      </c>
      <c r="E1368" s="91" t="inlineStr">
        <is>
          <t>KR</t>
        </is>
      </c>
      <c r="F1368" s="91" t="n">
        <v>62501000</v>
      </c>
      <c r="G1368" s="91" t="n">
        <v>1601</v>
      </c>
      <c r="H1368" s="92" t="n">
        <v>426000</v>
      </c>
      <c r="I1368" s="91" t="inlineStr">
        <is>
          <t>7월 회의 다과 - (법인카드)</t>
        </is>
      </c>
      <c r="J1368" s="91" t="inlineStr">
        <is>
          <t>V10009</t>
        </is>
      </c>
      <c r="K1368" s="91" t="inlineStr">
        <is>
          <t>(법인카드)</t>
        </is>
      </c>
      <c r="M1368" s="9">
        <f>IF($A1368="","",VALUE($A1368&amp;"")*12+VALUE($B1368&amp;""))</f>
        <v/>
      </c>
      <c r="N1368" s="63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3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3">
        <f>IF($A1368="","",IF(COUNTIF(변동분석!$E$7:$E$506,O1368)&gt;0,"Y","N"))</f>
        <v/>
      </c>
      <c r="W1368" s="63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3">
        <f>IF($A1368="","",IFERROR(INDEX(계정매핑!$E$5:$E$504,MATCH($F1368&amp;"",계정매핑!$A$5:$A$504,0))&amp;"","공통비"))</f>
        <v/>
      </c>
      <c r="AF1368" s="63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7</v>
      </c>
      <c r="C1369" s="91" t="inlineStr">
        <is>
          <t>5100001365</t>
        </is>
      </c>
      <c r="D1369" s="94" t="n">
        <v>45841</v>
      </c>
      <c r="E1369" s="91" t="inlineStr">
        <is>
          <t>KR</t>
        </is>
      </c>
      <c r="F1369" s="91" t="n">
        <v>62902000</v>
      </c>
      <c r="G1369" s="91" t="n">
        <v>1201</v>
      </c>
      <c r="H1369" s="92" t="n">
        <v>2108000</v>
      </c>
      <c r="I1369" s="91" t="inlineStr">
        <is>
          <t>7월 업무 위탁 수수료 - X서비스</t>
        </is>
      </c>
      <c r="J1369" s="91" t="inlineStr">
        <is>
          <t>V10019</t>
        </is>
      </c>
      <c r="K1369" s="91" t="inlineStr">
        <is>
          <t>X서비스</t>
        </is>
      </c>
      <c r="M1369" s="9">
        <f>IF($A1369="","",VALUE($A1369&amp;"")*12+VALUE($B1369&amp;""))</f>
        <v/>
      </c>
      <c r="N1369" s="63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3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3">
        <f>IF($A1369="","",IF(COUNTIF(변동분석!$E$7:$E$506,O1369)&gt;0,"Y","N"))</f>
        <v/>
      </c>
      <c r="W1369" s="63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3">
        <f>IF($A1369="","",IFERROR(INDEX(계정매핑!$E$5:$E$504,MATCH($F1369&amp;"",계정매핑!$A$5:$A$504,0))&amp;"","공통비"))</f>
        <v/>
      </c>
      <c r="AF1369" s="63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7</v>
      </c>
      <c r="C1370" s="91" t="inlineStr">
        <is>
          <t>5100001366</t>
        </is>
      </c>
      <c r="D1370" s="94" t="n">
        <v>45841</v>
      </c>
      <c r="E1370" s="91" t="inlineStr">
        <is>
          <t>KR</t>
        </is>
      </c>
      <c r="F1370" s="91" t="n">
        <v>62902000</v>
      </c>
      <c r="G1370" s="91" t="n">
        <v>1801</v>
      </c>
      <c r="H1370" s="92" t="n">
        <v>1816000</v>
      </c>
      <c r="I1370" s="91" t="inlineStr">
        <is>
          <t>7월 콜 위탁 수수료(건별)</t>
        </is>
      </c>
      <c r="J1370" s="91" t="inlineStr">
        <is>
          <t>V10015</t>
        </is>
      </c>
      <c r="K1370" s="91" t="inlineStr">
        <is>
          <t>J콜센터</t>
        </is>
      </c>
      <c r="M1370" s="9">
        <f>IF($A1370="","",VALUE($A1370&amp;"")*12+VALUE($B1370&amp;""))</f>
        <v/>
      </c>
      <c r="N1370" s="63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3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3">
        <f>IF($A1370="","",IF(COUNTIF(변동분석!$E$7:$E$506,O1370)&gt;0,"Y","N"))</f>
        <v/>
      </c>
      <c r="W1370" s="63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3">
        <f>IF($A1370="","",IFERROR(INDEX(계정매핑!$E$5:$E$504,MATCH($F1370&amp;"",계정매핑!$A$5:$A$504,0))&amp;"","공통비"))</f>
        <v/>
      </c>
      <c r="AF1370" s="63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7</v>
      </c>
      <c r="C1371" s="91" t="inlineStr">
        <is>
          <t>5100001367</t>
        </is>
      </c>
      <c r="D1371" s="94" t="n">
        <v>45841</v>
      </c>
      <c r="E1371" s="91" t="inlineStr">
        <is>
          <t>KR</t>
        </is>
      </c>
      <c r="F1371" s="91" t="n">
        <v>62902000</v>
      </c>
      <c r="G1371" s="91" t="n">
        <v>1801</v>
      </c>
      <c r="H1371" s="92" t="n">
        <v>1844000</v>
      </c>
      <c r="I1371" s="91" t="inlineStr">
        <is>
          <t>7월 콜 위탁 수수료(건별)</t>
        </is>
      </c>
      <c r="J1371" s="91" t="inlineStr">
        <is>
          <t>V10015</t>
        </is>
      </c>
      <c r="K1371" s="91" t="inlineStr">
        <is>
          <t>J콜센터</t>
        </is>
      </c>
      <c r="M1371" s="9">
        <f>IF($A1371="","",VALUE($A1371&amp;"")*12+VALUE($B1371&amp;""))</f>
        <v/>
      </c>
      <c r="N1371" s="63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3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3">
        <f>IF($A1371="","",IF(COUNTIF(변동분석!$E$7:$E$506,O1371)&gt;0,"Y","N"))</f>
        <v/>
      </c>
      <c r="W1371" s="63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3">
        <f>IF($A1371="","",IFERROR(INDEX(계정매핑!$E$5:$E$504,MATCH($F1371&amp;"",계정매핑!$A$5:$A$504,0))&amp;"","공통비"))</f>
        <v/>
      </c>
      <c r="AF1371" s="63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7</v>
      </c>
      <c r="C1372" s="91" t="inlineStr">
        <is>
          <t>5100001368</t>
        </is>
      </c>
      <c r="D1372" s="94" t="n">
        <v>45842</v>
      </c>
      <c r="E1372" s="91" t="inlineStr">
        <is>
          <t>KR</t>
        </is>
      </c>
      <c r="F1372" s="91" t="n">
        <v>62101000</v>
      </c>
      <c r="G1372" s="91" t="n">
        <v>1301</v>
      </c>
      <c r="H1372" s="92" t="n">
        <v>179000</v>
      </c>
      <c r="I1372" s="91" t="inlineStr">
        <is>
          <t>7월 국내출장 - (법인카드)</t>
        </is>
      </c>
      <c r="J1372" s="91" t="inlineStr">
        <is>
          <t>V10009</t>
        </is>
      </c>
      <c r="K1372" s="91" t="inlineStr">
        <is>
          <t>(법인카드)</t>
        </is>
      </c>
      <c r="M1372" s="9">
        <f>IF($A1372="","",VALUE($A1372&amp;"")*12+VALUE($B1372&amp;""))</f>
        <v/>
      </c>
      <c r="N1372" s="63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3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3">
        <f>IF($A1372="","",IF(COUNTIF(변동분석!$E$7:$E$506,O1372)&gt;0,"Y","N"))</f>
        <v/>
      </c>
      <c r="W1372" s="63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3">
        <f>IF($A1372="","",IFERROR(INDEX(계정매핑!$E$5:$E$504,MATCH($F1372&amp;"",계정매핑!$A$5:$A$504,0))&amp;"","공통비"))</f>
        <v/>
      </c>
      <c r="AF1372" s="63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7</v>
      </c>
      <c r="C1373" s="91" t="inlineStr">
        <is>
          <t>5100001369</t>
        </is>
      </c>
      <c r="D1373" s="94" t="n">
        <v>45842</v>
      </c>
      <c r="E1373" s="91" t="inlineStr">
        <is>
          <t>KR</t>
        </is>
      </c>
      <c r="F1373" s="91" t="n">
        <v>62102000</v>
      </c>
      <c r="G1373" s="91" t="n">
        <v>1201</v>
      </c>
      <c r="H1373" s="92" t="n">
        <v>52000</v>
      </c>
      <c r="I1373" s="91" t="inlineStr">
        <is>
          <t>7월 해외출장 - N호텔</t>
        </is>
      </c>
      <c r="J1373" s="91" t="inlineStr">
        <is>
          <t>V10008</t>
        </is>
      </c>
      <c r="K1373" s="91" t="inlineStr">
        <is>
          <t>N호텔</t>
        </is>
      </c>
      <c r="M1373" s="9">
        <f>IF($A1373="","",VALUE($A1373&amp;"")*12+VALUE($B1373&amp;""))</f>
        <v/>
      </c>
      <c r="N1373" s="63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3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3">
        <f>IF($A1373="","",IF(COUNTIF(변동분석!$E$7:$E$506,O1373)&gt;0,"Y","N"))</f>
        <v/>
      </c>
      <c r="W1373" s="63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3">
        <f>IF($A1373="","",IFERROR(INDEX(계정매핑!$E$5:$E$504,MATCH($F1373&amp;"",계정매핑!$A$5:$A$504,0))&amp;"","공통비"))</f>
        <v/>
      </c>
      <c r="AF1373" s="63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45842</v>
      </c>
      <c r="E1374" s="91" t="inlineStr">
        <is>
          <t>KR</t>
        </is>
      </c>
      <c r="F1374" s="91" t="n">
        <v>62102000</v>
      </c>
      <c r="G1374" s="91" t="n">
        <v>1401</v>
      </c>
      <c r="H1374" s="92" t="n">
        <v>81000</v>
      </c>
      <c r="I1374" s="91" t="inlineStr">
        <is>
          <t>7월 해외출장 - M항공</t>
        </is>
      </c>
      <c r="J1374" s="91" t="inlineStr">
        <is>
          <t>V10001</t>
        </is>
      </c>
      <c r="K1374" s="91" t="inlineStr">
        <is>
          <t>M항공</t>
        </is>
      </c>
      <c r="M1374" s="9">
        <f>IF($A1374="","",VALUE($A1374&amp;"")*12+VALUE($B1374&amp;""))</f>
        <v/>
      </c>
      <c r="N1374" s="63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3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3">
        <f>IF($A1374="","",IF(COUNTIF(변동분석!$E$7:$E$506,O1374)&gt;0,"Y","N"))</f>
        <v/>
      </c>
      <c r="W1374" s="63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3">
        <f>IF($A1374="","",IFERROR(INDEX(계정매핑!$E$5:$E$504,MATCH($F1374&amp;"",계정매핑!$A$5:$A$504,0))&amp;"","공통비"))</f>
        <v/>
      </c>
      <c r="AF1374" s="63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45842</v>
      </c>
      <c r="E1375" s="91" t="inlineStr">
        <is>
          <t>KR</t>
        </is>
      </c>
      <c r="F1375" s="91" t="n">
        <v>62201000</v>
      </c>
      <c r="G1375" s="91" t="n">
        <v>1301</v>
      </c>
      <c r="H1375" s="92" t="n">
        <v>148000</v>
      </c>
      <c r="I1375" s="91" t="inlineStr">
        <is>
          <t>7월 통신요금 - O텔레콤</t>
        </is>
      </c>
      <c r="J1375" s="91" t="inlineStr">
        <is>
          <t>V10002</t>
        </is>
      </c>
      <c r="K1375" s="91" t="inlineStr">
        <is>
          <t>O텔레콤</t>
        </is>
      </c>
      <c r="M1375" s="9">
        <f>IF($A1375="","",VALUE($A1375&amp;"")*12+VALUE($B1375&amp;""))</f>
        <v/>
      </c>
      <c r="N1375" s="63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3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3">
        <f>IF($A1375="","",IF(COUNTIF(변동분석!$E$7:$E$506,O1375)&gt;0,"Y","N"))</f>
        <v/>
      </c>
      <c r="W1375" s="63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3">
        <f>IF($A1375="","",IFERROR(INDEX(계정매핑!$E$5:$E$504,MATCH($F1375&amp;"",계정매핑!$A$5:$A$504,0))&amp;"","공통비"))</f>
        <v/>
      </c>
      <c r="AF1375" s="63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45842</v>
      </c>
      <c r="E1376" s="91" t="inlineStr">
        <is>
          <t>KR</t>
        </is>
      </c>
      <c r="F1376" s="91" t="n">
        <v>62401000</v>
      </c>
      <c r="G1376" s="91" t="n">
        <v>1801</v>
      </c>
      <c r="H1376" s="92" t="n">
        <v>1775000</v>
      </c>
      <c r="I1376" s="91" t="inlineStr">
        <is>
          <t>7월 인쇄물 제작 - G인쇄</t>
        </is>
      </c>
      <c r="J1376" s="91" t="inlineStr">
        <is>
          <t>V10004</t>
        </is>
      </c>
      <c r="K1376" s="91" t="inlineStr">
        <is>
          <t>G인쇄</t>
        </is>
      </c>
      <c r="M1376" s="9">
        <f>IF($A1376="","",VALUE($A1376&amp;"")*12+VALUE($B1376&amp;""))</f>
        <v/>
      </c>
      <c r="N1376" s="63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3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3">
        <f>IF($A1376="","",IF(COUNTIF(변동분석!$E$7:$E$506,O1376)&gt;0,"Y","N"))</f>
        <v/>
      </c>
      <c r="W1376" s="63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3">
        <f>IF($A1376="","",IFERROR(INDEX(계정매핑!$E$5:$E$504,MATCH($F1376&amp;"",계정매핑!$A$5:$A$504,0))&amp;"","공통비"))</f>
        <v/>
      </c>
      <c r="AF1376" s="63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45842</v>
      </c>
      <c r="E1377" s="91" t="inlineStr">
        <is>
          <t>KR</t>
        </is>
      </c>
      <c r="F1377" s="91" t="n">
        <v>62501000</v>
      </c>
      <c r="G1377" s="91" t="n">
        <v>1301</v>
      </c>
      <c r="H1377" s="92" t="n">
        <v>311000</v>
      </c>
      <c r="I1377" s="91" t="inlineStr">
        <is>
          <t>7월 회의 다과 - (법인카드)</t>
        </is>
      </c>
      <c r="J1377" s="91" t="inlineStr">
        <is>
          <t>V10009</t>
        </is>
      </c>
      <c r="K1377" s="91" t="inlineStr">
        <is>
          <t>(법인카드)</t>
        </is>
      </c>
      <c r="M1377" s="9">
        <f>IF($A1377="","",VALUE($A1377&amp;"")*12+VALUE($B1377&amp;""))</f>
        <v/>
      </c>
      <c r="N1377" s="63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3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3">
        <f>IF($A1377="","",IF(COUNTIF(변동분석!$E$7:$E$506,O1377)&gt;0,"Y","N"))</f>
        <v/>
      </c>
      <c r="W1377" s="63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3">
        <f>IF($A1377="","",IFERROR(INDEX(계정매핑!$E$5:$E$504,MATCH($F1377&amp;"",계정매핑!$A$5:$A$504,0))&amp;"","공통비"))</f>
        <v/>
      </c>
      <c r="AF1377" s="63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45842</v>
      </c>
      <c r="E1378" s="91" t="inlineStr">
        <is>
          <t>KR</t>
        </is>
      </c>
      <c r="F1378" s="91" t="n">
        <v>62501000</v>
      </c>
      <c r="G1378" s="91" t="n">
        <v>1401</v>
      </c>
      <c r="H1378" s="92" t="n">
        <v>214000</v>
      </c>
      <c r="I1378" s="91" t="inlineStr">
        <is>
          <t>7월 회의 다과 - (법인카드)</t>
        </is>
      </c>
      <c r="J1378" s="91" t="inlineStr">
        <is>
          <t>V10009</t>
        </is>
      </c>
      <c r="K1378" s="91" t="inlineStr">
        <is>
          <t>(법인카드)</t>
        </is>
      </c>
      <c r="M1378" s="9">
        <f>IF($A1378="","",VALUE($A1378&amp;"")*12+VALUE($B1378&amp;""))</f>
        <v/>
      </c>
      <c r="N1378" s="63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3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3">
        <f>IF($A1378="","",IF(COUNTIF(변동분석!$E$7:$E$506,O1378)&gt;0,"Y","N"))</f>
        <v/>
      </c>
      <c r="W1378" s="63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3">
        <f>IF($A1378="","",IFERROR(INDEX(계정매핑!$E$5:$E$504,MATCH($F1378&amp;"",계정매핑!$A$5:$A$504,0))&amp;"","공통비"))</f>
        <v/>
      </c>
      <c r="AF1378" s="63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45842</v>
      </c>
      <c r="E1379" s="91" t="inlineStr">
        <is>
          <t>KR</t>
        </is>
      </c>
      <c r="F1379" s="91" t="n">
        <v>62501000</v>
      </c>
      <c r="G1379" s="91" t="n">
        <v>1501</v>
      </c>
      <c r="H1379" s="92" t="n">
        <v>530000</v>
      </c>
      <c r="I1379" s="91" t="inlineStr">
        <is>
          <t>7월 회의 다과 - (법인카드)</t>
        </is>
      </c>
      <c r="J1379" s="91" t="inlineStr">
        <is>
          <t>V10009</t>
        </is>
      </c>
      <c r="K1379" s="91" t="inlineStr">
        <is>
          <t>(법인카드)</t>
        </is>
      </c>
      <c r="M1379" s="9">
        <f>IF($A1379="","",VALUE($A1379&amp;"")*12+VALUE($B1379&amp;""))</f>
        <v/>
      </c>
      <c r="N1379" s="63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3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3">
        <f>IF($A1379="","",IF(COUNTIF(변동분석!$E$7:$E$506,O1379)&gt;0,"Y","N"))</f>
        <v/>
      </c>
      <c r="W1379" s="63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3">
        <f>IF($A1379="","",IFERROR(INDEX(계정매핑!$E$5:$E$504,MATCH($F1379&amp;"",계정매핑!$A$5:$A$504,0))&amp;"","공통비"))</f>
        <v/>
      </c>
      <c r="AF1379" s="63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45842</v>
      </c>
      <c r="E1380" s="91" t="inlineStr">
        <is>
          <t>KR</t>
        </is>
      </c>
      <c r="F1380" s="91" t="n">
        <v>62902000</v>
      </c>
      <c r="G1380" s="91" t="n">
        <v>1801</v>
      </c>
      <c r="H1380" s="92" t="n">
        <v>1761000</v>
      </c>
      <c r="I1380" s="91" t="inlineStr">
        <is>
          <t>7월 콜 위탁 수수료(건별)</t>
        </is>
      </c>
      <c r="J1380" s="91" t="inlineStr">
        <is>
          <t>V10015</t>
        </is>
      </c>
      <c r="K1380" s="91" t="inlineStr">
        <is>
          <t>J콜센터</t>
        </is>
      </c>
      <c r="M1380" s="9">
        <f>IF($A1380="","",VALUE($A1380&amp;"")*12+VALUE($B1380&amp;""))</f>
        <v/>
      </c>
      <c r="N1380" s="63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3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3">
        <f>IF($A1380="","",IF(COUNTIF(변동분석!$E$7:$E$506,O1380)&gt;0,"Y","N"))</f>
        <v/>
      </c>
      <c r="W1380" s="63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3">
        <f>IF($A1380="","",IFERROR(INDEX(계정매핑!$E$5:$E$504,MATCH($F1380&amp;"",계정매핑!$A$5:$A$504,0))&amp;"","공통비"))</f>
        <v/>
      </c>
      <c r="AF1380" s="63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45842</v>
      </c>
      <c r="E1381" s="91" t="inlineStr">
        <is>
          <t>KR</t>
        </is>
      </c>
      <c r="F1381" s="91" t="n">
        <v>63001000</v>
      </c>
      <c r="G1381" s="91" t="n">
        <v>1951</v>
      </c>
      <c r="H1381" s="92" t="n">
        <v>1979000</v>
      </c>
      <c r="I1381" s="91" t="inlineStr">
        <is>
          <t>7월 SW 유지보수 - Z시스템</t>
        </is>
      </c>
      <c r="J1381" s="91" t="inlineStr">
        <is>
          <t>V10011</t>
        </is>
      </c>
      <c r="K1381" s="91" t="inlineStr">
        <is>
          <t>Z시스템</t>
        </is>
      </c>
      <c r="M1381" s="9">
        <f>IF($A1381="","",VALUE($A1381&amp;"")*12+VALUE($B1381&amp;""))</f>
        <v/>
      </c>
      <c r="N1381" s="63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3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3">
        <f>IF($A1381="","",IF(COUNTIF(변동분석!$E$7:$E$506,O1381)&gt;0,"Y","N"))</f>
        <v/>
      </c>
      <c r="W1381" s="63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3">
        <f>IF($A1381="","",IFERROR(INDEX(계정매핑!$E$5:$E$504,MATCH($F1381&amp;"",계정매핑!$A$5:$A$504,0))&amp;"","공통비"))</f>
        <v/>
      </c>
      <c r="AF1381" s="63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45843</v>
      </c>
      <c r="E1382" s="91" t="inlineStr">
        <is>
          <t>KR</t>
        </is>
      </c>
      <c r="F1382" s="91" t="n">
        <v>62102000</v>
      </c>
      <c r="G1382" s="91" t="n">
        <v>1502</v>
      </c>
      <c r="H1382" s="92" t="n">
        <v>228000</v>
      </c>
      <c r="I1382" s="91" t="inlineStr">
        <is>
          <t>7월 해외출장 - M항공</t>
        </is>
      </c>
      <c r="J1382" s="91" t="inlineStr">
        <is>
          <t>V10001</t>
        </is>
      </c>
      <c r="K1382" s="91" t="inlineStr">
        <is>
          <t>M항공</t>
        </is>
      </c>
      <c r="M1382" s="9">
        <f>IF($A1382="","",VALUE($A1382&amp;"")*12+VALUE($B1382&amp;""))</f>
        <v/>
      </c>
      <c r="N1382" s="63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3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3">
        <f>IF($A1382="","",IF(COUNTIF(변동분석!$E$7:$E$506,O1382)&gt;0,"Y","N"))</f>
        <v/>
      </c>
      <c r="W1382" s="63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3">
        <f>IF($A1382="","",IFERROR(INDEX(계정매핑!$E$5:$E$504,MATCH($F1382&amp;"",계정매핑!$A$5:$A$504,0))&amp;"","공통비"))</f>
        <v/>
      </c>
      <c r="AF1382" s="63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45843</v>
      </c>
      <c r="E1383" s="91" t="inlineStr">
        <is>
          <t>KR</t>
        </is>
      </c>
      <c r="F1383" s="91" t="n">
        <v>62201000</v>
      </c>
      <c r="G1383" s="91" t="n">
        <v>1101</v>
      </c>
      <c r="H1383" s="92" t="n">
        <v>296000</v>
      </c>
      <c r="I1383" s="91" t="inlineStr">
        <is>
          <t>7월 통신요금 - O텔레콤</t>
        </is>
      </c>
      <c r="J1383" s="91" t="inlineStr">
        <is>
          <t>V10002</t>
        </is>
      </c>
      <c r="K1383" s="91" t="inlineStr">
        <is>
          <t>O텔레콤</t>
        </is>
      </c>
      <c r="M1383" s="9">
        <f>IF($A1383="","",VALUE($A1383&amp;"")*12+VALUE($B1383&amp;""))</f>
        <v/>
      </c>
      <c r="N1383" s="63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3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3">
        <f>IF($A1383="","",IF(COUNTIF(변동분석!$E$7:$E$506,O1383)&gt;0,"Y","N"))</f>
        <v/>
      </c>
      <c r="W1383" s="63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3">
        <f>IF($A1383="","",IFERROR(INDEX(계정매핑!$E$5:$E$504,MATCH($F1383&amp;"",계정매핑!$A$5:$A$504,0))&amp;"","공통비"))</f>
        <v/>
      </c>
      <c r="AF1383" s="63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45843</v>
      </c>
      <c r="E1384" s="91" t="inlineStr">
        <is>
          <t>KR</t>
        </is>
      </c>
      <c r="F1384" s="91" t="n">
        <v>62201000</v>
      </c>
      <c r="G1384" s="91" t="n">
        <v>1701</v>
      </c>
      <c r="H1384" s="92" t="n">
        <v>4474000</v>
      </c>
      <c r="I1384" s="91" t="inlineStr">
        <is>
          <t>7월 통신요금 - O텔레콤</t>
        </is>
      </c>
      <c r="J1384" s="91" t="inlineStr">
        <is>
          <t>V10002</t>
        </is>
      </c>
      <c r="K1384" s="91" t="inlineStr">
        <is>
          <t>O텔레콤</t>
        </is>
      </c>
      <c r="M1384" s="9">
        <f>IF($A1384="","",VALUE($A1384&amp;"")*12+VALUE($B1384&amp;""))</f>
        <v/>
      </c>
      <c r="N1384" s="63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3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3">
        <f>IF($A1384="","",IF(COUNTIF(변동분석!$E$7:$E$506,O1384)&gt;0,"Y","N"))</f>
        <v/>
      </c>
      <c r="W1384" s="63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3">
        <f>IF($A1384="","",IFERROR(INDEX(계정매핑!$E$5:$E$504,MATCH($F1384&amp;"",계정매핑!$A$5:$A$504,0))&amp;"","공통비"))</f>
        <v/>
      </c>
      <c r="AF1384" s="63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45843</v>
      </c>
      <c r="E1385" s="91" t="inlineStr">
        <is>
          <t>KR</t>
        </is>
      </c>
      <c r="F1385" s="91" t="n">
        <v>62301000</v>
      </c>
      <c r="G1385" s="91" t="n">
        <v>1401</v>
      </c>
      <c r="H1385" s="92" t="n">
        <v>133000</v>
      </c>
      <c r="I1385" s="91" t="inlineStr">
        <is>
          <t>7월 소모품 구입 - R문구</t>
        </is>
      </c>
      <c r="J1385" s="91" t="inlineStr">
        <is>
          <t>V10021</t>
        </is>
      </c>
      <c r="K1385" s="91" t="inlineStr">
        <is>
          <t>R문구</t>
        </is>
      </c>
      <c r="M1385" s="9">
        <f>IF($A1385="","",VALUE($A1385&amp;"")*12+VALUE($B1385&amp;""))</f>
        <v/>
      </c>
      <c r="N1385" s="63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3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3">
        <f>IF($A1385="","",IF(COUNTIF(변동분석!$E$7:$E$506,O1385)&gt;0,"Y","N"))</f>
        <v/>
      </c>
      <c r="W1385" s="63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3">
        <f>IF($A1385="","",IFERROR(INDEX(계정매핑!$E$5:$E$504,MATCH($F1385&amp;"",계정매핑!$A$5:$A$504,0))&amp;"","공통비"))</f>
        <v/>
      </c>
      <c r="AF1385" s="63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45843</v>
      </c>
      <c r="E1386" s="91" t="inlineStr">
        <is>
          <t>KR</t>
        </is>
      </c>
      <c r="F1386" s="91" t="n">
        <v>62501000</v>
      </c>
      <c r="G1386" s="91" t="n">
        <v>1201</v>
      </c>
      <c r="H1386" s="92" t="n">
        <v>205000</v>
      </c>
      <c r="I1386" s="91" t="inlineStr">
        <is>
          <t>7월 회의 다과 - T케이터링</t>
        </is>
      </c>
      <c r="J1386" s="91" t="inlineStr">
        <is>
          <t>V10005</t>
        </is>
      </c>
      <c r="K1386" s="91" t="inlineStr">
        <is>
          <t>T케이터링</t>
        </is>
      </c>
      <c r="M1386" s="9">
        <f>IF($A1386="","",VALUE($A1386&amp;"")*12+VALUE($B1386&amp;""))</f>
        <v/>
      </c>
      <c r="N1386" s="63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3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3">
        <f>IF($A1386="","",IF(COUNTIF(변동분석!$E$7:$E$506,O1386)&gt;0,"Y","N"))</f>
        <v/>
      </c>
      <c r="W1386" s="63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3">
        <f>IF($A1386="","",IFERROR(INDEX(계정매핑!$E$5:$E$504,MATCH($F1386&amp;"",계정매핑!$A$5:$A$504,0))&amp;"","공통비"))</f>
        <v/>
      </c>
      <c r="AF1386" s="63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45844</v>
      </c>
      <c r="E1387" s="91" t="inlineStr">
        <is>
          <t>KR</t>
        </is>
      </c>
      <c r="F1387" s="91" t="n">
        <v>62101000</v>
      </c>
      <c r="G1387" s="91" t="n">
        <v>1101</v>
      </c>
      <c r="H1387" s="92" t="n">
        <v>311000</v>
      </c>
      <c r="I1387" s="91" t="inlineStr">
        <is>
          <t>7월 국내출장 - M항공</t>
        </is>
      </c>
      <c r="J1387" s="91" t="inlineStr">
        <is>
          <t>V10001</t>
        </is>
      </c>
      <c r="K1387" s="91" t="inlineStr">
        <is>
          <t>M항공</t>
        </is>
      </c>
      <c r="M1387" s="9">
        <f>IF($A1387="","",VALUE($A1387&amp;"")*12+VALUE($B1387&amp;""))</f>
        <v/>
      </c>
      <c r="N1387" s="63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3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3">
        <f>IF($A1387="","",IF(COUNTIF(변동분석!$E$7:$E$506,O1387)&gt;0,"Y","N"))</f>
        <v/>
      </c>
      <c r="W1387" s="63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3">
        <f>IF($A1387="","",IFERROR(INDEX(계정매핑!$E$5:$E$504,MATCH($F1387&amp;"",계정매핑!$A$5:$A$504,0))&amp;"","공통비"))</f>
        <v/>
      </c>
      <c r="AF1387" s="63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45844</v>
      </c>
      <c r="E1388" s="91" t="inlineStr">
        <is>
          <t>KR</t>
        </is>
      </c>
      <c r="F1388" s="91" t="n">
        <v>62101000</v>
      </c>
      <c r="G1388" s="91" t="n">
        <v>1501</v>
      </c>
      <c r="H1388" s="92" t="n">
        <v>442000</v>
      </c>
      <c r="I1388" s="91" t="inlineStr">
        <is>
          <t>7월 국내출장 - L여행사</t>
        </is>
      </c>
      <c r="J1388" s="91" t="inlineStr">
        <is>
          <t>V10017</t>
        </is>
      </c>
      <c r="K1388" s="91" t="inlineStr">
        <is>
          <t>L여행사</t>
        </is>
      </c>
      <c r="M1388" s="9">
        <f>IF($A1388="","",VALUE($A1388&amp;"")*12+VALUE($B1388&amp;""))</f>
        <v/>
      </c>
      <c r="N1388" s="63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3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3">
        <f>IF($A1388="","",IF(COUNTIF(변동분석!$E$7:$E$506,O1388)&gt;0,"Y","N"))</f>
        <v/>
      </c>
      <c r="W1388" s="63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3">
        <f>IF($A1388="","",IFERROR(INDEX(계정매핑!$E$5:$E$504,MATCH($F1388&amp;"",계정매핑!$A$5:$A$504,0))&amp;"","공통비"))</f>
        <v/>
      </c>
      <c r="AF1388" s="63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45844</v>
      </c>
      <c r="E1389" s="91" t="inlineStr">
        <is>
          <t>KR</t>
        </is>
      </c>
      <c r="F1389" s="91" t="n">
        <v>62101000</v>
      </c>
      <c r="G1389" s="91" t="n">
        <v>1601</v>
      </c>
      <c r="H1389" s="92" t="n">
        <v>916000</v>
      </c>
      <c r="I1389" s="91" t="inlineStr">
        <is>
          <t>7월 국내출장 - M항공</t>
        </is>
      </c>
      <c r="J1389" s="91" t="inlineStr">
        <is>
          <t>V10001</t>
        </is>
      </c>
      <c r="K1389" s="91" t="inlineStr">
        <is>
          <t>M항공</t>
        </is>
      </c>
      <c r="M1389" s="9">
        <f>IF($A1389="","",VALUE($A1389&amp;"")*12+VALUE($B1389&amp;""))</f>
        <v/>
      </c>
      <c r="N1389" s="63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3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3">
        <f>IF($A1389="","",IF(COUNTIF(변동분석!$E$7:$E$506,O1389)&gt;0,"Y","N"))</f>
        <v/>
      </c>
      <c r="W1389" s="63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3">
        <f>IF($A1389="","",IFERROR(INDEX(계정매핑!$E$5:$E$504,MATCH($F1389&amp;"",계정매핑!$A$5:$A$504,0))&amp;"","공통비"))</f>
        <v/>
      </c>
      <c r="AF1389" s="63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45844</v>
      </c>
      <c r="E1390" s="91" t="inlineStr">
        <is>
          <t>KR</t>
        </is>
      </c>
      <c r="F1390" s="91" t="n">
        <v>62201000</v>
      </c>
      <c r="G1390" s="91" t="n">
        <v>1801</v>
      </c>
      <c r="H1390" s="92" t="n">
        <v>3901000</v>
      </c>
      <c r="I1390" s="91" t="inlineStr">
        <is>
          <t>7월 통신요금 - P통신</t>
        </is>
      </c>
      <c r="J1390" s="91" t="inlineStr">
        <is>
          <t>V10013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3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3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3">
        <f>IF($A1390="","",IF(COUNTIF(변동분석!$E$7:$E$506,O1390)&gt;0,"Y","N"))</f>
        <v/>
      </c>
      <c r="W1390" s="63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3">
        <f>IF($A1390="","",IFERROR(INDEX(계정매핑!$E$5:$E$504,MATCH($F1390&amp;"",계정매핑!$A$5:$A$504,0))&amp;"","공통비"))</f>
        <v/>
      </c>
      <c r="AF1390" s="63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45844</v>
      </c>
      <c r="E1391" s="91" t="inlineStr">
        <is>
          <t>KR</t>
        </is>
      </c>
      <c r="F1391" s="91" t="n">
        <v>62301000</v>
      </c>
      <c r="G1391" s="91" t="n">
        <v>1502</v>
      </c>
      <c r="H1391" s="92" t="n">
        <v>147000</v>
      </c>
      <c r="I1391" s="91" t="inlineStr">
        <is>
          <t>7월 소모품 구입 - Q오피스</t>
        </is>
      </c>
      <c r="J1391" s="91" t="inlineStr">
        <is>
          <t>V10003</t>
        </is>
      </c>
      <c r="K1391" s="91" t="inlineStr">
        <is>
          <t>Q오피스</t>
        </is>
      </c>
      <c r="M1391" s="9">
        <f>IF($A1391="","",VALUE($A1391&amp;"")*12+VALUE($B1391&amp;""))</f>
        <v/>
      </c>
      <c r="N1391" s="63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3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3">
        <f>IF($A1391="","",IF(COUNTIF(변동분석!$E$7:$E$506,O1391)&gt;0,"Y","N"))</f>
        <v/>
      </c>
      <c r="W1391" s="63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3">
        <f>IF($A1391="","",IFERROR(INDEX(계정매핑!$E$5:$E$504,MATCH($F1391&amp;"",계정매핑!$A$5:$A$504,0))&amp;"","공통비"))</f>
        <v/>
      </c>
      <c r="AF1391" s="63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45844</v>
      </c>
      <c r="E1392" s="91" t="inlineStr">
        <is>
          <t>KR</t>
        </is>
      </c>
      <c r="F1392" s="91" t="n">
        <v>62901000</v>
      </c>
      <c r="G1392" s="91" t="n">
        <v>1201</v>
      </c>
      <c r="H1392" s="92" t="n">
        <v>4981000</v>
      </c>
      <c r="I1392" s="91" t="inlineStr">
        <is>
          <t>7월 자문 수수료 - W컨설팅</t>
        </is>
      </c>
      <c r="J1392" s="91" t="inlineStr">
        <is>
          <t>V10006</t>
        </is>
      </c>
      <c r="K1392" s="91" t="inlineStr">
        <is>
          <t>W컨설팅</t>
        </is>
      </c>
      <c r="M1392" s="9">
        <f>IF($A1392="","",VALUE($A1392&amp;"")*12+VALUE($B1392&amp;""))</f>
        <v/>
      </c>
      <c r="N1392" s="63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3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3">
        <f>IF($A1392="","",IF(COUNTIF(변동분석!$E$7:$E$506,O1392)&gt;0,"Y","N"))</f>
        <v/>
      </c>
      <c r="W1392" s="63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3">
        <f>IF($A1392="","",IFERROR(INDEX(계정매핑!$E$5:$E$504,MATCH($F1392&amp;"",계정매핑!$A$5:$A$504,0))&amp;"","공통비"))</f>
        <v/>
      </c>
      <c r="AF1392" s="63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45844</v>
      </c>
      <c r="E1393" s="91" t="inlineStr">
        <is>
          <t>KR</t>
        </is>
      </c>
      <c r="F1393" s="91" t="n">
        <v>62901000</v>
      </c>
      <c r="G1393" s="91" t="n">
        <v>1951</v>
      </c>
      <c r="H1393" s="92" t="n">
        <v>6878000</v>
      </c>
      <c r="I1393" s="91" t="inlineStr">
        <is>
          <t>7월 자문 수수료 - K회계법인</t>
        </is>
      </c>
      <c r="J1393" s="91" t="inlineStr">
        <is>
          <t>V10010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3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3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3">
        <f>IF($A1393="","",IF(COUNTIF(변동분석!$E$7:$E$506,O1393)&gt;0,"Y","N"))</f>
        <v/>
      </c>
      <c r="W1393" s="63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3">
        <f>IF($A1393="","",IFERROR(INDEX(계정매핑!$E$5:$E$504,MATCH($F1393&amp;"",계정매핑!$A$5:$A$504,0))&amp;"","공통비"))</f>
        <v/>
      </c>
      <c r="AF1393" s="63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45844</v>
      </c>
      <c r="E1394" s="91" t="inlineStr">
        <is>
          <t>KR</t>
        </is>
      </c>
      <c r="F1394" s="91" t="n">
        <v>62902000</v>
      </c>
      <c r="G1394" s="91" t="n">
        <v>1951</v>
      </c>
      <c r="H1394" s="92" t="n">
        <v>3909000</v>
      </c>
      <c r="I1394" s="91" t="inlineStr">
        <is>
          <t>7월 업무 위탁 수수료 - J콜센터</t>
        </is>
      </c>
      <c r="J1394" s="91" t="inlineStr">
        <is>
          <t>V10015</t>
        </is>
      </c>
      <c r="K1394" s="91" t="inlineStr">
        <is>
          <t>J콜센터</t>
        </is>
      </c>
      <c r="M1394" s="9">
        <f>IF($A1394="","",VALUE($A1394&amp;"")*12+VALUE($B1394&amp;""))</f>
        <v/>
      </c>
      <c r="N1394" s="63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3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3">
        <f>IF($A1394="","",IF(COUNTIF(변동분석!$E$7:$E$506,O1394)&gt;0,"Y","N"))</f>
        <v/>
      </c>
      <c r="W1394" s="63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3">
        <f>IF($A1394="","",IFERROR(INDEX(계정매핑!$E$5:$E$504,MATCH($F1394&amp;"",계정매핑!$A$5:$A$504,0))&amp;"","공통비"))</f>
        <v/>
      </c>
      <c r="AF1394" s="63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45844</v>
      </c>
      <c r="E1395" s="91" t="inlineStr">
        <is>
          <t>KR</t>
        </is>
      </c>
      <c r="F1395" s="91" t="n">
        <v>63502000</v>
      </c>
      <c r="G1395" s="91" t="n">
        <v>1902</v>
      </c>
      <c r="H1395" s="92" t="n">
        <v>238861000</v>
      </c>
      <c r="I1395" s="91" t="inlineStr">
        <is>
          <t>7월 유지수수료 - (전속설계사)</t>
        </is>
      </c>
      <c r="J1395" s="91" t="inlineStr">
        <is>
          <t>V10020</t>
        </is>
      </c>
      <c r="K1395" s="91" t="inlineStr">
        <is>
          <t>(전속설계사)</t>
        </is>
      </c>
      <c r="M1395" s="9">
        <f>IF($A1395="","",VALUE($A1395&amp;"")*12+VALUE($B1395&amp;""))</f>
        <v/>
      </c>
      <c r="N1395" s="63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3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3">
        <f>IF($A1395="","",IF(COUNTIF(변동분석!$E$7:$E$506,O1395)&gt;0,"Y","N"))</f>
        <v/>
      </c>
      <c r="W1395" s="63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3">
        <f>IF($A1395="","",IFERROR(INDEX(계정매핑!$E$5:$E$504,MATCH($F1395&amp;"",계정매핑!$A$5:$A$504,0))&amp;"","공통비"))</f>
        <v/>
      </c>
      <c r="AF1395" s="63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45845</v>
      </c>
      <c r="E1396" s="91" t="inlineStr">
        <is>
          <t>KR</t>
        </is>
      </c>
      <c r="F1396" s="91" t="n">
        <v>62101000</v>
      </c>
      <c r="G1396" s="91" t="n">
        <v>1401</v>
      </c>
      <c r="H1396" s="92" t="n">
        <v>325000</v>
      </c>
      <c r="I1396" s="91" t="inlineStr">
        <is>
          <t>7월 국내출장 - (법인카드)</t>
        </is>
      </c>
      <c r="J1396" s="91" t="inlineStr">
        <is>
          <t>V10009</t>
        </is>
      </c>
      <c r="K1396" s="91" t="inlineStr">
        <is>
          <t>(법인카드)</t>
        </is>
      </c>
      <c r="M1396" s="9">
        <f>IF($A1396="","",VALUE($A1396&amp;"")*12+VALUE($B1396&amp;""))</f>
        <v/>
      </c>
      <c r="N1396" s="63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3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3">
        <f>IF($A1396="","",IF(COUNTIF(변동분석!$E$7:$E$506,O1396)&gt;0,"Y","N"))</f>
        <v/>
      </c>
      <c r="W1396" s="63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3">
        <f>IF($A1396="","",IFERROR(INDEX(계정매핑!$E$5:$E$504,MATCH($F1396&amp;"",계정매핑!$A$5:$A$504,0))&amp;"","공통비"))</f>
        <v/>
      </c>
      <c r="AF1396" s="63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45845</v>
      </c>
      <c r="E1397" s="91" t="inlineStr">
        <is>
          <t>KR</t>
        </is>
      </c>
      <c r="F1397" s="91" t="n">
        <v>62102000</v>
      </c>
      <c r="G1397" s="91" t="n">
        <v>1951</v>
      </c>
      <c r="H1397" s="92" t="n">
        <v>81000</v>
      </c>
      <c r="I1397" s="91" t="inlineStr">
        <is>
          <t>7월 해외출장 - M항공</t>
        </is>
      </c>
      <c r="J1397" s="91" t="inlineStr">
        <is>
          <t>V10001</t>
        </is>
      </c>
      <c r="K1397" s="91" t="inlineStr">
        <is>
          <t>M항공</t>
        </is>
      </c>
      <c r="M1397" s="9">
        <f>IF($A1397="","",VALUE($A1397&amp;"")*12+VALUE($B1397&amp;""))</f>
        <v/>
      </c>
      <c r="N1397" s="63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3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3">
        <f>IF($A1397="","",IF(COUNTIF(변동분석!$E$7:$E$506,O1397)&gt;0,"Y","N"))</f>
        <v/>
      </c>
      <c r="W1397" s="63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3">
        <f>IF($A1397="","",IFERROR(INDEX(계정매핑!$E$5:$E$504,MATCH($F1397&amp;"",계정매핑!$A$5:$A$504,0))&amp;"","공통비"))</f>
        <v/>
      </c>
      <c r="AF1397" s="63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45845</v>
      </c>
      <c r="E1398" s="91" t="inlineStr">
        <is>
          <t>KR</t>
        </is>
      </c>
      <c r="F1398" s="91" t="n">
        <v>62201000</v>
      </c>
      <c r="G1398" s="91" t="n">
        <v>1951</v>
      </c>
      <c r="H1398" s="92" t="n">
        <v>244000</v>
      </c>
      <c r="I1398" s="91" t="inlineStr">
        <is>
          <t>7월 통신요금 - P통신</t>
        </is>
      </c>
      <c r="J1398" s="91" t="inlineStr">
        <is>
          <t>V10013</t>
        </is>
      </c>
      <c r="K1398" s="91" t="inlineStr">
        <is>
          <t>P통신</t>
        </is>
      </c>
      <c r="M1398" s="9">
        <f>IF($A1398="","",VALUE($A1398&amp;"")*12+VALUE($B1398&amp;""))</f>
        <v/>
      </c>
      <c r="N1398" s="63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3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3">
        <f>IF($A1398="","",IF(COUNTIF(변동분석!$E$7:$E$506,O1398)&gt;0,"Y","N"))</f>
        <v/>
      </c>
      <c r="W1398" s="63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3">
        <f>IF($A1398="","",IFERROR(INDEX(계정매핑!$E$5:$E$504,MATCH($F1398&amp;"",계정매핑!$A$5:$A$504,0))&amp;"","공통비"))</f>
        <v/>
      </c>
      <c r="AF1398" s="63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45845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3072000</v>
      </c>
      <c r="I1399" s="91" t="inlineStr">
        <is>
          <t>7월 위탁교육 - V아카데미</t>
        </is>
      </c>
      <c r="J1399" s="91" t="inlineStr">
        <is>
          <t>V10026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3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3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3">
        <f>IF($A1399="","",IF(COUNTIF(변동분석!$E$7:$E$506,O1399)&gt;0,"Y","N"))</f>
        <v/>
      </c>
      <c r="W1399" s="63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3">
        <f>IF($A1399="","",IFERROR(INDEX(계정매핑!$E$5:$E$504,MATCH($F1399&amp;"",계정매핑!$A$5:$A$504,0))&amp;"","공통비"))</f>
        <v/>
      </c>
      <c r="AF1399" s="63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45845</v>
      </c>
      <c r="E1400" s="91" t="inlineStr">
        <is>
          <t>KR</t>
        </is>
      </c>
      <c r="F1400" s="91" t="n">
        <v>62901000</v>
      </c>
      <c r="G1400" s="91" t="n">
        <v>1101</v>
      </c>
      <c r="H1400" s="92" t="n">
        <v>3528000</v>
      </c>
      <c r="I1400" s="91" t="inlineStr">
        <is>
          <t>7월 자문 수수료 - W컨설팅</t>
        </is>
      </c>
      <c r="J1400" s="91" t="inlineStr">
        <is>
          <t>V10006</t>
        </is>
      </c>
      <c r="K1400" s="91" t="inlineStr">
        <is>
          <t>W컨설팅</t>
        </is>
      </c>
      <c r="M1400" s="9">
        <f>IF($A1400="","",VALUE($A1400&amp;"")*12+VALUE($B1400&amp;""))</f>
        <v/>
      </c>
      <c r="N1400" s="63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3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3">
        <f>IF($A1400="","",IF(COUNTIF(변동분석!$E$7:$E$506,O1400)&gt;0,"Y","N"))</f>
        <v/>
      </c>
      <c r="W1400" s="63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3">
        <f>IF($A1400="","",IFERROR(INDEX(계정매핑!$E$5:$E$504,MATCH($F1400&amp;"",계정매핑!$A$5:$A$504,0))&amp;"","공통비"))</f>
        <v/>
      </c>
      <c r="AF1400" s="63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45845</v>
      </c>
      <c r="E1401" s="91" t="inlineStr">
        <is>
          <t>KR</t>
        </is>
      </c>
      <c r="F1401" s="91" t="n">
        <v>62901000</v>
      </c>
      <c r="G1401" s="91" t="n">
        <v>1951</v>
      </c>
      <c r="H1401" s="92" t="n">
        <v>6280000</v>
      </c>
      <c r="I1401" s="91" t="inlineStr">
        <is>
          <t>7월 자문 수수료 - K회계법인</t>
        </is>
      </c>
      <c r="J1401" s="91" t="inlineStr">
        <is>
          <t>V10010</t>
        </is>
      </c>
      <c r="K1401" s="91" t="inlineStr">
        <is>
          <t>K회계법인</t>
        </is>
      </c>
      <c r="M1401" s="9">
        <f>IF($A1401="","",VALUE($A1401&amp;"")*12+VALUE($B1401&amp;""))</f>
        <v/>
      </c>
      <c r="N1401" s="63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3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3">
        <f>IF($A1401="","",IF(COUNTIF(변동분석!$E$7:$E$506,O1401)&gt;0,"Y","N"))</f>
        <v/>
      </c>
      <c r="W1401" s="63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3">
        <f>IF($A1401="","",IFERROR(INDEX(계정매핑!$E$5:$E$504,MATCH($F1401&amp;"",계정매핑!$A$5:$A$504,0))&amp;"","공통비"))</f>
        <v/>
      </c>
      <c r="AF1401" s="63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45845</v>
      </c>
      <c r="E1402" s="91" t="inlineStr">
        <is>
          <t>KR</t>
        </is>
      </c>
      <c r="F1402" s="91" t="n">
        <v>62902000</v>
      </c>
      <c r="G1402" s="91" t="n">
        <v>1401</v>
      </c>
      <c r="H1402" s="92" t="n">
        <v>1691000</v>
      </c>
      <c r="I1402" s="91" t="inlineStr">
        <is>
          <t>7월 업무 위탁 수수료 - J콜센터</t>
        </is>
      </c>
      <c r="J1402" s="91" t="inlineStr">
        <is>
          <t>V10015</t>
        </is>
      </c>
      <c r="K1402" s="91" t="inlineStr">
        <is>
          <t>J콜센터</t>
        </is>
      </c>
      <c r="M1402" s="9">
        <f>IF($A1402="","",VALUE($A1402&amp;"")*12+VALUE($B1402&amp;""))</f>
        <v/>
      </c>
      <c r="N1402" s="63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3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3">
        <f>IF($A1402="","",IF(COUNTIF(변동분석!$E$7:$E$506,O1402)&gt;0,"Y","N"))</f>
        <v/>
      </c>
      <c r="W1402" s="63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3">
        <f>IF($A1402="","",IFERROR(INDEX(계정매핑!$E$5:$E$504,MATCH($F1402&amp;"",계정매핑!$A$5:$A$504,0))&amp;"","공통비"))</f>
        <v/>
      </c>
      <c r="AF1402" s="63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45845</v>
      </c>
      <c r="E1403" s="91" t="inlineStr">
        <is>
          <t>KR</t>
        </is>
      </c>
      <c r="F1403" s="91" t="n">
        <v>62902000</v>
      </c>
      <c r="G1403" s="91" t="n">
        <v>1801</v>
      </c>
      <c r="H1403" s="92" t="n">
        <v>1840000</v>
      </c>
      <c r="I1403" s="91" t="inlineStr">
        <is>
          <t>7월 콜 위탁 수수료(건별)</t>
        </is>
      </c>
      <c r="J1403" s="91" t="inlineStr">
        <is>
          <t>V10015</t>
        </is>
      </c>
      <c r="K1403" s="91" t="inlineStr">
        <is>
          <t>J콜센터</t>
        </is>
      </c>
      <c r="M1403" s="9">
        <f>IF($A1403="","",VALUE($A1403&amp;"")*12+VALUE($B1403&amp;""))</f>
        <v/>
      </c>
      <c r="N1403" s="63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3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3">
        <f>IF($A1403="","",IF(COUNTIF(변동분석!$E$7:$E$506,O1403)&gt;0,"Y","N"))</f>
        <v/>
      </c>
      <c r="W1403" s="63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3">
        <f>IF($A1403="","",IFERROR(INDEX(계정매핑!$E$5:$E$504,MATCH($F1403&amp;"",계정매핑!$A$5:$A$504,0))&amp;"","공통비"))</f>
        <v/>
      </c>
      <c r="AF1403" s="63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45846</v>
      </c>
      <c r="E1404" s="91" t="inlineStr">
        <is>
          <t>KR</t>
        </is>
      </c>
      <c r="F1404" s="91" t="n">
        <v>62101000</v>
      </c>
      <c r="G1404" s="91" t="n">
        <v>1401</v>
      </c>
      <c r="H1404" s="92" t="n">
        <v>472000</v>
      </c>
      <c r="I1404" s="91" t="inlineStr">
        <is>
          <t>7월 국내출장 - L여행사</t>
        </is>
      </c>
      <c r="J1404" s="91" t="inlineStr">
        <is>
          <t>V10017</t>
        </is>
      </c>
      <c r="K1404" s="91" t="inlineStr">
        <is>
          <t>L여행사</t>
        </is>
      </c>
      <c r="M1404" s="9">
        <f>IF($A1404="","",VALUE($A1404&amp;"")*12+VALUE($B1404&amp;""))</f>
        <v/>
      </c>
      <c r="N1404" s="63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3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3">
        <f>IF($A1404="","",IF(COUNTIF(변동분석!$E$7:$E$506,O1404)&gt;0,"Y","N"))</f>
        <v/>
      </c>
      <c r="W1404" s="63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3">
        <f>IF($A1404="","",IFERROR(INDEX(계정매핑!$E$5:$E$504,MATCH($F1404&amp;"",계정매핑!$A$5:$A$504,0))&amp;"","공통비"))</f>
        <v/>
      </c>
      <c r="AF1404" s="63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45846</v>
      </c>
      <c r="E1405" s="91" t="inlineStr">
        <is>
          <t>KR</t>
        </is>
      </c>
      <c r="F1405" s="91" t="n">
        <v>62101000</v>
      </c>
      <c r="G1405" s="91" t="n">
        <v>1701</v>
      </c>
      <c r="H1405" s="92" t="n">
        <v>241000</v>
      </c>
      <c r="I1405" s="91" t="inlineStr">
        <is>
          <t>7월 국내출장 - (법인카드)</t>
        </is>
      </c>
      <c r="J1405" s="91" t="inlineStr">
        <is>
          <t>V10009</t>
        </is>
      </c>
      <c r="K1405" s="91" t="inlineStr">
        <is>
          <t>(법인카드)</t>
        </is>
      </c>
      <c r="M1405" s="9">
        <f>IF($A1405="","",VALUE($A1405&amp;"")*12+VALUE($B1405&amp;""))</f>
        <v/>
      </c>
      <c r="N1405" s="63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3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3">
        <f>IF($A1405="","",IF(COUNTIF(변동분석!$E$7:$E$506,O1405)&gt;0,"Y","N"))</f>
        <v/>
      </c>
      <c r="W1405" s="63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3">
        <f>IF($A1405="","",IFERROR(INDEX(계정매핑!$E$5:$E$504,MATCH($F1405&amp;"",계정매핑!$A$5:$A$504,0))&amp;"","공통비"))</f>
        <v/>
      </c>
      <c r="AF1405" s="63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45846</v>
      </c>
      <c r="E1406" s="91" t="inlineStr">
        <is>
          <t>KR</t>
        </is>
      </c>
      <c r="F1406" s="91" t="n">
        <v>62301000</v>
      </c>
      <c r="G1406" s="91" t="n">
        <v>1101</v>
      </c>
      <c r="H1406" s="92" t="n">
        <v>185000</v>
      </c>
      <c r="I1406" s="91" t="inlineStr">
        <is>
          <t>7월 소모품 구입 - R문구</t>
        </is>
      </c>
      <c r="J1406" s="91" t="inlineStr">
        <is>
          <t>V10021</t>
        </is>
      </c>
      <c r="K1406" s="91" t="inlineStr">
        <is>
          <t>R문구</t>
        </is>
      </c>
      <c r="M1406" s="9">
        <f>IF($A1406="","",VALUE($A1406&amp;"")*12+VALUE($B1406&amp;""))</f>
        <v/>
      </c>
      <c r="N1406" s="63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3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3">
        <f>IF($A1406="","",IF(COUNTIF(변동분석!$E$7:$E$506,O1406)&gt;0,"Y","N"))</f>
        <v/>
      </c>
      <c r="W1406" s="63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3">
        <f>IF($A1406="","",IFERROR(INDEX(계정매핑!$E$5:$E$504,MATCH($F1406&amp;"",계정매핑!$A$5:$A$504,0))&amp;"","공통비"))</f>
        <v/>
      </c>
      <c r="AF1406" s="63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45846</v>
      </c>
      <c r="E1407" s="91" t="inlineStr">
        <is>
          <t>KR</t>
        </is>
      </c>
      <c r="F1407" s="91" t="n">
        <v>62301000</v>
      </c>
      <c r="G1407" s="91" t="n">
        <v>1801</v>
      </c>
      <c r="H1407" s="92" t="n">
        <v>615000</v>
      </c>
      <c r="I1407" s="91" t="inlineStr">
        <is>
          <t>7월 소모품 구입 - R문구</t>
        </is>
      </c>
      <c r="J1407" s="91" t="inlineStr">
        <is>
          <t>V10021</t>
        </is>
      </c>
      <c r="K1407" s="91" t="inlineStr">
        <is>
          <t>R문구</t>
        </is>
      </c>
      <c r="M1407" s="9">
        <f>IF($A1407="","",VALUE($A1407&amp;"")*12+VALUE($B1407&amp;""))</f>
        <v/>
      </c>
      <c r="N1407" s="63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3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3">
        <f>IF($A1407="","",IF(COUNTIF(변동분석!$E$7:$E$506,O1407)&gt;0,"Y","N"))</f>
        <v/>
      </c>
      <c r="W1407" s="63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3">
        <f>IF($A1407="","",IFERROR(INDEX(계정매핑!$E$5:$E$504,MATCH($F1407&amp;"",계정매핑!$A$5:$A$504,0))&amp;"","공통비"))</f>
        <v/>
      </c>
      <c r="AF1407" s="63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45846</v>
      </c>
      <c r="E1408" s="91" t="inlineStr">
        <is>
          <t>KR</t>
        </is>
      </c>
      <c r="F1408" s="91" t="n">
        <v>62401000</v>
      </c>
      <c r="G1408" s="91" t="n">
        <v>1801</v>
      </c>
      <c r="H1408" s="92" t="n">
        <v>1195000</v>
      </c>
      <c r="I1408" s="91" t="inlineStr">
        <is>
          <t>7월 인쇄물 제작 - G인쇄</t>
        </is>
      </c>
      <c r="J1408" s="91" t="inlineStr">
        <is>
          <t>V10004</t>
        </is>
      </c>
      <c r="K1408" s="91" t="inlineStr">
        <is>
          <t>G인쇄</t>
        </is>
      </c>
      <c r="M1408" s="9">
        <f>IF($A1408="","",VALUE($A1408&amp;"")*12+VALUE($B1408&amp;""))</f>
        <v/>
      </c>
      <c r="N1408" s="63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3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3">
        <f>IF($A1408="","",IF(COUNTIF(변동분석!$E$7:$E$506,O1408)&gt;0,"Y","N"))</f>
        <v/>
      </c>
      <c r="W1408" s="63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3">
        <f>IF($A1408="","",IFERROR(INDEX(계정매핑!$E$5:$E$504,MATCH($F1408&amp;"",계정매핑!$A$5:$A$504,0))&amp;"","공통비"))</f>
        <v/>
      </c>
      <c r="AF1408" s="63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45846</v>
      </c>
      <c r="E1409" s="91" t="inlineStr">
        <is>
          <t>KR</t>
        </is>
      </c>
      <c r="F1409" s="91" t="n">
        <v>62501000</v>
      </c>
      <c r="G1409" s="91" t="n">
        <v>1601</v>
      </c>
      <c r="H1409" s="92" t="n">
        <v>462000</v>
      </c>
      <c r="I1409" s="91" t="inlineStr">
        <is>
          <t>7월 회의 다과 - T케이터링</t>
        </is>
      </c>
      <c r="J1409" s="91" t="inlineStr">
        <is>
          <t>V10005</t>
        </is>
      </c>
      <c r="K1409" s="91" t="inlineStr">
        <is>
          <t>T케이터링</t>
        </is>
      </c>
      <c r="M1409" s="9">
        <f>IF($A1409="","",VALUE($A1409&amp;"")*12+VALUE($B1409&amp;""))</f>
        <v/>
      </c>
      <c r="N1409" s="63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3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3">
        <f>IF($A1409="","",IF(COUNTIF(변동분석!$E$7:$E$506,O1409)&gt;0,"Y","N"))</f>
        <v/>
      </c>
      <c r="W1409" s="63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3">
        <f>IF($A1409="","",IFERROR(INDEX(계정매핑!$E$5:$E$504,MATCH($F1409&amp;"",계정매핑!$A$5:$A$504,0))&amp;"","공통비"))</f>
        <v/>
      </c>
      <c r="AF1409" s="63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45846</v>
      </c>
      <c r="E1410" s="91" t="inlineStr">
        <is>
          <t>KR</t>
        </is>
      </c>
      <c r="F1410" s="91" t="n">
        <v>62902000</v>
      </c>
      <c r="G1410" s="91" t="n">
        <v>1951</v>
      </c>
      <c r="H1410" s="92" t="n">
        <v>3847000</v>
      </c>
      <c r="I1410" s="91" t="inlineStr">
        <is>
          <t>7월 업무 위탁 수수료 - X서비스</t>
        </is>
      </c>
      <c r="J1410" s="91" t="inlineStr">
        <is>
          <t>V10019</t>
        </is>
      </c>
      <c r="K1410" s="91" t="inlineStr">
        <is>
          <t>X서비스</t>
        </is>
      </c>
      <c r="M1410" s="9">
        <f>IF($A1410="","",VALUE($A1410&amp;"")*12+VALUE($B1410&amp;""))</f>
        <v/>
      </c>
      <c r="N1410" s="63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3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3">
        <f>IF($A1410="","",IF(COUNTIF(변동분석!$E$7:$E$506,O1410)&gt;0,"Y","N"))</f>
        <v/>
      </c>
      <c r="W1410" s="63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3">
        <f>IF($A1410="","",IFERROR(INDEX(계정매핑!$E$5:$E$504,MATCH($F1410&amp;"",계정매핑!$A$5:$A$504,0))&amp;"","공통비"))</f>
        <v/>
      </c>
      <c r="AF1410" s="63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45847</v>
      </c>
      <c r="E1411" s="91" t="inlineStr">
        <is>
          <t>KR</t>
        </is>
      </c>
      <c r="F1411" s="91" t="n">
        <v>62101000</v>
      </c>
      <c r="G1411" s="91" t="n">
        <v>1602</v>
      </c>
      <c r="H1411" s="92" t="n">
        <v>724000</v>
      </c>
      <c r="I1411" s="91" t="inlineStr">
        <is>
          <t>7월 국내출장 - L여행사</t>
        </is>
      </c>
      <c r="J1411" s="91" t="inlineStr">
        <is>
          <t>V10017</t>
        </is>
      </c>
      <c r="K1411" s="91" t="inlineStr">
        <is>
          <t>L여행사</t>
        </is>
      </c>
      <c r="M1411" s="9">
        <f>IF($A1411="","",VALUE($A1411&amp;"")*12+VALUE($B1411&amp;""))</f>
        <v/>
      </c>
      <c r="N1411" s="63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3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3">
        <f>IF($A1411="","",IF(COUNTIF(변동분석!$E$7:$E$506,O1411)&gt;0,"Y","N"))</f>
        <v/>
      </c>
      <c r="W1411" s="63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3">
        <f>IF($A1411="","",IFERROR(INDEX(계정매핑!$E$5:$E$504,MATCH($F1411&amp;"",계정매핑!$A$5:$A$504,0))&amp;"","공통비"))</f>
        <v/>
      </c>
      <c r="AF1411" s="63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45847</v>
      </c>
      <c r="E1412" s="91" t="inlineStr">
        <is>
          <t>KR</t>
        </is>
      </c>
      <c r="F1412" s="91" t="n">
        <v>62201000</v>
      </c>
      <c r="G1412" s="91" t="n">
        <v>1951</v>
      </c>
      <c r="H1412" s="92" t="n">
        <v>358000</v>
      </c>
      <c r="I1412" s="91" t="inlineStr">
        <is>
          <t>7월 통신요금 - P통신</t>
        </is>
      </c>
      <c r="J1412" s="91" t="inlineStr">
        <is>
          <t>V10013</t>
        </is>
      </c>
      <c r="K1412" s="91" t="inlineStr">
        <is>
          <t>P통신</t>
        </is>
      </c>
      <c r="M1412" s="9">
        <f>IF($A1412="","",VALUE($A1412&amp;"")*12+VALUE($B1412&amp;""))</f>
        <v/>
      </c>
      <c r="N1412" s="63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3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3">
        <f>IF($A1412="","",IF(COUNTIF(변동분석!$E$7:$E$506,O1412)&gt;0,"Y","N"))</f>
        <v/>
      </c>
      <c r="W1412" s="63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3">
        <f>IF($A1412="","",IFERROR(INDEX(계정매핑!$E$5:$E$504,MATCH($F1412&amp;"",계정매핑!$A$5:$A$504,0))&amp;"","공통비"))</f>
        <v/>
      </c>
      <c r="AF1412" s="63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45847</v>
      </c>
      <c r="E1413" s="91" t="inlineStr">
        <is>
          <t>KR</t>
        </is>
      </c>
      <c r="F1413" s="91" t="n">
        <v>62501000</v>
      </c>
      <c r="G1413" s="91" t="n">
        <v>1101</v>
      </c>
      <c r="H1413" s="92" t="n">
        <v>306000</v>
      </c>
      <c r="I1413" s="91" t="inlineStr">
        <is>
          <t>7월 회의 다과 - T케이터링</t>
        </is>
      </c>
      <c r="J1413" s="91" t="inlineStr">
        <is>
          <t>V10005</t>
        </is>
      </c>
      <c r="K1413" s="91" t="inlineStr">
        <is>
          <t>T케이터링</t>
        </is>
      </c>
      <c r="M1413" s="9">
        <f>IF($A1413="","",VALUE($A1413&amp;"")*12+VALUE($B1413&amp;""))</f>
        <v/>
      </c>
      <c r="N1413" s="63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3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3">
        <f>IF($A1413="","",IF(COUNTIF(변동분석!$E$7:$E$506,O1413)&gt;0,"Y","N"))</f>
        <v/>
      </c>
      <c r="W1413" s="63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3">
        <f>IF($A1413="","",IFERROR(INDEX(계정매핑!$E$5:$E$504,MATCH($F1413&amp;"",계정매핑!$A$5:$A$504,0))&amp;"","공통비"))</f>
        <v/>
      </c>
      <c r="AF1413" s="63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45847</v>
      </c>
      <c r="E1414" s="91" t="inlineStr">
        <is>
          <t>KR</t>
        </is>
      </c>
      <c r="F1414" s="91" t="n">
        <v>62501000</v>
      </c>
      <c r="G1414" s="91" t="n">
        <v>1602</v>
      </c>
      <c r="H1414" s="92" t="n">
        <v>258000</v>
      </c>
      <c r="I1414" s="91" t="inlineStr">
        <is>
          <t>7월 회의 다과 - (법인카드)</t>
        </is>
      </c>
      <c r="J1414" s="91" t="inlineStr">
        <is>
          <t>V10009</t>
        </is>
      </c>
      <c r="K1414" s="91" t="inlineStr">
        <is>
          <t>(법인카드)</t>
        </is>
      </c>
      <c r="M1414" s="9">
        <f>IF($A1414="","",VALUE($A1414&amp;"")*12+VALUE($B1414&amp;""))</f>
        <v/>
      </c>
      <c r="N1414" s="63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3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3">
        <f>IF($A1414="","",IF(COUNTIF(변동분석!$E$7:$E$506,O1414)&gt;0,"Y","N"))</f>
        <v/>
      </c>
      <c r="W1414" s="63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3">
        <f>IF($A1414="","",IFERROR(INDEX(계정매핑!$E$5:$E$504,MATCH($F1414&amp;"",계정매핑!$A$5:$A$504,0))&amp;"","공통비"))</f>
        <v/>
      </c>
      <c r="AF1414" s="63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45847</v>
      </c>
      <c r="E1415" s="91" t="inlineStr">
        <is>
          <t>KR</t>
        </is>
      </c>
      <c r="F1415" s="91" t="n">
        <v>63001000</v>
      </c>
      <c r="G1415" s="91" t="n">
        <v>1951</v>
      </c>
      <c r="H1415" s="92" t="n">
        <v>2023000</v>
      </c>
      <c r="I1415" s="91" t="inlineStr">
        <is>
          <t>7월 SW 유지보수 - Z시스템</t>
        </is>
      </c>
      <c r="J1415" s="91" t="inlineStr">
        <is>
          <t>V10011</t>
        </is>
      </c>
      <c r="K1415" s="91" t="inlineStr">
        <is>
          <t>Z시스템</t>
        </is>
      </c>
      <c r="M1415" s="9">
        <f>IF($A1415="","",VALUE($A1415&amp;"")*12+VALUE($B1415&amp;""))</f>
        <v/>
      </c>
      <c r="N1415" s="63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3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3">
        <f>IF($A1415="","",IF(COUNTIF(변동분석!$E$7:$E$506,O1415)&gt;0,"Y","N"))</f>
        <v/>
      </c>
      <c r="W1415" s="63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3">
        <f>IF($A1415="","",IFERROR(INDEX(계정매핑!$E$5:$E$504,MATCH($F1415&amp;"",계정매핑!$A$5:$A$504,0))&amp;"","공통비"))</f>
        <v/>
      </c>
      <c r="AF1415" s="63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45848</v>
      </c>
      <c r="E1416" s="91" t="inlineStr">
        <is>
          <t>KR</t>
        </is>
      </c>
      <c r="F1416" s="91" t="n">
        <v>62101000</v>
      </c>
      <c r="G1416" s="91" t="n">
        <v>1951</v>
      </c>
      <c r="H1416" s="92" t="n">
        <v>228000</v>
      </c>
      <c r="I1416" s="91" t="inlineStr">
        <is>
          <t>7월 국내출장 - M항공</t>
        </is>
      </c>
      <c r="J1416" s="91" t="inlineStr">
        <is>
          <t>V10001</t>
        </is>
      </c>
      <c r="K1416" s="91" t="inlineStr">
        <is>
          <t>M항공</t>
        </is>
      </c>
      <c r="M1416" s="9">
        <f>IF($A1416="","",VALUE($A1416&amp;"")*12+VALUE($B1416&amp;""))</f>
        <v/>
      </c>
      <c r="N1416" s="63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3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3">
        <f>IF($A1416="","",IF(COUNTIF(변동분석!$E$7:$E$506,O1416)&gt;0,"Y","N"))</f>
        <v/>
      </c>
      <c r="W1416" s="63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3">
        <f>IF($A1416="","",IFERROR(INDEX(계정매핑!$E$5:$E$504,MATCH($F1416&amp;"",계정매핑!$A$5:$A$504,0))&amp;"","공통비"))</f>
        <v/>
      </c>
      <c r="AF1416" s="63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45848</v>
      </c>
      <c r="E1417" s="91" t="inlineStr">
        <is>
          <t>KR</t>
        </is>
      </c>
      <c r="F1417" s="91" t="n">
        <v>62102000</v>
      </c>
      <c r="G1417" s="91" t="n">
        <v>1701</v>
      </c>
      <c r="H1417" s="92" t="n">
        <v>52000</v>
      </c>
      <c r="I1417" s="91" t="inlineStr">
        <is>
          <t>7월 해외출장 - M항공</t>
        </is>
      </c>
      <c r="J1417" s="91" t="inlineStr">
        <is>
          <t>V10001</t>
        </is>
      </c>
      <c r="K1417" s="91" t="inlineStr">
        <is>
          <t>M항공</t>
        </is>
      </c>
      <c r="M1417" s="9">
        <f>IF($A1417="","",VALUE($A1417&amp;"")*12+VALUE($B1417&amp;""))</f>
        <v/>
      </c>
      <c r="N1417" s="63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3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3">
        <f>IF($A1417="","",IF(COUNTIF(변동분석!$E$7:$E$506,O1417)&gt;0,"Y","N"))</f>
        <v/>
      </c>
      <c r="W1417" s="63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3">
        <f>IF($A1417="","",IFERROR(INDEX(계정매핑!$E$5:$E$504,MATCH($F1417&amp;"",계정매핑!$A$5:$A$504,0))&amp;"","공통비"))</f>
        <v/>
      </c>
      <c r="AF1417" s="63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45848</v>
      </c>
      <c r="E1418" s="91" t="inlineStr">
        <is>
          <t>KR</t>
        </is>
      </c>
      <c r="F1418" s="91" t="n">
        <v>62201000</v>
      </c>
      <c r="G1418" s="91" t="n">
        <v>1801</v>
      </c>
      <c r="H1418" s="92" t="n">
        <v>7400000</v>
      </c>
      <c r="I1418" s="91" t="inlineStr">
        <is>
          <t>7월 통신요금 - O텔레콤</t>
        </is>
      </c>
      <c r="J1418" s="91" t="inlineStr">
        <is>
          <t>V10002</t>
        </is>
      </c>
      <c r="K1418" s="91" t="inlineStr">
        <is>
          <t>O텔레콤</t>
        </is>
      </c>
      <c r="M1418" s="9">
        <f>IF($A1418="","",VALUE($A1418&amp;"")*12+VALUE($B1418&amp;""))</f>
        <v/>
      </c>
      <c r="N1418" s="63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3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3">
        <f>IF($A1418="","",IF(COUNTIF(변동분석!$E$7:$E$506,O1418)&gt;0,"Y","N"))</f>
        <v/>
      </c>
      <c r="W1418" s="63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3">
        <f>IF($A1418="","",IFERROR(INDEX(계정매핑!$E$5:$E$504,MATCH($F1418&amp;"",계정매핑!$A$5:$A$504,0))&amp;"","공통비"))</f>
        <v/>
      </c>
      <c r="AF1418" s="63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45848</v>
      </c>
      <c r="E1419" s="91" t="inlineStr">
        <is>
          <t>KR</t>
        </is>
      </c>
      <c r="F1419" s="91" t="n">
        <v>62201000</v>
      </c>
      <c r="G1419" s="91" t="n">
        <v>1801</v>
      </c>
      <c r="H1419" s="92" t="n">
        <v>6941000</v>
      </c>
      <c r="I1419" s="91" t="inlineStr">
        <is>
          <t>7월 통신요금 - P통신</t>
        </is>
      </c>
      <c r="J1419" s="91" t="inlineStr">
        <is>
          <t>V10013</t>
        </is>
      </c>
      <c r="K1419" s="91" t="inlineStr">
        <is>
          <t>P통신</t>
        </is>
      </c>
      <c r="M1419" s="9">
        <f>IF($A1419="","",VALUE($A1419&amp;"")*12+VALUE($B1419&amp;""))</f>
        <v/>
      </c>
      <c r="N1419" s="63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3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3">
        <f>IF($A1419="","",IF(COUNTIF(변동분석!$E$7:$E$506,O1419)&gt;0,"Y","N"))</f>
        <v/>
      </c>
      <c r="W1419" s="63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3">
        <f>IF($A1419="","",IFERROR(INDEX(계정매핑!$E$5:$E$504,MATCH($F1419&amp;"",계정매핑!$A$5:$A$504,0))&amp;"","공통비"))</f>
        <v/>
      </c>
      <c r="AF1419" s="63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45848</v>
      </c>
      <c r="E1420" s="91" t="inlineStr">
        <is>
          <t>KR</t>
        </is>
      </c>
      <c r="F1420" s="91" t="n">
        <v>62301000</v>
      </c>
      <c r="G1420" s="91" t="n">
        <v>1401</v>
      </c>
      <c r="H1420" s="92" t="n">
        <v>85000</v>
      </c>
      <c r="I1420" s="91" t="inlineStr">
        <is>
          <t>7월 소모품 구입 - Q오피스</t>
        </is>
      </c>
      <c r="J1420" s="91" t="inlineStr">
        <is>
          <t>V10003</t>
        </is>
      </c>
      <c r="K1420" s="91" t="inlineStr">
        <is>
          <t>Q오피스</t>
        </is>
      </c>
      <c r="M1420" s="9">
        <f>IF($A1420="","",VALUE($A1420&amp;"")*12+VALUE($B1420&amp;""))</f>
        <v/>
      </c>
      <c r="N1420" s="63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3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3">
        <f>IF($A1420="","",IF(COUNTIF(변동분석!$E$7:$E$506,O1420)&gt;0,"Y","N"))</f>
        <v/>
      </c>
      <c r="W1420" s="63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3">
        <f>IF($A1420="","",IFERROR(INDEX(계정매핑!$E$5:$E$504,MATCH($F1420&amp;"",계정매핑!$A$5:$A$504,0))&amp;"","공통비"))</f>
        <v/>
      </c>
      <c r="AF1420" s="63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45848</v>
      </c>
      <c r="E1421" s="91" t="inlineStr">
        <is>
          <t>KR</t>
        </is>
      </c>
      <c r="F1421" s="91" t="n">
        <v>63101000</v>
      </c>
      <c r="G1421" s="91" t="n">
        <v>1601</v>
      </c>
      <c r="H1421" s="92" t="n">
        <v>5407000</v>
      </c>
      <c r="I1421" s="91" t="inlineStr">
        <is>
          <t>7월 사무실 임차료 - BB부동산</t>
        </is>
      </c>
      <c r="J1421" s="91" t="inlineStr">
        <is>
          <t>V10027</t>
        </is>
      </c>
      <c r="K1421" s="91" t="inlineStr">
        <is>
          <t>BB부동산</t>
        </is>
      </c>
      <c r="M1421" s="9">
        <f>IF($A1421="","",VALUE($A1421&amp;"")*12+VALUE($B1421&amp;""))</f>
        <v/>
      </c>
      <c r="N1421" s="63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3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3">
        <f>IF($A1421="","",IF(COUNTIF(변동분석!$E$7:$E$506,O1421)&gt;0,"Y","N"))</f>
        <v/>
      </c>
      <c r="W1421" s="63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3">
        <f>IF($A1421="","",IFERROR(INDEX(계정매핑!$E$5:$E$504,MATCH($F1421&amp;"",계정매핑!$A$5:$A$504,0))&amp;"","공통비"))</f>
        <v/>
      </c>
      <c r="AF1421" s="63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45849</v>
      </c>
      <c r="E1422" s="91" t="inlineStr">
        <is>
          <t>KR</t>
        </is>
      </c>
      <c r="F1422" s="91" t="n">
        <v>62101000</v>
      </c>
      <c r="G1422" s="91" t="n">
        <v>1301</v>
      </c>
      <c r="H1422" s="92" t="n">
        <v>181000</v>
      </c>
      <c r="I1422" s="91" t="inlineStr">
        <is>
          <t>7월 국내출장 - (법인카드)</t>
        </is>
      </c>
      <c r="J1422" s="91" t="inlineStr">
        <is>
          <t>V10009</t>
        </is>
      </c>
      <c r="K1422" s="91" t="inlineStr">
        <is>
          <t>(법인카드)</t>
        </is>
      </c>
      <c r="M1422" s="9">
        <f>IF($A1422="","",VALUE($A1422&amp;"")*12+VALUE($B1422&amp;""))</f>
        <v/>
      </c>
      <c r="N1422" s="63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3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3">
        <f>IF($A1422="","",IF(COUNTIF(변동분석!$E$7:$E$506,O1422)&gt;0,"Y","N"))</f>
        <v/>
      </c>
      <c r="W1422" s="63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3">
        <f>IF($A1422="","",IFERROR(INDEX(계정매핑!$E$5:$E$504,MATCH($F1422&amp;"",계정매핑!$A$5:$A$504,0))&amp;"","공통비"))</f>
        <v/>
      </c>
      <c r="AF1422" s="63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45849</v>
      </c>
      <c r="E1423" s="91" t="inlineStr">
        <is>
          <t>KR</t>
        </is>
      </c>
      <c r="F1423" s="91" t="n">
        <v>62101000</v>
      </c>
      <c r="G1423" s="91" t="n">
        <v>1951</v>
      </c>
      <c r="H1423" s="92" t="n">
        <v>174000</v>
      </c>
      <c r="I1423" s="91" t="inlineStr">
        <is>
          <t>7월 국내출장 - L여행사</t>
        </is>
      </c>
      <c r="J1423" s="91" t="inlineStr">
        <is>
          <t>V10017</t>
        </is>
      </c>
      <c r="K1423" s="91" t="inlineStr">
        <is>
          <t>L여행사</t>
        </is>
      </c>
      <c r="M1423" s="9">
        <f>IF($A1423="","",VALUE($A1423&amp;"")*12+VALUE($B1423&amp;""))</f>
        <v/>
      </c>
      <c r="N1423" s="63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3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3">
        <f>IF($A1423="","",IF(COUNTIF(변동분석!$E$7:$E$506,O1423)&gt;0,"Y","N"))</f>
        <v/>
      </c>
      <c r="W1423" s="63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3">
        <f>IF($A1423="","",IFERROR(INDEX(계정매핑!$E$5:$E$504,MATCH($F1423&amp;"",계정매핑!$A$5:$A$504,0))&amp;"","공통비"))</f>
        <v/>
      </c>
      <c r="AF1423" s="63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45849</v>
      </c>
      <c r="E1424" s="91" t="inlineStr">
        <is>
          <t>KR</t>
        </is>
      </c>
      <c r="F1424" s="91" t="n">
        <v>62102000</v>
      </c>
      <c r="G1424" s="91" t="n">
        <v>1801</v>
      </c>
      <c r="H1424" s="92" t="n">
        <v>66000</v>
      </c>
      <c r="I1424" s="91" t="inlineStr">
        <is>
          <t>7월 해외출장 - N호텔</t>
        </is>
      </c>
      <c r="J1424" s="91" t="inlineStr">
        <is>
          <t>V10008</t>
        </is>
      </c>
      <c r="K1424" s="91" t="inlineStr">
        <is>
          <t>N호텔</t>
        </is>
      </c>
      <c r="M1424" s="9">
        <f>IF($A1424="","",VALUE($A1424&amp;"")*12+VALUE($B1424&amp;""))</f>
        <v/>
      </c>
      <c r="N1424" s="63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3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3">
        <f>IF($A1424="","",IF(COUNTIF(변동분석!$E$7:$E$506,O1424)&gt;0,"Y","N"))</f>
        <v/>
      </c>
      <c r="W1424" s="63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3">
        <f>IF($A1424="","",IFERROR(INDEX(계정매핑!$E$5:$E$504,MATCH($F1424&amp;"",계정매핑!$A$5:$A$504,0))&amp;"","공통비"))</f>
        <v/>
      </c>
      <c r="AF1424" s="63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45849</v>
      </c>
      <c r="E1425" s="91" t="inlineStr">
        <is>
          <t>KR</t>
        </is>
      </c>
      <c r="F1425" s="91" t="n">
        <v>62201000</v>
      </c>
      <c r="G1425" s="91" t="n">
        <v>1101</v>
      </c>
      <c r="H1425" s="92" t="n">
        <v>258000</v>
      </c>
      <c r="I1425" s="91" t="inlineStr">
        <is>
          <t>7월 통신요금 - O텔레콤</t>
        </is>
      </c>
      <c r="J1425" s="91" t="inlineStr">
        <is>
          <t>V10002</t>
        </is>
      </c>
      <c r="K1425" s="91" t="inlineStr">
        <is>
          <t>O텔레콤</t>
        </is>
      </c>
      <c r="M1425" s="9">
        <f>IF($A1425="","",VALUE($A1425&amp;"")*12+VALUE($B1425&amp;""))</f>
        <v/>
      </c>
      <c r="N1425" s="63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3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3">
        <f>IF($A1425="","",IF(COUNTIF(변동분석!$E$7:$E$506,O1425)&gt;0,"Y","N"))</f>
        <v/>
      </c>
      <c r="W1425" s="63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3">
        <f>IF($A1425="","",IFERROR(INDEX(계정매핑!$E$5:$E$504,MATCH($F1425&amp;"",계정매핑!$A$5:$A$504,0))&amp;"","공통비"))</f>
        <v/>
      </c>
      <c r="AF1425" s="63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45849</v>
      </c>
      <c r="E1426" s="91" t="inlineStr">
        <is>
          <t>KR</t>
        </is>
      </c>
      <c r="F1426" s="91" t="n">
        <v>62301000</v>
      </c>
      <c r="G1426" s="91" t="n">
        <v>1101</v>
      </c>
      <c r="H1426" s="92" t="n">
        <v>103000</v>
      </c>
      <c r="I1426" s="91" t="inlineStr">
        <is>
          <t>7월 소모품 구입 - R문구</t>
        </is>
      </c>
      <c r="J1426" s="91" t="inlineStr">
        <is>
          <t>V10021</t>
        </is>
      </c>
      <c r="K1426" s="91" t="inlineStr">
        <is>
          <t>R문구</t>
        </is>
      </c>
      <c r="M1426" s="9">
        <f>IF($A1426="","",VALUE($A1426&amp;"")*12+VALUE($B1426&amp;""))</f>
        <v/>
      </c>
      <c r="N1426" s="63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3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3">
        <f>IF($A1426="","",IF(COUNTIF(변동분석!$E$7:$E$506,O1426)&gt;0,"Y","N"))</f>
        <v/>
      </c>
      <c r="W1426" s="63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3">
        <f>IF($A1426="","",IFERROR(INDEX(계정매핑!$E$5:$E$504,MATCH($F1426&amp;"",계정매핑!$A$5:$A$504,0))&amp;"","공통비"))</f>
        <v/>
      </c>
      <c r="AF1426" s="63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45849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157000</v>
      </c>
      <c r="I1427" s="91" t="inlineStr">
        <is>
          <t>7월 소모품 구입 - R문구</t>
        </is>
      </c>
      <c r="J1427" s="91" t="inlineStr">
        <is>
          <t>V10021</t>
        </is>
      </c>
      <c r="K1427" s="91" t="inlineStr">
        <is>
          <t>R문구</t>
        </is>
      </c>
      <c r="M1427" s="9">
        <f>IF($A1427="","",VALUE($A1427&amp;"")*12+VALUE($B1427&amp;""))</f>
        <v/>
      </c>
      <c r="N1427" s="63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3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3">
        <f>IF($A1427="","",IF(COUNTIF(변동분석!$E$7:$E$506,O1427)&gt;0,"Y","N"))</f>
        <v/>
      </c>
      <c r="W1427" s="63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3">
        <f>IF($A1427="","",IFERROR(INDEX(계정매핑!$E$5:$E$504,MATCH($F1427&amp;"",계정매핑!$A$5:$A$504,0))&amp;"","공통비"))</f>
        <v/>
      </c>
      <c r="AF1427" s="63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45849</v>
      </c>
      <c r="E1428" s="91" t="inlineStr">
        <is>
          <t>KR</t>
        </is>
      </c>
      <c r="F1428" s="91" t="n">
        <v>62301000</v>
      </c>
      <c r="G1428" s="91" t="n">
        <v>1601</v>
      </c>
      <c r="H1428" s="92" t="n">
        <v>378000</v>
      </c>
      <c r="I1428" s="91" t="inlineStr">
        <is>
          <t>7월 소모품 구입 - Q오피스</t>
        </is>
      </c>
      <c r="J1428" s="91" t="inlineStr">
        <is>
          <t>V10003</t>
        </is>
      </c>
      <c r="K1428" s="91" t="inlineStr">
        <is>
          <t>Q오피스</t>
        </is>
      </c>
      <c r="M1428" s="9">
        <f>IF($A1428="","",VALUE($A1428&amp;"")*12+VALUE($B1428&amp;""))</f>
        <v/>
      </c>
      <c r="N1428" s="63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3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3">
        <f>IF($A1428="","",IF(COUNTIF(변동분석!$E$7:$E$506,O1428)&gt;0,"Y","N"))</f>
        <v/>
      </c>
      <c r="W1428" s="63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3">
        <f>IF($A1428="","",IFERROR(INDEX(계정매핑!$E$5:$E$504,MATCH($F1428&amp;"",계정매핑!$A$5:$A$504,0))&amp;"","공통비"))</f>
        <v/>
      </c>
      <c r="AF1428" s="63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45849</v>
      </c>
      <c r="E1429" s="91" t="inlineStr">
        <is>
          <t>KR</t>
        </is>
      </c>
      <c r="F1429" s="91" t="n">
        <v>62801000</v>
      </c>
      <c r="G1429" s="91" t="n">
        <v>1301</v>
      </c>
      <c r="H1429" s="92" t="n">
        <v>3005000</v>
      </c>
      <c r="I1429" s="91" t="inlineStr">
        <is>
          <t>7월 사내교육 - U에듀</t>
        </is>
      </c>
      <c r="J1429" s="91" t="inlineStr">
        <is>
          <t>V10030</t>
        </is>
      </c>
      <c r="K1429" s="91" t="inlineStr">
        <is>
          <t>U에듀</t>
        </is>
      </c>
      <c r="M1429" s="9">
        <f>IF($A1429="","",VALUE($A1429&amp;"")*12+VALUE($B1429&amp;""))</f>
        <v/>
      </c>
      <c r="N1429" s="63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3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3">
        <f>IF($A1429="","",IF(COUNTIF(변동분석!$E$7:$E$506,O1429)&gt;0,"Y","N"))</f>
        <v/>
      </c>
      <c r="W1429" s="63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3">
        <f>IF($A1429="","",IFERROR(INDEX(계정매핑!$E$5:$E$504,MATCH($F1429&amp;"",계정매핑!$A$5:$A$504,0))&amp;"","공통비"))</f>
        <v/>
      </c>
      <c r="AF1429" s="63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45849</v>
      </c>
      <c r="E1430" s="91" t="inlineStr">
        <is>
          <t>KR</t>
        </is>
      </c>
      <c r="F1430" s="91" t="n">
        <v>62801000</v>
      </c>
      <c r="G1430" s="91" t="n">
        <v>1301</v>
      </c>
      <c r="H1430" s="92" t="n">
        <v>4249000</v>
      </c>
      <c r="I1430" s="91" t="inlineStr">
        <is>
          <t>7월 사내교육 - (사내강사료)</t>
        </is>
      </c>
      <c r="J1430" s="91" t="inlineStr">
        <is>
          <t>V10023</t>
        </is>
      </c>
      <c r="K1430" s="91" t="inlineStr">
        <is>
          <t>(사내강사료)</t>
        </is>
      </c>
      <c r="M1430" s="9">
        <f>IF($A1430="","",VALUE($A1430&amp;"")*12+VALUE($B1430&amp;""))</f>
        <v/>
      </c>
      <c r="N1430" s="63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3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3">
        <f>IF($A1430="","",IF(COUNTIF(변동분석!$E$7:$E$506,O1430)&gt;0,"Y","N"))</f>
        <v/>
      </c>
      <c r="W1430" s="63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3">
        <f>IF($A1430="","",IFERROR(INDEX(계정매핑!$E$5:$E$504,MATCH($F1430&amp;"",계정매핑!$A$5:$A$504,0))&amp;"","공통비"))</f>
        <v/>
      </c>
      <c r="AF1430" s="63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45849</v>
      </c>
      <c r="E1431" s="91" t="inlineStr">
        <is>
          <t>KR</t>
        </is>
      </c>
      <c r="F1431" s="91" t="n">
        <v>62901000</v>
      </c>
      <c r="G1431" s="91" t="n">
        <v>1201</v>
      </c>
      <c r="H1431" s="92" t="n">
        <v>3002000</v>
      </c>
      <c r="I1431" s="91" t="inlineStr">
        <is>
          <t>7월 자문 수수료 - K회계법인</t>
        </is>
      </c>
      <c r="J1431" s="91" t="inlineStr">
        <is>
          <t>V10010</t>
        </is>
      </c>
      <c r="K1431" s="91" t="inlineStr">
        <is>
          <t>K회계법인</t>
        </is>
      </c>
      <c r="M1431" s="9">
        <f>IF($A1431="","",VALUE($A1431&amp;"")*12+VALUE($B1431&amp;""))</f>
        <v/>
      </c>
      <c r="N1431" s="63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3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3">
        <f>IF($A1431="","",IF(COUNTIF(변동분석!$E$7:$E$506,O1431)&gt;0,"Y","N"))</f>
        <v/>
      </c>
      <c r="W1431" s="63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3">
        <f>IF($A1431="","",IFERROR(INDEX(계정매핑!$E$5:$E$504,MATCH($F1431&amp;"",계정매핑!$A$5:$A$504,0))&amp;"","공통비"))</f>
        <v/>
      </c>
      <c r="AF1431" s="63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45849</v>
      </c>
      <c r="E1432" s="91" t="inlineStr">
        <is>
          <t>KR</t>
        </is>
      </c>
      <c r="F1432" s="91" t="n">
        <v>62901000</v>
      </c>
      <c r="G1432" s="91" t="n">
        <v>1801</v>
      </c>
      <c r="H1432" s="92" t="n">
        <v>12923000</v>
      </c>
      <c r="I1432" s="91" t="inlineStr">
        <is>
          <t>7월 자문 수수료 - W컨설팅</t>
        </is>
      </c>
      <c r="J1432" s="91" t="inlineStr">
        <is>
          <t>V10006</t>
        </is>
      </c>
      <c r="K1432" s="91" t="inlineStr">
        <is>
          <t>W컨설팅</t>
        </is>
      </c>
      <c r="M1432" s="9">
        <f>IF($A1432="","",VALUE($A1432&amp;"")*12+VALUE($B1432&amp;""))</f>
        <v/>
      </c>
      <c r="N1432" s="63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3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3">
        <f>IF($A1432="","",IF(COUNTIF(변동분석!$E$7:$E$506,O1432)&gt;0,"Y","N"))</f>
        <v/>
      </c>
      <c r="W1432" s="63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3">
        <f>IF($A1432="","",IFERROR(INDEX(계정매핑!$E$5:$E$504,MATCH($F1432&amp;"",계정매핑!$A$5:$A$504,0))&amp;"","공통비"))</f>
        <v/>
      </c>
      <c r="AF1432" s="63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45849</v>
      </c>
      <c r="E1433" s="91" t="inlineStr">
        <is>
          <t>KR</t>
        </is>
      </c>
      <c r="F1433" s="91" t="n">
        <v>62902000</v>
      </c>
      <c r="G1433" s="91" t="n">
        <v>1101</v>
      </c>
      <c r="H1433" s="92" t="n">
        <v>2762000</v>
      </c>
      <c r="I1433" s="91" t="inlineStr">
        <is>
          <t>7월 업무 위탁 수수료 - J콜센터</t>
        </is>
      </c>
      <c r="J1433" s="91" t="inlineStr">
        <is>
          <t>V10015</t>
        </is>
      </c>
      <c r="K1433" s="91" t="inlineStr">
        <is>
          <t>J콜센터</t>
        </is>
      </c>
      <c r="M1433" s="9">
        <f>IF($A1433="","",VALUE($A1433&amp;"")*12+VALUE($B1433&amp;""))</f>
        <v/>
      </c>
      <c r="N1433" s="63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3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3">
        <f>IF($A1433="","",IF(COUNTIF(변동분석!$E$7:$E$506,O1433)&gt;0,"Y","N"))</f>
        <v/>
      </c>
      <c r="W1433" s="63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3">
        <f>IF($A1433="","",IFERROR(INDEX(계정매핑!$E$5:$E$504,MATCH($F1433&amp;"",계정매핑!$A$5:$A$504,0))&amp;"","공통비"))</f>
        <v/>
      </c>
      <c r="AF1433" s="63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45849</v>
      </c>
      <c r="E1434" s="91" t="inlineStr">
        <is>
          <t>KR</t>
        </is>
      </c>
      <c r="F1434" s="91" t="n">
        <v>62902000</v>
      </c>
      <c r="G1434" s="91" t="n">
        <v>1801</v>
      </c>
      <c r="H1434" s="92" t="n">
        <v>1798000</v>
      </c>
      <c r="I1434" s="91" t="inlineStr">
        <is>
          <t>7월 콜 위탁 수수료(건별)</t>
        </is>
      </c>
      <c r="J1434" s="91" t="inlineStr">
        <is>
          <t>V10015</t>
        </is>
      </c>
      <c r="K1434" s="91" t="inlineStr">
        <is>
          <t>J콜센터</t>
        </is>
      </c>
      <c r="M1434" s="9">
        <f>IF($A1434="","",VALUE($A1434&amp;"")*12+VALUE($B1434&amp;""))</f>
        <v/>
      </c>
      <c r="N1434" s="63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3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3">
        <f>IF($A1434="","",IF(COUNTIF(변동분석!$E$7:$E$506,O1434)&gt;0,"Y","N"))</f>
        <v/>
      </c>
      <c r="W1434" s="63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3">
        <f>IF($A1434="","",IFERROR(INDEX(계정매핑!$E$5:$E$504,MATCH($F1434&amp;"",계정매핑!$A$5:$A$504,0))&amp;"","공통비"))</f>
        <v/>
      </c>
      <c r="AF1434" s="63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45849</v>
      </c>
      <c r="E1435" s="91" t="inlineStr">
        <is>
          <t>KR</t>
        </is>
      </c>
      <c r="F1435" s="91" t="n">
        <v>62902000</v>
      </c>
      <c r="G1435" s="91" t="n">
        <v>1801</v>
      </c>
      <c r="H1435" s="92" t="n">
        <v>3000000</v>
      </c>
      <c r="I1435" s="91" t="inlineStr">
        <is>
          <t>7월 업무 위탁 수수료 - X서비스</t>
        </is>
      </c>
      <c r="J1435" s="91" t="inlineStr">
        <is>
          <t>V10019</t>
        </is>
      </c>
      <c r="K1435" s="91" t="inlineStr">
        <is>
          <t>X서비스</t>
        </is>
      </c>
      <c r="M1435" s="9">
        <f>IF($A1435="","",VALUE($A1435&amp;"")*12+VALUE($B1435&amp;""))</f>
        <v/>
      </c>
      <c r="N1435" s="63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3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3">
        <f>IF($A1435="","",IF(COUNTIF(변동분석!$E$7:$E$506,O1435)&gt;0,"Y","N"))</f>
        <v/>
      </c>
      <c r="W1435" s="63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3">
        <f>IF($A1435="","",IFERROR(INDEX(계정매핑!$E$5:$E$504,MATCH($F1435&amp;"",계정매핑!$A$5:$A$504,0))&amp;"","공통비"))</f>
        <v/>
      </c>
      <c r="AF1435" s="63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45849</v>
      </c>
      <c r="E1436" s="91" t="inlineStr">
        <is>
          <t>KR</t>
        </is>
      </c>
      <c r="F1436" s="91" t="n">
        <v>63001000</v>
      </c>
      <c r="G1436" s="91" t="n">
        <v>1951</v>
      </c>
      <c r="H1436" s="92" t="n">
        <v>2379000</v>
      </c>
      <c r="I1436" s="91" t="inlineStr">
        <is>
          <t>7월 SW 유지보수 - Y소프트</t>
        </is>
      </c>
      <c r="J1436" s="91" t="inlineStr">
        <is>
          <t>V10016</t>
        </is>
      </c>
      <c r="K1436" s="91" t="inlineStr">
        <is>
          <t>Y소프트</t>
        </is>
      </c>
      <c r="M1436" s="9">
        <f>IF($A1436="","",VALUE($A1436&amp;"")*12+VALUE($B1436&amp;""))</f>
        <v/>
      </c>
      <c r="N1436" s="63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3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3">
        <f>IF($A1436="","",IF(COUNTIF(변동분석!$E$7:$E$506,O1436)&gt;0,"Y","N"))</f>
        <v/>
      </c>
      <c r="W1436" s="63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3">
        <f>IF($A1436="","",IFERROR(INDEX(계정매핑!$E$5:$E$504,MATCH($F1436&amp;"",계정매핑!$A$5:$A$504,0))&amp;"","공통비"))</f>
        <v/>
      </c>
      <c r="AF1436" s="63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45850</v>
      </c>
      <c r="E1437" s="91" t="inlineStr">
        <is>
          <t>KR</t>
        </is>
      </c>
      <c r="F1437" s="91" t="n">
        <v>62101000</v>
      </c>
      <c r="G1437" s="91" t="n">
        <v>1301</v>
      </c>
      <c r="H1437" s="92" t="n">
        <v>354000</v>
      </c>
      <c r="I1437" s="91" t="inlineStr">
        <is>
          <t>7월 국내출장 - M항공</t>
        </is>
      </c>
      <c r="J1437" s="91" t="inlineStr">
        <is>
          <t>V10001</t>
        </is>
      </c>
      <c r="K1437" s="91" t="inlineStr">
        <is>
          <t>M항공</t>
        </is>
      </c>
      <c r="M1437" s="9">
        <f>IF($A1437="","",VALUE($A1437&amp;"")*12+VALUE($B1437&amp;""))</f>
        <v/>
      </c>
      <c r="N1437" s="63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3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3">
        <f>IF($A1437="","",IF(COUNTIF(변동분석!$E$7:$E$506,O1437)&gt;0,"Y","N"))</f>
        <v/>
      </c>
      <c r="W1437" s="63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3">
        <f>IF($A1437="","",IFERROR(INDEX(계정매핑!$E$5:$E$504,MATCH($F1437&amp;"",계정매핑!$A$5:$A$504,0))&amp;"","공통비"))</f>
        <v/>
      </c>
      <c r="AF1437" s="63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45850</v>
      </c>
      <c r="E1438" s="91" t="inlineStr">
        <is>
          <t>KR</t>
        </is>
      </c>
      <c r="F1438" s="91" t="n">
        <v>62101000</v>
      </c>
      <c r="G1438" s="91" t="n">
        <v>1602</v>
      </c>
      <c r="H1438" s="92" t="n">
        <v>841000</v>
      </c>
      <c r="I1438" s="91" t="inlineStr">
        <is>
          <t>7월 국내출장 - (법인카드)</t>
        </is>
      </c>
      <c r="J1438" s="91" t="inlineStr">
        <is>
          <t>V10009</t>
        </is>
      </c>
      <c r="K1438" s="91" t="inlineStr">
        <is>
          <t>(법인카드)</t>
        </is>
      </c>
      <c r="M1438" s="9">
        <f>IF($A1438="","",VALUE($A1438&amp;"")*12+VALUE($B1438&amp;""))</f>
        <v/>
      </c>
      <c r="N1438" s="63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3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3">
        <f>IF($A1438="","",IF(COUNTIF(변동분석!$E$7:$E$506,O1438)&gt;0,"Y","N"))</f>
        <v/>
      </c>
      <c r="W1438" s="63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3">
        <f>IF($A1438="","",IFERROR(INDEX(계정매핑!$E$5:$E$504,MATCH($F1438&amp;"",계정매핑!$A$5:$A$504,0))&amp;"","공통비"))</f>
        <v/>
      </c>
      <c r="AF1438" s="63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45850</v>
      </c>
      <c r="E1439" s="91" t="inlineStr">
        <is>
          <t>KR</t>
        </is>
      </c>
      <c r="F1439" s="91" t="n">
        <v>62101000</v>
      </c>
      <c r="G1439" s="91" t="n">
        <v>1801</v>
      </c>
      <c r="H1439" s="92" t="n">
        <v>144000</v>
      </c>
      <c r="I1439" s="91" t="inlineStr">
        <is>
          <t>7월 국내출장 - L여행사</t>
        </is>
      </c>
      <c r="J1439" s="91" t="inlineStr">
        <is>
          <t>V10017</t>
        </is>
      </c>
      <c r="K1439" s="91" t="inlineStr">
        <is>
          <t>L여행사</t>
        </is>
      </c>
      <c r="M1439" s="9">
        <f>IF($A1439="","",VALUE($A1439&amp;"")*12+VALUE($B1439&amp;""))</f>
        <v/>
      </c>
      <c r="N1439" s="63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3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3">
        <f>IF($A1439="","",IF(COUNTIF(변동분석!$E$7:$E$506,O1439)&gt;0,"Y","N"))</f>
        <v/>
      </c>
      <c r="W1439" s="63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3">
        <f>IF($A1439="","",IFERROR(INDEX(계정매핑!$E$5:$E$504,MATCH($F1439&amp;"",계정매핑!$A$5:$A$504,0))&amp;"","공통비"))</f>
        <v/>
      </c>
      <c r="AF1439" s="63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45850</v>
      </c>
      <c r="E1440" s="91" t="inlineStr">
        <is>
          <t>KR</t>
        </is>
      </c>
      <c r="F1440" s="91" t="n">
        <v>62102000</v>
      </c>
      <c r="G1440" s="91" t="n">
        <v>1801</v>
      </c>
      <c r="H1440" s="92" t="n">
        <v>58000</v>
      </c>
      <c r="I1440" s="91" t="inlineStr">
        <is>
          <t>7월 해외출장 - M항공</t>
        </is>
      </c>
      <c r="J1440" s="91" t="inlineStr">
        <is>
          <t>V10001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3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3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3">
        <f>IF($A1440="","",IF(COUNTIF(변동분석!$E$7:$E$506,O1440)&gt;0,"Y","N"))</f>
        <v/>
      </c>
      <c r="W1440" s="63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3">
        <f>IF($A1440="","",IFERROR(INDEX(계정매핑!$E$5:$E$504,MATCH($F1440&amp;"",계정매핑!$A$5:$A$504,0))&amp;"","공통비"))</f>
        <v/>
      </c>
      <c r="AF1440" s="63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45850</v>
      </c>
      <c r="E1441" s="91" t="inlineStr">
        <is>
          <t>KR</t>
        </is>
      </c>
      <c r="F1441" s="91" t="n">
        <v>62102000</v>
      </c>
      <c r="G1441" s="91" t="n">
        <v>1951</v>
      </c>
      <c r="H1441" s="92" t="n">
        <v>88000</v>
      </c>
      <c r="I1441" s="91" t="inlineStr">
        <is>
          <t>7월 해외출장 - M항공</t>
        </is>
      </c>
      <c r="J1441" s="91" t="inlineStr">
        <is>
          <t>V10001</t>
        </is>
      </c>
      <c r="K1441" s="91" t="inlineStr">
        <is>
          <t>M항공</t>
        </is>
      </c>
      <c r="M1441" s="9">
        <f>IF($A1441="","",VALUE($A1441&amp;"")*12+VALUE($B1441&amp;""))</f>
        <v/>
      </c>
      <c r="N1441" s="63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3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3">
        <f>IF($A1441="","",IF(COUNTIF(변동분석!$E$7:$E$506,O1441)&gt;0,"Y","N"))</f>
        <v/>
      </c>
      <c r="W1441" s="63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3">
        <f>IF($A1441="","",IFERROR(INDEX(계정매핑!$E$5:$E$504,MATCH($F1441&amp;"",계정매핑!$A$5:$A$504,0))&amp;"","공통비"))</f>
        <v/>
      </c>
      <c r="AF1441" s="63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45850</v>
      </c>
      <c r="E1442" s="91" t="inlineStr">
        <is>
          <t>KR</t>
        </is>
      </c>
      <c r="F1442" s="91" t="n">
        <v>62501000</v>
      </c>
      <c r="G1442" s="91" t="n">
        <v>1201</v>
      </c>
      <c r="H1442" s="92" t="n">
        <v>175000</v>
      </c>
      <c r="I1442" s="91" t="inlineStr">
        <is>
          <t>7월 회의 다과 - (법인카드)</t>
        </is>
      </c>
      <c r="J1442" s="91" t="inlineStr">
        <is>
          <t>V10009</t>
        </is>
      </c>
      <c r="K1442" s="91" t="inlineStr">
        <is>
          <t>(법인카드)</t>
        </is>
      </c>
      <c r="M1442" s="9">
        <f>IF($A1442="","",VALUE($A1442&amp;"")*12+VALUE($B1442&amp;""))</f>
        <v/>
      </c>
      <c r="N1442" s="63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3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3">
        <f>IF($A1442="","",IF(COUNTIF(변동분석!$E$7:$E$506,O1442)&gt;0,"Y","N"))</f>
        <v/>
      </c>
      <c r="W1442" s="63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3">
        <f>IF($A1442="","",IFERROR(INDEX(계정매핑!$E$5:$E$504,MATCH($F1442&amp;"",계정매핑!$A$5:$A$504,0))&amp;"","공통비"))</f>
        <v/>
      </c>
      <c r="AF1442" s="63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45851</v>
      </c>
      <c r="E1443" s="91" t="inlineStr">
        <is>
          <t>KR</t>
        </is>
      </c>
      <c r="F1443" s="91" t="n">
        <v>62101000</v>
      </c>
      <c r="G1443" s="91" t="n">
        <v>1101</v>
      </c>
      <c r="H1443" s="92" t="n">
        <v>395000</v>
      </c>
      <c r="I1443" s="91" t="inlineStr">
        <is>
          <t>7월 국내출장 - M항공</t>
        </is>
      </c>
      <c r="J1443" s="91" t="inlineStr">
        <is>
          <t>V10001</t>
        </is>
      </c>
      <c r="K1443" s="91" t="inlineStr">
        <is>
          <t>M항공</t>
        </is>
      </c>
      <c r="M1443" s="9">
        <f>IF($A1443="","",VALUE($A1443&amp;"")*12+VALUE($B1443&amp;""))</f>
        <v/>
      </c>
      <c r="N1443" s="63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3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3">
        <f>IF($A1443="","",IF(COUNTIF(변동분석!$E$7:$E$506,O1443)&gt;0,"Y","N"))</f>
        <v/>
      </c>
      <c r="W1443" s="63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3">
        <f>IF($A1443="","",IFERROR(INDEX(계정매핑!$E$5:$E$504,MATCH($F1443&amp;"",계정매핑!$A$5:$A$504,0))&amp;"","공통비"))</f>
        <v/>
      </c>
      <c r="AF1443" s="63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45851</v>
      </c>
      <c r="E1444" s="91" t="inlineStr">
        <is>
          <t>KR</t>
        </is>
      </c>
      <c r="F1444" s="91" t="n">
        <v>62101000</v>
      </c>
      <c r="G1444" s="91" t="n">
        <v>1801</v>
      </c>
      <c r="H1444" s="92" t="n">
        <v>104000</v>
      </c>
      <c r="I1444" s="91" t="inlineStr">
        <is>
          <t>7월 국내출장 - (법인카드)</t>
        </is>
      </c>
      <c r="J1444" s="91" t="inlineStr">
        <is>
          <t>V10009</t>
        </is>
      </c>
      <c r="K1444" s="91" t="inlineStr">
        <is>
          <t>(법인카드)</t>
        </is>
      </c>
      <c r="M1444" s="9">
        <f>IF($A1444="","",VALUE($A1444&amp;"")*12+VALUE($B1444&amp;""))</f>
        <v/>
      </c>
      <c r="N1444" s="63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3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3">
        <f>IF($A1444="","",IF(COUNTIF(변동분석!$E$7:$E$506,O1444)&gt;0,"Y","N"))</f>
        <v/>
      </c>
      <c r="W1444" s="63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3">
        <f>IF($A1444="","",IFERROR(INDEX(계정매핑!$E$5:$E$504,MATCH($F1444&amp;"",계정매핑!$A$5:$A$504,0))&amp;"","공통비"))</f>
        <v/>
      </c>
      <c r="AF1444" s="63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45851</v>
      </c>
      <c r="E1445" s="91" t="inlineStr">
        <is>
          <t>KR</t>
        </is>
      </c>
      <c r="F1445" s="91" t="n">
        <v>62102000</v>
      </c>
      <c r="G1445" s="91" t="n">
        <v>1201</v>
      </c>
      <c r="H1445" s="92" t="n">
        <v>44000</v>
      </c>
      <c r="I1445" s="91" t="inlineStr">
        <is>
          <t>7월 해외출장 - M항공</t>
        </is>
      </c>
      <c r="J1445" s="91" t="inlineStr">
        <is>
          <t>V10001</t>
        </is>
      </c>
      <c r="K1445" s="91" t="inlineStr">
        <is>
          <t>M항공</t>
        </is>
      </c>
      <c r="M1445" s="9">
        <f>IF($A1445="","",VALUE($A1445&amp;"")*12+VALUE($B1445&amp;""))</f>
        <v/>
      </c>
      <c r="N1445" s="63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3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3">
        <f>IF($A1445="","",IF(COUNTIF(변동분석!$E$7:$E$506,O1445)&gt;0,"Y","N"))</f>
        <v/>
      </c>
      <c r="W1445" s="63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3">
        <f>IF($A1445="","",IFERROR(INDEX(계정매핑!$E$5:$E$504,MATCH($F1445&amp;"",계정매핑!$A$5:$A$504,0))&amp;"","공통비"))</f>
        <v/>
      </c>
      <c r="AF1445" s="63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45851</v>
      </c>
      <c r="E1446" s="91" t="inlineStr">
        <is>
          <t>KR</t>
        </is>
      </c>
      <c r="F1446" s="91" t="n">
        <v>62201000</v>
      </c>
      <c r="G1446" s="91" t="n">
        <v>1401</v>
      </c>
      <c r="H1446" s="92" t="n">
        <v>103000</v>
      </c>
      <c r="I1446" s="91" t="inlineStr">
        <is>
          <t>7월 통신요금 - O텔레콤</t>
        </is>
      </c>
      <c r="J1446" s="91" t="inlineStr">
        <is>
          <t>V10002</t>
        </is>
      </c>
      <c r="K1446" s="91" t="inlineStr">
        <is>
          <t>O텔레콤</t>
        </is>
      </c>
      <c r="M1446" s="9">
        <f>IF($A1446="","",VALUE($A1446&amp;"")*12+VALUE($B1446&amp;""))</f>
        <v/>
      </c>
      <c r="N1446" s="63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3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3">
        <f>IF($A1446="","",IF(COUNTIF(변동분석!$E$7:$E$506,O1446)&gt;0,"Y","N"))</f>
        <v/>
      </c>
      <c r="W1446" s="63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3">
        <f>IF($A1446="","",IFERROR(INDEX(계정매핑!$E$5:$E$504,MATCH($F1446&amp;"",계정매핑!$A$5:$A$504,0))&amp;"","공통비"))</f>
        <v/>
      </c>
      <c r="AF1446" s="63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45851</v>
      </c>
      <c r="E1447" s="91" t="inlineStr">
        <is>
          <t>KR</t>
        </is>
      </c>
      <c r="F1447" s="91" t="n">
        <v>62501000</v>
      </c>
      <c r="G1447" s="91" t="n">
        <v>1101</v>
      </c>
      <c r="H1447" s="92" t="n">
        <v>303000</v>
      </c>
      <c r="I1447" s="91" t="inlineStr">
        <is>
          <t>7월 회의 다과 - T케이터링</t>
        </is>
      </c>
      <c r="J1447" s="91" t="inlineStr">
        <is>
          <t>V10005</t>
        </is>
      </c>
      <c r="K1447" s="91" t="inlineStr">
        <is>
          <t>T케이터링</t>
        </is>
      </c>
      <c r="M1447" s="9">
        <f>IF($A1447="","",VALUE($A1447&amp;"")*12+VALUE($B1447&amp;""))</f>
        <v/>
      </c>
      <c r="N1447" s="63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3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3">
        <f>IF($A1447="","",IF(COUNTIF(변동분석!$E$7:$E$506,O1447)&gt;0,"Y","N"))</f>
        <v/>
      </c>
      <c r="W1447" s="63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3">
        <f>IF($A1447="","",IFERROR(INDEX(계정매핑!$E$5:$E$504,MATCH($F1447&amp;"",계정매핑!$A$5:$A$504,0))&amp;"","공통비"))</f>
        <v/>
      </c>
      <c r="AF1447" s="63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45851</v>
      </c>
      <c r="E1448" s="91" t="inlineStr">
        <is>
          <t>KR</t>
        </is>
      </c>
      <c r="F1448" s="91" t="n">
        <v>62601000</v>
      </c>
      <c r="G1448" s="91" t="n">
        <v>1101</v>
      </c>
      <c r="H1448" s="92" t="n">
        <v>1783000</v>
      </c>
      <c r="I1448" s="91" t="inlineStr">
        <is>
          <t>7월 업무추진 - (법인카드)</t>
        </is>
      </c>
      <c r="J1448" s="91" t="inlineStr">
        <is>
          <t>V10009</t>
        </is>
      </c>
      <c r="K1448" s="91" t="inlineStr">
        <is>
          <t>(법인카드)</t>
        </is>
      </c>
      <c r="M1448" s="9">
        <f>IF($A1448="","",VALUE($A1448&amp;"")*12+VALUE($B1448&amp;""))</f>
        <v/>
      </c>
      <c r="N1448" s="63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3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3">
        <f>IF($A1448="","",IF(COUNTIF(변동분석!$E$7:$E$506,O1448)&gt;0,"Y","N"))</f>
        <v/>
      </c>
      <c r="W1448" s="63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3">
        <f>IF($A1448="","",IFERROR(INDEX(계정매핑!$E$5:$E$504,MATCH($F1448&amp;"",계정매핑!$A$5:$A$504,0))&amp;"","공통비"))</f>
        <v/>
      </c>
      <c r="AF1448" s="63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45851</v>
      </c>
      <c r="E1449" s="91" t="inlineStr">
        <is>
          <t>KR</t>
        </is>
      </c>
      <c r="F1449" s="91" t="n">
        <v>62701000</v>
      </c>
      <c r="G1449" s="91" t="n">
        <v>1501</v>
      </c>
      <c r="H1449" s="92" t="n">
        <v>83231000</v>
      </c>
      <c r="I1449" s="91" t="inlineStr">
        <is>
          <t>7월 광고 집행 - E미디어</t>
        </is>
      </c>
      <c r="J1449" s="91" t="inlineStr">
        <is>
          <t>V10031</t>
        </is>
      </c>
      <c r="K1449" s="91" t="inlineStr">
        <is>
          <t>E미디어</t>
        </is>
      </c>
      <c r="M1449" s="9">
        <f>IF($A1449="","",VALUE($A1449&amp;"")*12+VALUE($B1449&amp;""))</f>
        <v/>
      </c>
      <c r="N1449" s="63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3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3">
        <f>IF($A1449="","",IF(COUNTIF(변동분석!$E$7:$E$506,O1449)&gt;0,"Y","N"))</f>
        <v/>
      </c>
      <c r="W1449" s="63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3">
        <f>IF($A1449="","",IFERROR(INDEX(계정매핑!$E$5:$E$504,MATCH($F1449&amp;"",계정매핑!$A$5:$A$504,0))&amp;"","공통비"))</f>
        <v/>
      </c>
      <c r="AF1449" s="63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45851</v>
      </c>
      <c r="E1450" s="91" t="inlineStr">
        <is>
          <t>KR</t>
        </is>
      </c>
      <c r="F1450" s="91" t="n">
        <v>63001000</v>
      </c>
      <c r="G1450" s="91" t="n">
        <v>1701</v>
      </c>
      <c r="H1450" s="92" t="n">
        <v>40164000</v>
      </c>
      <c r="I1450" s="91" t="inlineStr">
        <is>
          <t>7월 SW 유지보수 - Y소프트</t>
        </is>
      </c>
      <c r="J1450" s="91" t="inlineStr">
        <is>
          <t>V10016</t>
        </is>
      </c>
      <c r="K1450" s="91" t="inlineStr">
        <is>
          <t>Y소프트</t>
        </is>
      </c>
      <c r="M1450" s="9">
        <f>IF($A1450="","",VALUE($A1450&amp;"")*12+VALUE($B1450&amp;""))</f>
        <v/>
      </c>
      <c r="N1450" s="63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3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3">
        <f>IF($A1450="","",IF(COUNTIF(변동분석!$E$7:$E$506,O1450)&gt;0,"Y","N"))</f>
        <v/>
      </c>
      <c r="W1450" s="63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3">
        <f>IF($A1450="","",IFERROR(INDEX(계정매핑!$E$5:$E$504,MATCH($F1450&amp;"",계정매핑!$A$5:$A$504,0))&amp;"","공통비"))</f>
        <v/>
      </c>
      <c r="AF1450" s="63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45851</v>
      </c>
      <c r="E1451" s="91" t="inlineStr">
        <is>
          <t>KR</t>
        </is>
      </c>
      <c r="F1451" s="91" t="n">
        <v>63201000</v>
      </c>
      <c r="G1451" s="91" t="n">
        <v>1601</v>
      </c>
      <c r="H1451" s="92" t="n">
        <v>5539000</v>
      </c>
      <c r="I1451" s="91" t="inlineStr">
        <is>
          <t>7월 차량 유지 - D정비</t>
        </is>
      </c>
      <c r="J1451" s="91" t="inlineStr">
        <is>
          <t>V10024</t>
        </is>
      </c>
      <c r="K1451" s="91" t="inlineStr">
        <is>
          <t>D정비</t>
        </is>
      </c>
      <c r="M1451" s="9">
        <f>IF($A1451="","",VALUE($A1451&amp;"")*12+VALUE($B1451&amp;""))</f>
        <v/>
      </c>
      <c r="N1451" s="63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3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3">
        <f>IF($A1451="","",IF(COUNTIF(변동분석!$E$7:$E$506,O1451)&gt;0,"Y","N"))</f>
        <v/>
      </c>
      <c r="W1451" s="63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3">
        <f>IF($A1451="","",IFERROR(INDEX(계정매핑!$E$5:$E$504,MATCH($F1451&amp;"",계정매핑!$A$5:$A$504,0))&amp;"","공통비"))</f>
        <v/>
      </c>
      <c r="AF1451" s="63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45852</v>
      </c>
      <c r="E1452" s="91" t="inlineStr">
        <is>
          <t>KR</t>
        </is>
      </c>
      <c r="F1452" s="91" t="n">
        <v>62101000</v>
      </c>
      <c r="G1452" s="91" t="n">
        <v>1401</v>
      </c>
      <c r="H1452" s="92" t="n">
        <v>335000</v>
      </c>
      <c r="I1452" s="91" t="inlineStr">
        <is>
          <t>7월 국내출장 - L여행사</t>
        </is>
      </c>
      <c r="J1452" s="91" t="inlineStr">
        <is>
          <t>V10017</t>
        </is>
      </c>
      <c r="K1452" s="91" t="inlineStr">
        <is>
          <t>L여행사</t>
        </is>
      </c>
      <c r="M1452" s="9">
        <f>IF($A1452="","",VALUE($A1452&amp;"")*12+VALUE($B1452&amp;""))</f>
        <v/>
      </c>
      <c r="N1452" s="63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3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3">
        <f>IF($A1452="","",IF(COUNTIF(변동분석!$E$7:$E$506,O1452)&gt;0,"Y","N"))</f>
        <v/>
      </c>
      <c r="W1452" s="63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3">
        <f>IF($A1452="","",IFERROR(INDEX(계정매핑!$E$5:$E$504,MATCH($F1452&amp;"",계정매핑!$A$5:$A$504,0))&amp;"","공통비"))</f>
        <v/>
      </c>
      <c r="AF1452" s="63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45852</v>
      </c>
      <c r="E1453" s="91" t="inlineStr">
        <is>
          <t>KR</t>
        </is>
      </c>
      <c r="F1453" s="91" t="n">
        <v>62102000</v>
      </c>
      <c r="G1453" s="91" t="n">
        <v>1201</v>
      </c>
      <c r="H1453" s="92" t="n">
        <v>78000</v>
      </c>
      <c r="I1453" s="91" t="inlineStr">
        <is>
          <t>7월 해외출장 - N호텔</t>
        </is>
      </c>
      <c r="J1453" s="91" t="inlineStr">
        <is>
          <t>V10008</t>
        </is>
      </c>
      <c r="K1453" s="91" t="inlineStr">
        <is>
          <t>N호텔</t>
        </is>
      </c>
      <c r="M1453" s="9">
        <f>IF($A1453="","",VALUE($A1453&amp;"")*12+VALUE($B1453&amp;""))</f>
        <v/>
      </c>
      <c r="N1453" s="63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3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3">
        <f>IF($A1453="","",IF(COUNTIF(변동분석!$E$7:$E$506,O1453)&gt;0,"Y","N"))</f>
        <v/>
      </c>
      <c r="W1453" s="63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3">
        <f>IF($A1453="","",IFERROR(INDEX(계정매핑!$E$5:$E$504,MATCH($F1453&amp;"",계정매핑!$A$5:$A$504,0))&amp;"","공통비"))</f>
        <v/>
      </c>
      <c r="AF1453" s="63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45852</v>
      </c>
      <c r="E1454" s="91" t="inlineStr">
        <is>
          <t>KR</t>
        </is>
      </c>
      <c r="F1454" s="91" t="n">
        <v>62201000</v>
      </c>
      <c r="G1454" s="91" t="n">
        <v>1401</v>
      </c>
      <c r="H1454" s="92" t="n">
        <v>104000</v>
      </c>
      <c r="I1454" s="91" t="inlineStr">
        <is>
          <t>7월 통신요금 - O텔레콤</t>
        </is>
      </c>
      <c r="J1454" s="91" t="inlineStr">
        <is>
          <t>V10002</t>
        </is>
      </c>
      <c r="K1454" s="91" t="inlineStr">
        <is>
          <t>O텔레콤</t>
        </is>
      </c>
      <c r="M1454" s="9">
        <f>IF($A1454="","",VALUE($A1454&amp;"")*12+VALUE($B1454&amp;""))</f>
        <v/>
      </c>
      <c r="N1454" s="63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3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3">
        <f>IF($A1454="","",IF(COUNTIF(변동분석!$E$7:$E$506,O1454)&gt;0,"Y","N"))</f>
        <v/>
      </c>
      <c r="W1454" s="63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3">
        <f>IF($A1454="","",IFERROR(INDEX(계정매핑!$E$5:$E$504,MATCH($F1454&amp;"",계정매핑!$A$5:$A$504,0))&amp;"","공통비"))</f>
        <v/>
      </c>
      <c r="AF1454" s="63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45852</v>
      </c>
      <c r="E1455" s="91" t="inlineStr">
        <is>
          <t>KR</t>
        </is>
      </c>
      <c r="F1455" s="91" t="n">
        <v>62201000</v>
      </c>
      <c r="G1455" s="91" t="n">
        <v>1501</v>
      </c>
      <c r="H1455" s="92" t="n">
        <v>462000</v>
      </c>
      <c r="I1455" s="91" t="inlineStr">
        <is>
          <t>7월 통신요금 - P통신</t>
        </is>
      </c>
      <c r="J1455" s="91" t="inlineStr">
        <is>
          <t>V10013</t>
        </is>
      </c>
      <c r="K1455" s="91" t="inlineStr">
        <is>
          <t>P통신</t>
        </is>
      </c>
      <c r="M1455" s="9">
        <f>IF($A1455="","",VALUE($A1455&amp;"")*12+VALUE($B1455&amp;""))</f>
        <v/>
      </c>
      <c r="N1455" s="63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3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3">
        <f>IF($A1455="","",IF(COUNTIF(변동분석!$E$7:$E$506,O1455)&gt;0,"Y","N"))</f>
        <v/>
      </c>
      <c r="W1455" s="63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3">
        <f>IF($A1455="","",IFERROR(INDEX(계정매핑!$E$5:$E$504,MATCH($F1455&amp;"",계정매핑!$A$5:$A$504,0))&amp;"","공통비"))</f>
        <v/>
      </c>
      <c r="AF1455" s="63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45852</v>
      </c>
      <c r="E1456" s="91" t="inlineStr">
        <is>
          <t>KR</t>
        </is>
      </c>
      <c r="F1456" s="91" t="n">
        <v>62301000</v>
      </c>
      <c r="G1456" s="91" t="n">
        <v>1701</v>
      </c>
      <c r="H1456" s="92" t="n">
        <v>250000</v>
      </c>
      <c r="I1456" s="91" t="inlineStr">
        <is>
          <t>7월 소모품 구입 - R문구</t>
        </is>
      </c>
      <c r="J1456" s="91" t="inlineStr">
        <is>
          <t>V10021</t>
        </is>
      </c>
      <c r="K1456" s="91" t="inlineStr">
        <is>
          <t>R문구</t>
        </is>
      </c>
      <c r="M1456" s="9">
        <f>IF($A1456="","",VALUE($A1456&amp;"")*12+VALUE($B1456&amp;""))</f>
        <v/>
      </c>
      <c r="N1456" s="63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3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3">
        <f>IF($A1456="","",IF(COUNTIF(변동분석!$E$7:$E$506,O1456)&gt;0,"Y","N"))</f>
        <v/>
      </c>
      <c r="W1456" s="63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3">
        <f>IF($A1456="","",IFERROR(INDEX(계정매핑!$E$5:$E$504,MATCH($F1456&amp;"",계정매핑!$A$5:$A$504,0))&amp;"","공통비"))</f>
        <v/>
      </c>
      <c r="AF1456" s="63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45853</v>
      </c>
      <c r="E1457" s="91" t="inlineStr">
        <is>
          <t>KR</t>
        </is>
      </c>
      <c r="F1457" s="91" t="n">
        <v>62101000</v>
      </c>
      <c r="G1457" s="91" t="n">
        <v>1801</v>
      </c>
      <c r="H1457" s="92" t="n">
        <v>191000</v>
      </c>
      <c r="I1457" s="91" t="inlineStr">
        <is>
          <t>7월 국내출장 - M항공</t>
        </is>
      </c>
      <c r="J1457" s="91" t="inlineStr">
        <is>
          <t>V10001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3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3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3">
        <f>IF($A1457="","",IF(COUNTIF(변동분석!$E$7:$E$506,O1457)&gt;0,"Y","N"))</f>
        <v/>
      </c>
      <c r="W1457" s="63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3">
        <f>IF($A1457="","",IFERROR(INDEX(계정매핑!$E$5:$E$504,MATCH($F1457&amp;"",계정매핑!$A$5:$A$504,0))&amp;"","공통비"))</f>
        <v/>
      </c>
      <c r="AF1457" s="63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45853</v>
      </c>
      <c r="E1458" s="91" t="inlineStr">
        <is>
          <t>KR</t>
        </is>
      </c>
      <c r="F1458" s="91" t="n">
        <v>62101000</v>
      </c>
      <c r="G1458" s="91" t="n">
        <v>1801</v>
      </c>
      <c r="H1458" s="92" t="n">
        <v>179000</v>
      </c>
      <c r="I1458" s="91" t="inlineStr">
        <is>
          <t>7월 국내출장 - (법인카드)</t>
        </is>
      </c>
      <c r="J1458" s="91" t="inlineStr">
        <is>
          <t>V10009</t>
        </is>
      </c>
      <c r="K1458" s="91" t="inlineStr">
        <is>
          <t>(법인카드)</t>
        </is>
      </c>
      <c r="M1458" s="9">
        <f>IF($A1458="","",VALUE($A1458&amp;"")*12+VALUE($B1458&amp;""))</f>
        <v/>
      </c>
      <c r="N1458" s="63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3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3">
        <f>IF($A1458="","",IF(COUNTIF(변동분석!$E$7:$E$506,O1458)&gt;0,"Y","N"))</f>
        <v/>
      </c>
      <c r="W1458" s="63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3">
        <f>IF($A1458="","",IFERROR(INDEX(계정매핑!$E$5:$E$504,MATCH($F1458&amp;"",계정매핑!$A$5:$A$504,0))&amp;"","공통비"))</f>
        <v/>
      </c>
      <c r="AF1458" s="63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45853</v>
      </c>
      <c r="E1459" s="91" t="inlineStr">
        <is>
          <t>KR</t>
        </is>
      </c>
      <c r="F1459" s="91" t="n">
        <v>62102000</v>
      </c>
      <c r="G1459" s="91" t="n">
        <v>1401</v>
      </c>
      <c r="H1459" s="92" t="n">
        <v>68000</v>
      </c>
      <c r="I1459" s="91" t="inlineStr">
        <is>
          <t>7월 해외출장 - N호텔</t>
        </is>
      </c>
      <c r="J1459" s="91" t="inlineStr">
        <is>
          <t>V10008</t>
        </is>
      </c>
      <c r="K1459" s="91" t="inlineStr">
        <is>
          <t>N호텔</t>
        </is>
      </c>
      <c r="M1459" s="9">
        <f>IF($A1459="","",VALUE($A1459&amp;"")*12+VALUE($B1459&amp;""))</f>
        <v/>
      </c>
      <c r="N1459" s="63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3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3">
        <f>IF($A1459="","",IF(COUNTIF(변동분석!$E$7:$E$506,O1459)&gt;0,"Y","N"))</f>
        <v/>
      </c>
      <c r="W1459" s="63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3">
        <f>IF($A1459="","",IFERROR(INDEX(계정매핑!$E$5:$E$504,MATCH($F1459&amp;"",계정매핑!$A$5:$A$504,0))&amp;"","공통비"))</f>
        <v/>
      </c>
      <c r="AF1459" s="63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45853</v>
      </c>
      <c r="E1460" s="91" t="inlineStr">
        <is>
          <t>KR</t>
        </is>
      </c>
      <c r="F1460" s="91" t="n">
        <v>62102000</v>
      </c>
      <c r="G1460" s="91" t="n">
        <v>1401</v>
      </c>
      <c r="H1460" s="92" t="n">
        <v>68000</v>
      </c>
      <c r="I1460" s="91" t="inlineStr">
        <is>
          <t>7월 해외출장 - N호텔</t>
        </is>
      </c>
      <c r="J1460" s="91" t="inlineStr">
        <is>
          <t>V10008</t>
        </is>
      </c>
      <c r="K1460" s="91" t="inlineStr">
        <is>
          <t>N호텔</t>
        </is>
      </c>
      <c r="M1460" s="9">
        <f>IF($A1460="","",VALUE($A1460&amp;"")*12+VALUE($B1460&amp;""))</f>
        <v/>
      </c>
      <c r="N1460" s="63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3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3">
        <f>IF($A1460="","",IF(COUNTIF(변동분석!$E$7:$E$506,O1460)&gt;0,"Y","N"))</f>
        <v/>
      </c>
      <c r="W1460" s="63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3">
        <f>IF($A1460="","",IFERROR(INDEX(계정매핑!$E$5:$E$504,MATCH($F1460&amp;"",계정매핑!$A$5:$A$504,0))&amp;"","공통비"))</f>
        <v/>
      </c>
      <c r="AF1460" s="63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45853</v>
      </c>
      <c r="E1461" s="91" t="inlineStr">
        <is>
          <t>KR</t>
        </is>
      </c>
      <c r="F1461" s="91" t="n">
        <v>62301000</v>
      </c>
      <c r="G1461" s="91" t="n">
        <v>1502</v>
      </c>
      <c r="H1461" s="92" t="n">
        <v>171000</v>
      </c>
      <c r="I1461" s="91" t="inlineStr">
        <is>
          <t>7월 소모품 구입 - R문구</t>
        </is>
      </c>
      <c r="J1461" s="91" t="inlineStr">
        <is>
          <t>V10021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3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3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3">
        <f>IF($A1461="","",IF(COUNTIF(변동분석!$E$7:$E$506,O1461)&gt;0,"Y","N"))</f>
        <v/>
      </c>
      <c r="W1461" s="63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3">
        <f>IF($A1461="","",IFERROR(INDEX(계정매핑!$E$5:$E$504,MATCH($F1461&amp;"",계정매핑!$A$5:$A$504,0))&amp;"","공통비"))</f>
        <v/>
      </c>
      <c r="AF1461" s="63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45853</v>
      </c>
      <c r="E1462" s="91" t="inlineStr">
        <is>
          <t>KR</t>
        </is>
      </c>
      <c r="F1462" s="91" t="n">
        <v>62501000</v>
      </c>
      <c r="G1462" s="91" t="n">
        <v>1401</v>
      </c>
      <c r="H1462" s="92" t="n">
        <v>136000</v>
      </c>
      <c r="I1462" s="91" t="inlineStr">
        <is>
          <t>7월 회의 다과 - (법인카드)</t>
        </is>
      </c>
      <c r="J1462" s="91" t="inlineStr">
        <is>
          <t>V10009</t>
        </is>
      </c>
      <c r="K1462" s="91" t="inlineStr">
        <is>
          <t>(법인카드)</t>
        </is>
      </c>
      <c r="M1462" s="9">
        <f>IF($A1462="","",VALUE($A1462&amp;"")*12+VALUE($B1462&amp;""))</f>
        <v/>
      </c>
      <c r="N1462" s="63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3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3">
        <f>IF($A1462="","",IF(COUNTIF(변동분석!$E$7:$E$506,O1462)&gt;0,"Y","N"))</f>
        <v/>
      </c>
      <c r="W1462" s="63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3">
        <f>IF($A1462="","",IFERROR(INDEX(계정매핑!$E$5:$E$504,MATCH($F1462&amp;"",계정매핑!$A$5:$A$504,0))&amp;"","공통비"))</f>
        <v/>
      </c>
      <c r="AF1462" s="63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45853</v>
      </c>
      <c r="E1463" s="91" t="inlineStr">
        <is>
          <t>KR</t>
        </is>
      </c>
      <c r="F1463" s="91" t="n">
        <v>62601000</v>
      </c>
      <c r="G1463" s="91" t="n">
        <v>1501</v>
      </c>
      <c r="H1463" s="92" t="n">
        <v>3031000</v>
      </c>
      <c r="I1463" s="91" t="inlineStr">
        <is>
          <t>7월 업무추진 - (법인카드)</t>
        </is>
      </c>
      <c r="J1463" s="91" t="inlineStr">
        <is>
          <t>V10009</t>
        </is>
      </c>
      <c r="K1463" s="91" t="inlineStr">
        <is>
          <t>(법인카드)</t>
        </is>
      </c>
      <c r="M1463" s="9">
        <f>IF($A1463="","",VALUE($A1463&amp;"")*12+VALUE($B1463&amp;""))</f>
        <v/>
      </c>
      <c r="N1463" s="63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3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3">
        <f>IF($A1463="","",IF(COUNTIF(변동분석!$E$7:$E$506,O1463)&gt;0,"Y","N"))</f>
        <v/>
      </c>
      <c r="W1463" s="63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3">
        <f>IF($A1463="","",IFERROR(INDEX(계정매핑!$E$5:$E$504,MATCH($F1463&amp;"",계정매핑!$A$5:$A$504,0))&amp;"","공통비"))</f>
        <v/>
      </c>
      <c r="AF1463" s="63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45853</v>
      </c>
      <c r="E1464" s="91" t="inlineStr">
        <is>
          <t>KR</t>
        </is>
      </c>
      <c r="F1464" s="91" t="n">
        <v>62902000</v>
      </c>
      <c r="G1464" s="91" t="n">
        <v>1801</v>
      </c>
      <c r="H1464" s="92" t="n">
        <v>1848000</v>
      </c>
      <c r="I1464" s="91" t="inlineStr">
        <is>
          <t>7월 콜 위탁 수수료(건별)</t>
        </is>
      </c>
      <c r="J1464" s="91" t="inlineStr">
        <is>
          <t>V10015</t>
        </is>
      </c>
      <c r="K1464" s="91" t="inlineStr">
        <is>
          <t>J콜센터</t>
        </is>
      </c>
      <c r="M1464" s="9">
        <f>IF($A1464="","",VALUE($A1464&amp;"")*12+VALUE($B1464&amp;""))</f>
        <v/>
      </c>
      <c r="N1464" s="63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3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3">
        <f>IF($A1464="","",IF(COUNTIF(변동분석!$E$7:$E$506,O1464)&gt;0,"Y","N"))</f>
        <v/>
      </c>
      <c r="W1464" s="63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3">
        <f>IF($A1464="","",IFERROR(INDEX(계정매핑!$E$5:$E$504,MATCH($F1464&amp;"",계정매핑!$A$5:$A$504,0))&amp;"","공통비"))</f>
        <v/>
      </c>
      <c r="AF1464" s="63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45854</v>
      </c>
      <c r="E1465" s="91" t="inlineStr">
        <is>
          <t>KR</t>
        </is>
      </c>
      <c r="F1465" s="91" t="n">
        <v>62101000</v>
      </c>
      <c r="G1465" s="91" t="n">
        <v>1701</v>
      </c>
      <c r="H1465" s="92" t="n">
        <v>352000</v>
      </c>
      <c r="I1465" s="91" t="inlineStr">
        <is>
          <t>7월 국내출장 - L여행사</t>
        </is>
      </c>
      <c r="J1465" s="91" t="inlineStr">
        <is>
          <t>V10017</t>
        </is>
      </c>
      <c r="K1465" s="91" t="inlineStr">
        <is>
          <t>L여행사</t>
        </is>
      </c>
      <c r="M1465" s="9">
        <f>IF($A1465="","",VALUE($A1465&amp;"")*12+VALUE($B1465&amp;""))</f>
        <v/>
      </c>
      <c r="N1465" s="63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3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3">
        <f>IF($A1465="","",IF(COUNTIF(변동분석!$E$7:$E$506,O1465)&gt;0,"Y","N"))</f>
        <v/>
      </c>
      <c r="W1465" s="63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3">
        <f>IF($A1465="","",IFERROR(INDEX(계정매핑!$E$5:$E$504,MATCH($F1465&amp;"",계정매핑!$A$5:$A$504,0))&amp;"","공통비"))</f>
        <v/>
      </c>
      <c r="AF1465" s="63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45854</v>
      </c>
      <c r="E1466" s="91" t="inlineStr">
        <is>
          <t>KR</t>
        </is>
      </c>
      <c r="F1466" s="91" t="n">
        <v>62101000</v>
      </c>
      <c r="G1466" s="91" t="n">
        <v>1951</v>
      </c>
      <c r="H1466" s="92" t="n">
        <v>218000</v>
      </c>
      <c r="I1466" s="91" t="inlineStr">
        <is>
          <t>7월 국내출장 - (법인카드)</t>
        </is>
      </c>
      <c r="J1466" s="91" t="inlineStr">
        <is>
          <t>V10009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3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3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3">
        <f>IF($A1466="","",IF(COUNTIF(변동분석!$E$7:$E$506,O1466)&gt;0,"Y","N"))</f>
        <v/>
      </c>
      <c r="W1466" s="63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3">
        <f>IF($A1466="","",IFERROR(INDEX(계정매핑!$E$5:$E$504,MATCH($F1466&amp;"",계정매핑!$A$5:$A$504,0))&amp;"","공통비"))</f>
        <v/>
      </c>
      <c r="AF1466" s="63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45854</v>
      </c>
      <c r="E1467" s="91" t="inlineStr">
        <is>
          <t>KR</t>
        </is>
      </c>
      <c r="F1467" s="91" t="n">
        <v>62301000</v>
      </c>
      <c r="G1467" s="91" t="n">
        <v>1501</v>
      </c>
      <c r="H1467" s="92" t="n">
        <v>181000</v>
      </c>
      <c r="I1467" s="91" t="inlineStr">
        <is>
          <t>7월 소모품 구입 - R문구</t>
        </is>
      </c>
      <c r="J1467" s="91" t="inlineStr">
        <is>
          <t>V10021</t>
        </is>
      </c>
      <c r="K1467" s="91" t="inlineStr">
        <is>
          <t>R문구</t>
        </is>
      </c>
      <c r="M1467" s="9">
        <f>IF($A1467="","",VALUE($A1467&amp;"")*12+VALUE($B1467&amp;""))</f>
        <v/>
      </c>
      <c r="N1467" s="63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3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3">
        <f>IF($A1467="","",IF(COUNTIF(변동분석!$E$7:$E$506,O1467)&gt;0,"Y","N"))</f>
        <v/>
      </c>
      <c r="W1467" s="63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3">
        <f>IF($A1467="","",IFERROR(INDEX(계정매핑!$E$5:$E$504,MATCH($F1467&amp;"",계정매핑!$A$5:$A$504,0))&amp;"","공통비"))</f>
        <v/>
      </c>
      <c r="AF1467" s="63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45854</v>
      </c>
      <c r="E1468" s="91" t="inlineStr">
        <is>
          <t>KR</t>
        </is>
      </c>
      <c r="F1468" s="91" t="n">
        <v>63101000</v>
      </c>
      <c r="G1468" s="91" t="n">
        <v>1601</v>
      </c>
      <c r="H1468" s="92" t="n">
        <v>4577000</v>
      </c>
      <c r="I1468" s="91" t="inlineStr">
        <is>
          <t>7월 사무실 임차료 - AA빌딩</t>
        </is>
      </c>
      <c r="J1468" s="91" t="inlineStr">
        <is>
          <t>V10007</t>
        </is>
      </c>
      <c r="K1468" s="91" t="inlineStr">
        <is>
          <t>AA빌딩</t>
        </is>
      </c>
      <c r="M1468" s="9">
        <f>IF($A1468="","",VALUE($A1468&amp;"")*12+VALUE($B1468&amp;""))</f>
        <v/>
      </c>
      <c r="N1468" s="63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3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3">
        <f>IF($A1468="","",IF(COUNTIF(변동분석!$E$7:$E$506,O1468)&gt;0,"Y","N"))</f>
        <v/>
      </c>
      <c r="W1468" s="63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3">
        <f>IF($A1468="","",IFERROR(INDEX(계정매핑!$E$5:$E$504,MATCH($F1468&amp;"",계정매핑!$A$5:$A$504,0))&amp;"","공통비"))</f>
        <v/>
      </c>
      <c r="AF1468" s="63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45855</v>
      </c>
      <c r="E1469" s="91" t="inlineStr">
        <is>
          <t>KR</t>
        </is>
      </c>
      <c r="F1469" s="91" t="n">
        <v>62101000</v>
      </c>
      <c r="G1469" s="91" t="n">
        <v>1101</v>
      </c>
      <c r="H1469" s="92" t="n">
        <v>317000</v>
      </c>
      <c r="I1469" s="91" t="inlineStr">
        <is>
          <t>7월 국내출장 - (법인카드)</t>
        </is>
      </c>
      <c r="J1469" s="91" t="inlineStr">
        <is>
          <t>V10009</t>
        </is>
      </c>
      <c r="K1469" s="91" t="inlineStr">
        <is>
          <t>(법인카드)</t>
        </is>
      </c>
      <c r="M1469" s="9">
        <f>IF($A1469="","",VALUE($A1469&amp;"")*12+VALUE($B1469&amp;""))</f>
        <v/>
      </c>
      <c r="N1469" s="63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3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3">
        <f>IF($A1469="","",IF(COUNTIF(변동분석!$E$7:$E$506,O1469)&gt;0,"Y","N"))</f>
        <v/>
      </c>
      <c r="W1469" s="63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3">
        <f>IF($A1469="","",IFERROR(INDEX(계정매핑!$E$5:$E$504,MATCH($F1469&amp;"",계정매핑!$A$5:$A$504,0))&amp;"","공통비"))</f>
        <v/>
      </c>
      <c r="AF1469" s="63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45855</v>
      </c>
      <c r="E1470" s="91" t="inlineStr">
        <is>
          <t>KR</t>
        </is>
      </c>
      <c r="F1470" s="91" t="n">
        <v>62101000</v>
      </c>
      <c r="G1470" s="91" t="n">
        <v>1401</v>
      </c>
      <c r="H1470" s="92" t="n">
        <v>221000</v>
      </c>
      <c r="I1470" s="91" t="inlineStr">
        <is>
          <t>7월 국내출장 - M항공</t>
        </is>
      </c>
      <c r="J1470" s="91" t="inlineStr">
        <is>
          <t>V10001</t>
        </is>
      </c>
      <c r="K1470" s="91" t="inlineStr">
        <is>
          <t>M항공</t>
        </is>
      </c>
      <c r="M1470" s="9">
        <f>IF($A1470="","",VALUE($A1470&amp;"")*12+VALUE($B1470&amp;""))</f>
        <v/>
      </c>
      <c r="N1470" s="63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3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3">
        <f>IF($A1470="","",IF(COUNTIF(변동분석!$E$7:$E$506,O1470)&gt;0,"Y","N"))</f>
        <v/>
      </c>
      <c r="W1470" s="63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3">
        <f>IF($A1470="","",IFERROR(INDEX(계정매핑!$E$5:$E$504,MATCH($F1470&amp;"",계정매핑!$A$5:$A$504,0))&amp;"","공통비"))</f>
        <v/>
      </c>
      <c r="AF1470" s="63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45855</v>
      </c>
      <c r="E1471" s="91" t="inlineStr">
        <is>
          <t>KR</t>
        </is>
      </c>
      <c r="F1471" s="91" t="n">
        <v>62201000</v>
      </c>
      <c r="G1471" s="91" t="n">
        <v>1201</v>
      </c>
      <c r="H1471" s="92" t="n">
        <v>230000</v>
      </c>
      <c r="I1471" s="91" t="inlineStr">
        <is>
          <t>7월 통신요금 - O텔레콤</t>
        </is>
      </c>
      <c r="J1471" s="91" t="inlineStr">
        <is>
          <t>V10002</t>
        </is>
      </c>
      <c r="K1471" s="91" t="inlineStr">
        <is>
          <t>O텔레콤</t>
        </is>
      </c>
      <c r="M1471" s="9">
        <f>IF($A1471="","",VALUE($A1471&amp;"")*12+VALUE($B1471&amp;""))</f>
        <v/>
      </c>
      <c r="N1471" s="63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3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3">
        <f>IF($A1471="","",IF(COUNTIF(변동분석!$E$7:$E$506,O1471)&gt;0,"Y","N"))</f>
        <v/>
      </c>
      <c r="W1471" s="63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3">
        <f>IF($A1471="","",IFERROR(INDEX(계정매핑!$E$5:$E$504,MATCH($F1471&amp;"",계정매핑!$A$5:$A$504,0))&amp;"","공통비"))</f>
        <v/>
      </c>
      <c r="AF1471" s="63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45855</v>
      </c>
      <c r="E1472" s="91" t="inlineStr">
        <is>
          <t>KR</t>
        </is>
      </c>
      <c r="F1472" s="91" t="n">
        <v>62301000</v>
      </c>
      <c r="G1472" s="91" t="n">
        <v>1301</v>
      </c>
      <c r="H1472" s="92" t="n">
        <v>224000</v>
      </c>
      <c r="I1472" s="91" t="inlineStr">
        <is>
          <t>7월 소모품 구입 - Q오피스</t>
        </is>
      </c>
      <c r="J1472" s="91" t="inlineStr">
        <is>
          <t>V10003</t>
        </is>
      </c>
      <c r="K1472" s="91" t="inlineStr">
        <is>
          <t>Q오피스</t>
        </is>
      </c>
      <c r="M1472" s="9">
        <f>IF($A1472="","",VALUE($A1472&amp;"")*12+VALUE($B1472&amp;""))</f>
        <v/>
      </c>
      <c r="N1472" s="63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3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3">
        <f>IF($A1472="","",IF(COUNTIF(변동분석!$E$7:$E$506,O1472)&gt;0,"Y","N"))</f>
        <v/>
      </c>
      <c r="W1472" s="63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3">
        <f>IF($A1472="","",IFERROR(INDEX(계정매핑!$E$5:$E$504,MATCH($F1472&amp;"",계정매핑!$A$5:$A$504,0))&amp;"","공통비"))</f>
        <v/>
      </c>
      <c r="AF1472" s="63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45855</v>
      </c>
      <c r="E1473" s="91" t="inlineStr">
        <is>
          <t>KR</t>
        </is>
      </c>
      <c r="F1473" s="91" t="n">
        <v>62501000</v>
      </c>
      <c r="G1473" s="91" t="n">
        <v>1301</v>
      </c>
      <c r="H1473" s="92" t="n">
        <v>241000</v>
      </c>
      <c r="I1473" s="91" t="inlineStr">
        <is>
          <t>7월 회의 다과 - (법인카드)</t>
        </is>
      </c>
      <c r="J1473" s="91" t="inlineStr">
        <is>
          <t>V10009</t>
        </is>
      </c>
      <c r="K1473" s="91" t="inlineStr">
        <is>
          <t>(법인카드)</t>
        </is>
      </c>
      <c r="M1473" s="9">
        <f>IF($A1473="","",VALUE($A1473&amp;"")*12+VALUE($B1473&amp;""))</f>
        <v/>
      </c>
      <c r="N1473" s="63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3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3">
        <f>IF($A1473="","",IF(COUNTIF(변동분석!$E$7:$E$506,O1473)&gt;0,"Y","N"))</f>
        <v/>
      </c>
      <c r="W1473" s="63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3">
        <f>IF($A1473="","",IFERROR(INDEX(계정매핑!$E$5:$E$504,MATCH($F1473&amp;"",계정매핑!$A$5:$A$504,0))&amp;"","공통비"))</f>
        <v/>
      </c>
      <c r="AF1473" s="63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45855</v>
      </c>
      <c r="E1474" s="91" t="inlineStr">
        <is>
          <t>KR</t>
        </is>
      </c>
      <c r="F1474" s="91" t="n">
        <v>62501000</v>
      </c>
      <c r="G1474" s="91" t="n">
        <v>1801</v>
      </c>
      <c r="H1474" s="92" t="n">
        <v>197000</v>
      </c>
      <c r="I1474" s="91" t="inlineStr">
        <is>
          <t>7월 회의 다과 - T케이터링</t>
        </is>
      </c>
      <c r="J1474" s="91" t="inlineStr">
        <is>
          <t>V10005</t>
        </is>
      </c>
      <c r="K1474" s="91" t="inlineStr">
        <is>
          <t>T케이터링</t>
        </is>
      </c>
      <c r="M1474" s="9">
        <f>IF($A1474="","",VALUE($A1474&amp;"")*12+VALUE($B1474&amp;""))</f>
        <v/>
      </c>
      <c r="N1474" s="63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3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3">
        <f>IF($A1474="","",IF(COUNTIF(변동분석!$E$7:$E$506,O1474)&gt;0,"Y","N"))</f>
        <v/>
      </c>
      <c r="W1474" s="63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3">
        <f>IF($A1474="","",IFERROR(INDEX(계정매핑!$E$5:$E$504,MATCH($F1474&amp;"",계정매핑!$A$5:$A$504,0))&amp;"","공통비"))</f>
        <v/>
      </c>
      <c r="AF1474" s="63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45855</v>
      </c>
      <c r="E1475" s="91" t="inlineStr">
        <is>
          <t>KR</t>
        </is>
      </c>
      <c r="F1475" s="91" t="n">
        <v>62901000</v>
      </c>
      <c r="G1475" s="91" t="n">
        <v>1801</v>
      </c>
      <c r="H1475" s="92" t="n">
        <v>8992000</v>
      </c>
      <c r="I1475" s="91" t="inlineStr">
        <is>
          <t>7월 자문 수수료 - K회계법인</t>
        </is>
      </c>
      <c r="J1475" s="91" t="inlineStr">
        <is>
          <t>V10010</t>
        </is>
      </c>
      <c r="K1475" s="91" t="inlineStr">
        <is>
          <t>K회계법인</t>
        </is>
      </c>
      <c r="M1475" s="9">
        <f>IF($A1475="","",VALUE($A1475&amp;"")*12+VALUE($B1475&amp;""))</f>
        <v/>
      </c>
      <c r="N1475" s="63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3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3">
        <f>IF($A1475="","",IF(COUNTIF(변동분석!$E$7:$E$506,O1475)&gt;0,"Y","N"))</f>
        <v/>
      </c>
      <c r="W1475" s="63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3">
        <f>IF($A1475="","",IFERROR(INDEX(계정매핑!$E$5:$E$504,MATCH($F1475&amp;"",계정매핑!$A$5:$A$504,0))&amp;"","공통비"))</f>
        <v/>
      </c>
      <c r="AF1475" s="63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45855</v>
      </c>
      <c r="E1476" s="91" t="inlineStr">
        <is>
          <t>KR</t>
        </is>
      </c>
      <c r="F1476" s="91" t="n">
        <v>63501000</v>
      </c>
      <c r="G1476" s="91" t="n">
        <v>1901</v>
      </c>
      <c r="H1476" s="92" t="n">
        <v>448732000</v>
      </c>
      <c r="I1476" s="91" t="inlineStr">
        <is>
          <t>7월 모집수수료 - (전속설계사)</t>
        </is>
      </c>
      <c r="J1476" s="91" t="inlineStr">
        <is>
          <t>V10020</t>
        </is>
      </c>
      <c r="K1476" s="91" t="inlineStr">
        <is>
          <t>(전속설계사)</t>
        </is>
      </c>
      <c r="M1476" s="9">
        <f>IF($A1476="","",VALUE($A1476&amp;"")*12+VALUE($B1476&amp;""))</f>
        <v/>
      </c>
      <c r="N1476" s="63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3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3">
        <f>IF($A1476="","",IF(COUNTIF(변동분석!$E$7:$E$506,O1476)&gt;0,"Y","N"))</f>
        <v/>
      </c>
      <c r="W1476" s="63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3">
        <f>IF($A1476="","",IFERROR(INDEX(계정매핑!$E$5:$E$504,MATCH($F1476&amp;"",계정매핑!$A$5:$A$504,0))&amp;"","공통비"))</f>
        <v/>
      </c>
      <c r="AF1476" s="63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45855</v>
      </c>
      <c r="E1477" s="91" t="inlineStr">
        <is>
          <t>KR</t>
        </is>
      </c>
      <c r="F1477" s="91" t="n">
        <v>63501000</v>
      </c>
      <c r="G1477" s="91" t="n">
        <v>1902</v>
      </c>
      <c r="H1477" s="92" t="n">
        <v>458748000</v>
      </c>
      <c r="I1477" s="91" t="inlineStr">
        <is>
          <t>7월 모집수수료 - BB에셋</t>
        </is>
      </c>
      <c r="J1477" s="91" t="inlineStr">
        <is>
          <t>V10012</t>
        </is>
      </c>
      <c r="K1477" s="91" t="inlineStr">
        <is>
          <t>BB에셋</t>
        </is>
      </c>
      <c r="M1477" s="9">
        <f>IF($A1477="","",VALUE($A1477&amp;"")*12+VALUE($B1477&amp;""))</f>
        <v/>
      </c>
      <c r="N1477" s="63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3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3">
        <f>IF($A1477="","",IF(COUNTIF(변동분석!$E$7:$E$506,O1477)&gt;0,"Y","N"))</f>
        <v/>
      </c>
      <c r="W1477" s="63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3">
        <f>IF($A1477="","",IFERROR(INDEX(계정매핑!$E$5:$E$504,MATCH($F1477&amp;"",계정매핑!$A$5:$A$504,0))&amp;"","공통비"))</f>
        <v/>
      </c>
      <c r="AF1477" s="63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45856</v>
      </c>
      <c r="E1478" s="91" t="inlineStr">
        <is>
          <t>KR</t>
        </is>
      </c>
      <c r="F1478" s="91" t="n">
        <v>62101000</v>
      </c>
      <c r="G1478" s="91" t="n">
        <v>1201</v>
      </c>
      <c r="H1478" s="92" t="n">
        <v>162000</v>
      </c>
      <c r="I1478" s="91" t="inlineStr">
        <is>
          <t>7월 국내출장 - L여행사</t>
        </is>
      </c>
      <c r="J1478" s="91" t="inlineStr">
        <is>
          <t>V10017</t>
        </is>
      </c>
      <c r="K1478" s="91" t="inlineStr">
        <is>
          <t>L여행사</t>
        </is>
      </c>
      <c r="M1478" s="9">
        <f>IF($A1478="","",VALUE($A1478&amp;"")*12+VALUE($B1478&amp;""))</f>
        <v/>
      </c>
      <c r="N1478" s="63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3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3">
        <f>IF($A1478="","",IF(COUNTIF(변동분석!$E$7:$E$506,O1478)&gt;0,"Y","N"))</f>
        <v/>
      </c>
      <c r="W1478" s="63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3">
        <f>IF($A1478="","",IFERROR(INDEX(계정매핑!$E$5:$E$504,MATCH($F1478&amp;"",계정매핑!$A$5:$A$504,0))&amp;"","공통비"))</f>
        <v/>
      </c>
      <c r="AF1478" s="63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45856</v>
      </c>
      <c r="E1479" s="91" t="inlineStr">
        <is>
          <t>KR</t>
        </is>
      </c>
      <c r="F1479" s="91" t="n">
        <v>62101000</v>
      </c>
      <c r="G1479" s="91" t="n">
        <v>1401</v>
      </c>
      <c r="H1479" s="92" t="n">
        <v>209000</v>
      </c>
      <c r="I1479" s="91" t="inlineStr">
        <is>
          <t>7월 국내출장 - (법인카드)</t>
        </is>
      </c>
      <c r="J1479" s="91" t="inlineStr">
        <is>
          <t>V10009</t>
        </is>
      </c>
      <c r="K1479" s="91" t="inlineStr">
        <is>
          <t>(법인카드)</t>
        </is>
      </c>
      <c r="M1479" s="9">
        <f>IF($A1479="","",VALUE($A1479&amp;"")*12+VALUE($B1479&amp;""))</f>
        <v/>
      </c>
      <c r="N1479" s="63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3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3">
        <f>IF($A1479="","",IF(COUNTIF(변동분석!$E$7:$E$506,O1479)&gt;0,"Y","N"))</f>
        <v/>
      </c>
      <c r="W1479" s="63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3">
        <f>IF($A1479="","",IFERROR(INDEX(계정매핑!$E$5:$E$504,MATCH($F1479&amp;"",계정매핑!$A$5:$A$504,0))&amp;"","공통비"))</f>
        <v/>
      </c>
      <c r="AF1479" s="63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45856</v>
      </c>
      <c r="E1480" s="91" t="inlineStr">
        <is>
          <t>KR</t>
        </is>
      </c>
      <c r="F1480" s="91" t="n">
        <v>62101000</v>
      </c>
      <c r="G1480" s="91" t="n">
        <v>1601</v>
      </c>
      <c r="H1480" s="92" t="n">
        <v>977000</v>
      </c>
      <c r="I1480" s="91" t="inlineStr">
        <is>
          <t>7월 국내출장 - M항공</t>
        </is>
      </c>
      <c r="J1480" s="91" t="inlineStr">
        <is>
          <t>V10001</t>
        </is>
      </c>
      <c r="K1480" s="91" t="inlineStr">
        <is>
          <t>M항공</t>
        </is>
      </c>
      <c r="M1480" s="9">
        <f>IF($A1480="","",VALUE($A1480&amp;"")*12+VALUE($B1480&amp;""))</f>
        <v/>
      </c>
      <c r="N1480" s="63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3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3">
        <f>IF($A1480="","",IF(COUNTIF(변동분석!$E$7:$E$506,O1480)&gt;0,"Y","N"))</f>
        <v/>
      </c>
      <c r="W1480" s="63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3">
        <f>IF($A1480="","",IFERROR(INDEX(계정매핑!$E$5:$E$504,MATCH($F1480&amp;"",계정매핑!$A$5:$A$504,0))&amp;"","공통비"))</f>
        <v/>
      </c>
      <c r="AF1480" s="63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45856</v>
      </c>
      <c r="E1481" s="91" t="inlineStr">
        <is>
          <t>KR</t>
        </is>
      </c>
      <c r="F1481" s="91" t="n">
        <v>62101000</v>
      </c>
      <c r="G1481" s="91" t="n">
        <v>1801</v>
      </c>
      <c r="H1481" s="92" t="n">
        <v>86000</v>
      </c>
      <c r="I1481" s="91" t="inlineStr">
        <is>
          <t>7월 국내출장 - M항공</t>
        </is>
      </c>
      <c r="J1481" s="91" t="inlineStr">
        <is>
          <t>V10001</t>
        </is>
      </c>
      <c r="K1481" s="91" t="inlineStr">
        <is>
          <t>M항공</t>
        </is>
      </c>
      <c r="M1481" s="9">
        <f>IF($A1481="","",VALUE($A1481&amp;"")*12+VALUE($B1481&amp;""))</f>
        <v/>
      </c>
      <c r="N1481" s="63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3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3">
        <f>IF($A1481="","",IF(COUNTIF(변동분석!$E$7:$E$506,O1481)&gt;0,"Y","N"))</f>
        <v/>
      </c>
      <c r="W1481" s="63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3">
        <f>IF($A1481="","",IFERROR(INDEX(계정매핑!$E$5:$E$504,MATCH($F1481&amp;"",계정매핑!$A$5:$A$504,0))&amp;"","공통비"))</f>
        <v/>
      </c>
      <c r="AF1481" s="63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45856</v>
      </c>
      <c r="E1482" s="91" t="inlineStr">
        <is>
          <t>KR</t>
        </is>
      </c>
      <c r="F1482" s="91" t="n">
        <v>62201000</v>
      </c>
      <c r="G1482" s="91" t="n">
        <v>1602</v>
      </c>
      <c r="H1482" s="92" t="n">
        <v>1074000</v>
      </c>
      <c r="I1482" s="91" t="inlineStr">
        <is>
          <t>7월 통신요금 - P통신</t>
        </is>
      </c>
      <c r="J1482" s="91" t="inlineStr">
        <is>
          <t>V10013</t>
        </is>
      </c>
      <c r="K1482" s="91" t="inlineStr">
        <is>
          <t>P통신</t>
        </is>
      </c>
      <c r="M1482" s="9">
        <f>IF($A1482="","",VALUE($A1482&amp;"")*12+VALUE($B1482&amp;""))</f>
        <v/>
      </c>
      <c r="N1482" s="63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3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3">
        <f>IF($A1482="","",IF(COUNTIF(변동분석!$E$7:$E$506,O1482)&gt;0,"Y","N"))</f>
        <v/>
      </c>
      <c r="W1482" s="63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3">
        <f>IF($A1482="","",IFERROR(INDEX(계정매핑!$E$5:$E$504,MATCH($F1482&amp;"",계정매핑!$A$5:$A$504,0))&amp;"","공통비"))</f>
        <v/>
      </c>
      <c r="AF1482" s="63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45856</v>
      </c>
      <c r="E1483" s="91" t="inlineStr">
        <is>
          <t>KR</t>
        </is>
      </c>
      <c r="F1483" s="91" t="n">
        <v>62501000</v>
      </c>
      <c r="G1483" s="91" t="n">
        <v>1101</v>
      </c>
      <c r="H1483" s="92" t="n">
        <v>235000</v>
      </c>
      <c r="I1483" s="91" t="inlineStr">
        <is>
          <t>7월 회의 다과 - (법인카드)</t>
        </is>
      </c>
      <c r="J1483" s="91" t="inlineStr">
        <is>
          <t>V10009</t>
        </is>
      </c>
      <c r="K1483" s="91" t="inlineStr">
        <is>
          <t>(법인카드)</t>
        </is>
      </c>
      <c r="M1483" s="9">
        <f>IF($A1483="","",VALUE($A1483&amp;"")*12+VALUE($B1483&amp;""))</f>
        <v/>
      </c>
      <c r="N1483" s="63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3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3">
        <f>IF($A1483="","",IF(COUNTIF(변동분석!$E$7:$E$506,O1483)&gt;0,"Y","N"))</f>
        <v/>
      </c>
      <c r="W1483" s="63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3">
        <f>IF($A1483="","",IFERROR(INDEX(계정매핑!$E$5:$E$504,MATCH($F1483&amp;"",계정매핑!$A$5:$A$504,0))&amp;"","공통비"))</f>
        <v/>
      </c>
      <c r="AF1483" s="63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45856</v>
      </c>
      <c r="E1484" s="91" t="inlineStr">
        <is>
          <t>KR</t>
        </is>
      </c>
      <c r="F1484" s="91" t="n">
        <v>62501000</v>
      </c>
      <c r="G1484" s="91" t="n">
        <v>1401</v>
      </c>
      <c r="H1484" s="92" t="n">
        <v>129000</v>
      </c>
      <c r="I1484" s="91" t="inlineStr">
        <is>
          <t>7월 회의 다과 - T케이터링</t>
        </is>
      </c>
      <c r="J1484" s="91" t="inlineStr">
        <is>
          <t>V10005</t>
        </is>
      </c>
      <c r="K1484" s="91" t="inlineStr">
        <is>
          <t>T케이터링</t>
        </is>
      </c>
      <c r="M1484" s="9">
        <f>IF($A1484="","",VALUE($A1484&amp;"")*12+VALUE($B1484&amp;""))</f>
        <v/>
      </c>
      <c r="N1484" s="63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3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3">
        <f>IF($A1484="","",IF(COUNTIF(변동분석!$E$7:$E$506,O1484)&gt;0,"Y","N"))</f>
        <v/>
      </c>
      <c r="W1484" s="63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3">
        <f>IF($A1484="","",IFERROR(INDEX(계정매핑!$E$5:$E$504,MATCH($F1484&amp;"",계정매핑!$A$5:$A$504,0))&amp;"","공통비"))</f>
        <v/>
      </c>
      <c r="AF1484" s="63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45856</v>
      </c>
      <c r="E1485" s="91" t="inlineStr">
        <is>
          <t>KR</t>
        </is>
      </c>
      <c r="F1485" s="91" t="n">
        <v>62501000</v>
      </c>
      <c r="G1485" s="91" t="n">
        <v>1701</v>
      </c>
      <c r="H1485" s="92" t="n">
        <v>254000</v>
      </c>
      <c r="I1485" s="91" t="inlineStr">
        <is>
          <t>7월 회의 다과 - T케이터링</t>
        </is>
      </c>
      <c r="J1485" s="91" t="inlineStr">
        <is>
          <t>V10005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3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3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3">
        <f>IF($A1485="","",IF(COUNTIF(변동분석!$E$7:$E$506,O1485)&gt;0,"Y","N"))</f>
        <v/>
      </c>
      <c r="W1485" s="63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3">
        <f>IF($A1485="","",IFERROR(INDEX(계정매핑!$E$5:$E$504,MATCH($F1485&amp;"",계정매핑!$A$5:$A$504,0))&amp;"","공통비"))</f>
        <v/>
      </c>
      <c r="AF1485" s="63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45856</v>
      </c>
      <c r="E1486" s="91" t="inlineStr">
        <is>
          <t>KR</t>
        </is>
      </c>
      <c r="F1486" s="91" t="n">
        <v>62901000</v>
      </c>
      <c r="G1486" s="91" t="n">
        <v>1401</v>
      </c>
      <c r="H1486" s="92" t="n">
        <v>8386000</v>
      </c>
      <c r="I1486" s="91" t="inlineStr">
        <is>
          <t>7월 자문 수수료 - W컨설팅</t>
        </is>
      </c>
      <c r="J1486" s="91" t="inlineStr">
        <is>
          <t>V10006</t>
        </is>
      </c>
      <c r="K1486" s="91" t="inlineStr">
        <is>
          <t>W컨설팅</t>
        </is>
      </c>
      <c r="M1486" s="9">
        <f>IF($A1486="","",VALUE($A1486&amp;"")*12+VALUE($B1486&amp;""))</f>
        <v/>
      </c>
      <c r="N1486" s="63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3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3">
        <f>IF($A1486="","",IF(COUNTIF(변동분석!$E$7:$E$506,O1486)&gt;0,"Y","N"))</f>
        <v/>
      </c>
      <c r="W1486" s="63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3">
        <f>IF($A1486="","",IFERROR(INDEX(계정매핑!$E$5:$E$504,MATCH($F1486&amp;"",계정매핑!$A$5:$A$504,0))&amp;"","공통비"))</f>
        <v/>
      </c>
      <c r="AF1486" s="63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45856</v>
      </c>
      <c r="E1487" s="91" t="inlineStr">
        <is>
          <t>KR</t>
        </is>
      </c>
      <c r="F1487" s="91" t="n">
        <v>62901000</v>
      </c>
      <c r="G1487" s="91" t="n">
        <v>1801</v>
      </c>
      <c r="H1487" s="92" t="n">
        <v>9027000</v>
      </c>
      <c r="I1487" s="91" t="inlineStr">
        <is>
          <t>7월 자문 수수료 - W컨설팅</t>
        </is>
      </c>
      <c r="J1487" s="91" t="inlineStr">
        <is>
          <t>V10006</t>
        </is>
      </c>
      <c r="K1487" s="91" t="inlineStr">
        <is>
          <t>W컨설팅</t>
        </is>
      </c>
      <c r="M1487" s="9">
        <f>IF($A1487="","",VALUE($A1487&amp;"")*12+VALUE($B1487&amp;""))</f>
        <v/>
      </c>
      <c r="N1487" s="63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3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3">
        <f>IF($A1487="","",IF(COUNTIF(변동분석!$E$7:$E$506,O1487)&gt;0,"Y","N"))</f>
        <v/>
      </c>
      <c r="W1487" s="63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3">
        <f>IF($A1487="","",IFERROR(INDEX(계정매핑!$E$5:$E$504,MATCH($F1487&amp;"",계정매핑!$A$5:$A$504,0))&amp;"","공통비"))</f>
        <v/>
      </c>
      <c r="AF1487" s="63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45856</v>
      </c>
      <c r="E1488" s="91" t="inlineStr">
        <is>
          <t>KR</t>
        </is>
      </c>
      <c r="F1488" s="91" t="n">
        <v>62902000</v>
      </c>
      <c r="G1488" s="91" t="n">
        <v>1201</v>
      </c>
      <c r="H1488" s="92" t="n">
        <v>2348000</v>
      </c>
      <c r="I1488" s="91" t="inlineStr">
        <is>
          <t>7월 업무 위탁 수수료 - X서비스</t>
        </is>
      </c>
      <c r="J1488" s="91" t="inlineStr">
        <is>
          <t>V10019</t>
        </is>
      </c>
      <c r="K1488" s="91" t="inlineStr">
        <is>
          <t>X서비스</t>
        </is>
      </c>
      <c r="M1488" s="9">
        <f>IF($A1488="","",VALUE($A1488&amp;"")*12+VALUE($B1488&amp;""))</f>
        <v/>
      </c>
      <c r="N1488" s="63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3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3">
        <f>IF($A1488="","",IF(COUNTIF(변동분석!$E$7:$E$506,O1488)&gt;0,"Y","N"))</f>
        <v/>
      </c>
      <c r="W1488" s="63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3">
        <f>IF($A1488="","",IFERROR(INDEX(계정매핑!$E$5:$E$504,MATCH($F1488&amp;"",계정매핑!$A$5:$A$504,0))&amp;"","공통비"))</f>
        <v/>
      </c>
      <c r="AF1488" s="63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45856</v>
      </c>
      <c r="E1489" s="91" t="inlineStr">
        <is>
          <t>KR</t>
        </is>
      </c>
      <c r="F1489" s="91" t="n">
        <v>63101000</v>
      </c>
      <c r="G1489" s="91" t="n">
        <v>1601</v>
      </c>
      <c r="H1489" s="92" t="n">
        <v>5730000</v>
      </c>
      <c r="I1489" s="91" t="inlineStr">
        <is>
          <t>7월 사무실 임차료 - AA빌딩</t>
        </is>
      </c>
      <c r="J1489" s="91" t="inlineStr">
        <is>
          <t>V10007</t>
        </is>
      </c>
      <c r="K1489" s="91" t="inlineStr">
        <is>
          <t>AA빌딩</t>
        </is>
      </c>
      <c r="M1489" s="9">
        <f>IF($A1489="","",VALUE($A1489&amp;"")*12+VALUE($B1489&amp;""))</f>
        <v/>
      </c>
      <c r="N1489" s="63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3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3">
        <f>IF($A1489="","",IF(COUNTIF(변동분석!$E$7:$E$506,O1489)&gt;0,"Y","N"))</f>
        <v/>
      </c>
      <c r="W1489" s="63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3">
        <f>IF($A1489="","",IFERROR(INDEX(계정매핑!$E$5:$E$504,MATCH($F1489&amp;"",계정매핑!$A$5:$A$504,0))&amp;"","공통비"))</f>
        <v/>
      </c>
      <c r="AF1489" s="63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45857</v>
      </c>
      <c r="E1490" s="91" t="inlineStr">
        <is>
          <t>KR</t>
        </is>
      </c>
      <c r="F1490" s="91" t="n">
        <v>62201000</v>
      </c>
      <c r="G1490" s="91" t="n">
        <v>1301</v>
      </c>
      <c r="H1490" s="92" t="n">
        <v>136000</v>
      </c>
      <c r="I1490" s="91" t="inlineStr">
        <is>
          <t>7월 통신요금 - P통신</t>
        </is>
      </c>
      <c r="J1490" s="91" t="inlineStr">
        <is>
          <t>V10013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3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3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3">
        <f>IF($A1490="","",IF(COUNTIF(변동분석!$E$7:$E$506,O1490)&gt;0,"Y","N"))</f>
        <v/>
      </c>
      <c r="W1490" s="63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3">
        <f>IF($A1490="","",IFERROR(INDEX(계정매핑!$E$5:$E$504,MATCH($F1490&amp;"",계정매핑!$A$5:$A$504,0))&amp;"","공통비"))</f>
        <v/>
      </c>
      <c r="AF1490" s="63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45857</v>
      </c>
      <c r="E1491" s="91" t="inlineStr">
        <is>
          <t>KR</t>
        </is>
      </c>
      <c r="F1491" s="91" t="n">
        <v>62301000</v>
      </c>
      <c r="G1491" s="91" t="n">
        <v>1101</v>
      </c>
      <c r="H1491" s="92" t="n">
        <v>178000</v>
      </c>
      <c r="I1491" s="91" t="inlineStr">
        <is>
          <t>7월 소모품 구입 - Q오피스</t>
        </is>
      </c>
      <c r="J1491" s="91" t="inlineStr">
        <is>
          <t>V10003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3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3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3">
        <f>IF($A1491="","",IF(COUNTIF(변동분석!$E$7:$E$506,O1491)&gt;0,"Y","N"))</f>
        <v/>
      </c>
      <c r="W1491" s="63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3">
        <f>IF($A1491="","",IFERROR(INDEX(계정매핑!$E$5:$E$504,MATCH($F1491&amp;"",계정매핑!$A$5:$A$504,0))&amp;"","공통비"))</f>
        <v/>
      </c>
      <c r="AF1491" s="63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45857</v>
      </c>
      <c r="E1492" s="91" t="inlineStr">
        <is>
          <t>KR</t>
        </is>
      </c>
      <c r="F1492" s="91" t="n">
        <v>62301000</v>
      </c>
      <c r="G1492" s="91" t="n">
        <v>1701</v>
      </c>
      <c r="H1492" s="92" t="n">
        <v>209000</v>
      </c>
      <c r="I1492" s="91" t="inlineStr">
        <is>
          <t>7월 소모품 구입 - R문구</t>
        </is>
      </c>
      <c r="J1492" s="91" t="inlineStr">
        <is>
          <t>V10021</t>
        </is>
      </c>
      <c r="K1492" s="91" t="inlineStr">
        <is>
          <t>R문구</t>
        </is>
      </c>
      <c r="M1492" s="9">
        <f>IF($A1492="","",VALUE($A1492&amp;"")*12+VALUE($B1492&amp;""))</f>
        <v/>
      </c>
      <c r="N1492" s="63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3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3">
        <f>IF($A1492="","",IF(COUNTIF(변동분석!$E$7:$E$506,O1492)&gt;0,"Y","N"))</f>
        <v/>
      </c>
      <c r="W1492" s="63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3">
        <f>IF($A1492="","",IFERROR(INDEX(계정매핑!$E$5:$E$504,MATCH($F1492&amp;"",계정매핑!$A$5:$A$504,0))&amp;"","공통비"))</f>
        <v/>
      </c>
      <c r="AF1492" s="63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45857</v>
      </c>
      <c r="E1493" s="91" t="inlineStr">
        <is>
          <t>KR</t>
        </is>
      </c>
      <c r="F1493" s="91" t="n">
        <v>62401000</v>
      </c>
      <c r="G1493" s="91" t="n">
        <v>1401</v>
      </c>
      <c r="H1493" s="92" t="n">
        <v>341000</v>
      </c>
      <c r="I1493" s="91" t="inlineStr">
        <is>
          <t>7월 인쇄물 제작 - S출판</t>
        </is>
      </c>
      <c r="J1493" s="91" t="inlineStr">
        <is>
          <t>V10014</t>
        </is>
      </c>
      <c r="K1493" s="91" t="inlineStr">
        <is>
          <t>S출판</t>
        </is>
      </c>
      <c r="M1493" s="9">
        <f>IF($A1493="","",VALUE($A1493&amp;"")*12+VALUE($B1493&amp;""))</f>
        <v/>
      </c>
      <c r="N1493" s="63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3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3">
        <f>IF($A1493="","",IF(COUNTIF(변동분석!$E$7:$E$506,O1493)&gt;0,"Y","N"))</f>
        <v/>
      </c>
      <c r="W1493" s="63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3">
        <f>IF($A1493="","",IFERROR(INDEX(계정매핑!$E$5:$E$504,MATCH($F1493&amp;"",계정매핑!$A$5:$A$504,0))&amp;"","공통비"))</f>
        <v/>
      </c>
      <c r="AF1493" s="63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45857</v>
      </c>
      <c r="E1494" s="91" t="inlineStr">
        <is>
          <t>KR</t>
        </is>
      </c>
      <c r="F1494" s="91" t="n">
        <v>62501000</v>
      </c>
      <c r="G1494" s="91" t="n">
        <v>1601</v>
      </c>
      <c r="H1494" s="92" t="n">
        <v>335000</v>
      </c>
      <c r="I1494" s="91" t="inlineStr">
        <is>
          <t>7월 회의 다과 - T케이터링</t>
        </is>
      </c>
      <c r="J1494" s="91" t="inlineStr">
        <is>
          <t>V10005</t>
        </is>
      </c>
      <c r="K1494" s="91" t="inlineStr">
        <is>
          <t>T케이터링</t>
        </is>
      </c>
      <c r="M1494" s="9">
        <f>IF($A1494="","",VALUE($A1494&amp;"")*12+VALUE($B1494&amp;""))</f>
        <v/>
      </c>
      <c r="N1494" s="63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3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3">
        <f>IF($A1494="","",IF(COUNTIF(변동분석!$E$7:$E$506,O1494)&gt;0,"Y","N"))</f>
        <v/>
      </c>
      <c r="W1494" s="63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3">
        <f>IF($A1494="","",IFERROR(INDEX(계정매핑!$E$5:$E$504,MATCH($F1494&amp;"",계정매핑!$A$5:$A$504,0))&amp;"","공통비"))</f>
        <v/>
      </c>
      <c r="AF1494" s="63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45857</v>
      </c>
      <c r="E1495" s="91" t="inlineStr">
        <is>
          <t>KR</t>
        </is>
      </c>
      <c r="F1495" s="91" t="n">
        <v>62902000</v>
      </c>
      <c r="G1495" s="91" t="n">
        <v>1201</v>
      </c>
      <c r="H1495" s="92" t="n">
        <v>2265000</v>
      </c>
      <c r="I1495" s="91" t="inlineStr">
        <is>
          <t>7월 업무 위탁 수수료 - J콜센터</t>
        </is>
      </c>
      <c r="J1495" s="91" t="inlineStr">
        <is>
          <t>V10015</t>
        </is>
      </c>
      <c r="K1495" s="91" t="inlineStr">
        <is>
          <t>J콜센터</t>
        </is>
      </c>
      <c r="M1495" s="9">
        <f>IF($A1495="","",VALUE($A1495&amp;"")*12+VALUE($B1495&amp;""))</f>
        <v/>
      </c>
      <c r="N1495" s="63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3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3">
        <f>IF($A1495="","",IF(COUNTIF(변동분석!$E$7:$E$506,O1495)&gt;0,"Y","N"))</f>
        <v/>
      </c>
      <c r="W1495" s="63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3">
        <f>IF($A1495="","",IFERROR(INDEX(계정매핑!$E$5:$E$504,MATCH($F1495&amp;"",계정매핑!$A$5:$A$504,0))&amp;"","공통비"))</f>
        <v/>
      </c>
      <c r="AF1495" s="63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45857</v>
      </c>
      <c r="E1496" s="91" t="inlineStr">
        <is>
          <t>KR</t>
        </is>
      </c>
      <c r="F1496" s="91" t="n">
        <v>63001000</v>
      </c>
      <c r="G1496" s="91" t="n">
        <v>1951</v>
      </c>
      <c r="H1496" s="92" t="n">
        <v>2535000</v>
      </c>
      <c r="I1496" s="91" t="inlineStr">
        <is>
          <t>7월 SW 유지보수 - Y소프트</t>
        </is>
      </c>
      <c r="J1496" s="91" t="inlineStr">
        <is>
          <t>V10016</t>
        </is>
      </c>
      <c r="K1496" s="91" t="inlineStr">
        <is>
          <t>Y소프트</t>
        </is>
      </c>
      <c r="M1496" s="9">
        <f>IF($A1496="","",VALUE($A1496&amp;"")*12+VALUE($B1496&amp;""))</f>
        <v/>
      </c>
      <c r="N1496" s="63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3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3">
        <f>IF($A1496="","",IF(COUNTIF(변동분석!$E$7:$E$506,O1496)&gt;0,"Y","N"))</f>
        <v/>
      </c>
      <c r="W1496" s="63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3">
        <f>IF($A1496="","",IFERROR(INDEX(계정매핑!$E$5:$E$504,MATCH($F1496&amp;"",계정매핑!$A$5:$A$504,0))&amp;"","공통비"))</f>
        <v/>
      </c>
      <c r="AF1496" s="63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45858</v>
      </c>
      <c r="E1497" s="91" t="inlineStr">
        <is>
          <t>KR</t>
        </is>
      </c>
      <c r="F1497" s="91" t="n">
        <v>62101000</v>
      </c>
      <c r="G1497" s="91" t="n">
        <v>1101</v>
      </c>
      <c r="H1497" s="92" t="n">
        <v>574000</v>
      </c>
      <c r="I1497" s="91" t="inlineStr">
        <is>
          <t>7월 국내출장 - L여행사</t>
        </is>
      </c>
      <c r="J1497" s="91" t="inlineStr">
        <is>
          <t>V10017</t>
        </is>
      </c>
      <c r="K1497" s="91" t="inlineStr">
        <is>
          <t>L여행사</t>
        </is>
      </c>
      <c r="M1497" s="9">
        <f>IF($A1497="","",VALUE($A1497&amp;"")*12+VALUE($B1497&amp;""))</f>
        <v/>
      </c>
      <c r="N1497" s="63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3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3">
        <f>IF($A1497="","",IF(COUNTIF(변동분석!$E$7:$E$506,O1497)&gt;0,"Y","N"))</f>
        <v/>
      </c>
      <c r="W1497" s="63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3">
        <f>IF($A1497="","",IFERROR(INDEX(계정매핑!$E$5:$E$504,MATCH($F1497&amp;"",계정매핑!$A$5:$A$504,0))&amp;"","공통비"))</f>
        <v/>
      </c>
      <c r="AF1497" s="63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45858</v>
      </c>
      <c r="E1498" s="91" t="inlineStr">
        <is>
          <t>KR</t>
        </is>
      </c>
      <c r="F1498" s="91" t="n">
        <v>62101000</v>
      </c>
      <c r="G1498" s="91" t="n">
        <v>1201</v>
      </c>
      <c r="H1498" s="92" t="n">
        <v>353000</v>
      </c>
      <c r="I1498" s="91" t="inlineStr">
        <is>
          <t>7월 국내출장 - (법인카드)</t>
        </is>
      </c>
      <c r="J1498" s="91" t="inlineStr">
        <is>
          <t>V10009</t>
        </is>
      </c>
      <c r="K1498" s="91" t="inlineStr">
        <is>
          <t>(법인카드)</t>
        </is>
      </c>
      <c r="M1498" s="9">
        <f>IF($A1498="","",VALUE($A1498&amp;"")*12+VALUE($B1498&amp;""))</f>
        <v/>
      </c>
      <c r="N1498" s="63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3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3">
        <f>IF($A1498="","",IF(COUNTIF(변동분석!$E$7:$E$506,O1498)&gt;0,"Y","N"))</f>
        <v/>
      </c>
      <c r="W1498" s="63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3">
        <f>IF($A1498="","",IFERROR(INDEX(계정매핑!$E$5:$E$504,MATCH($F1498&amp;"",계정매핑!$A$5:$A$504,0))&amp;"","공통비"))</f>
        <v/>
      </c>
      <c r="AF1498" s="63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45858</v>
      </c>
      <c r="E1499" s="91" t="inlineStr">
        <is>
          <t>KR</t>
        </is>
      </c>
      <c r="F1499" s="91" t="n">
        <v>62101000</v>
      </c>
      <c r="G1499" s="91" t="n">
        <v>1502</v>
      </c>
      <c r="H1499" s="92" t="n">
        <v>924000</v>
      </c>
      <c r="I1499" s="91" t="inlineStr">
        <is>
          <t>7월 국내출장 - M항공</t>
        </is>
      </c>
      <c r="J1499" s="91" t="inlineStr">
        <is>
          <t>V10001</t>
        </is>
      </c>
      <c r="K1499" s="91" t="inlineStr">
        <is>
          <t>M항공</t>
        </is>
      </c>
      <c r="M1499" s="9">
        <f>IF($A1499="","",VALUE($A1499&amp;"")*12+VALUE($B1499&amp;""))</f>
        <v/>
      </c>
      <c r="N1499" s="63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3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3">
        <f>IF($A1499="","",IF(COUNTIF(변동분석!$E$7:$E$506,O1499)&gt;0,"Y","N"))</f>
        <v/>
      </c>
      <c r="W1499" s="63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3">
        <f>IF($A1499="","",IFERROR(INDEX(계정매핑!$E$5:$E$504,MATCH($F1499&amp;"",계정매핑!$A$5:$A$504,0))&amp;"","공통비"))</f>
        <v/>
      </c>
      <c r="AF1499" s="63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45858</v>
      </c>
      <c r="E1500" s="91" t="inlineStr">
        <is>
          <t>KR</t>
        </is>
      </c>
      <c r="F1500" s="91" t="n">
        <v>62102000</v>
      </c>
      <c r="G1500" s="91" t="n">
        <v>1601</v>
      </c>
      <c r="H1500" s="92" t="n">
        <v>218000</v>
      </c>
      <c r="I1500" s="91" t="inlineStr">
        <is>
          <t>7월 해외출장 - N호텔</t>
        </is>
      </c>
      <c r="J1500" s="91" t="inlineStr">
        <is>
          <t>V10008</t>
        </is>
      </c>
      <c r="K1500" s="91" t="inlineStr">
        <is>
          <t>N호텔</t>
        </is>
      </c>
      <c r="M1500" s="9">
        <f>IF($A1500="","",VALUE($A1500&amp;"")*12+VALUE($B1500&amp;""))</f>
        <v/>
      </c>
      <c r="N1500" s="63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3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3">
        <f>IF($A1500="","",IF(COUNTIF(변동분석!$E$7:$E$506,O1500)&gt;0,"Y","N"))</f>
        <v/>
      </c>
      <c r="W1500" s="63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3">
        <f>IF($A1500="","",IFERROR(INDEX(계정매핑!$E$5:$E$504,MATCH($F1500&amp;"",계정매핑!$A$5:$A$504,0))&amp;"","공통비"))</f>
        <v/>
      </c>
      <c r="AF1500" s="63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45858</v>
      </c>
      <c r="E1501" s="91" t="inlineStr">
        <is>
          <t>KR</t>
        </is>
      </c>
      <c r="F1501" s="91" t="n">
        <v>62201000</v>
      </c>
      <c r="G1501" s="91" t="n">
        <v>1301</v>
      </c>
      <c r="H1501" s="92" t="n">
        <v>116000</v>
      </c>
      <c r="I1501" s="91" t="inlineStr">
        <is>
          <t>7월 통신요금 - P통신</t>
        </is>
      </c>
      <c r="J1501" s="91" t="inlineStr">
        <is>
          <t>V10013</t>
        </is>
      </c>
      <c r="K1501" s="91" t="inlineStr">
        <is>
          <t>P통신</t>
        </is>
      </c>
      <c r="M1501" s="9">
        <f>IF($A1501="","",VALUE($A1501&amp;"")*12+VALUE($B1501&amp;""))</f>
        <v/>
      </c>
      <c r="N1501" s="63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3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3">
        <f>IF($A1501="","",IF(COUNTIF(변동분석!$E$7:$E$506,O1501)&gt;0,"Y","N"))</f>
        <v/>
      </c>
      <c r="W1501" s="63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3">
        <f>IF($A1501="","",IFERROR(INDEX(계정매핑!$E$5:$E$504,MATCH($F1501&amp;"",계정매핑!$A$5:$A$504,0))&amp;"","공통비"))</f>
        <v/>
      </c>
      <c r="AF1501" s="63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45858</v>
      </c>
      <c r="E1502" s="91" t="inlineStr">
        <is>
          <t>KR</t>
        </is>
      </c>
      <c r="F1502" s="91" t="n">
        <v>62201000</v>
      </c>
      <c r="G1502" s="91" t="n">
        <v>1501</v>
      </c>
      <c r="H1502" s="92" t="n">
        <v>442000</v>
      </c>
      <c r="I1502" s="91" t="inlineStr">
        <is>
          <t>7월 통신요금 - O텔레콤</t>
        </is>
      </c>
      <c r="J1502" s="91" t="inlineStr">
        <is>
          <t>V10002</t>
        </is>
      </c>
      <c r="K1502" s="91" t="inlineStr">
        <is>
          <t>O텔레콤</t>
        </is>
      </c>
      <c r="M1502" s="9">
        <f>IF($A1502="","",VALUE($A1502&amp;"")*12+VALUE($B1502&amp;""))</f>
        <v/>
      </c>
      <c r="N1502" s="63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3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3">
        <f>IF($A1502="","",IF(COUNTIF(변동분석!$E$7:$E$506,O1502)&gt;0,"Y","N"))</f>
        <v/>
      </c>
      <c r="W1502" s="63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3">
        <f>IF($A1502="","",IFERROR(INDEX(계정매핑!$E$5:$E$504,MATCH($F1502&amp;"",계정매핑!$A$5:$A$504,0))&amp;"","공통비"))</f>
        <v/>
      </c>
      <c r="AF1502" s="63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45858</v>
      </c>
      <c r="E1503" s="91" t="inlineStr">
        <is>
          <t>KR</t>
        </is>
      </c>
      <c r="F1503" s="91" t="n">
        <v>62801000</v>
      </c>
      <c r="G1503" s="91" t="n">
        <v>1301</v>
      </c>
      <c r="H1503" s="92" t="n">
        <v>3016000</v>
      </c>
      <c r="I1503" s="91" t="inlineStr">
        <is>
          <t>7월 사내교육 - U에듀</t>
        </is>
      </c>
      <c r="J1503" s="91" t="inlineStr">
        <is>
          <t>V10030</t>
        </is>
      </c>
      <c r="K1503" s="91" t="inlineStr">
        <is>
          <t>U에듀</t>
        </is>
      </c>
      <c r="M1503" s="9">
        <f>IF($A1503="","",VALUE($A1503&amp;"")*12+VALUE($B1503&amp;""))</f>
        <v/>
      </c>
      <c r="N1503" s="63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3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3">
        <f>IF($A1503="","",IF(COUNTIF(변동분석!$E$7:$E$506,O1503)&gt;0,"Y","N"))</f>
        <v/>
      </c>
      <c r="W1503" s="63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3">
        <f>IF($A1503="","",IFERROR(INDEX(계정매핑!$E$5:$E$504,MATCH($F1503&amp;"",계정매핑!$A$5:$A$504,0))&amp;"","공통비"))</f>
        <v/>
      </c>
      <c r="AF1503" s="63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45858</v>
      </c>
      <c r="E1504" s="91" t="inlineStr">
        <is>
          <t>KR</t>
        </is>
      </c>
      <c r="F1504" s="91" t="n">
        <v>62901000</v>
      </c>
      <c r="G1504" s="91" t="n">
        <v>1401</v>
      </c>
      <c r="H1504" s="92" t="n">
        <v>4879000</v>
      </c>
      <c r="I1504" s="91" t="inlineStr">
        <is>
          <t>7월 자문 수수료 - K회계법인</t>
        </is>
      </c>
      <c r="J1504" s="91" t="inlineStr">
        <is>
          <t>V10010</t>
        </is>
      </c>
      <c r="K1504" s="91" t="inlineStr">
        <is>
          <t>K회계법인</t>
        </is>
      </c>
      <c r="M1504" s="9">
        <f>IF($A1504="","",VALUE($A1504&amp;"")*12+VALUE($B1504&amp;""))</f>
        <v/>
      </c>
      <c r="N1504" s="63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3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3">
        <f>IF($A1504="","",IF(COUNTIF(변동분석!$E$7:$E$506,O1504)&gt;0,"Y","N"))</f>
        <v/>
      </c>
      <c r="W1504" s="63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3">
        <f>IF($A1504="","",IFERROR(INDEX(계정매핑!$E$5:$E$504,MATCH($F1504&amp;"",계정매핑!$A$5:$A$504,0))&amp;"","공통비"))</f>
        <v/>
      </c>
      <c r="AF1504" s="63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45858</v>
      </c>
      <c r="E1505" s="91" t="inlineStr">
        <is>
          <t>KR</t>
        </is>
      </c>
      <c r="F1505" s="91" t="n">
        <v>62902000</v>
      </c>
      <c r="G1505" s="91" t="n">
        <v>1401</v>
      </c>
      <c r="H1505" s="92" t="n">
        <v>2436000</v>
      </c>
      <c r="I1505" s="91" t="inlineStr">
        <is>
          <t>7월 업무 위탁 수수료 - X서비스</t>
        </is>
      </c>
      <c r="J1505" s="91" t="inlineStr">
        <is>
          <t>V10019</t>
        </is>
      </c>
      <c r="K1505" s="91" t="inlineStr">
        <is>
          <t>X서비스</t>
        </is>
      </c>
      <c r="M1505" s="9">
        <f>IF($A1505="","",VALUE($A1505&amp;"")*12+VALUE($B1505&amp;""))</f>
        <v/>
      </c>
      <c r="N1505" s="63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3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3">
        <f>IF($A1505="","",IF(COUNTIF(변동분석!$E$7:$E$506,O1505)&gt;0,"Y","N"))</f>
        <v/>
      </c>
      <c r="W1505" s="63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3">
        <f>IF($A1505="","",IFERROR(INDEX(계정매핑!$E$5:$E$504,MATCH($F1505&amp;"",계정매핑!$A$5:$A$504,0))&amp;"","공통비"))</f>
        <v/>
      </c>
      <c r="AF1505" s="63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45859</v>
      </c>
      <c r="E1506" s="91" t="inlineStr">
        <is>
          <t>KR</t>
        </is>
      </c>
      <c r="F1506" s="91" t="n">
        <v>62102000</v>
      </c>
      <c r="G1506" s="91" t="n">
        <v>1101</v>
      </c>
      <c r="H1506" s="92" t="n">
        <v>204000</v>
      </c>
      <c r="I1506" s="91" t="inlineStr">
        <is>
          <t>7월 해외출장 - N호텔</t>
        </is>
      </c>
      <c r="J1506" s="91" t="inlineStr">
        <is>
          <t>V10008</t>
        </is>
      </c>
      <c r="K1506" s="91" t="inlineStr">
        <is>
          <t>N호텔</t>
        </is>
      </c>
      <c r="M1506" s="9">
        <f>IF($A1506="","",VALUE($A1506&amp;"")*12+VALUE($B1506&amp;""))</f>
        <v/>
      </c>
      <c r="N1506" s="63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3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3">
        <f>IF($A1506="","",IF(COUNTIF(변동분석!$E$7:$E$506,O1506)&gt;0,"Y","N"))</f>
        <v/>
      </c>
      <c r="W1506" s="63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3">
        <f>IF($A1506="","",IFERROR(INDEX(계정매핑!$E$5:$E$504,MATCH($F1506&amp;"",계정매핑!$A$5:$A$504,0))&amp;"","공통비"))</f>
        <v/>
      </c>
      <c r="AF1506" s="63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45859</v>
      </c>
      <c r="E1507" s="91" t="inlineStr">
        <is>
          <t>KR</t>
        </is>
      </c>
      <c r="F1507" s="91" t="n">
        <v>62102000</v>
      </c>
      <c r="G1507" s="91" t="n">
        <v>1301</v>
      </c>
      <c r="H1507" s="92" t="n">
        <v>83000</v>
      </c>
      <c r="I1507" s="91" t="inlineStr">
        <is>
          <t>7월 해외출장 - M항공</t>
        </is>
      </c>
      <c r="J1507" s="91" t="inlineStr">
        <is>
          <t>V10001</t>
        </is>
      </c>
      <c r="K1507" s="91" t="inlineStr">
        <is>
          <t>M항공</t>
        </is>
      </c>
      <c r="M1507" s="9">
        <f>IF($A1507="","",VALUE($A1507&amp;"")*12+VALUE($B1507&amp;""))</f>
        <v/>
      </c>
      <c r="N1507" s="63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3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3">
        <f>IF($A1507="","",IF(COUNTIF(변동분석!$E$7:$E$506,O1507)&gt;0,"Y","N"))</f>
        <v/>
      </c>
      <c r="W1507" s="63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3">
        <f>IF($A1507="","",IFERROR(INDEX(계정매핑!$E$5:$E$504,MATCH($F1507&amp;"",계정매핑!$A$5:$A$504,0))&amp;"","공통비"))</f>
        <v/>
      </c>
      <c r="AF1507" s="63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45859</v>
      </c>
      <c r="E1508" s="91" t="inlineStr">
        <is>
          <t>KR</t>
        </is>
      </c>
      <c r="F1508" s="91" t="n">
        <v>62201000</v>
      </c>
      <c r="G1508" s="91" t="n">
        <v>1101</v>
      </c>
      <c r="H1508" s="92" t="n">
        <v>172000</v>
      </c>
      <c r="I1508" s="91" t="inlineStr">
        <is>
          <t>7월 통신요금 - P통신</t>
        </is>
      </c>
      <c r="J1508" s="91" t="inlineStr">
        <is>
          <t>V10013</t>
        </is>
      </c>
      <c r="K1508" s="91" t="inlineStr">
        <is>
          <t>P통신</t>
        </is>
      </c>
      <c r="M1508" s="9">
        <f>IF($A1508="","",VALUE($A1508&amp;"")*12+VALUE($B1508&amp;""))</f>
        <v/>
      </c>
      <c r="N1508" s="63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3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3">
        <f>IF($A1508="","",IF(COUNTIF(변동분석!$E$7:$E$506,O1508)&gt;0,"Y","N"))</f>
        <v/>
      </c>
      <c r="W1508" s="63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3">
        <f>IF($A1508="","",IFERROR(INDEX(계정매핑!$E$5:$E$504,MATCH($F1508&amp;"",계정매핑!$A$5:$A$504,0))&amp;"","공통비"))</f>
        <v/>
      </c>
      <c r="AF1508" s="63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45859</v>
      </c>
      <c r="E1509" s="91" t="inlineStr">
        <is>
          <t>KR</t>
        </is>
      </c>
      <c r="F1509" s="91" t="n">
        <v>62201000</v>
      </c>
      <c r="G1509" s="91" t="n">
        <v>1951</v>
      </c>
      <c r="H1509" s="92" t="n">
        <v>277000</v>
      </c>
      <c r="I1509" s="91" t="inlineStr">
        <is>
          <t>7월 통신요금 - O텔레콤</t>
        </is>
      </c>
      <c r="J1509" s="91" t="inlineStr">
        <is>
          <t>V10002</t>
        </is>
      </c>
      <c r="K1509" s="91" t="inlineStr">
        <is>
          <t>O텔레콤</t>
        </is>
      </c>
      <c r="M1509" s="9">
        <f>IF($A1509="","",VALUE($A1509&amp;"")*12+VALUE($B1509&amp;""))</f>
        <v/>
      </c>
      <c r="N1509" s="63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3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3">
        <f>IF($A1509="","",IF(COUNTIF(변동분석!$E$7:$E$506,O1509)&gt;0,"Y","N"))</f>
        <v/>
      </c>
      <c r="W1509" s="63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3">
        <f>IF($A1509="","",IFERROR(INDEX(계정매핑!$E$5:$E$504,MATCH($F1509&amp;"",계정매핑!$A$5:$A$504,0))&amp;"","공통비"))</f>
        <v/>
      </c>
      <c r="AF1509" s="63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45859</v>
      </c>
      <c r="E1510" s="91" t="inlineStr">
        <is>
          <t>KR</t>
        </is>
      </c>
      <c r="F1510" s="91" t="n">
        <v>62301000</v>
      </c>
      <c r="G1510" s="91" t="n">
        <v>1801</v>
      </c>
      <c r="H1510" s="92" t="n">
        <v>388000</v>
      </c>
      <c r="I1510" s="91" t="inlineStr">
        <is>
          <t>7월 소모품 구입 - Q오피스</t>
        </is>
      </c>
      <c r="J1510" s="91" t="inlineStr">
        <is>
          <t>V10003</t>
        </is>
      </c>
      <c r="K1510" s="91" t="inlineStr">
        <is>
          <t>Q오피스</t>
        </is>
      </c>
      <c r="M1510" s="9">
        <f>IF($A1510="","",VALUE($A1510&amp;"")*12+VALUE($B1510&amp;""))</f>
        <v/>
      </c>
      <c r="N1510" s="63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3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3">
        <f>IF($A1510="","",IF(COUNTIF(변동분석!$E$7:$E$506,O1510)&gt;0,"Y","N"))</f>
        <v/>
      </c>
      <c r="W1510" s="63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3">
        <f>IF($A1510="","",IFERROR(INDEX(계정매핑!$E$5:$E$504,MATCH($F1510&amp;"",계정매핑!$A$5:$A$504,0))&amp;"","공통비"))</f>
        <v/>
      </c>
      <c r="AF1510" s="63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45859</v>
      </c>
      <c r="E1511" s="91" t="inlineStr">
        <is>
          <t>KR</t>
        </is>
      </c>
      <c r="F1511" s="91" t="n">
        <v>62401000</v>
      </c>
      <c r="G1511" s="91" t="n">
        <v>1501</v>
      </c>
      <c r="H1511" s="92" t="n">
        <v>1361000</v>
      </c>
      <c r="I1511" s="91" t="inlineStr">
        <is>
          <t>7월 인쇄물 제작 - G인쇄</t>
        </is>
      </c>
      <c r="J1511" s="91" t="inlineStr">
        <is>
          <t>V10004</t>
        </is>
      </c>
      <c r="K1511" s="91" t="inlineStr">
        <is>
          <t>G인쇄</t>
        </is>
      </c>
      <c r="M1511" s="9">
        <f>IF($A1511="","",VALUE($A1511&amp;"")*12+VALUE($B1511&amp;""))</f>
        <v/>
      </c>
      <c r="N1511" s="63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3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3">
        <f>IF($A1511="","",IF(COUNTIF(변동분석!$E$7:$E$506,O1511)&gt;0,"Y","N"))</f>
        <v/>
      </c>
      <c r="W1511" s="63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3">
        <f>IF($A1511="","",IFERROR(INDEX(계정매핑!$E$5:$E$504,MATCH($F1511&amp;"",계정매핑!$A$5:$A$504,0))&amp;"","공통비"))</f>
        <v/>
      </c>
      <c r="AF1511" s="63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45859</v>
      </c>
      <c r="E1512" s="91" t="inlineStr">
        <is>
          <t>KR</t>
        </is>
      </c>
      <c r="F1512" s="91" t="n">
        <v>62901000</v>
      </c>
      <c r="G1512" s="91" t="n">
        <v>1401</v>
      </c>
      <c r="H1512" s="92" t="n">
        <v>4347000</v>
      </c>
      <c r="I1512" s="91" t="inlineStr">
        <is>
          <t>7월 자문 수수료 - K회계법인</t>
        </is>
      </c>
      <c r="J1512" s="91" t="inlineStr">
        <is>
          <t>V10010</t>
        </is>
      </c>
      <c r="K1512" s="91" t="inlineStr">
        <is>
          <t>K회계법인</t>
        </is>
      </c>
      <c r="M1512" s="9">
        <f>IF($A1512="","",VALUE($A1512&amp;"")*12+VALUE($B1512&amp;""))</f>
        <v/>
      </c>
      <c r="N1512" s="63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3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3">
        <f>IF($A1512="","",IF(COUNTIF(변동분석!$E$7:$E$506,O1512)&gt;0,"Y","N"))</f>
        <v/>
      </c>
      <c r="W1512" s="63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3">
        <f>IF($A1512="","",IFERROR(INDEX(계정매핑!$E$5:$E$504,MATCH($F1512&amp;"",계정매핑!$A$5:$A$504,0))&amp;"","공통비"))</f>
        <v/>
      </c>
      <c r="AF1512" s="63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45859</v>
      </c>
      <c r="E1513" s="91" t="inlineStr">
        <is>
          <t>KR</t>
        </is>
      </c>
      <c r="F1513" s="91" t="n">
        <v>62902000</v>
      </c>
      <c r="G1513" s="91" t="n">
        <v>1101</v>
      </c>
      <c r="H1513" s="92" t="n">
        <v>2596000</v>
      </c>
      <c r="I1513" s="91" t="inlineStr">
        <is>
          <t>7월 업무 위탁 수수료 - X서비스</t>
        </is>
      </c>
      <c r="J1513" s="91" t="inlineStr">
        <is>
          <t>V10019</t>
        </is>
      </c>
      <c r="K1513" s="91" t="inlineStr">
        <is>
          <t>X서비스</t>
        </is>
      </c>
      <c r="M1513" s="9">
        <f>IF($A1513="","",VALUE($A1513&amp;"")*12+VALUE($B1513&amp;""))</f>
        <v/>
      </c>
      <c r="N1513" s="63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3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3">
        <f>IF($A1513="","",IF(COUNTIF(변동분석!$E$7:$E$506,O1513)&gt;0,"Y","N"))</f>
        <v/>
      </c>
      <c r="W1513" s="63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3">
        <f>IF($A1513="","",IFERROR(INDEX(계정매핑!$E$5:$E$504,MATCH($F1513&amp;"",계정매핑!$A$5:$A$504,0))&amp;"","공통비"))</f>
        <v/>
      </c>
      <c r="AF1513" s="63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45859</v>
      </c>
      <c r="E1514" s="91" t="inlineStr">
        <is>
          <t>KR</t>
        </is>
      </c>
      <c r="F1514" s="91" t="n">
        <v>62902000</v>
      </c>
      <c r="G1514" s="91" t="n">
        <v>1401</v>
      </c>
      <c r="H1514" s="92" t="n">
        <v>2742000</v>
      </c>
      <c r="I1514" s="91" t="inlineStr">
        <is>
          <t>7월 업무 위탁 수수료 - J콜센터</t>
        </is>
      </c>
      <c r="J1514" s="91" t="inlineStr">
        <is>
          <t>V10015</t>
        </is>
      </c>
      <c r="K1514" s="91" t="inlineStr">
        <is>
          <t>J콜센터</t>
        </is>
      </c>
      <c r="M1514" s="9">
        <f>IF($A1514="","",VALUE($A1514&amp;"")*12+VALUE($B1514&amp;""))</f>
        <v/>
      </c>
      <c r="N1514" s="63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3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3">
        <f>IF($A1514="","",IF(COUNTIF(변동분석!$E$7:$E$506,O1514)&gt;0,"Y","N"))</f>
        <v/>
      </c>
      <c r="W1514" s="63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3">
        <f>IF($A1514="","",IFERROR(INDEX(계정매핑!$E$5:$E$504,MATCH($F1514&amp;"",계정매핑!$A$5:$A$504,0))&amp;"","공통비"))</f>
        <v/>
      </c>
      <c r="AF1514" s="63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45859</v>
      </c>
      <c r="E1515" s="91" t="inlineStr">
        <is>
          <t>KR</t>
        </is>
      </c>
      <c r="F1515" s="91" t="n">
        <v>63201000</v>
      </c>
      <c r="G1515" s="91" t="n">
        <v>1601</v>
      </c>
      <c r="H1515" s="92" t="n">
        <v>1784000</v>
      </c>
      <c r="I1515" s="91" t="inlineStr">
        <is>
          <t>7월 차량 유지 - H에너지</t>
        </is>
      </c>
      <c r="J1515" s="91" t="inlineStr">
        <is>
          <t>V10029</t>
        </is>
      </c>
      <c r="K1515" s="91" t="inlineStr">
        <is>
          <t>H에너지</t>
        </is>
      </c>
      <c r="M1515" s="9">
        <f>IF($A1515="","",VALUE($A1515&amp;"")*12+VALUE($B1515&amp;""))</f>
        <v/>
      </c>
      <c r="N1515" s="63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3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3">
        <f>IF($A1515="","",IF(COUNTIF(변동분석!$E$7:$E$506,O1515)&gt;0,"Y","N"))</f>
        <v/>
      </c>
      <c r="W1515" s="63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3">
        <f>IF($A1515="","",IFERROR(INDEX(계정매핑!$E$5:$E$504,MATCH($F1515&amp;"",계정매핑!$A$5:$A$504,0))&amp;"","공통비"))</f>
        <v/>
      </c>
      <c r="AF1515" s="63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45859</v>
      </c>
      <c r="E1516" s="91" t="inlineStr">
        <is>
          <t>KR</t>
        </is>
      </c>
      <c r="F1516" s="91" t="n">
        <v>63502000</v>
      </c>
      <c r="G1516" s="91" t="n">
        <v>1902</v>
      </c>
      <c r="H1516" s="92" t="n">
        <v>188084000</v>
      </c>
      <c r="I1516" s="91" t="inlineStr">
        <is>
          <t>7월 유지수수료 - CC금융서비스</t>
        </is>
      </c>
      <c r="J1516" s="91" t="inlineStr">
        <is>
          <t>V10028</t>
        </is>
      </c>
      <c r="K1516" s="91" t="inlineStr">
        <is>
          <t>CC금융서비스</t>
        </is>
      </c>
      <c r="M1516" s="9">
        <f>IF($A1516="","",VALUE($A1516&amp;"")*12+VALUE($B1516&amp;""))</f>
        <v/>
      </c>
      <c r="N1516" s="63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3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3">
        <f>IF($A1516="","",IF(COUNTIF(변동분석!$E$7:$E$506,O1516)&gt;0,"Y","N"))</f>
        <v/>
      </c>
      <c r="W1516" s="63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3">
        <f>IF($A1516="","",IFERROR(INDEX(계정매핑!$E$5:$E$504,MATCH($F1516&amp;"",계정매핑!$A$5:$A$504,0))&amp;"","공통비"))</f>
        <v/>
      </c>
      <c r="AF1516" s="63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45860</v>
      </c>
      <c r="E1517" s="91" t="inlineStr">
        <is>
          <t>KR</t>
        </is>
      </c>
      <c r="F1517" s="91" t="n">
        <v>62102000</v>
      </c>
      <c r="G1517" s="91" t="n">
        <v>1401</v>
      </c>
      <c r="H1517" s="92" t="n">
        <v>98000</v>
      </c>
      <c r="I1517" s="91" t="inlineStr">
        <is>
          <t>7월 해외출장 - M항공</t>
        </is>
      </c>
      <c r="J1517" s="91" t="inlineStr">
        <is>
          <t>V10001</t>
        </is>
      </c>
      <c r="K1517" s="91" t="inlineStr">
        <is>
          <t>M항공</t>
        </is>
      </c>
      <c r="M1517" s="9">
        <f>IF($A1517="","",VALUE($A1517&amp;"")*12+VALUE($B1517&amp;""))</f>
        <v/>
      </c>
      <c r="N1517" s="63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3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3">
        <f>IF($A1517="","",IF(COUNTIF(변동분석!$E$7:$E$506,O1517)&gt;0,"Y","N"))</f>
        <v/>
      </c>
      <c r="W1517" s="63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3">
        <f>IF($A1517="","",IFERROR(INDEX(계정매핑!$E$5:$E$504,MATCH($F1517&amp;"",계정매핑!$A$5:$A$504,0))&amp;"","공통비"))</f>
        <v/>
      </c>
      <c r="AF1517" s="63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45860</v>
      </c>
      <c r="E1518" s="91" t="inlineStr">
        <is>
          <t>KR</t>
        </is>
      </c>
      <c r="F1518" s="91" t="n">
        <v>62102000</v>
      </c>
      <c r="G1518" s="91" t="n">
        <v>1701</v>
      </c>
      <c r="H1518" s="92" t="n">
        <v>57000</v>
      </c>
      <c r="I1518" s="91" t="inlineStr">
        <is>
          <t>7월 해외출장 - M항공</t>
        </is>
      </c>
      <c r="J1518" s="91" t="inlineStr">
        <is>
          <t>V10001</t>
        </is>
      </c>
      <c r="K1518" s="91" t="inlineStr">
        <is>
          <t>M항공</t>
        </is>
      </c>
      <c r="M1518" s="9">
        <f>IF($A1518="","",VALUE($A1518&amp;"")*12+VALUE($B1518&amp;""))</f>
        <v/>
      </c>
      <c r="N1518" s="63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3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3">
        <f>IF($A1518="","",IF(COUNTIF(변동분석!$E$7:$E$506,O1518)&gt;0,"Y","N"))</f>
        <v/>
      </c>
      <c r="W1518" s="63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3">
        <f>IF($A1518="","",IFERROR(INDEX(계정매핑!$E$5:$E$504,MATCH($F1518&amp;"",계정매핑!$A$5:$A$504,0))&amp;"","공통비"))</f>
        <v/>
      </c>
      <c r="AF1518" s="63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45860</v>
      </c>
      <c r="E1519" s="91" t="inlineStr">
        <is>
          <t>KR</t>
        </is>
      </c>
      <c r="F1519" s="91" t="n">
        <v>62102000</v>
      </c>
      <c r="G1519" s="91" t="n">
        <v>1951</v>
      </c>
      <c r="H1519" s="92" t="n">
        <v>93000</v>
      </c>
      <c r="I1519" s="91" t="inlineStr">
        <is>
          <t>7월 해외출장 - N호텔</t>
        </is>
      </c>
      <c r="J1519" s="91" t="inlineStr">
        <is>
          <t>V10008</t>
        </is>
      </c>
      <c r="K1519" s="91" t="inlineStr">
        <is>
          <t>N호텔</t>
        </is>
      </c>
      <c r="M1519" s="9">
        <f>IF($A1519="","",VALUE($A1519&amp;"")*12+VALUE($B1519&amp;""))</f>
        <v/>
      </c>
      <c r="N1519" s="63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3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3">
        <f>IF($A1519="","",IF(COUNTIF(변동분석!$E$7:$E$506,O1519)&gt;0,"Y","N"))</f>
        <v/>
      </c>
      <c r="W1519" s="63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3">
        <f>IF($A1519="","",IFERROR(INDEX(계정매핑!$E$5:$E$504,MATCH($F1519&amp;"",계정매핑!$A$5:$A$504,0))&amp;"","공통비"))</f>
        <v/>
      </c>
      <c r="AF1519" s="63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45860</v>
      </c>
      <c r="E1520" s="91" t="inlineStr">
        <is>
          <t>KR</t>
        </is>
      </c>
      <c r="F1520" s="91" t="n">
        <v>62201000</v>
      </c>
      <c r="G1520" s="91" t="n">
        <v>1601</v>
      </c>
      <c r="H1520" s="92" t="n">
        <v>743000</v>
      </c>
      <c r="I1520" s="91" t="inlineStr">
        <is>
          <t>7월 통신요금 - O텔레콤</t>
        </is>
      </c>
      <c r="J1520" s="91" t="inlineStr">
        <is>
          <t>V10002</t>
        </is>
      </c>
      <c r="K1520" s="91" t="inlineStr">
        <is>
          <t>O텔레콤</t>
        </is>
      </c>
      <c r="M1520" s="9">
        <f>IF($A1520="","",VALUE($A1520&amp;"")*12+VALUE($B1520&amp;""))</f>
        <v/>
      </c>
      <c r="N1520" s="63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3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3">
        <f>IF($A1520="","",IF(COUNTIF(변동분석!$E$7:$E$506,O1520)&gt;0,"Y","N"))</f>
        <v/>
      </c>
      <c r="W1520" s="63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3">
        <f>IF($A1520="","",IFERROR(INDEX(계정매핑!$E$5:$E$504,MATCH($F1520&amp;"",계정매핑!$A$5:$A$504,0))&amp;"","공통비"))</f>
        <v/>
      </c>
      <c r="AF1520" s="63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45860</v>
      </c>
      <c r="E1521" s="91" t="inlineStr">
        <is>
          <t>KR</t>
        </is>
      </c>
      <c r="F1521" s="91" t="n">
        <v>62301000</v>
      </c>
      <c r="G1521" s="91" t="n">
        <v>1701</v>
      </c>
      <c r="H1521" s="92" t="n">
        <v>377000</v>
      </c>
      <c r="I1521" s="91" t="inlineStr">
        <is>
          <t>7월 소모품 구입 - Q오피스</t>
        </is>
      </c>
      <c r="J1521" s="91" t="inlineStr">
        <is>
          <t>V10003</t>
        </is>
      </c>
      <c r="K1521" s="91" t="inlineStr">
        <is>
          <t>Q오피스</t>
        </is>
      </c>
      <c r="M1521" s="9">
        <f>IF($A1521="","",VALUE($A1521&amp;"")*12+VALUE($B1521&amp;""))</f>
        <v/>
      </c>
      <c r="N1521" s="63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3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3">
        <f>IF($A1521="","",IF(COUNTIF(변동분석!$E$7:$E$506,O1521)&gt;0,"Y","N"))</f>
        <v/>
      </c>
      <c r="W1521" s="63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3">
        <f>IF($A1521="","",IFERROR(INDEX(계정매핑!$E$5:$E$504,MATCH($F1521&amp;"",계정매핑!$A$5:$A$504,0))&amp;"","공통비"))</f>
        <v/>
      </c>
      <c r="AF1521" s="63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45860</v>
      </c>
      <c r="E1522" s="91" t="inlineStr">
        <is>
          <t>KR</t>
        </is>
      </c>
      <c r="F1522" s="91" t="n">
        <v>62501000</v>
      </c>
      <c r="G1522" s="91" t="n">
        <v>1301</v>
      </c>
      <c r="H1522" s="92" t="n">
        <v>140000</v>
      </c>
      <c r="I1522" s="91" t="inlineStr">
        <is>
          <t>7월 회의 다과 - T케이터링</t>
        </is>
      </c>
      <c r="J1522" s="91" t="inlineStr">
        <is>
          <t>V10005</t>
        </is>
      </c>
      <c r="K1522" s="91" t="inlineStr">
        <is>
          <t>T케이터링</t>
        </is>
      </c>
      <c r="M1522" s="9">
        <f>IF($A1522="","",VALUE($A1522&amp;"")*12+VALUE($B1522&amp;""))</f>
        <v/>
      </c>
      <c r="N1522" s="63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3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3">
        <f>IF($A1522="","",IF(COUNTIF(변동분석!$E$7:$E$506,O1522)&gt;0,"Y","N"))</f>
        <v/>
      </c>
      <c r="W1522" s="63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3">
        <f>IF($A1522="","",IFERROR(INDEX(계정매핑!$E$5:$E$504,MATCH($F1522&amp;"",계정매핑!$A$5:$A$504,0))&amp;"","공통비"))</f>
        <v/>
      </c>
      <c r="AF1522" s="63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45860</v>
      </c>
      <c r="E1523" s="91" t="inlineStr">
        <is>
          <t>KR</t>
        </is>
      </c>
      <c r="F1523" s="91" t="n">
        <v>62501000</v>
      </c>
      <c r="G1523" s="91" t="n">
        <v>1801</v>
      </c>
      <c r="H1523" s="92" t="n">
        <v>228000</v>
      </c>
      <c r="I1523" s="91" t="inlineStr">
        <is>
          <t>7월 회의 다과 - (법인카드)</t>
        </is>
      </c>
      <c r="J1523" s="91" t="inlineStr">
        <is>
          <t>V10009</t>
        </is>
      </c>
      <c r="K1523" s="91" t="inlineStr">
        <is>
          <t>(법인카드)</t>
        </is>
      </c>
      <c r="M1523" s="9">
        <f>IF($A1523="","",VALUE($A1523&amp;"")*12+VALUE($B1523&amp;""))</f>
        <v/>
      </c>
      <c r="N1523" s="63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3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3">
        <f>IF($A1523="","",IF(COUNTIF(변동분석!$E$7:$E$506,O1523)&gt;0,"Y","N"))</f>
        <v/>
      </c>
      <c r="W1523" s="63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3">
        <f>IF($A1523="","",IFERROR(INDEX(계정매핑!$E$5:$E$504,MATCH($F1523&amp;"",계정매핑!$A$5:$A$504,0))&amp;"","공통비"))</f>
        <v/>
      </c>
      <c r="AF1523" s="63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45860</v>
      </c>
      <c r="E1524" s="91" t="inlineStr">
        <is>
          <t>KR</t>
        </is>
      </c>
      <c r="F1524" s="91" t="n">
        <v>62901000</v>
      </c>
      <c r="G1524" s="91" t="n">
        <v>1201</v>
      </c>
      <c r="H1524" s="92" t="n">
        <v>4285000</v>
      </c>
      <c r="I1524" s="91" t="inlineStr">
        <is>
          <t>7월 자문 수수료 - W컨설팅</t>
        </is>
      </c>
      <c r="J1524" s="91" t="inlineStr">
        <is>
          <t>V10006</t>
        </is>
      </c>
      <c r="K1524" s="91" t="inlineStr">
        <is>
          <t>W컨설팅</t>
        </is>
      </c>
      <c r="M1524" s="9">
        <f>IF($A1524="","",VALUE($A1524&amp;"")*12+VALUE($B1524&amp;""))</f>
        <v/>
      </c>
      <c r="N1524" s="63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3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3">
        <f>IF($A1524="","",IF(COUNTIF(변동분석!$E$7:$E$506,O1524)&gt;0,"Y","N"))</f>
        <v/>
      </c>
      <c r="W1524" s="63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3">
        <f>IF($A1524="","",IFERROR(INDEX(계정매핑!$E$5:$E$504,MATCH($F1524&amp;"",계정매핑!$A$5:$A$504,0))&amp;"","공통비"))</f>
        <v/>
      </c>
      <c r="AF1524" s="63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45860</v>
      </c>
      <c r="E1525" s="91" t="inlineStr">
        <is>
          <t>KR</t>
        </is>
      </c>
      <c r="F1525" s="91" t="n">
        <v>62901000</v>
      </c>
      <c r="G1525" s="91" t="n">
        <v>1951</v>
      </c>
      <c r="H1525" s="92" t="n">
        <v>3849000</v>
      </c>
      <c r="I1525" s="91" t="inlineStr">
        <is>
          <t>7월 자문 수수료 - W컨설팅</t>
        </is>
      </c>
      <c r="J1525" s="91" t="inlineStr">
        <is>
          <t>V10006</t>
        </is>
      </c>
      <c r="K1525" s="91" t="inlineStr">
        <is>
          <t>W컨설팅</t>
        </is>
      </c>
      <c r="M1525" s="9">
        <f>IF($A1525="","",VALUE($A1525&amp;"")*12+VALUE($B1525&amp;""))</f>
        <v/>
      </c>
      <c r="N1525" s="63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3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3">
        <f>IF($A1525="","",IF(COUNTIF(변동분석!$E$7:$E$506,O1525)&gt;0,"Y","N"))</f>
        <v/>
      </c>
      <c r="W1525" s="63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3">
        <f>IF($A1525="","",IFERROR(INDEX(계정매핑!$E$5:$E$504,MATCH($F1525&amp;"",계정매핑!$A$5:$A$504,0))&amp;"","공통비"))</f>
        <v/>
      </c>
      <c r="AF1525" s="63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45861</v>
      </c>
      <c r="E1526" s="91" t="inlineStr">
        <is>
          <t>KR</t>
        </is>
      </c>
      <c r="F1526" s="91" t="n">
        <v>62101000</v>
      </c>
      <c r="G1526" s="91" t="n">
        <v>1501</v>
      </c>
      <c r="H1526" s="92" t="n">
        <v>539000</v>
      </c>
      <c r="I1526" s="91" t="inlineStr">
        <is>
          <t>7월 국내출장 - L여행사</t>
        </is>
      </c>
      <c r="J1526" s="91" t="inlineStr">
        <is>
          <t>V10017</t>
        </is>
      </c>
      <c r="K1526" s="91" t="inlineStr">
        <is>
          <t>L여행사</t>
        </is>
      </c>
      <c r="M1526" s="9">
        <f>IF($A1526="","",VALUE($A1526&amp;"")*12+VALUE($B1526&amp;""))</f>
        <v/>
      </c>
      <c r="N1526" s="63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3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3">
        <f>IF($A1526="","",IF(COUNTIF(변동분석!$E$7:$E$506,O1526)&gt;0,"Y","N"))</f>
        <v/>
      </c>
      <c r="W1526" s="63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3">
        <f>IF($A1526="","",IFERROR(INDEX(계정매핑!$E$5:$E$504,MATCH($F1526&amp;"",계정매핑!$A$5:$A$504,0))&amp;"","공통비"))</f>
        <v/>
      </c>
      <c r="AF1526" s="63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45861</v>
      </c>
      <c r="E1527" s="91" t="inlineStr">
        <is>
          <t>KR</t>
        </is>
      </c>
      <c r="F1527" s="91" t="n">
        <v>62102000</v>
      </c>
      <c r="G1527" s="91" t="n">
        <v>1301</v>
      </c>
      <c r="H1527" s="92" t="n">
        <v>64000</v>
      </c>
      <c r="I1527" s="91" t="inlineStr">
        <is>
          <t>7월 해외출장 - M항공</t>
        </is>
      </c>
      <c r="J1527" s="91" t="inlineStr">
        <is>
          <t>V10001</t>
        </is>
      </c>
      <c r="K1527" s="91" t="inlineStr">
        <is>
          <t>M항공</t>
        </is>
      </c>
      <c r="M1527" s="9">
        <f>IF($A1527="","",VALUE($A1527&amp;"")*12+VALUE($B1527&amp;""))</f>
        <v/>
      </c>
      <c r="N1527" s="63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3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3">
        <f>IF($A1527="","",IF(COUNTIF(변동분석!$E$7:$E$506,O1527)&gt;0,"Y","N"))</f>
        <v/>
      </c>
      <c r="W1527" s="63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3">
        <f>IF($A1527="","",IFERROR(INDEX(계정매핑!$E$5:$E$504,MATCH($F1527&amp;"",계정매핑!$A$5:$A$504,0))&amp;"","공통비"))</f>
        <v/>
      </c>
      <c r="AF1527" s="63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45861</v>
      </c>
      <c r="E1528" s="91" t="inlineStr">
        <is>
          <t>KR</t>
        </is>
      </c>
      <c r="F1528" s="91" t="n">
        <v>62102000</v>
      </c>
      <c r="G1528" s="91" t="n">
        <v>1301</v>
      </c>
      <c r="H1528" s="92" t="n">
        <v>81000</v>
      </c>
      <c r="I1528" s="91" t="inlineStr">
        <is>
          <t>7월 해외출장 - N호텔</t>
        </is>
      </c>
      <c r="J1528" s="91" t="inlineStr">
        <is>
          <t>V10008</t>
        </is>
      </c>
      <c r="K1528" s="91" t="inlineStr">
        <is>
          <t>N호텔</t>
        </is>
      </c>
      <c r="M1528" s="9">
        <f>IF($A1528="","",VALUE($A1528&amp;"")*12+VALUE($B1528&amp;""))</f>
        <v/>
      </c>
      <c r="N1528" s="63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3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3">
        <f>IF($A1528="","",IF(COUNTIF(변동분석!$E$7:$E$506,O1528)&gt;0,"Y","N"))</f>
        <v/>
      </c>
      <c r="W1528" s="63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3">
        <f>IF($A1528="","",IFERROR(INDEX(계정매핑!$E$5:$E$504,MATCH($F1528&amp;"",계정매핑!$A$5:$A$504,0))&amp;"","공통비"))</f>
        <v/>
      </c>
      <c r="AF1528" s="63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45861</v>
      </c>
      <c r="E1529" s="91" t="inlineStr">
        <is>
          <t>KR</t>
        </is>
      </c>
      <c r="F1529" s="91" t="n">
        <v>62301000</v>
      </c>
      <c r="G1529" s="91" t="n">
        <v>1501</v>
      </c>
      <c r="H1529" s="92" t="n">
        <v>111000</v>
      </c>
      <c r="I1529" s="91" t="inlineStr">
        <is>
          <t>7월 소모품 구입 - Q오피스</t>
        </is>
      </c>
      <c r="J1529" s="91" t="inlineStr">
        <is>
          <t>V10003</t>
        </is>
      </c>
      <c r="K1529" s="91" t="inlineStr">
        <is>
          <t>Q오피스</t>
        </is>
      </c>
      <c r="M1529" s="9">
        <f>IF($A1529="","",VALUE($A1529&amp;"")*12+VALUE($B1529&amp;""))</f>
        <v/>
      </c>
      <c r="N1529" s="63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3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3">
        <f>IF($A1529="","",IF(COUNTIF(변동분석!$E$7:$E$506,O1529)&gt;0,"Y","N"))</f>
        <v/>
      </c>
      <c r="W1529" s="63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3">
        <f>IF($A1529="","",IFERROR(INDEX(계정매핑!$E$5:$E$504,MATCH($F1529&amp;"",계정매핑!$A$5:$A$504,0))&amp;"","공통비"))</f>
        <v/>
      </c>
      <c r="AF1529" s="63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45861</v>
      </c>
      <c r="E1530" s="91" t="inlineStr">
        <is>
          <t>KR</t>
        </is>
      </c>
      <c r="F1530" s="91" t="n">
        <v>62401000</v>
      </c>
      <c r="G1530" s="91" t="n">
        <v>1801</v>
      </c>
      <c r="H1530" s="92" t="n">
        <v>2191000</v>
      </c>
      <c r="I1530" s="91" t="inlineStr">
        <is>
          <t>7월 인쇄물 제작 - S출판</t>
        </is>
      </c>
      <c r="J1530" s="91" t="inlineStr">
        <is>
          <t>V10014</t>
        </is>
      </c>
      <c r="K1530" s="91" t="inlineStr">
        <is>
          <t>S출판</t>
        </is>
      </c>
      <c r="M1530" s="9">
        <f>IF($A1530="","",VALUE($A1530&amp;"")*12+VALUE($B1530&amp;""))</f>
        <v/>
      </c>
      <c r="N1530" s="63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3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3">
        <f>IF($A1530="","",IF(COUNTIF(변동분석!$E$7:$E$506,O1530)&gt;0,"Y","N"))</f>
        <v/>
      </c>
      <c r="W1530" s="63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3">
        <f>IF($A1530="","",IFERROR(INDEX(계정매핑!$E$5:$E$504,MATCH($F1530&amp;"",계정매핑!$A$5:$A$504,0))&amp;"","공통비"))</f>
        <v/>
      </c>
      <c r="AF1530" s="63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45861</v>
      </c>
      <c r="E1531" s="91" t="inlineStr">
        <is>
          <t>KR</t>
        </is>
      </c>
      <c r="F1531" s="91" t="n">
        <v>62701000</v>
      </c>
      <c r="G1531" s="91" t="n">
        <v>1502</v>
      </c>
      <c r="H1531" s="92" t="n">
        <v>76769000</v>
      </c>
      <c r="I1531" s="91" t="inlineStr">
        <is>
          <t>7월 광고 집행 - F애드</t>
        </is>
      </c>
      <c r="J1531" s="91" t="inlineStr">
        <is>
          <t>V10022</t>
        </is>
      </c>
      <c r="K1531" s="91" t="inlineStr">
        <is>
          <t>F애드</t>
        </is>
      </c>
      <c r="M1531" s="9">
        <f>IF($A1531="","",VALUE($A1531&amp;"")*12+VALUE($B1531&amp;""))</f>
        <v/>
      </c>
      <c r="N1531" s="63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3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3">
        <f>IF($A1531="","",IF(COUNTIF(변동분석!$E$7:$E$506,O1531)&gt;0,"Y","N"))</f>
        <v/>
      </c>
      <c r="W1531" s="63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3">
        <f>IF($A1531="","",IFERROR(INDEX(계정매핑!$E$5:$E$504,MATCH($F1531&amp;"",계정매핑!$A$5:$A$504,0))&amp;"","공통비"))</f>
        <v/>
      </c>
      <c r="AF1531" s="63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45861</v>
      </c>
      <c r="E1532" s="91" t="inlineStr">
        <is>
          <t>KR</t>
        </is>
      </c>
      <c r="F1532" s="91" t="n">
        <v>62902000</v>
      </c>
      <c r="G1532" s="91" t="n">
        <v>1201</v>
      </c>
      <c r="H1532" s="92" t="n">
        <v>2203000</v>
      </c>
      <c r="I1532" s="91" t="inlineStr">
        <is>
          <t>7월 업무 위탁 수수료 - J콜센터</t>
        </is>
      </c>
      <c r="J1532" s="91" t="inlineStr">
        <is>
          <t>V10015</t>
        </is>
      </c>
      <c r="K1532" s="91" t="inlineStr">
        <is>
          <t>J콜센터</t>
        </is>
      </c>
      <c r="M1532" s="9">
        <f>IF($A1532="","",VALUE($A1532&amp;"")*12+VALUE($B1532&amp;""))</f>
        <v/>
      </c>
      <c r="N1532" s="63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3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3">
        <f>IF($A1532="","",IF(COUNTIF(변동분석!$E$7:$E$506,O1532)&gt;0,"Y","N"))</f>
        <v/>
      </c>
      <c r="W1532" s="63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3">
        <f>IF($A1532="","",IFERROR(INDEX(계정매핑!$E$5:$E$504,MATCH($F1532&amp;"",계정매핑!$A$5:$A$504,0))&amp;"","공통비"))</f>
        <v/>
      </c>
      <c r="AF1532" s="63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45861</v>
      </c>
      <c r="E1533" s="91" t="inlineStr">
        <is>
          <t>KR</t>
        </is>
      </c>
      <c r="F1533" s="91" t="n">
        <v>63002000</v>
      </c>
      <c r="G1533" s="91" t="n">
        <v>1951</v>
      </c>
      <c r="H1533" s="92" t="n">
        <v>7677000</v>
      </c>
      <c r="I1533" s="91" t="inlineStr">
        <is>
          <t>7월 클라우드 사용료 - C클라우드</t>
        </is>
      </c>
      <c r="J1533" s="91" t="inlineStr">
        <is>
          <t>V10025</t>
        </is>
      </c>
      <c r="K1533" s="91" t="inlineStr">
        <is>
          <t>C클라우드</t>
        </is>
      </c>
      <c r="M1533" s="9">
        <f>IF($A1533="","",VALUE($A1533&amp;"")*12+VALUE($B1533&amp;""))</f>
        <v/>
      </c>
      <c r="N1533" s="63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3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3">
        <f>IF($A1533="","",IF(COUNTIF(변동분석!$E$7:$E$506,O1533)&gt;0,"Y","N"))</f>
        <v/>
      </c>
      <c r="W1533" s="63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3">
        <f>IF($A1533="","",IFERROR(INDEX(계정매핑!$E$5:$E$504,MATCH($F1533&amp;"",계정매핑!$A$5:$A$504,0))&amp;"","공통비"))</f>
        <v/>
      </c>
      <c r="AF1533" s="63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45862</v>
      </c>
      <c r="E1534" s="91" t="inlineStr">
        <is>
          <t>KR</t>
        </is>
      </c>
      <c r="F1534" s="91" t="n">
        <v>62101000</v>
      </c>
      <c r="G1534" s="91" t="n">
        <v>1401</v>
      </c>
      <c r="H1534" s="92" t="n">
        <v>311000</v>
      </c>
      <c r="I1534" s="91" t="inlineStr">
        <is>
          <t>7월 국내출장 - M항공</t>
        </is>
      </c>
      <c r="J1534" s="91" t="inlineStr">
        <is>
          <t>V10001</t>
        </is>
      </c>
      <c r="K1534" s="91" t="inlineStr">
        <is>
          <t>M항공</t>
        </is>
      </c>
      <c r="M1534" s="9">
        <f>IF($A1534="","",VALUE($A1534&amp;"")*12+VALUE($B1534&amp;""))</f>
        <v/>
      </c>
      <c r="N1534" s="63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3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3">
        <f>IF($A1534="","",IF(COUNTIF(변동분석!$E$7:$E$506,O1534)&gt;0,"Y","N"))</f>
        <v/>
      </c>
      <c r="W1534" s="63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3">
        <f>IF($A1534="","",IFERROR(INDEX(계정매핑!$E$5:$E$504,MATCH($F1534&amp;"",계정매핑!$A$5:$A$504,0))&amp;"","공통비"))</f>
        <v/>
      </c>
      <c r="AF1534" s="63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45862</v>
      </c>
      <c r="E1535" s="91" t="inlineStr">
        <is>
          <t>KR</t>
        </is>
      </c>
      <c r="F1535" s="91" t="n">
        <v>62101000</v>
      </c>
      <c r="G1535" s="91" t="n">
        <v>1601</v>
      </c>
      <c r="H1535" s="92" t="n">
        <v>775000</v>
      </c>
      <c r="I1535" s="91" t="inlineStr">
        <is>
          <t>7월 국내출장 - L여행사</t>
        </is>
      </c>
      <c r="J1535" s="91" t="inlineStr">
        <is>
          <t>V10017</t>
        </is>
      </c>
      <c r="K1535" s="91" t="inlineStr">
        <is>
          <t>L여행사</t>
        </is>
      </c>
      <c r="M1535" s="9">
        <f>IF($A1535="","",VALUE($A1535&amp;"")*12+VALUE($B1535&amp;""))</f>
        <v/>
      </c>
      <c r="N1535" s="63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3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3">
        <f>IF($A1535="","",IF(COUNTIF(변동분석!$E$7:$E$506,O1535)&gt;0,"Y","N"))</f>
        <v/>
      </c>
      <c r="W1535" s="63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3">
        <f>IF($A1535="","",IFERROR(INDEX(계정매핑!$E$5:$E$504,MATCH($F1535&amp;"",계정매핑!$A$5:$A$504,0))&amp;"","공통비"))</f>
        <v/>
      </c>
      <c r="AF1535" s="63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45862</v>
      </c>
      <c r="E1536" s="91" t="inlineStr">
        <is>
          <t>KR</t>
        </is>
      </c>
      <c r="F1536" s="91" t="n">
        <v>62301000</v>
      </c>
      <c r="G1536" s="91" t="n">
        <v>1301</v>
      </c>
      <c r="H1536" s="92" t="n">
        <v>207000</v>
      </c>
      <c r="I1536" s="91" t="inlineStr">
        <is>
          <t>7월 소모품 구입 - Q오피스</t>
        </is>
      </c>
      <c r="J1536" s="91" t="inlineStr">
        <is>
          <t>V10003</t>
        </is>
      </c>
      <c r="K1536" s="91" t="inlineStr">
        <is>
          <t>Q오피스</t>
        </is>
      </c>
      <c r="M1536" s="9">
        <f>IF($A1536="","",VALUE($A1536&amp;"")*12+VALUE($B1536&amp;""))</f>
        <v/>
      </c>
      <c r="N1536" s="63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3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3">
        <f>IF($A1536="","",IF(COUNTIF(변동분석!$E$7:$E$506,O1536)&gt;0,"Y","N"))</f>
        <v/>
      </c>
      <c r="W1536" s="63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3">
        <f>IF($A1536="","",IFERROR(INDEX(계정매핑!$E$5:$E$504,MATCH($F1536&amp;"",계정매핑!$A$5:$A$504,0))&amp;"","공통비"))</f>
        <v/>
      </c>
      <c r="AF1536" s="63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45862</v>
      </c>
      <c r="E1537" s="91" t="inlineStr">
        <is>
          <t>KR</t>
        </is>
      </c>
      <c r="F1537" s="91" t="n">
        <v>62401000</v>
      </c>
      <c r="G1537" s="91" t="n">
        <v>1501</v>
      </c>
      <c r="H1537" s="92" t="n">
        <v>1322000</v>
      </c>
      <c r="I1537" s="91" t="inlineStr">
        <is>
          <t>7월 인쇄물 제작 - S출판</t>
        </is>
      </c>
      <c r="J1537" s="91" t="inlineStr">
        <is>
          <t>V10014</t>
        </is>
      </c>
      <c r="K1537" s="91" t="inlineStr">
        <is>
          <t>S출판</t>
        </is>
      </c>
      <c r="M1537" s="9">
        <f>IF($A1537="","",VALUE($A1537&amp;"")*12+VALUE($B1537&amp;""))</f>
        <v/>
      </c>
      <c r="N1537" s="63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3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3">
        <f>IF($A1537="","",IF(COUNTIF(변동분석!$E$7:$E$506,O1537)&gt;0,"Y","N"))</f>
        <v/>
      </c>
      <c r="W1537" s="63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3">
        <f>IF($A1537="","",IFERROR(INDEX(계정매핑!$E$5:$E$504,MATCH($F1537&amp;"",계정매핑!$A$5:$A$504,0))&amp;"","공통비"))</f>
        <v/>
      </c>
      <c r="AF1537" s="63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45862</v>
      </c>
      <c r="E1538" s="91" t="inlineStr">
        <is>
          <t>KR</t>
        </is>
      </c>
      <c r="F1538" s="91" t="n">
        <v>62501000</v>
      </c>
      <c r="G1538" s="91" t="n">
        <v>1701</v>
      </c>
      <c r="H1538" s="92" t="n">
        <v>125000</v>
      </c>
      <c r="I1538" s="91" t="inlineStr">
        <is>
          <t>7월 회의 다과 - (법인카드)</t>
        </is>
      </c>
      <c r="J1538" s="91" t="inlineStr">
        <is>
          <t>V10009</t>
        </is>
      </c>
      <c r="K1538" s="91" t="inlineStr">
        <is>
          <t>(법인카드)</t>
        </is>
      </c>
      <c r="M1538" s="9">
        <f>IF($A1538="","",VALUE($A1538&amp;"")*12+VALUE($B1538&amp;""))</f>
        <v/>
      </c>
      <c r="N1538" s="63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3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3">
        <f>IF($A1538="","",IF(COUNTIF(변동분석!$E$7:$E$506,O1538)&gt;0,"Y","N"))</f>
        <v/>
      </c>
      <c r="W1538" s="63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3">
        <f>IF($A1538="","",IFERROR(INDEX(계정매핑!$E$5:$E$504,MATCH($F1538&amp;"",계정매핑!$A$5:$A$504,0))&amp;"","공통비"))</f>
        <v/>
      </c>
      <c r="AF1538" s="63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45862</v>
      </c>
      <c r="E1539" s="91" t="inlineStr">
        <is>
          <t>KR</t>
        </is>
      </c>
      <c r="F1539" s="91" t="n">
        <v>62601000</v>
      </c>
      <c r="G1539" s="91" t="n">
        <v>1301</v>
      </c>
      <c r="H1539" s="92" t="n">
        <v>2034000</v>
      </c>
      <c r="I1539" s="91" t="inlineStr">
        <is>
          <t>7월 업무추진 - (법인카드)</t>
        </is>
      </c>
      <c r="J1539" s="91" t="inlineStr">
        <is>
          <t>V10009</t>
        </is>
      </c>
      <c r="K1539" s="91" t="inlineStr">
        <is>
          <t>(법인카드)</t>
        </is>
      </c>
      <c r="M1539" s="9">
        <f>IF($A1539="","",VALUE($A1539&amp;"")*12+VALUE($B1539&amp;""))</f>
        <v/>
      </c>
      <c r="N1539" s="63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3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3">
        <f>IF($A1539="","",IF(COUNTIF(변동분석!$E$7:$E$506,O1539)&gt;0,"Y","N"))</f>
        <v/>
      </c>
      <c r="W1539" s="63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3">
        <f>IF($A1539="","",IFERROR(INDEX(계정매핑!$E$5:$E$504,MATCH($F1539&amp;"",계정매핑!$A$5:$A$504,0))&amp;"","공통비"))</f>
        <v/>
      </c>
      <c r="AF1539" s="63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45862</v>
      </c>
      <c r="E1540" s="91" t="inlineStr">
        <is>
          <t>KR</t>
        </is>
      </c>
      <c r="F1540" s="91" t="n">
        <v>62601000</v>
      </c>
      <c r="G1540" s="91" t="n">
        <v>1601</v>
      </c>
      <c r="H1540" s="92" t="n">
        <v>2660000</v>
      </c>
      <c r="I1540" s="91" t="inlineStr">
        <is>
          <t>7월 업무추진 - (법인카드)</t>
        </is>
      </c>
      <c r="J1540" s="91" t="inlineStr">
        <is>
          <t>V10009</t>
        </is>
      </c>
      <c r="K1540" s="91" t="inlineStr">
        <is>
          <t>(법인카드)</t>
        </is>
      </c>
      <c r="M1540" s="9">
        <f>IF($A1540="","",VALUE($A1540&amp;"")*12+VALUE($B1540&amp;""))</f>
        <v/>
      </c>
      <c r="N1540" s="63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3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3">
        <f>IF($A1540="","",IF(COUNTIF(변동분석!$E$7:$E$506,O1540)&gt;0,"Y","N"))</f>
        <v/>
      </c>
      <c r="W1540" s="63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3">
        <f>IF($A1540="","",IFERROR(INDEX(계정매핑!$E$5:$E$504,MATCH($F1540&amp;"",계정매핑!$A$5:$A$504,0))&amp;"","공통비"))</f>
        <v/>
      </c>
      <c r="AF1540" s="63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45862</v>
      </c>
      <c r="E1541" s="91" t="inlineStr">
        <is>
          <t>KR</t>
        </is>
      </c>
      <c r="F1541" s="91" t="n">
        <v>62901000</v>
      </c>
      <c r="G1541" s="91" t="n">
        <v>1101</v>
      </c>
      <c r="H1541" s="92" t="n">
        <v>3915000</v>
      </c>
      <c r="I1541" s="91" t="inlineStr">
        <is>
          <t>7월 자문 수수료 - W컨설팅</t>
        </is>
      </c>
      <c r="J1541" s="91" t="inlineStr">
        <is>
          <t>V10006</t>
        </is>
      </c>
      <c r="K1541" s="91" t="inlineStr">
        <is>
          <t>W컨설팅</t>
        </is>
      </c>
      <c r="M1541" s="9">
        <f>IF($A1541="","",VALUE($A1541&amp;"")*12+VALUE($B1541&amp;""))</f>
        <v/>
      </c>
      <c r="N1541" s="63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3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3">
        <f>IF($A1541="","",IF(COUNTIF(변동분석!$E$7:$E$506,O1541)&gt;0,"Y","N"))</f>
        <v/>
      </c>
      <c r="W1541" s="63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3">
        <f>IF($A1541="","",IFERROR(INDEX(계정매핑!$E$5:$E$504,MATCH($F1541&amp;"",계정매핑!$A$5:$A$504,0))&amp;"","공통비"))</f>
        <v/>
      </c>
      <c r="AF1541" s="63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45863</v>
      </c>
      <c r="E1542" s="91" t="inlineStr">
        <is>
          <t>KR</t>
        </is>
      </c>
      <c r="F1542" s="91" t="n">
        <v>62101000</v>
      </c>
      <c r="G1542" s="91" t="n">
        <v>1951</v>
      </c>
      <c r="H1542" s="92" t="n">
        <v>254000</v>
      </c>
      <c r="I1542" s="91" t="inlineStr">
        <is>
          <t>7월 국내출장 - L여행사</t>
        </is>
      </c>
      <c r="J1542" s="91" t="inlineStr">
        <is>
          <t>V10017</t>
        </is>
      </c>
      <c r="K1542" s="91" t="inlineStr">
        <is>
          <t>L여행사</t>
        </is>
      </c>
      <c r="M1542" s="9">
        <f>IF($A1542="","",VALUE($A1542&amp;"")*12+VALUE($B1542&amp;""))</f>
        <v/>
      </c>
      <c r="N1542" s="63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3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3">
        <f>IF($A1542="","",IF(COUNTIF(변동분석!$E$7:$E$506,O1542)&gt;0,"Y","N"))</f>
        <v/>
      </c>
      <c r="W1542" s="63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3">
        <f>IF($A1542="","",IFERROR(INDEX(계정매핑!$E$5:$E$504,MATCH($F1542&amp;"",계정매핑!$A$5:$A$504,0))&amp;"","공통비"))</f>
        <v/>
      </c>
      <c r="AF1542" s="63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45863</v>
      </c>
      <c r="E1543" s="91" t="inlineStr">
        <is>
          <t>KR</t>
        </is>
      </c>
      <c r="F1543" s="91" t="n">
        <v>62102000</v>
      </c>
      <c r="G1543" s="91" t="n">
        <v>1101</v>
      </c>
      <c r="H1543" s="92" t="n">
        <v>151000</v>
      </c>
      <c r="I1543" s="91" t="inlineStr">
        <is>
          <t>7월 해외출장 - M항공</t>
        </is>
      </c>
      <c r="J1543" s="91" t="inlineStr">
        <is>
          <t>V10001</t>
        </is>
      </c>
      <c r="K1543" s="91" t="inlineStr">
        <is>
          <t>M항공</t>
        </is>
      </c>
      <c r="M1543" s="9">
        <f>IF($A1543="","",VALUE($A1543&amp;"")*12+VALUE($B1543&amp;""))</f>
        <v/>
      </c>
      <c r="N1543" s="63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3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3">
        <f>IF($A1543="","",IF(COUNTIF(변동분석!$E$7:$E$506,O1543)&gt;0,"Y","N"))</f>
        <v/>
      </c>
      <c r="W1543" s="63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3">
        <f>IF($A1543="","",IFERROR(INDEX(계정매핑!$E$5:$E$504,MATCH($F1543&amp;"",계정매핑!$A$5:$A$504,0))&amp;"","공통비"))</f>
        <v/>
      </c>
      <c r="AF1543" s="63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45863</v>
      </c>
      <c r="E1544" s="91" t="inlineStr">
        <is>
          <t>KR</t>
        </is>
      </c>
      <c r="F1544" s="91" t="n">
        <v>62201000</v>
      </c>
      <c r="G1544" s="91" t="n">
        <v>1401</v>
      </c>
      <c r="H1544" s="92" t="n">
        <v>180000</v>
      </c>
      <c r="I1544" s="91" t="inlineStr">
        <is>
          <t>7월 통신요금 - P통신</t>
        </is>
      </c>
      <c r="J1544" s="91" t="inlineStr">
        <is>
          <t>V10013</t>
        </is>
      </c>
      <c r="K1544" s="91" t="inlineStr">
        <is>
          <t>P통신</t>
        </is>
      </c>
      <c r="M1544" s="9">
        <f>IF($A1544="","",VALUE($A1544&amp;"")*12+VALUE($B1544&amp;""))</f>
        <v/>
      </c>
      <c r="N1544" s="63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3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3">
        <f>IF($A1544="","",IF(COUNTIF(변동분석!$E$7:$E$506,O1544)&gt;0,"Y","N"))</f>
        <v/>
      </c>
      <c r="W1544" s="63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3">
        <f>IF($A1544="","",IFERROR(INDEX(계정매핑!$E$5:$E$504,MATCH($F1544&amp;"",계정매핑!$A$5:$A$504,0))&amp;"","공통비"))</f>
        <v/>
      </c>
      <c r="AF1544" s="63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45863</v>
      </c>
      <c r="E1545" s="91" t="inlineStr">
        <is>
          <t>KR</t>
        </is>
      </c>
      <c r="F1545" s="91" t="n">
        <v>62301000</v>
      </c>
      <c r="G1545" s="91" t="n">
        <v>1301</v>
      </c>
      <c r="H1545" s="92" t="n">
        <v>174000</v>
      </c>
      <c r="I1545" s="91" t="inlineStr">
        <is>
          <t>7월 소모품 구입 - R문구</t>
        </is>
      </c>
      <c r="J1545" s="91" t="inlineStr">
        <is>
          <t>V10021</t>
        </is>
      </c>
      <c r="K1545" s="91" t="inlineStr">
        <is>
          <t>R문구</t>
        </is>
      </c>
      <c r="M1545" s="9">
        <f>IF($A1545="","",VALUE($A1545&amp;"")*12+VALUE($B1545&amp;""))</f>
        <v/>
      </c>
      <c r="N1545" s="63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3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3">
        <f>IF($A1545="","",IF(COUNTIF(변동분석!$E$7:$E$506,O1545)&gt;0,"Y","N"))</f>
        <v/>
      </c>
      <c r="W1545" s="63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3">
        <f>IF($A1545="","",IFERROR(INDEX(계정매핑!$E$5:$E$504,MATCH($F1545&amp;"",계정매핑!$A$5:$A$504,0))&amp;"","공통비"))</f>
        <v/>
      </c>
      <c r="AF1545" s="63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45863</v>
      </c>
      <c r="E1546" s="91" t="inlineStr">
        <is>
          <t>KR</t>
        </is>
      </c>
      <c r="F1546" s="91" t="n">
        <v>62301000</v>
      </c>
      <c r="G1546" s="91" t="n">
        <v>1401</v>
      </c>
      <c r="H1546" s="92" t="n">
        <v>119000</v>
      </c>
      <c r="I1546" s="91" t="inlineStr">
        <is>
          <t>7월 소모품 구입 - Q오피스</t>
        </is>
      </c>
      <c r="J1546" s="91" t="inlineStr">
        <is>
          <t>V10003</t>
        </is>
      </c>
      <c r="K1546" s="91" t="inlineStr">
        <is>
          <t>Q오피스</t>
        </is>
      </c>
      <c r="M1546" s="9">
        <f>IF($A1546="","",VALUE($A1546&amp;"")*12+VALUE($B1546&amp;""))</f>
        <v/>
      </c>
      <c r="N1546" s="63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3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3">
        <f>IF($A1546="","",IF(COUNTIF(변동분석!$E$7:$E$506,O1546)&gt;0,"Y","N"))</f>
        <v/>
      </c>
      <c r="W1546" s="63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3">
        <f>IF($A1546="","",IFERROR(INDEX(계정매핑!$E$5:$E$504,MATCH($F1546&amp;"",계정매핑!$A$5:$A$504,0))&amp;"","공통비"))</f>
        <v/>
      </c>
      <c r="AF1546" s="63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45863</v>
      </c>
      <c r="E1547" s="91" t="inlineStr">
        <is>
          <t>KR</t>
        </is>
      </c>
      <c r="F1547" s="91" t="n">
        <v>62401000</v>
      </c>
      <c r="G1547" s="91" t="n">
        <v>1501</v>
      </c>
      <c r="H1547" s="92" t="n">
        <v>838000</v>
      </c>
      <c r="I1547" s="91" t="inlineStr">
        <is>
          <t>7월 인쇄물 제작 - S출판</t>
        </is>
      </c>
      <c r="J1547" s="91" t="inlineStr">
        <is>
          <t>V10014</t>
        </is>
      </c>
      <c r="K1547" s="91" t="inlineStr">
        <is>
          <t>S출판</t>
        </is>
      </c>
      <c r="M1547" s="9">
        <f>IF($A1547="","",VALUE($A1547&amp;"")*12+VALUE($B1547&amp;""))</f>
        <v/>
      </c>
      <c r="N1547" s="63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3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3">
        <f>IF($A1547="","",IF(COUNTIF(변동분석!$E$7:$E$506,O1547)&gt;0,"Y","N"))</f>
        <v/>
      </c>
      <c r="W1547" s="63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3">
        <f>IF($A1547="","",IFERROR(INDEX(계정매핑!$E$5:$E$504,MATCH($F1547&amp;"",계정매핑!$A$5:$A$504,0))&amp;"","공통비"))</f>
        <v/>
      </c>
      <c r="AF1547" s="63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45863</v>
      </c>
      <c r="E1548" s="91" t="inlineStr">
        <is>
          <t>KR</t>
        </is>
      </c>
      <c r="F1548" s="91" t="n">
        <v>62401000</v>
      </c>
      <c r="G1548" s="91" t="n">
        <v>1502</v>
      </c>
      <c r="H1548" s="92" t="n">
        <v>1675000</v>
      </c>
      <c r="I1548" s="91" t="inlineStr">
        <is>
          <t>7월 인쇄물 제작 - G인쇄</t>
        </is>
      </c>
      <c r="J1548" s="91" t="inlineStr">
        <is>
          <t>V10004</t>
        </is>
      </c>
      <c r="K1548" s="91" t="inlineStr">
        <is>
          <t>G인쇄</t>
        </is>
      </c>
      <c r="M1548" s="9">
        <f>IF($A1548="","",VALUE($A1548&amp;"")*12+VALUE($B1548&amp;""))</f>
        <v/>
      </c>
      <c r="N1548" s="63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3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3">
        <f>IF($A1548="","",IF(COUNTIF(변동분석!$E$7:$E$506,O1548)&gt;0,"Y","N"))</f>
        <v/>
      </c>
      <c r="W1548" s="63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3">
        <f>IF($A1548="","",IFERROR(INDEX(계정매핑!$E$5:$E$504,MATCH($F1548&amp;"",계정매핑!$A$5:$A$504,0))&amp;"","공통비"))</f>
        <v/>
      </c>
      <c r="AF1548" s="63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45863</v>
      </c>
      <c r="E1549" s="91" t="inlineStr">
        <is>
          <t>KR</t>
        </is>
      </c>
      <c r="F1549" s="91" t="n">
        <v>62802000</v>
      </c>
      <c r="G1549" s="91" t="n">
        <v>1301</v>
      </c>
      <c r="H1549" s="92" t="n">
        <v>5655000</v>
      </c>
      <c r="I1549" s="91" t="inlineStr">
        <is>
          <t>7월 위탁교육 - I교육원</t>
        </is>
      </c>
      <c r="J1549" s="91" t="inlineStr">
        <is>
          <t>V10018</t>
        </is>
      </c>
      <c r="K1549" s="91" t="inlineStr">
        <is>
          <t>I교육원</t>
        </is>
      </c>
      <c r="M1549" s="9">
        <f>IF($A1549="","",VALUE($A1549&amp;"")*12+VALUE($B1549&amp;""))</f>
        <v/>
      </c>
      <c r="N1549" s="63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3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3">
        <f>IF($A1549="","",IF(COUNTIF(변동분석!$E$7:$E$506,O1549)&gt;0,"Y","N"))</f>
        <v/>
      </c>
      <c r="W1549" s="63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3">
        <f>IF($A1549="","",IFERROR(INDEX(계정매핑!$E$5:$E$504,MATCH($F1549&amp;"",계정매핑!$A$5:$A$504,0))&amp;"","공통비"))</f>
        <v/>
      </c>
      <c r="AF1549" s="63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45863</v>
      </c>
      <c r="E1550" s="91" t="inlineStr">
        <is>
          <t>KR</t>
        </is>
      </c>
      <c r="F1550" s="91" t="n">
        <v>62802000</v>
      </c>
      <c r="G1550" s="91" t="n">
        <v>1301</v>
      </c>
      <c r="H1550" s="92" t="n">
        <v>4151000</v>
      </c>
      <c r="I1550" s="91" t="inlineStr">
        <is>
          <t>7월 위탁교육 - I교육원</t>
        </is>
      </c>
      <c r="J1550" s="91" t="inlineStr">
        <is>
          <t>V10018</t>
        </is>
      </c>
      <c r="K1550" s="91" t="inlineStr">
        <is>
          <t>I교육원</t>
        </is>
      </c>
      <c r="M1550" s="9">
        <f>IF($A1550="","",VALUE($A1550&amp;"")*12+VALUE($B1550&amp;""))</f>
        <v/>
      </c>
      <c r="N1550" s="63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3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3">
        <f>IF($A1550="","",IF(COUNTIF(변동분석!$E$7:$E$506,O1550)&gt;0,"Y","N"))</f>
        <v/>
      </c>
      <c r="W1550" s="63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3">
        <f>IF($A1550="","",IFERROR(INDEX(계정매핑!$E$5:$E$504,MATCH($F1550&amp;"",계정매핑!$A$5:$A$504,0))&amp;"","공통비"))</f>
        <v/>
      </c>
      <c r="AF1550" s="63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45863</v>
      </c>
      <c r="E1551" s="91" t="inlineStr">
        <is>
          <t>KR</t>
        </is>
      </c>
      <c r="F1551" s="91" t="n">
        <v>63002000</v>
      </c>
      <c r="G1551" s="91" t="n">
        <v>1701</v>
      </c>
      <c r="H1551" s="92" t="n">
        <v>68000000</v>
      </c>
      <c r="I1551" s="91" t="inlineStr">
        <is>
          <t>7월 클라우드 사용료 - C클라우드</t>
        </is>
      </c>
      <c r="J1551" s="91" t="inlineStr">
        <is>
          <t>V10025</t>
        </is>
      </c>
      <c r="K1551" s="91" t="inlineStr">
        <is>
          <t>C클라우드</t>
        </is>
      </c>
      <c r="M1551" s="9">
        <f>IF($A1551="","",VALUE($A1551&amp;"")*12+VALUE($B1551&amp;""))</f>
        <v/>
      </c>
      <c r="N1551" s="63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3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3">
        <f>IF($A1551="","",IF(COUNTIF(변동분석!$E$7:$E$506,O1551)&gt;0,"Y","N"))</f>
        <v/>
      </c>
      <c r="W1551" s="63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3">
        <f>IF($A1551="","",IFERROR(INDEX(계정매핑!$E$5:$E$504,MATCH($F1551&amp;"",계정매핑!$A$5:$A$504,0))&amp;"","공통비"))</f>
        <v/>
      </c>
      <c r="AF1551" s="63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45864</v>
      </c>
      <c r="E1552" s="91" t="inlineStr">
        <is>
          <t>KR</t>
        </is>
      </c>
      <c r="F1552" s="91" t="n">
        <v>62101000</v>
      </c>
      <c r="G1552" s="91" t="n">
        <v>1301</v>
      </c>
      <c r="H1552" s="92" t="n">
        <v>177000</v>
      </c>
      <c r="I1552" s="91" t="inlineStr">
        <is>
          <t>7월 국내출장 - L여행사</t>
        </is>
      </c>
      <c r="J1552" s="91" t="inlineStr">
        <is>
          <t>V10017</t>
        </is>
      </c>
      <c r="K1552" s="91" t="inlineStr">
        <is>
          <t>L여행사</t>
        </is>
      </c>
      <c r="M1552" s="9">
        <f>IF($A1552="","",VALUE($A1552&amp;"")*12+VALUE($B1552&amp;""))</f>
        <v/>
      </c>
      <c r="N1552" s="63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3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3">
        <f>IF($A1552="","",IF(COUNTIF(변동분석!$E$7:$E$506,O1552)&gt;0,"Y","N"))</f>
        <v/>
      </c>
      <c r="W1552" s="63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3">
        <f>IF($A1552="","",IFERROR(INDEX(계정매핑!$E$5:$E$504,MATCH($F1552&amp;"",계정매핑!$A$5:$A$504,0))&amp;"","공통비"))</f>
        <v/>
      </c>
      <c r="AF1552" s="63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45864</v>
      </c>
      <c r="E1553" s="91" t="inlineStr">
        <is>
          <t>KR</t>
        </is>
      </c>
      <c r="F1553" s="91" t="n">
        <v>62101000</v>
      </c>
      <c r="G1553" s="91" t="n">
        <v>1951</v>
      </c>
      <c r="H1553" s="92" t="n">
        <v>263000</v>
      </c>
      <c r="I1553" s="91" t="inlineStr">
        <is>
          <t>7월 국내출장 - (법인카드)</t>
        </is>
      </c>
      <c r="J1553" s="91" t="inlineStr">
        <is>
          <t>V10009</t>
        </is>
      </c>
      <c r="K1553" s="91" t="inlineStr">
        <is>
          <t>(법인카드)</t>
        </is>
      </c>
      <c r="M1553" s="9">
        <f>IF($A1553="","",VALUE($A1553&amp;"")*12+VALUE($B1553&amp;""))</f>
        <v/>
      </c>
      <c r="N1553" s="63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3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3">
        <f>IF($A1553="","",IF(COUNTIF(변동분석!$E$7:$E$506,O1553)&gt;0,"Y","N"))</f>
        <v/>
      </c>
      <c r="W1553" s="63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3">
        <f>IF($A1553="","",IFERROR(INDEX(계정매핑!$E$5:$E$504,MATCH($F1553&amp;"",계정매핑!$A$5:$A$504,0))&amp;"","공통비"))</f>
        <v/>
      </c>
      <c r="AF1553" s="63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45864</v>
      </c>
      <c r="E1554" s="91" t="inlineStr">
        <is>
          <t>KR</t>
        </is>
      </c>
      <c r="F1554" s="91" t="n">
        <v>62201000</v>
      </c>
      <c r="G1554" s="91" t="n">
        <v>1201</v>
      </c>
      <c r="H1554" s="92" t="n">
        <v>115000</v>
      </c>
      <c r="I1554" s="91" t="inlineStr">
        <is>
          <t>7월 통신요금 - P통신</t>
        </is>
      </c>
      <c r="J1554" s="91" t="inlineStr">
        <is>
          <t>V10013</t>
        </is>
      </c>
      <c r="K1554" s="91" t="inlineStr">
        <is>
          <t>P통신</t>
        </is>
      </c>
      <c r="M1554" s="9">
        <f>IF($A1554="","",VALUE($A1554&amp;"")*12+VALUE($B1554&amp;""))</f>
        <v/>
      </c>
      <c r="N1554" s="63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3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3">
        <f>IF($A1554="","",IF(COUNTIF(변동분석!$E$7:$E$506,O1554)&gt;0,"Y","N"))</f>
        <v/>
      </c>
      <c r="W1554" s="63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3">
        <f>IF($A1554="","",IFERROR(INDEX(계정매핑!$E$5:$E$504,MATCH($F1554&amp;"",계정매핑!$A$5:$A$504,0))&amp;"","공통비"))</f>
        <v/>
      </c>
      <c r="AF1554" s="63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45864</v>
      </c>
      <c r="E1555" s="91" t="inlineStr">
        <is>
          <t>KR</t>
        </is>
      </c>
      <c r="F1555" s="91" t="n">
        <v>62201000</v>
      </c>
      <c r="G1555" s="91" t="n">
        <v>1301</v>
      </c>
      <c r="H1555" s="92" t="n">
        <v>193000</v>
      </c>
      <c r="I1555" s="91" t="inlineStr">
        <is>
          <t>7월 통신요금 - O텔레콤</t>
        </is>
      </c>
      <c r="J1555" s="91" t="inlineStr">
        <is>
          <t>V10002</t>
        </is>
      </c>
      <c r="K1555" s="91" t="inlineStr">
        <is>
          <t>O텔레콤</t>
        </is>
      </c>
      <c r="M1555" s="9">
        <f>IF($A1555="","",VALUE($A1555&amp;"")*12+VALUE($B1555&amp;""))</f>
        <v/>
      </c>
      <c r="N1555" s="63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3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3">
        <f>IF($A1555="","",IF(COUNTIF(변동분석!$E$7:$E$506,O1555)&gt;0,"Y","N"))</f>
        <v/>
      </c>
      <c r="W1555" s="63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3">
        <f>IF($A1555="","",IFERROR(INDEX(계정매핑!$E$5:$E$504,MATCH($F1555&amp;"",계정매핑!$A$5:$A$504,0))&amp;"","공통비"))</f>
        <v/>
      </c>
      <c r="AF1555" s="63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45864</v>
      </c>
      <c r="E1556" s="91" t="inlineStr">
        <is>
          <t>KR</t>
        </is>
      </c>
      <c r="F1556" s="91" t="n">
        <v>62301000</v>
      </c>
      <c r="G1556" s="91" t="n">
        <v>1301</v>
      </c>
      <c r="H1556" s="92" t="n">
        <v>141000</v>
      </c>
      <c r="I1556" s="91" t="inlineStr">
        <is>
          <t>7월 소모품 구입 - R문구</t>
        </is>
      </c>
      <c r="J1556" s="91" t="inlineStr">
        <is>
          <t>V10021</t>
        </is>
      </c>
      <c r="K1556" s="91" t="inlineStr">
        <is>
          <t>R문구</t>
        </is>
      </c>
      <c r="M1556" s="9">
        <f>IF($A1556="","",VALUE($A1556&amp;"")*12+VALUE($B1556&amp;""))</f>
        <v/>
      </c>
      <c r="N1556" s="63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3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3">
        <f>IF($A1556="","",IF(COUNTIF(변동분석!$E$7:$E$506,O1556)&gt;0,"Y","N"))</f>
        <v/>
      </c>
      <c r="W1556" s="63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3">
        <f>IF($A1556="","",IFERROR(INDEX(계정매핑!$E$5:$E$504,MATCH($F1556&amp;"",계정매핑!$A$5:$A$504,0))&amp;"","공통비"))</f>
        <v/>
      </c>
      <c r="AF1556" s="63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45864</v>
      </c>
      <c r="E1557" s="91" t="inlineStr">
        <is>
          <t>KR</t>
        </is>
      </c>
      <c r="F1557" s="91" t="n">
        <v>62301000</v>
      </c>
      <c r="G1557" s="91" t="n">
        <v>1801</v>
      </c>
      <c r="H1557" s="92" t="n">
        <v>377000</v>
      </c>
      <c r="I1557" s="91" t="inlineStr">
        <is>
          <t>7월 소모품 구입 - Q오피스</t>
        </is>
      </c>
      <c r="J1557" s="91" t="inlineStr">
        <is>
          <t>V10003</t>
        </is>
      </c>
      <c r="K1557" s="91" t="inlineStr">
        <is>
          <t>Q오피스</t>
        </is>
      </c>
      <c r="M1557" s="9">
        <f>IF($A1557="","",VALUE($A1557&amp;"")*12+VALUE($B1557&amp;""))</f>
        <v/>
      </c>
      <c r="N1557" s="63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3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3">
        <f>IF($A1557="","",IF(COUNTIF(변동분석!$E$7:$E$506,O1557)&gt;0,"Y","N"))</f>
        <v/>
      </c>
      <c r="W1557" s="63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3">
        <f>IF($A1557="","",IFERROR(INDEX(계정매핑!$E$5:$E$504,MATCH($F1557&amp;"",계정매핑!$A$5:$A$504,0))&amp;"","공통비"))</f>
        <v/>
      </c>
      <c r="AF1557" s="63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45864</v>
      </c>
      <c r="E1558" s="91" t="inlineStr">
        <is>
          <t>KR</t>
        </is>
      </c>
      <c r="F1558" s="91" t="n">
        <v>62902000</v>
      </c>
      <c r="G1558" s="91" t="n">
        <v>1801</v>
      </c>
      <c r="H1558" s="92" t="n">
        <v>1776000</v>
      </c>
      <c r="I1558" s="91" t="inlineStr">
        <is>
          <t>7월 콜 위탁 수수료(건별)</t>
        </is>
      </c>
      <c r="J1558" s="91" t="inlineStr">
        <is>
          <t>V10015</t>
        </is>
      </c>
      <c r="K1558" s="91" t="inlineStr">
        <is>
          <t>J콜센터</t>
        </is>
      </c>
      <c r="M1558" s="9">
        <f>IF($A1558="","",VALUE($A1558&amp;"")*12+VALUE($B1558&amp;""))</f>
        <v/>
      </c>
      <c r="N1558" s="63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3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3">
        <f>IF($A1558="","",IF(COUNTIF(변동분석!$E$7:$E$506,O1558)&gt;0,"Y","N"))</f>
        <v/>
      </c>
      <c r="W1558" s="63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3">
        <f>IF($A1558="","",IFERROR(INDEX(계정매핑!$E$5:$E$504,MATCH($F1558&amp;"",계정매핑!$A$5:$A$504,0))&amp;"","공통비"))</f>
        <v/>
      </c>
      <c r="AF1558" s="63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45864</v>
      </c>
      <c r="E1559" s="91" t="inlineStr">
        <is>
          <t>KR</t>
        </is>
      </c>
      <c r="F1559" s="91" t="n">
        <v>63501000</v>
      </c>
      <c r="G1559" s="91" t="n">
        <v>1901</v>
      </c>
      <c r="H1559" s="92" t="n">
        <v>276136000</v>
      </c>
      <c r="I1559" s="91" t="inlineStr">
        <is>
          <t>7월 모집수수료 - AA보험대리점</t>
        </is>
      </c>
      <c r="J1559" s="91" t="inlineStr">
        <is>
          <t>V10032</t>
        </is>
      </c>
      <c r="K1559" s="91" t="inlineStr">
        <is>
          <t>AA보험대리점</t>
        </is>
      </c>
      <c r="M1559" s="9">
        <f>IF($A1559="","",VALUE($A1559&amp;"")*12+VALUE($B1559&amp;""))</f>
        <v/>
      </c>
      <c r="N1559" s="63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3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3">
        <f>IF($A1559="","",IF(COUNTIF(변동분석!$E$7:$E$506,O1559)&gt;0,"Y","N"))</f>
        <v/>
      </c>
      <c r="W1559" s="63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3">
        <f>IF($A1559="","",IFERROR(INDEX(계정매핑!$E$5:$E$504,MATCH($F1559&amp;"",계정매핑!$A$5:$A$504,0))&amp;"","공통비"))</f>
        <v/>
      </c>
      <c r="AF1559" s="63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45865</v>
      </c>
      <c r="E1560" s="91" t="inlineStr">
        <is>
          <t>KR</t>
        </is>
      </c>
      <c r="F1560" s="91" t="n">
        <v>62102000</v>
      </c>
      <c r="G1560" s="91" t="n">
        <v>1502</v>
      </c>
      <c r="H1560" s="92" t="n">
        <v>199000</v>
      </c>
      <c r="I1560" s="91" t="inlineStr">
        <is>
          <t>7월 해외출장 - N호텔</t>
        </is>
      </c>
      <c r="J1560" s="91" t="inlineStr">
        <is>
          <t>V10008</t>
        </is>
      </c>
      <c r="K1560" s="91" t="inlineStr">
        <is>
          <t>N호텔</t>
        </is>
      </c>
      <c r="M1560" s="9">
        <f>IF($A1560="","",VALUE($A1560&amp;"")*12+VALUE($B1560&amp;""))</f>
        <v/>
      </c>
      <c r="N1560" s="63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3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3">
        <f>IF($A1560="","",IF(COUNTIF(변동분석!$E$7:$E$506,O1560)&gt;0,"Y","N"))</f>
        <v/>
      </c>
      <c r="W1560" s="63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3">
        <f>IF($A1560="","",IFERROR(INDEX(계정매핑!$E$5:$E$504,MATCH($F1560&amp;"",계정매핑!$A$5:$A$504,0))&amp;"","공통비"))</f>
        <v/>
      </c>
      <c r="AF1560" s="63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45865</v>
      </c>
      <c r="E1561" s="91" t="inlineStr">
        <is>
          <t>KR</t>
        </is>
      </c>
      <c r="F1561" s="91" t="n">
        <v>62102000</v>
      </c>
      <c r="G1561" s="91" t="n">
        <v>1602</v>
      </c>
      <c r="H1561" s="92" t="n">
        <v>332000</v>
      </c>
      <c r="I1561" s="91" t="inlineStr">
        <is>
          <t>7월 해외출장 - M항공</t>
        </is>
      </c>
      <c r="J1561" s="91" t="inlineStr">
        <is>
          <t>V10001</t>
        </is>
      </c>
      <c r="K1561" s="91" t="inlineStr">
        <is>
          <t>M항공</t>
        </is>
      </c>
      <c r="M1561" s="9">
        <f>IF($A1561="","",VALUE($A1561&amp;"")*12+VALUE($B1561&amp;""))</f>
        <v/>
      </c>
      <c r="N1561" s="63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3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3">
        <f>IF($A1561="","",IF(COUNTIF(변동분석!$E$7:$E$506,O1561)&gt;0,"Y","N"))</f>
        <v/>
      </c>
      <c r="W1561" s="63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3">
        <f>IF($A1561="","",IFERROR(INDEX(계정매핑!$E$5:$E$504,MATCH($F1561&amp;"",계정매핑!$A$5:$A$504,0))&amp;"","공통비"))</f>
        <v/>
      </c>
      <c r="AF1561" s="63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45865</v>
      </c>
      <c r="E1562" s="91" t="inlineStr">
        <is>
          <t>KR</t>
        </is>
      </c>
      <c r="F1562" s="91" t="n">
        <v>62102000</v>
      </c>
      <c r="G1562" s="91" t="n">
        <v>1602</v>
      </c>
      <c r="H1562" s="92" t="n">
        <v>260000</v>
      </c>
      <c r="I1562" s="91" t="inlineStr">
        <is>
          <t>7월 해외출장 - N호텔</t>
        </is>
      </c>
      <c r="J1562" s="91" t="inlineStr">
        <is>
          <t>V10008</t>
        </is>
      </c>
      <c r="K1562" s="91" t="inlineStr">
        <is>
          <t>N호텔</t>
        </is>
      </c>
      <c r="M1562" s="9">
        <f>IF($A1562="","",VALUE($A1562&amp;"")*12+VALUE($B1562&amp;""))</f>
        <v/>
      </c>
      <c r="N1562" s="63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3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3">
        <f>IF($A1562="","",IF(COUNTIF(변동분석!$E$7:$E$506,O1562)&gt;0,"Y","N"))</f>
        <v/>
      </c>
      <c r="W1562" s="63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3">
        <f>IF($A1562="","",IFERROR(INDEX(계정매핑!$E$5:$E$504,MATCH($F1562&amp;"",계정매핑!$A$5:$A$504,0))&amp;"","공통비"))</f>
        <v/>
      </c>
      <c r="AF1562" s="63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45865</v>
      </c>
      <c r="E1563" s="91" t="inlineStr">
        <is>
          <t>KR</t>
        </is>
      </c>
      <c r="F1563" s="91" t="n">
        <v>62201000</v>
      </c>
      <c r="G1563" s="91" t="n">
        <v>1201</v>
      </c>
      <c r="H1563" s="92" t="n">
        <v>163000</v>
      </c>
      <c r="I1563" s="91" t="inlineStr">
        <is>
          <t>7월 통신요금 - P통신</t>
        </is>
      </c>
      <c r="J1563" s="91" t="inlineStr">
        <is>
          <t>V10013</t>
        </is>
      </c>
      <c r="K1563" s="91" t="inlineStr">
        <is>
          <t>P통신</t>
        </is>
      </c>
      <c r="M1563" s="9">
        <f>IF($A1563="","",VALUE($A1563&amp;"")*12+VALUE($B1563&amp;""))</f>
        <v/>
      </c>
      <c r="N1563" s="63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3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3">
        <f>IF($A1563="","",IF(COUNTIF(변동분석!$E$7:$E$506,O1563)&gt;0,"Y","N"))</f>
        <v/>
      </c>
      <c r="W1563" s="63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3">
        <f>IF($A1563="","",IFERROR(INDEX(계정매핑!$E$5:$E$504,MATCH($F1563&amp;"",계정매핑!$A$5:$A$504,0))&amp;"","공통비"))</f>
        <v/>
      </c>
      <c r="AF1563" s="63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45865</v>
      </c>
      <c r="E1564" s="91" t="inlineStr">
        <is>
          <t>KR</t>
        </is>
      </c>
      <c r="F1564" s="91" t="n">
        <v>62201000</v>
      </c>
      <c r="G1564" s="91" t="n">
        <v>1401</v>
      </c>
      <c r="H1564" s="92" t="n">
        <v>188000</v>
      </c>
      <c r="I1564" s="91" t="inlineStr">
        <is>
          <t>7월 통신요금 - P통신</t>
        </is>
      </c>
      <c r="J1564" s="91" t="inlineStr">
        <is>
          <t>V10013</t>
        </is>
      </c>
      <c r="K1564" s="91" t="inlineStr">
        <is>
          <t>P통신</t>
        </is>
      </c>
      <c r="M1564" s="9">
        <f>IF($A1564="","",VALUE($A1564&amp;"")*12+VALUE($B1564&amp;""))</f>
        <v/>
      </c>
      <c r="N1564" s="63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3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3">
        <f>IF($A1564="","",IF(COUNTIF(변동분석!$E$7:$E$506,O1564)&gt;0,"Y","N"))</f>
        <v/>
      </c>
      <c r="W1564" s="63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3">
        <f>IF($A1564="","",IFERROR(INDEX(계정매핑!$E$5:$E$504,MATCH($F1564&amp;"",계정매핑!$A$5:$A$504,0))&amp;"","공통비"))</f>
        <v/>
      </c>
      <c r="AF1564" s="63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45865</v>
      </c>
      <c r="E1565" s="91" t="inlineStr">
        <is>
          <t>KR</t>
        </is>
      </c>
      <c r="F1565" s="91" t="n">
        <v>62201000</v>
      </c>
      <c r="G1565" s="91" t="n">
        <v>1701</v>
      </c>
      <c r="H1565" s="92" t="n">
        <v>3702000</v>
      </c>
      <c r="I1565" s="91" t="inlineStr">
        <is>
          <t>7월 통신요금 - O텔레콤</t>
        </is>
      </c>
      <c r="J1565" s="91" t="inlineStr">
        <is>
          <t>V10002</t>
        </is>
      </c>
      <c r="K1565" s="91" t="inlineStr">
        <is>
          <t>O텔레콤</t>
        </is>
      </c>
      <c r="M1565" s="9">
        <f>IF($A1565="","",VALUE($A1565&amp;"")*12+VALUE($B1565&amp;""))</f>
        <v/>
      </c>
      <c r="N1565" s="63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3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3">
        <f>IF($A1565="","",IF(COUNTIF(변동분석!$E$7:$E$506,O1565)&gt;0,"Y","N"))</f>
        <v/>
      </c>
      <c r="W1565" s="63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3">
        <f>IF($A1565="","",IFERROR(INDEX(계정매핑!$E$5:$E$504,MATCH($F1565&amp;"",계정매핑!$A$5:$A$504,0))&amp;"","공통비"))</f>
        <v/>
      </c>
      <c r="AF1565" s="63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45865</v>
      </c>
      <c r="E1566" s="91" t="inlineStr">
        <is>
          <t>KR</t>
        </is>
      </c>
      <c r="F1566" s="91" t="n">
        <v>62301000</v>
      </c>
      <c r="G1566" s="91" t="n">
        <v>1601</v>
      </c>
      <c r="H1566" s="92" t="n">
        <v>222000</v>
      </c>
      <c r="I1566" s="91" t="inlineStr">
        <is>
          <t>7월 소모품 구입 - R문구</t>
        </is>
      </c>
      <c r="J1566" s="91" t="inlineStr">
        <is>
          <t>V10021</t>
        </is>
      </c>
      <c r="K1566" s="91" t="inlineStr">
        <is>
          <t>R문구</t>
        </is>
      </c>
      <c r="M1566" s="9">
        <f>IF($A1566="","",VALUE($A1566&amp;"")*12+VALUE($B1566&amp;""))</f>
        <v/>
      </c>
      <c r="N1566" s="63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3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3">
        <f>IF($A1566="","",IF(COUNTIF(변동분석!$E$7:$E$506,O1566)&gt;0,"Y","N"))</f>
        <v/>
      </c>
      <c r="W1566" s="63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3">
        <f>IF($A1566="","",IFERROR(INDEX(계정매핑!$E$5:$E$504,MATCH($F1566&amp;"",계정매핑!$A$5:$A$504,0))&amp;"","공통비"))</f>
        <v/>
      </c>
      <c r="AF1566" s="63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45865</v>
      </c>
      <c r="E1567" s="91" t="inlineStr">
        <is>
          <t>KR</t>
        </is>
      </c>
      <c r="F1567" s="91" t="n">
        <v>62601000</v>
      </c>
      <c r="G1567" s="91" t="n">
        <v>1101</v>
      </c>
      <c r="H1567" s="92" t="n">
        <v>1124000</v>
      </c>
      <c r="I1567" s="91" t="inlineStr">
        <is>
          <t>7월 업무추진 - (법인카드)</t>
        </is>
      </c>
      <c r="J1567" s="91" t="inlineStr">
        <is>
          <t>V10009</t>
        </is>
      </c>
      <c r="K1567" s="91" t="inlineStr">
        <is>
          <t>(법인카드)</t>
        </is>
      </c>
      <c r="M1567" s="9">
        <f>IF($A1567="","",VALUE($A1567&amp;"")*12+VALUE($B1567&amp;""))</f>
        <v/>
      </c>
      <c r="N1567" s="63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3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3">
        <f>IF($A1567="","",IF(COUNTIF(변동분석!$E$7:$E$506,O1567)&gt;0,"Y","N"))</f>
        <v/>
      </c>
      <c r="W1567" s="63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3">
        <f>IF($A1567="","",IFERROR(INDEX(계정매핑!$E$5:$E$504,MATCH($F1567&amp;"",계정매핑!$A$5:$A$504,0))&amp;"","공통비"))</f>
        <v/>
      </c>
      <c r="AF1567" s="63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45865</v>
      </c>
      <c r="E1568" s="91" t="inlineStr">
        <is>
          <t>KR</t>
        </is>
      </c>
      <c r="F1568" s="91" t="n">
        <v>62901000</v>
      </c>
      <c r="G1568" s="91" t="n">
        <v>1101</v>
      </c>
      <c r="H1568" s="92" t="n">
        <v>4649000</v>
      </c>
      <c r="I1568" s="91" t="inlineStr">
        <is>
          <t>7월 자문 수수료 - K회계법인</t>
        </is>
      </c>
      <c r="J1568" s="91" t="inlineStr">
        <is>
          <t>V10010</t>
        </is>
      </c>
      <c r="K1568" s="91" t="inlineStr">
        <is>
          <t>K회계법인</t>
        </is>
      </c>
      <c r="M1568" s="9">
        <f>IF($A1568="","",VALUE($A1568&amp;"")*12+VALUE($B1568&amp;""))</f>
        <v/>
      </c>
      <c r="N1568" s="63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3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3">
        <f>IF($A1568="","",IF(COUNTIF(변동분석!$E$7:$E$506,O1568)&gt;0,"Y","N"))</f>
        <v/>
      </c>
      <c r="W1568" s="63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3">
        <f>IF($A1568="","",IFERROR(INDEX(계정매핑!$E$5:$E$504,MATCH($F1568&amp;"",계정매핑!$A$5:$A$504,0))&amp;"","공통비"))</f>
        <v/>
      </c>
      <c r="AF1568" s="63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45865</v>
      </c>
      <c r="E1569" s="91" t="inlineStr">
        <is>
          <t>KR</t>
        </is>
      </c>
      <c r="F1569" s="91" t="n">
        <v>62901000</v>
      </c>
      <c r="G1569" s="91" t="n">
        <v>1201</v>
      </c>
      <c r="H1569" s="92" t="n">
        <v>5407000</v>
      </c>
      <c r="I1569" s="91" t="inlineStr">
        <is>
          <t>7월 자문 수수료 - K회계법인</t>
        </is>
      </c>
      <c r="J1569" s="91" t="inlineStr">
        <is>
          <t>V10010</t>
        </is>
      </c>
      <c r="K1569" s="91" t="inlineStr">
        <is>
          <t>K회계법인</t>
        </is>
      </c>
      <c r="M1569" s="9">
        <f>IF($A1569="","",VALUE($A1569&amp;"")*12+VALUE($B1569&amp;""))</f>
        <v/>
      </c>
      <c r="N1569" s="63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3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3">
        <f>IF($A1569="","",IF(COUNTIF(변동분석!$E$7:$E$506,O1569)&gt;0,"Y","N"))</f>
        <v/>
      </c>
      <c r="W1569" s="63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3">
        <f>IF($A1569="","",IFERROR(INDEX(계정매핑!$E$5:$E$504,MATCH($F1569&amp;"",계정매핑!$A$5:$A$504,0))&amp;"","공통비"))</f>
        <v/>
      </c>
      <c r="AF1569" s="63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45865</v>
      </c>
      <c r="E1570" s="91" t="inlineStr">
        <is>
          <t>KR</t>
        </is>
      </c>
      <c r="F1570" s="91" t="n">
        <v>62902000</v>
      </c>
      <c r="G1570" s="91" t="n">
        <v>1801</v>
      </c>
      <c r="H1570" s="92" t="n">
        <v>1827000</v>
      </c>
      <c r="I1570" s="91" t="inlineStr">
        <is>
          <t>7월 콜 위탁 수수료(건별)</t>
        </is>
      </c>
      <c r="J1570" s="91" t="inlineStr">
        <is>
          <t>V10015</t>
        </is>
      </c>
      <c r="K1570" s="91" t="inlineStr">
        <is>
          <t>J콜센터</t>
        </is>
      </c>
      <c r="M1570" s="9">
        <f>IF($A1570="","",VALUE($A1570&amp;"")*12+VALUE($B1570&amp;""))</f>
        <v/>
      </c>
      <c r="N1570" s="63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3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3">
        <f>IF($A1570="","",IF(COUNTIF(변동분석!$E$7:$E$506,O1570)&gt;0,"Y","N"))</f>
        <v/>
      </c>
      <c r="W1570" s="63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3">
        <f>IF($A1570="","",IFERROR(INDEX(계정매핑!$E$5:$E$504,MATCH($F1570&amp;"",계정매핑!$A$5:$A$504,0))&amp;"","공통비"))</f>
        <v/>
      </c>
      <c r="AF1570" s="63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8</v>
      </c>
      <c r="C1571" s="91" t="inlineStr">
        <is>
          <t>5100001567</t>
        </is>
      </c>
      <c r="D1571" s="94" t="n">
        <v>45871</v>
      </c>
      <c r="E1571" s="91" t="inlineStr">
        <is>
          <t>KR</t>
        </is>
      </c>
      <c r="F1571" s="91" t="n">
        <v>62101000</v>
      </c>
      <c r="G1571" s="91" t="n">
        <v>1401</v>
      </c>
      <c r="H1571" s="92" t="n">
        <v>427000</v>
      </c>
      <c r="I1571" s="91" t="inlineStr">
        <is>
          <t>8월 국내출장 - L여행사</t>
        </is>
      </c>
      <c r="J1571" s="91" t="inlineStr">
        <is>
          <t>V10017</t>
        </is>
      </c>
      <c r="K1571" s="91" t="inlineStr">
        <is>
          <t>L여행사</t>
        </is>
      </c>
      <c r="M1571" s="9">
        <f>IF($A1571="","",VALUE($A1571&amp;"")*12+VALUE($B1571&amp;""))</f>
        <v/>
      </c>
      <c r="N1571" s="63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3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3">
        <f>IF($A1571="","",IF(COUNTIF(변동분석!$E$7:$E$506,O1571)&gt;0,"Y","N"))</f>
        <v/>
      </c>
      <c r="W1571" s="63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3">
        <f>IF($A1571="","",IFERROR(INDEX(계정매핑!$E$5:$E$504,MATCH($F1571&amp;"",계정매핑!$A$5:$A$504,0))&amp;"","공통비"))</f>
        <v/>
      </c>
      <c r="AF1571" s="63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8</v>
      </c>
      <c r="C1572" s="91" t="inlineStr">
        <is>
          <t>5100001568</t>
        </is>
      </c>
      <c r="D1572" s="94" t="n">
        <v>45871</v>
      </c>
      <c r="E1572" s="91" t="inlineStr">
        <is>
          <t>KR</t>
        </is>
      </c>
      <c r="F1572" s="91" t="n">
        <v>62101000</v>
      </c>
      <c r="G1572" s="91" t="n">
        <v>1601</v>
      </c>
      <c r="H1572" s="92" t="n">
        <v>1281000</v>
      </c>
      <c r="I1572" s="91" t="inlineStr">
        <is>
          <t>8월 국내출장 - (법인카드)</t>
        </is>
      </c>
      <c r="J1572" s="91" t="inlineStr">
        <is>
          <t>V10009</t>
        </is>
      </c>
      <c r="K1572" s="91" t="inlineStr">
        <is>
          <t>(법인카드)</t>
        </is>
      </c>
      <c r="M1572" s="9">
        <f>IF($A1572="","",VALUE($A1572&amp;"")*12+VALUE($B1572&amp;""))</f>
        <v/>
      </c>
      <c r="N1572" s="63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3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3">
        <f>IF($A1572="","",IF(COUNTIF(변동분석!$E$7:$E$506,O1572)&gt;0,"Y","N"))</f>
        <v/>
      </c>
      <c r="W1572" s="63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3">
        <f>IF($A1572="","",IFERROR(INDEX(계정매핑!$E$5:$E$504,MATCH($F1572&amp;"",계정매핑!$A$5:$A$504,0))&amp;"","공통비"))</f>
        <v/>
      </c>
      <c r="AF1572" s="63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8</v>
      </c>
      <c r="C1573" s="91" t="inlineStr">
        <is>
          <t>5100001569</t>
        </is>
      </c>
      <c r="D1573" s="94" t="n">
        <v>45871</v>
      </c>
      <c r="E1573" s="91" t="inlineStr">
        <is>
          <t>KR</t>
        </is>
      </c>
      <c r="F1573" s="91" t="n">
        <v>62102000</v>
      </c>
      <c r="G1573" s="91" t="n">
        <v>1101</v>
      </c>
      <c r="H1573" s="92" t="n">
        <v>129000</v>
      </c>
      <c r="I1573" s="91" t="inlineStr">
        <is>
          <t>8월 해외출장 - M항공</t>
        </is>
      </c>
      <c r="J1573" s="91" t="inlineStr">
        <is>
          <t>V10001</t>
        </is>
      </c>
      <c r="K1573" s="91" t="inlineStr">
        <is>
          <t>M항공</t>
        </is>
      </c>
      <c r="M1573" s="9">
        <f>IF($A1573="","",VALUE($A1573&amp;"")*12+VALUE($B1573&amp;""))</f>
        <v/>
      </c>
      <c r="N1573" s="63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3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3">
        <f>IF($A1573="","",IF(COUNTIF(변동분석!$E$7:$E$506,O1573)&gt;0,"Y","N"))</f>
        <v/>
      </c>
      <c r="W1573" s="63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3">
        <f>IF($A1573="","",IFERROR(INDEX(계정매핑!$E$5:$E$504,MATCH($F1573&amp;"",계정매핑!$A$5:$A$504,0))&amp;"","공통비"))</f>
        <v/>
      </c>
      <c r="AF1573" s="63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8</v>
      </c>
      <c r="C1574" s="91" t="inlineStr">
        <is>
          <t>5100001570</t>
        </is>
      </c>
      <c r="D1574" s="94" t="n">
        <v>45871</v>
      </c>
      <c r="E1574" s="91" t="inlineStr">
        <is>
          <t>KR</t>
        </is>
      </c>
      <c r="F1574" s="91" t="n">
        <v>62102000</v>
      </c>
      <c r="G1574" s="91" t="n">
        <v>1201</v>
      </c>
      <c r="H1574" s="92" t="n">
        <v>72000</v>
      </c>
      <c r="I1574" s="91" t="inlineStr">
        <is>
          <t>8월 해외출장 - N호텔</t>
        </is>
      </c>
      <c r="J1574" s="91" t="inlineStr">
        <is>
          <t>V10008</t>
        </is>
      </c>
      <c r="K1574" s="91" t="inlineStr">
        <is>
          <t>N호텔</t>
        </is>
      </c>
      <c r="M1574" s="9">
        <f>IF($A1574="","",VALUE($A1574&amp;"")*12+VALUE($B1574&amp;""))</f>
        <v/>
      </c>
      <c r="N1574" s="63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3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3">
        <f>IF($A1574="","",IF(COUNTIF(변동분석!$E$7:$E$506,O1574)&gt;0,"Y","N"))</f>
        <v/>
      </c>
      <c r="W1574" s="63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3">
        <f>IF($A1574="","",IFERROR(INDEX(계정매핑!$E$5:$E$504,MATCH($F1574&amp;"",계정매핑!$A$5:$A$504,0))&amp;"","공통비"))</f>
        <v/>
      </c>
      <c r="AF1574" s="63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8</v>
      </c>
      <c r="C1575" s="91" t="inlineStr">
        <is>
          <t>5100001571</t>
        </is>
      </c>
      <c r="D1575" s="94" t="n">
        <v>45871</v>
      </c>
      <c r="E1575" s="91" t="inlineStr">
        <is>
          <t>KR</t>
        </is>
      </c>
      <c r="F1575" s="91" t="n">
        <v>62102000</v>
      </c>
      <c r="G1575" s="91" t="n">
        <v>1301</v>
      </c>
      <c r="H1575" s="92" t="n">
        <v>84000</v>
      </c>
      <c r="I1575" s="91" t="inlineStr">
        <is>
          <t>8월 해외출장 - N호텔</t>
        </is>
      </c>
      <c r="J1575" s="91" t="inlineStr">
        <is>
          <t>V10008</t>
        </is>
      </c>
      <c r="K1575" s="91" t="inlineStr">
        <is>
          <t>N호텔</t>
        </is>
      </c>
      <c r="M1575" s="9">
        <f>IF($A1575="","",VALUE($A1575&amp;"")*12+VALUE($B1575&amp;""))</f>
        <v/>
      </c>
      <c r="N1575" s="63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3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3">
        <f>IF($A1575="","",IF(COUNTIF(변동분석!$E$7:$E$506,O1575)&gt;0,"Y","N"))</f>
        <v/>
      </c>
      <c r="W1575" s="63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3">
        <f>IF($A1575="","",IFERROR(INDEX(계정매핑!$E$5:$E$504,MATCH($F1575&amp;"",계정매핑!$A$5:$A$504,0))&amp;"","공통비"))</f>
        <v/>
      </c>
      <c r="AF1575" s="63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8</v>
      </c>
      <c r="C1576" s="91" t="inlineStr">
        <is>
          <t>5100001572</t>
        </is>
      </c>
      <c r="D1576" s="94" t="n">
        <v>45871</v>
      </c>
      <c r="E1576" s="91" t="inlineStr">
        <is>
          <t>KR</t>
        </is>
      </c>
      <c r="F1576" s="91" t="n">
        <v>62201000</v>
      </c>
      <c r="G1576" s="91" t="n">
        <v>1801</v>
      </c>
      <c r="H1576" s="92" t="n">
        <v>5151000</v>
      </c>
      <c r="I1576" s="91" t="inlineStr">
        <is>
          <t>8월 통신요금 - O텔레콤</t>
        </is>
      </c>
      <c r="J1576" s="91" t="inlineStr">
        <is>
          <t>V10002</t>
        </is>
      </c>
      <c r="K1576" s="91" t="inlineStr">
        <is>
          <t>O텔레콤</t>
        </is>
      </c>
      <c r="M1576" s="9">
        <f>IF($A1576="","",VALUE($A1576&amp;"")*12+VALUE($B1576&amp;""))</f>
        <v/>
      </c>
      <c r="N1576" s="63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3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3">
        <f>IF($A1576="","",IF(COUNTIF(변동분석!$E$7:$E$506,O1576)&gt;0,"Y","N"))</f>
        <v/>
      </c>
      <c r="W1576" s="63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3">
        <f>IF($A1576="","",IFERROR(INDEX(계정매핑!$E$5:$E$504,MATCH($F1576&amp;"",계정매핑!$A$5:$A$504,0))&amp;"","공통비"))</f>
        <v/>
      </c>
      <c r="AF1576" s="63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8</v>
      </c>
      <c r="C1577" s="91" t="inlineStr">
        <is>
          <t>5100001573</t>
        </is>
      </c>
      <c r="D1577" s="94" t="n">
        <v>45871</v>
      </c>
      <c r="E1577" s="91" t="inlineStr">
        <is>
          <t>KR</t>
        </is>
      </c>
      <c r="F1577" s="91" t="n">
        <v>62501000</v>
      </c>
      <c r="G1577" s="91" t="n">
        <v>1401</v>
      </c>
      <c r="H1577" s="92" t="n">
        <v>135000</v>
      </c>
      <c r="I1577" s="91" t="inlineStr">
        <is>
          <t>8월 회의 다과 - (법인카드)</t>
        </is>
      </c>
      <c r="J1577" s="91" t="inlineStr">
        <is>
          <t>V10009</t>
        </is>
      </c>
      <c r="K1577" s="91" t="inlineStr">
        <is>
          <t>(법인카드)</t>
        </is>
      </c>
      <c r="M1577" s="9">
        <f>IF($A1577="","",VALUE($A1577&amp;"")*12+VALUE($B1577&amp;""))</f>
        <v/>
      </c>
      <c r="N1577" s="63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3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3">
        <f>IF($A1577="","",IF(COUNTIF(변동분석!$E$7:$E$506,O1577)&gt;0,"Y","N"))</f>
        <v/>
      </c>
      <c r="W1577" s="63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3">
        <f>IF($A1577="","",IFERROR(INDEX(계정매핑!$E$5:$E$504,MATCH($F1577&amp;"",계정매핑!$A$5:$A$504,0))&amp;"","공통비"))</f>
        <v/>
      </c>
      <c r="AF1577" s="63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8</v>
      </c>
      <c r="C1578" s="91" t="inlineStr">
        <is>
          <t>5100001574</t>
        </is>
      </c>
      <c r="D1578" s="94" t="n">
        <v>45871</v>
      </c>
      <c r="E1578" s="91" t="inlineStr">
        <is>
          <t>KR</t>
        </is>
      </c>
      <c r="F1578" s="91" t="n">
        <v>62901000</v>
      </c>
      <c r="G1578" s="91" t="n">
        <v>1801</v>
      </c>
      <c r="H1578" s="92" t="n">
        <v>8778000</v>
      </c>
      <c r="I1578" s="91" t="inlineStr">
        <is>
          <t>8월 자문 수수료 - K회계법인</t>
        </is>
      </c>
      <c r="J1578" s="91" t="inlineStr">
        <is>
          <t>V10010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3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3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3">
        <f>IF($A1578="","",IF(COUNTIF(변동분석!$E$7:$E$506,O1578)&gt;0,"Y","N"))</f>
        <v/>
      </c>
      <c r="W1578" s="63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3">
        <f>IF($A1578="","",IFERROR(INDEX(계정매핑!$E$5:$E$504,MATCH($F1578&amp;"",계정매핑!$A$5:$A$504,0))&amp;"","공통비"))</f>
        <v/>
      </c>
      <c r="AF1578" s="63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8</v>
      </c>
      <c r="C1579" s="91" t="inlineStr">
        <is>
          <t>5100001575</t>
        </is>
      </c>
      <c r="D1579" s="94" t="n">
        <v>45871</v>
      </c>
      <c r="E1579" s="91" t="inlineStr">
        <is>
          <t>KR</t>
        </is>
      </c>
      <c r="F1579" s="91" t="n">
        <v>62902000</v>
      </c>
      <c r="G1579" s="91" t="n">
        <v>1801</v>
      </c>
      <c r="H1579" s="92" t="n">
        <v>1787000</v>
      </c>
      <c r="I1579" s="91" t="inlineStr">
        <is>
          <t>8월 콜 위탁 수수료(건별)</t>
        </is>
      </c>
      <c r="J1579" s="91" t="inlineStr">
        <is>
          <t>V10015</t>
        </is>
      </c>
      <c r="K1579" s="91" t="inlineStr">
        <is>
          <t>J콜센터</t>
        </is>
      </c>
      <c r="M1579" s="9">
        <f>IF($A1579="","",VALUE($A1579&amp;"")*12+VALUE($B1579&amp;""))</f>
        <v/>
      </c>
      <c r="N1579" s="63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3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3">
        <f>IF($A1579="","",IF(COUNTIF(변동분석!$E$7:$E$506,O1579)&gt;0,"Y","N"))</f>
        <v/>
      </c>
      <c r="W1579" s="63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3">
        <f>IF($A1579="","",IFERROR(INDEX(계정매핑!$E$5:$E$504,MATCH($F1579&amp;"",계정매핑!$A$5:$A$504,0))&amp;"","공통비"))</f>
        <v/>
      </c>
      <c r="AF1579" s="63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8</v>
      </c>
      <c r="C1580" s="91" t="inlineStr">
        <is>
          <t>5100001576</t>
        </is>
      </c>
      <c r="D1580" s="94" t="n">
        <v>45872</v>
      </c>
      <c r="E1580" s="91" t="inlineStr">
        <is>
          <t>KR</t>
        </is>
      </c>
      <c r="F1580" s="91" t="n">
        <v>62201000</v>
      </c>
      <c r="G1580" s="91" t="n">
        <v>1101</v>
      </c>
      <c r="H1580" s="92" t="n">
        <v>191000</v>
      </c>
      <c r="I1580" s="91" t="inlineStr">
        <is>
          <t>8월 통신요금 - P통신</t>
        </is>
      </c>
      <c r="J1580" s="91" t="inlineStr">
        <is>
          <t>V10013</t>
        </is>
      </c>
      <c r="K1580" s="91" t="inlineStr">
        <is>
          <t>P통신</t>
        </is>
      </c>
      <c r="M1580" s="9">
        <f>IF($A1580="","",VALUE($A1580&amp;"")*12+VALUE($B1580&amp;""))</f>
        <v/>
      </c>
      <c r="N1580" s="63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3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3">
        <f>IF($A1580="","",IF(COUNTIF(변동분석!$E$7:$E$506,O1580)&gt;0,"Y","N"))</f>
        <v/>
      </c>
      <c r="W1580" s="63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3">
        <f>IF($A1580="","",IFERROR(INDEX(계정매핑!$E$5:$E$504,MATCH($F1580&amp;"",계정매핑!$A$5:$A$504,0))&amp;"","공통비"))</f>
        <v/>
      </c>
      <c r="AF1580" s="63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8</v>
      </c>
      <c r="C1581" s="91" t="inlineStr">
        <is>
          <t>5100001577</t>
        </is>
      </c>
      <c r="D1581" s="94" t="n">
        <v>45872</v>
      </c>
      <c r="E1581" s="91" t="inlineStr">
        <is>
          <t>KR</t>
        </is>
      </c>
      <c r="F1581" s="91" t="n">
        <v>62201000</v>
      </c>
      <c r="G1581" s="91" t="n">
        <v>1201</v>
      </c>
      <c r="H1581" s="92" t="n">
        <v>192000</v>
      </c>
      <c r="I1581" s="91" t="inlineStr">
        <is>
          <t>8월 통신요금 - O텔레콤</t>
        </is>
      </c>
      <c r="J1581" s="91" t="inlineStr">
        <is>
          <t>V10002</t>
        </is>
      </c>
      <c r="K1581" s="91" t="inlineStr">
        <is>
          <t>O텔레콤</t>
        </is>
      </c>
      <c r="M1581" s="9">
        <f>IF($A1581="","",VALUE($A1581&amp;"")*12+VALUE($B1581&amp;""))</f>
        <v/>
      </c>
      <c r="N1581" s="63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3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3">
        <f>IF($A1581="","",IF(COUNTIF(변동분석!$E$7:$E$506,O1581)&gt;0,"Y","N"))</f>
        <v/>
      </c>
      <c r="W1581" s="63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3">
        <f>IF($A1581="","",IFERROR(INDEX(계정매핑!$E$5:$E$504,MATCH($F1581&amp;"",계정매핑!$A$5:$A$504,0))&amp;"","공통비"))</f>
        <v/>
      </c>
      <c r="AF1581" s="63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8</v>
      </c>
      <c r="C1582" s="91" t="inlineStr">
        <is>
          <t>5100001578</t>
        </is>
      </c>
      <c r="D1582" s="94" t="n">
        <v>45872</v>
      </c>
      <c r="E1582" s="91" t="inlineStr">
        <is>
          <t>KR</t>
        </is>
      </c>
      <c r="F1582" s="91" t="n">
        <v>62301000</v>
      </c>
      <c r="G1582" s="91" t="n">
        <v>1401</v>
      </c>
      <c r="H1582" s="92" t="n">
        <v>86000</v>
      </c>
      <c r="I1582" s="91" t="inlineStr">
        <is>
          <t>8월 소모품 구입 - Q오피스</t>
        </is>
      </c>
      <c r="J1582" s="91" t="inlineStr">
        <is>
          <t>V10003</t>
        </is>
      </c>
      <c r="K1582" s="91" t="inlineStr">
        <is>
          <t>Q오피스</t>
        </is>
      </c>
      <c r="M1582" s="9">
        <f>IF($A1582="","",VALUE($A1582&amp;"")*12+VALUE($B1582&amp;""))</f>
        <v/>
      </c>
      <c r="N1582" s="63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3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3">
        <f>IF($A1582="","",IF(COUNTIF(변동분석!$E$7:$E$506,O1582)&gt;0,"Y","N"))</f>
        <v/>
      </c>
      <c r="W1582" s="63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3">
        <f>IF($A1582="","",IFERROR(INDEX(계정매핑!$E$5:$E$504,MATCH($F1582&amp;"",계정매핑!$A$5:$A$504,0))&amp;"","공통비"))</f>
        <v/>
      </c>
      <c r="AF1582" s="63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8</v>
      </c>
      <c r="C1583" s="91" t="inlineStr">
        <is>
          <t>5100001579</t>
        </is>
      </c>
      <c r="D1583" s="94" t="n">
        <v>45872</v>
      </c>
      <c r="E1583" s="91" t="inlineStr">
        <is>
          <t>KR</t>
        </is>
      </c>
      <c r="F1583" s="91" t="n">
        <v>62501000</v>
      </c>
      <c r="G1583" s="91" t="n">
        <v>1501</v>
      </c>
      <c r="H1583" s="92" t="n">
        <v>478000</v>
      </c>
      <c r="I1583" s="91" t="inlineStr">
        <is>
          <t>8월 회의 다과 - T케이터링</t>
        </is>
      </c>
      <c r="J1583" s="91" t="inlineStr">
        <is>
          <t>V10005</t>
        </is>
      </c>
      <c r="K1583" s="91" t="inlineStr">
        <is>
          <t>T케이터링</t>
        </is>
      </c>
      <c r="M1583" s="9">
        <f>IF($A1583="","",VALUE($A1583&amp;"")*12+VALUE($B1583&amp;""))</f>
        <v/>
      </c>
      <c r="N1583" s="63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3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3">
        <f>IF($A1583="","",IF(COUNTIF(변동분석!$E$7:$E$506,O1583)&gt;0,"Y","N"))</f>
        <v/>
      </c>
      <c r="W1583" s="63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3">
        <f>IF($A1583="","",IFERROR(INDEX(계정매핑!$E$5:$E$504,MATCH($F1583&amp;"",계정매핑!$A$5:$A$504,0))&amp;"","공통비"))</f>
        <v/>
      </c>
      <c r="AF1583" s="63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8</v>
      </c>
      <c r="C1584" s="91" t="inlineStr">
        <is>
          <t>5100001580</t>
        </is>
      </c>
      <c r="D1584" s="94" t="n">
        <v>45872</v>
      </c>
      <c r="E1584" s="91" t="inlineStr">
        <is>
          <t>KR</t>
        </is>
      </c>
      <c r="F1584" s="91" t="n">
        <v>62501000</v>
      </c>
      <c r="G1584" s="91" t="n">
        <v>1501</v>
      </c>
      <c r="H1584" s="92" t="n">
        <v>259000</v>
      </c>
      <c r="I1584" s="91" t="inlineStr">
        <is>
          <t>8월 회의 다과 - T케이터링</t>
        </is>
      </c>
      <c r="J1584" s="91" t="inlineStr">
        <is>
          <t>V10005</t>
        </is>
      </c>
      <c r="K1584" s="91" t="inlineStr">
        <is>
          <t>T케이터링</t>
        </is>
      </c>
      <c r="M1584" s="9">
        <f>IF($A1584="","",VALUE($A1584&amp;"")*12+VALUE($B1584&amp;""))</f>
        <v/>
      </c>
      <c r="N1584" s="63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3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3">
        <f>IF($A1584="","",IF(COUNTIF(변동분석!$E$7:$E$506,O1584)&gt;0,"Y","N"))</f>
        <v/>
      </c>
      <c r="W1584" s="63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3">
        <f>IF($A1584="","",IFERROR(INDEX(계정매핑!$E$5:$E$504,MATCH($F1584&amp;"",계정매핑!$A$5:$A$504,0))&amp;"","공통비"))</f>
        <v/>
      </c>
      <c r="AF1584" s="63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8</v>
      </c>
      <c r="C1585" s="91" t="inlineStr">
        <is>
          <t>5100001581</t>
        </is>
      </c>
      <c r="D1585" s="94" t="n">
        <v>45872</v>
      </c>
      <c r="E1585" s="91" t="inlineStr">
        <is>
          <t>KR</t>
        </is>
      </c>
      <c r="F1585" s="91" t="n">
        <v>63001000</v>
      </c>
      <c r="G1585" s="91" t="n">
        <v>1701</v>
      </c>
      <c r="H1585" s="92" t="n">
        <v>26380000</v>
      </c>
      <c r="I1585" s="91" t="inlineStr">
        <is>
          <t>8월 SW 유지보수 - Y소프트</t>
        </is>
      </c>
      <c r="J1585" s="91" t="inlineStr">
        <is>
          <t>V10016</t>
        </is>
      </c>
      <c r="K1585" s="91" t="inlineStr">
        <is>
          <t>Y소프트</t>
        </is>
      </c>
      <c r="M1585" s="9">
        <f>IF($A1585="","",VALUE($A1585&amp;"")*12+VALUE($B1585&amp;""))</f>
        <v/>
      </c>
      <c r="N1585" s="63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3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3">
        <f>IF($A1585="","",IF(COUNTIF(변동분석!$E$7:$E$506,O1585)&gt;0,"Y","N"))</f>
        <v/>
      </c>
      <c r="W1585" s="63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3">
        <f>IF($A1585="","",IFERROR(INDEX(계정매핑!$E$5:$E$504,MATCH($F1585&amp;"",계정매핑!$A$5:$A$504,0))&amp;"","공통비"))</f>
        <v/>
      </c>
      <c r="AF1585" s="63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8</v>
      </c>
      <c r="C1586" s="91" t="inlineStr">
        <is>
          <t>5100001582</t>
        </is>
      </c>
      <c r="D1586" s="94" t="n">
        <v>45873</v>
      </c>
      <c r="E1586" s="91" t="inlineStr">
        <is>
          <t>KR</t>
        </is>
      </c>
      <c r="F1586" s="91" t="n">
        <v>62101000</v>
      </c>
      <c r="G1586" s="91" t="n">
        <v>1201</v>
      </c>
      <c r="H1586" s="92" t="n">
        <v>260000</v>
      </c>
      <c r="I1586" s="91" t="inlineStr">
        <is>
          <t>8월 국내출장 - M항공</t>
        </is>
      </c>
      <c r="J1586" s="91" t="inlineStr">
        <is>
          <t>V10001</t>
        </is>
      </c>
      <c r="K1586" s="91" t="inlineStr">
        <is>
          <t>M항공</t>
        </is>
      </c>
      <c r="M1586" s="9">
        <f>IF($A1586="","",VALUE($A1586&amp;"")*12+VALUE($B1586&amp;""))</f>
        <v/>
      </c>
      <c r="N1586" s="63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3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3">
        <f>IF($A1586="","",IF(COUNTIF(변동분석!$E$7:$E$506,O1586)&gt;0,"Y","N"))</f>
        <v/>
      </c>
      <c r="W1586" s="63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3">
        <f>IF($A1586="","",IFERROR(INDEX(계정매핑!$E$5:$E$504,MATCH($F1586&amp;"",계정매핑!$A$5:$A$504,0))&amp;"","공통비"))</f>
        <v/>
      </c>
      <c r="AF1586" s="63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8</v>
      </c>
      <c r="C1587" s="91" t="inlineStr">
        <is>
          <t>5100001583</t>
        </is>
      </c>
      <c r="D1587" s="94" t="n">
        <v>45873</v>
      </c>
      <c r="E1587" s="91" t="inlineStr">
        <is>
          <t>KR</t>
        </is>
      </c>
      <c r="F1587" s="91" t="n">
        <v>62102000</v>
      </c>
      <c r="G1587" s="91" t="n">
        <v>1601</v>
      </c>
      <c r="H1587" s="92" t="n">
        <v>324000</v>
      </c>
      <c r="I1587" s="91" t="inlineStr">
        <is>
          <t>8월 해외출장 - N호텔</t>
        </is>
      </c>
      <c r="J1587" s="91" t="inlineStr">
        <is>
          <t>V10008</t>
        </is>
      </c>
      <c r="K1587" s="91" t="inlineStr">
        <is>
          <t>N호텔</t>
        </is>
      </c>
      <c r="M1587" s="9">
        <f>IF($A1587="","",VALUE($A1587&amp;"")*12+VALUE($B1587&amp;""))</f>
        <v/>
      </c>
      <c r="N1587" s="63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3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3">
        <f>IF($A1587="","",IF(COUNTIF(변동분석!$E$7:$E$506,O1587)&gt;0,"Y","N"))</f>
        <v/>
      </c>
      <c r="W1587" s="63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3">
        <f>IF($A1587="","",IFERROR(INDEX(계정매핑!$E$5:$E$504,MATCH($F1587&amp;"",계정매핑!$A$5:$A$504,0))&amp;"","공통비"))</f>
        <v/>
      </c>
      <c r="AF1587" s="63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8</v>
      </c>
      <c r="C1588" s="91" t="inlineStr">
        <is>
          <t>5100001584</t>
        </is>
      </c>
      <c r="D1588" s="94" t="n">
        <v>45873</v>
      </c>
      <c r="E1588" s="91" t="inlineStr">
        <is>
          <t>KR</t>
        </is>
      </c>
      <c r="F1588" s="91" t="n">
        <v>62102000</v>
      </c>
      <c r="G1588" s="91" t="n">
        <v>1701</v>
      </c>
      <c r="H1588" s="92" t="n">
        <v>101000</v>
      </c>
      <c r="I1588" s="91" t="inlineStr">
        <is>
          <t>8월 해외출장 - N호텔</t>
        </is>
      </c>
      <c r="J1588" s="91" t="inlineStr">
        <is>
          <t>V10008</t>
        </is>
      </c>
      <c r="K1588" s="91" t="inlineStr">
        <is>
          <t>N호텔</t>
        </is>
      </c>
      <c r="M1588" s="9">
        <f>IF($A1588="","",VALUE($A1588&amp;"")*12+VALUE($B1588&amp;""))</f>
        <v/>
      </c>
      <c r="N1588" s="63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3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3">
        <f>IF($A1588="","",IF(COUNTIF(변동분석!$E$7:$E$506,O1588)&gt;0,"Y","N"))</f>
        <v/>
      </c>
      <c r="W1588" s="63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3">
        <f>IF($A1588="","",IFERROR(INDEX(계정매핑!$E$5:$E$504,MATCH($F1588&amp;"",계정매핑!$A$5:$A$504,0))&amp;"","공통비"))</f>
        <v/>
      </c>
      <c r="AF1588" s="63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8</v>
      </c>
      <c r="C1589" s="91" t="inlineStr">
        <is>
          <t>5100001585</t>
        </is>
      </c>
      <c r="D1589" s="94" t="n">
        <v>45873</v>
      </c>
      <c r="E1589" s="91" t="inlineStr">
        <is>
          <t>KR</t>
        </is>
      </c>
      <c r="F1589" s="91" t="n">
        <v>62301000</v>
      </c>
      <c r="G1589" s="91" t="n">
        <v>1301</v>
      </c>
      <c r="H1589" s="92" t="n">
        <v>120000</v>
      </c>
      <c r="I1589" s="91" t="inlineStr">
        <is>
          <t>8월 소모품 구입 - R문구</t>
        </is>
      </c>
      <c r="J1589" s="91" t="inlineStr">
        <is>
          <t>V10021</t>
        </is>
      </c>
      <c r="K1589" s="91" t="inlineStr">
        <is>
          <t>R문구</t>
        </is>
      </c>
      <c r="M1589" s="9">
        <f>IF($A1589="","",VALUE($A1589&amp;"")*12+VALUE($B1589&amp;""))</f>
        <v/>
      </c>
      <c r="N1589" s="63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3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3">
        <f>IF($A1589="","",IF(COUNTIF(변동분석!$E$7:$E$506,O1589)&gt;0,"Y","N"))</f>
        <v/>
      </c>
      <c r="W1589" s="63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3">
        <f>IF($A1589="","",IFERROR(INDEX(계정매핑!$E$5:$E$504,MATCH($F1589&amp;"",계정매핑!$A$5:$A$504,0))&amp;"","공통비"))</f>
        <v/>
      </c>
      <c r="AF1589" s="63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8</v>
      </c>
      <c r="C1590" s="91" t="inlineStr">
        <is>
          <t>5100001586</t>
        </is>
      </c>
      <c r="D1590" s="94" t="n">
        <v>45873</v>
      </c>
      <c r="E1590" s="91" t="inlineStr">
        <is>
          <t>KR</t>
        </is>
      </c>
      <c r="F1590" s="91" t="n">
        <v>62301000</v>
      </c>
      <c r="G1590" s="91" t="n">
        <v>1801</v>
      </c>
      <c r="H1590" s="92" t="n">
        <v>373000</v>
      </c>
      <c r="I1590" s="91" t="inlineStr">
        <is>
          <t>8월 소모품 구입 - Q오피스</t>
        </is>
      </c>
      <c r="J1590" s="91" t="inlineStr">
        <is>
          <t>V10003</t>
        </is>
      </c>
      <c r="K1590" s="91" t="inlineStr">
        <is>
          <t>Q오피스</t>
        </is>
      </c>
      <c r="M1590" s="9">
        <f>IF($A1590="","",VALUE($A1590&amp;"")*12+VALUE($B1590&amp;""))</f>
        <v/>
      </c>
      <c r="N1590" s="63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3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3">
        <f>IF($A1590="","",IF(COUNTIF(변동분석!$E$7:$E$506,O1590)&gt;0,"Y","N"))</f>
        <v/>
      </c>
      <c r="W1590" s="63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3">
        <f>IF($A1590="","",IFERROR(INDEX(계정매핑!$E$5:$E$504,MATCH($F1590&amp;"",계정매핑!$A$5:$A$504,0))&amp;"","공통비"))</f>
        <v/>
      </c>
      <c r="AF1590" s="63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8</v>
      </c>
      <c r="C1591" s="91" t="inlineStr">
        <is>
          <t>5100001587</t>
        </is>
      </c>
      <c r="D1591" s="94" t="n">
        <v>45873</v>
      </c>
      <c r="E1591" s="91" t="inlineStr">
        <is>
          <t>KR</t>
        </is>
      </c>
      <c r="F1591" s="91" t="n">
        <v>62501000</v>
      </c>
      <c r="G1591" s="91" t="n">
        <v>1501</v>
      </c>
      <c r="H1591" s="92" t="n">
        <v>308000</v>
      </c>
      <c r="I1591" s="91" t="inlineStr">
        <is>
          <t>8월 회의 다과 - (법인카드)</t>
        </is>
      </c>
      <c r="J1591" s="91" t="inlineStr">
        <is>
          <t>V10009</t>
        </is>
      </c>
      <c r="K1591" s="91" t="inlineStr">
        <is>
          <t>(법인카드)</t>
        </is>
      </c>
      <c r="M1591" s="9">
        <f>IF($A1591="","",VALUE($A1591&amp;"")*12+VALUE($B1591&amp;""))</f>
        <v/>
      </c>
      <c r="N1591" s="63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3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3">
        <f>IF($A1591="","",IF(COUNTIF(변동분석!$E$7:$E$506,O1591)&gt;0,"Y","N"))</f>
        <v/>
      </c>
      <c r="W1591" s="63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3">
        <f>IF($A1591="","",IFERROR(INDEX(계정매핑!$E$5:$E$504,MATCH($F1591&amp;"",계정매핑!$A$5:$A$504,0))&amp;"","공통비"))</f>
        <v/>
      </c>
      <c r="AF1591" s="63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8</v>
      </c>
      <c r="C1592" s="91" t="inlineStr">
        <is>
          <t>5100001588</t>
        </is>
      </c>
      <c r="D1592" s="94" t="n">
        <v>45873</v>
      </c>
      <c r="E1592" s="91" t="inlineStr">
        <is>
          <t>KR</t>
        </is>
      </c>
      <c r="F1592" s="91" t="n">
        <v>62901000</v>
      </c>
      <c r="G1592" s="91" t="n">
        <v>1201</v>
      </c>
      <c r="H1592" s="92" t="n">
        <v>8214000</v>
      </c>
      <c r="I1592" s="91" t="inlineStr">
        <is>
          <t>8월 자문 수수료 - K회계법인</t>
        </is>
      </c>
      <c r="J1592" s="91" t="inlineStr">
        <is>
          <t>V10010</t>
        </is>
      </c>
      <c r="K1592" s="91" t="inlineStr">
        <is>
          <t>K회계법인</t>
        </is>
      </c>
      <c r="M1592" s="9">
        <f>IF($A1592="","",VALUE($A1592&amp;"")*12+VALUE($B1592&amp;""))</f>
        <v/>
      </c>
      <c r="N1592" s="63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3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3">
        <f>IF($A1592="","",IF(COUNTIF(변동분석!$E$7:$E$506,O1592)&gt;0,"Y","N"))</f>
        <v/>
      </c>
      <c r="W1592" s="63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3">
        <f>IF($A1592="","",IFERROR(INDEX(계정매핑!$E$5:$E$504,MATCH($F1592&amp;"",계정매핑!$A$5:$A$504,0))&amp;"","공통비"))</f>
        <v/>
      </c>
      <c r="AF1592" s="63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8</v>
      </c>
      <c r="C1593" s="91" t="inlineStr">
        <is>
          <t>5100001589</t>
        </is>
      </c>
      <c r="D1593" s="94" t="n">
        <v>45873</v>
      </c>
      <c r="E1593" s="91" t="inlineStr">
        <is>
          <t>KR</t>
        </is>
      </c>
      <c r="F1593" s="91" t="n">
        <v>62901000</v>
      </c>
      <c r="G1593" s="91" t="n">
        <v>1401</v>
      </c>
      <c r="H1593" s="92" t="n">
        <v>6430000</v>
      </c>
      <c r="I1593" s="91" t="inlineStr">
        <is>
          <t>8월 자문 수수료 - K회계법인</t>
        </is>
      </c>
      <c r="J1593" s="91" t="inlineStr">
        <is>
          <t>V10010</t>
        </is>
      </c>
      <c r="K1593" s="91" t="inlineStr">
        <is>
          <t>K회계법인</t>
        </is>
      </c>
      <c r="M1593" s="9">
        <f>IF($A1593="","",VALUE($A1593&amp;"")*12+VALUE($B1593&amp;""))</f>
        <v/>
      </c>
      <c r="N1593" s="63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3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3">
        <f>IF($A1593="","",IF(COUNTIF(변동분석!$E$7:$E$506,O1593)&gt;0,"Y","N"))</f>
        <v/>
      </c>
      <c r="W1593" s="63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3">
        <f>IF($A1593="","",IFERROR(INDEX(계정매핑!$E$5:$E$504,MATCH($F1593&amp;"",계정매핑!$A$5:$A$504,0))&amp;"","공통비"))</f>
        <v/>
      </c>
      <c r="AF1593" s="63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8</v>
      </c>
      <c r="C1594" s="91" t="inlineStr">
        <is>
          <t>5100001590</t>
        </is>
      </c>
      <c r="D1594" s="94" t="n">
        <v>45873</v>
      </c>
      <c r="E1594" s="91" t="inlineStr">
        <is>
          <t>KR</t>
        </is>
      </c>
      <c r="F1594" s="91" t="n">
        <v>62901000</v>
      </c>
      <c r="G1594" s="91" t="n">
        <v>1951</v>
      </c>
      <c r="H1594" s="92" t="n">
        <v>6520000</v>
      </c>
      <c r="I1594" s="91" t="inlineStr">
        <is>
          <t>8월 자문 수수료 - W컨설팅</t>
        </is>
      </c>
      <c r="J1594" s="91" t="inlineStr">
        <is>
          <t>V10006</t>
        </is>
      </c>
      <c r="K1594" s="91" t="inlineStr">
        <is>
          <t>W컨설팅</t>
        </is>
      </c>
      <c r="M1594" s="9">
        <f>IF($A1594="","",VALUE($A1594&amp;"")*12+VALUE($B1594&amp;""))</f>
        <v/>
      </c>
      <c r="N1594" s="63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3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3">
        <f>IF($A1594="","",IF(COUNTIF(변동분석!$E$7:$E$506,O1594)&gt;0,"Y","N"))</f>
        <v/>
      </c>
      <c r="W1594" s="63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3">
        <f>IF($A1594="","",IFERROR(INDEX(계정매핑!$E$5:$E$504,MATCH($F1594&amp;"",계정매핑!$A$5:$A$504,0))&amp;"","공통비"))</f>
        <v/>
      </c>
      <c r="AF1594" s="63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8</v>
      </c>
      <c r="C1595" s="91" t="inlineStr">
        <is>
          <t>5100001591</t>
        </is>
      </c>
      <c r="D1595" s="94" t="n">
        <v>45873</v>
      </c>
      <c r="E1595" s="91" t="inlineStr">
        <is>
          <t>KR</t>
        </is>
      </c>
      <c r="F1595" s="91" t="n">
        <v>63001000</v>
      </c>
      <c r="G1595" s="91" t="n">
        <v>1701</v>
      </c>
      <c r="H1595" s="92" t="n">
        <v>27069000</v>
      </c>
      <c r="I1595" s="91" t="inlineStr">
        <is>
          <t>8월 SW 유지보수 - Z시스템</t>
        </is>
      </c>
      <c r="J1595" s="91" t="inlineStr">
        <is>
          <t>V10011</t>
        </is>
      </c>
      <c r="K1595" s="91" t="inlineStr">
        <is>
          <t>Z시스템</t>
        </is>
      </c>
      <c r="M1595" s="9">
        <f>IF($A1595="","",VALUE($A1595&amp;"")*12+VALUE($B1595&amp;""))</f>
        <v/>
      </c>
      <c r="N1595" s="63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3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3">
        <f>IF($A1595="","",IF(COUNTIF(변동분석!$E$7:$E$506,O1595)&gt;0,"Y","N"))</f>
        <v/>
      </c>
      <c r="W1595" s="63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3">
        <f>IF($A1595="","",IFERROR(INDEX(계정매핑!$E$5:$E$504,MATCH($F1595&amp;"",계정매핑!$A$5:$A$504,0))&amp;"","공통비"))</f>
        <v/>
      </c>
      <c r="AF1595" s="63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45873</v>
      </c>
      <c r="E1596" s="91" t="inlineStr">
        <is>
          <t>KR</t>
        </is>
      </c>
      <c r="F1596" s="91" t="n">
        <v>63201000</v>
      </c>
      <c r="G1596" s="91" t="n">
        <v>1602</v>
      </c>
      <c r="H1596" s="92" t="n">
        <v>1796000</v>
      </c>
      <c r="I1596" s="91" t="inlineStr">
        <is>
          <t>8월 차량 유지 - H에너지</t>
        </is>
      </c>
      <c r="J1596" s="91" t="inlineStr">
        <is>
          <t>V10029</t>
        </is>
      </c>
      <c r="K1596" s="91" t="inlineStr">
        <is>
          <t>H에너지</t>
        </is>
      </c>
      <c r="M1596" s="9">
        <f>IF($A1596="","",VALUE($A1596&amp;"")*12+VALUE($B1596&amp;""))</f>
        <v/>
      </c>
      <c r="N1596" s="63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3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3">
        <f>IF($A1596="","",IF(COUNTIF(변동분석!$E$7:$E$506,O1596)&gt;0,"Y","N"))</f>
        <v/>
      </c>
      <c r="W1596" s="63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3">
        <f>IF($A1596="","",IFERROR(INDEX(계정매핑!$E$5:$E$504,MATCH($F1596&amp;"",계정매핑!$A$5:$A$504,0))&amp;"","공통비"))</f>
        <v/>
      </c>
      <c r="AF1596" s="63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45874</v>
      </c>
      <c r="E1597" s="91" t="inlineStr">
        <is>
          <t>KR</t>
        </is>
      </c>
      <c r="F1597" s="91" t="n">
        <v>62101000</v>
      </c>
      <c r="G1597" s="91" t="n">
        <v>1201</v>
      </c>
      <c r="H1597" s="92" t="n">
        <v>273000</v>
      </c>
      <c r="I1597" s="91" t="inlineStr">
        <is>
          <t>8월 국내출장 - L여행사</t>
        </is>
      </c>
      <c r="J1597" s="91" t="inlineStr">
        <is>
          <t>V10017</t>
        </is>
      </c>
      <c r="K1597" s="91" t="inlineStr">
        <is>
          <t>L여행사</t>
        </is>
      </c>
      <c r="M1597" s="9">
        <f>IF($A1597="","",VALUE($A1597&amp;"")*12+VALUE($B1597&amp;""))</f>
        <v/>
      </c>
      <c r="N1597" s="63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3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3">
        <f>IF($A1597="","",IF(COUNTIF(변동분석!$E$7:$E$506,O1597)&gt;0,"Y","N"))</f>
        <v/>
      </c>
      <c r="W1597" s="63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3">
        <f>IF($A1597="","",IFERROR(INDEX(계정매핑!$E$5:$E$504,MATCH($F1597&amp;"",계정매핑!$A$5:$A$504,0))&amp;"","공통비"))</f>
        <v/>
      </c>
      <c r="AF1597" s="63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45874</v>
      </c>
      <c r="E1598" s="91" t="inlineStr">
        <is>
          <t>KR</t>
        </is>
      </c>
      <c r="F1598" s="91" t="n">
        <v>62101000</v>
      </c>
      <c r="G1598" s="91" t="n">
        <v>1502</v>
      </c>
      <c r="H1598" s="92" t="n">
        <v>593000</v>
      </c>
      <c r="I1598" s="91" t="inlineStr">
        <is>
          <t>8월 국내출장 - M항공</t>
        </is>
      </c>
      <c r="J1598" s="91" t="inlineStr">
        <is>
          <t>V10001</t>
        </is>
      </c>
      <c r="K1598" s="91" t="inlineStr">
        <is>
          <t>M항공</t>
        </is>
      </c>
      <c r="M1598" s="9">
        <f>IF($A1598="","",VALUE($A1598&amp;"")*12+VALUE($B1598&amp;""))</f>
        <v/>
      </c>
      <c r="N1598" s="63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3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3">
        <f>IF($A1598="","",IF(COUNTIF(변동분석!$E$7:$E$506,O1598)&gt;0,"Y","N"))</f>
        <v/>
      </c>
      <c r="W1598" s="63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3">
        <f>IF($A1598="","",IFERROR(INDEX(계정매핑!$E$5:$E$504,MATCH($F1598&amp;"",계정매핑!$A$5:$A$504,0))&amp;"","공통비"))</f>
        <v/>
      </c>
      <c r="AF1598" s="63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45874</v>
      </c>
      <c r="E1599" s="91" t="inlineStr">
        <is>
          <t>KR</t>
        </is>
      </c>
      <c r="F1599" s="91" t="n">
        <v>62201000</v>
      </c>
      <c r="G1599" s="91" t="n">
        <v>1501</v>
      </c>
      <c r="H1599" s="92" t="n">
        <v>272000</v>
      </c>
      <c r="I1599" s="91" t="inlineStr">
        <is>
          <t>8월 통신요금 - P통신</t>
        </is>
      </c>
      <c r="J1599" s="91" t="inlineStr">
        <is>
          <t>V10013</t>
        </is>
      </c>
      <c r="K1599" s="91" t="inlineStr">
        <is>
          <t>P통신</t>
        </is>
      </c>
      <c r="M1599" s="9">
        <f>IF($A1599="","",VALUE($A1599&amp;"")*12+VALUE($B1599&amp;""))</f>
        <v/>
      </c>
      <c r="N1599" s="63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3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3">
        <f>IF($A1599="","",IF(COUNTIF(변동분석!$E$7:$E$506,O1599)&gt;0,"Y","N"))</f>
        <v/>
      </c>
      <c r="W1599" s="63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3">
        <f>IF($A1599="","",IFERROR(INDEX(계정매핑!$E$5:$E$504,MATCH($F1599&amp;"",계정매핑!$A$5:$A$504,0))&amp;"","공통비"))</f>
        <v/>
      </c>
      <c r="AF1599" s="63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45874</v>
      </c>
      <c r="E1600" s="91" t="inlineStr">
        <is>
          <t>KR</t>
        </is>
      </c>
      <c r="F1600" s="91" t="n">
        <v>62201000</v>
      </c>
      <c r="G1600" s="91" t="n">
        <v>1951</v>
      </c>
      <c r="H1600" s="92" t="n">
        <v>216000</v>
      </c>
      <c r="I1600" s="91" t="inlineStr">
        <is>
          <t>8월 통신요금 - O텔레콤</t>
        </is>
      </c>
      <c r="J1600" s="91" t="inlineStr">
        <is>
          <t>V10002</t>
        </is>
      </c>
      <c r="K1600" s="91" t="inlineStr">
        <is>
          <t>O텔레콤</t>
        </is>
      </c>
      <c r="M1600" s="9">
        <f>IF($A1600="","",VALUE($A1600&amp;"")*12+VALUE($B1600&amp;""))</f>
        <v/>
      </c>
      <c r="N1600" s="63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3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3">
        <f>IF($A1600="","",IF(COUNTIF(변동분석!$E$7:$E$506,O1600)&gt;0,"Y","N"))</f>
        <v/>
      </c>
      <c r="W1600" s="63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3">
        <f>IF($A1600="","",IFERROR(INDEX(계정매핑!$E$5:$E$504,MATCH($F1600&amp;"",계정매핑!$A$5:$A$504,0))&amp;"","공통비"))</f>
        <v/>
      </c>
      <c r="AF1600" s="63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45874</v>
      </c>
      <c r="E1601" s="91" t="inlineStr">
        <is>
          <t>KR</t>
        </is>
      </c>
      <c r="F1601" s="91" t="n">
        <v>62301000</v>
      </c>
      <c r="G1601" s="91" t="n">
        <v>1701</v>
      </c>
      <c r="H1601" s="92" t="n">
        <v>200000</v>
      </c>
      <c r="I1601" s="91" t="inlineStr">
        <is>
          <t>8월 소모품 구입 - R문구</t>
        </is>
      </c>
      <c r="J1601" s="91" t="inlineStr">
        <is>
          <t>V10021</t>
        </is>
      </c>
      <c r="K1601" s="91" t="inlineStr">
        <is>
          <t>R문구</t>
        </is>
      </c>
      <c r="M1601" s="9">
        <f>IF($A1601="","",VALUE($A1601&amp;"")*12+VALUE($B1601&amp;""))</f>
        <v/>
      </c>
      <c r="N1601" s="63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3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3">
        <f>IF($A1601="","",IF(COUNTIF(변동분석!$E$7:$E$506,O1601)&gt;0,"Y","N"))</f>
        <v/>
      </c>
      <c r="W1601" s="63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3">
        <f>IF($A1601="","",IFERROR(INDEX(계정매핑!$E$5:$E$504,MATCH($F1601&amp;"",계정매핑!$A$5:$A$504,0))&amp;"","공통비"))</f>
        <v/>
      </c>
      <c r="AF1601" s="63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45874</v>
      </c>
      <c r="E1602" s="91" t="inlineStr">
        <is>
          <t>KR</t>
        </is>
      </c>
      <c r="F1602" s="91" t="n">
        <v>62901000</v>
      </c>
      <c r="G1602" s="91" t="n">
        <v>1951</v>
      </c>
      <c r="H1602" s="92" t="n">
        <v>5225000</v>
      </c>
      <c r="I1602" s="91" t="inlineStr">
        <is>
          <t>8월 자문 수수료 - W컨설팅</t>
        </is>
      </c>
      <c r="J1602" s="91" t="inlineStr">
        <is>
          <t>V10006</t>
        </is>
      </c>
      <c r="K1602" s="91" t="inlineStr">
        <is>
          <t>W컨설팅</t>
        </is>
      </c>
      <c r="M1602" s="9">
        <f>IF($A1602="","",VALUE($A1602&amp;"")*12+VALUE($B1602&amp;""))</f>
        <v/>
      </c>
      <c r="N1602" s="63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3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3">
        <f>IF($A1602="","",IF(COUNTIF(변동분석!$E$7:$E$506,O1602)&gt;0,"Y","N"))</f>
        <v/>
      </c>
      <c r="W1602" s="63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3">
        <f>IF($A1602="","",IFERROR(INDEX(계정매핑!$E$5:$E$504,MATCH($F1602&amp;"",계정매핑!$A$5:$A$504,0))&amp;"","공통비"))</f>
        <v/>
      </c>
      <c r="AF1602" s="63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45874</v>
      </c>
      <c r="E1603" s="91" t="inlineStr">
        <is>
          <t>KR</t>
        </is>
      </c>
      <c r="F1603" s="91" t="n">
        <v>62902000</v>
      </c>
      <c r="G1603" s="91" t="n">
        <v>1201</v>
      </c>
      <c r="H1603" s="92" t="n">
        <v>4480000</v>
      </c>
      <c r="I1603" s="91" t="inlineStr">
        <is>
          <t>8월 업무 위탁 수수료 - X서비스</t>
        </is>
      </c>
      <c r="J1603" s="91" t="inlineStr">
        <is>
          <t>V10019</t>
        </is>
      </c>
      <c r="K1603" s="91" t="inlineStr">
        <is>
          <t>X서비스</t>
        </is>
      </c>
      <c r="M1603" s="9">
        <f>IF($A1603="","",VALUE($A1603&amp;"")*12+VALUE($B1603&amp;""))</f>
        <v/>
      </c>
      <c r="N1603" s="63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3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3">
        <f>IF($A1603="","",IF(COUNTIF(변동분석!$E$7:$E$506,O1603)&gt;0,"Y","N"))</f>
        <v/>
      </c>
      <c r="W1603" s="63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3">
        <f>IF($A1603="","",IFERROR(INDEX(계정매핑!$E$5:$E$504,MATCH($F1603&amp;"",계정매핑!$A$5:$A$504,0))&amp;"","공통비"))</f>
        <v/>
      </c>
      <c r="AF1603" s="63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45875</v>
      </c>
      <c r="E1604" s="91" t="inlineStr">
        <is>
          <t>KR</t>
        </is>
      </c>
      <c r="F1604" s="91" t="n">
        <v>62101000</v>
      </c>
      <c r="G1604" s="91" t="n">
        <v>1502</v>
      </c>
      <c r="H1604" s="92" t="n">
        <v>516000</v>
      </c>
      <c r="I1604" s="91" t="inlineStr">
        <is>
          <t>8월 국내출장 - M항공</t>
        </is>
      </c>
      <c r="J1604" s="91" t="inlineStr">
        <is>
          <t>V10001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3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3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3">
        <f>IF($A1604="","",IF(COUNTIF(변동분석!$E$7:$E$506,O1604)&gt;0,"Y","N"))</f>
        <v/>
      </c>
      <c r="W1604" s="63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3">
        <f>IF($A1604="","",IFERROR(INDEX(계정매핑!$E$5:$E$504,MATCH($F1604&amp;"",계정매핑!$A$5:$A$504,0))&amp;"","공통비"))</f>
        <v/>
      </c>
      <c r="AF1604" s="63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45875</v>
      </c>
      <c r="E1605" s="91" t="inlineStr">
        <is>
          <t>KR</t>
        </is>
      </c>
      <c r="F1605" s="91" t="n">
        <v>62501000</v>
      </c>
      <c r="G1605" s="91" t="n">
        <v>1301</v>
      </c>
      <c r="H1605" s="92" t="n">
        <v>199000</v>
      </c>
      <c r="I1605" s="91" t="inlineStr">
        <is>
          <t>8월 회의 다과 - (법인카드)</t>
        </is>
      </c>
      <c r="J1605" s="91" t="inlineStr">
        <is>
          <t>V10009</t>
        </is>
      </c>
      <c r="K1605" s="91" t="inlineStr">
        <is>
          <t>(법인카드)</t>
        </is>
      </c>
      <c r="M1605" s="9">
        <f>IF($A1605="","",VALUE($A1605&amp;"")*12+VALUE($B1605&amp;""))</f>
        <v/>
      </c>
      <c r="N1605" s="63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3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3">
        <f>IF($A1605="","",IF(COUNTIF(변동분석!$E$7:$E$506,O1605)&gt;0,"Y","N"))</f>
        <v/>
      </c>
      <c r="W1605" s="63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3">
        <f>IF($A1605="","",IFERROR(INDEX(계정매핑!$E$5:$E$504,MATCH($F1605&amp;"",계정매핑!$A$5:$A$504,0))&amp;"","공통비"))</f>
        <v/>
      </c>
      <c r="AF1605" s="63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45875</v>
      </c>
      <c r="E1606" s="91" t="inlineStr">
        <is>
          <t>KR</t>
        </is>
      </c>
      <c r="F1606" s="91" t="n">
        <v>62601000</v>
      </c>
      <c r="G1606" s="91" t="n">
        <v>1301</v>
      </c>
      <c r="H1606" s="92" t="n">
        <v>1987000</v>
      </c>
      <c r="I1606" s="91" t="inlineStr">
        <is>
          <t>8월 업무추진 - (법인카드)</t>
        </is>
      </c>
      <c r="J1606" s="91" t="inlineStr">
        <is>
          <t>V10009</t>
        </is>
      </c>
      <c r="K1606" s="91" t="inlineStr">
        <is>
          <t>(법인카드)</t>
        </is>
      </c>
      <c r="M1606" s="9">
        <f>IF($A1606="","",VALUE($A1606&amp;"")*12+VALUE($B1606&amp;""))</f>
        <v/>
      </c>
      <c r="N1606" s="63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3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3">
        <f>IF($A1606="","",IF(COUNTIF(변동분석!$E$7:$E$506,O1606)&gt;0,"Y","N"))</f>
        <v/>
      </c>
      <c r="W1606" s="63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3">
        <f>IF($A1606="","",IFERROR(INDEX(계정매핑!$E$5:$E$504,MATCH($F1606&amp;"",계정매핑!$A$5:$A$504,0))&amp;"","공통비"))</f>
        <v/>
      </c>
      <c r="AF1606" s="63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45875</v>
      </c>
      <c r="E1607" s="91" t="inlineStr">
        <is>
          <t>KR</t>
        </is>
      </c>
      <c r="F1607" s="91" t="n">
        <v>62701000</v>
      </c>
      <c r="G1607" s="91" t="n">
        <v>1501</v>
      </c>
      <c r="H1607" s="92" t="n">
        <v>52546000</v>
      </c>
      <c r="I1607" s="91" t="inlineStr">
        <is>
          <t>8월 광고 집행 - E미디어</t>
        </is>
      </c>
      <c r="J1607" s="91" t="inlineStr">
        <is>
          <t>V10031</t>
        </is>
      </c>
      <c r="K1607" s="91" t="inlineStr">
        <is>
          <t>E미디어</t>
        </is>
      </c>
      <c r="M1607" s="9">
        <f>IF($A1607="","",VALUE($A1607&amp;"")*12+VALUE($B1607&amp;""))</f>
        <v/>
      </c>
      <c r="N1607" s="63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3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3">
        <f>IF($A1607="","",IF(COUNTIF(변동분석!$E$7:$E$506,O1607)&gt;0,"Y","N"))</f>
        <v/>
      </c>
      <c r="W1607" s="63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3">
        <f>IF($A1607="","",IFERROR(INDEX(계정매핑!$E$5:$E$504,MATCH($F1607&amp;"",계정매핑!$A$5:$A$504,0))&amp;"","공통비"))</f>
        <v/>
      </c>
      <c r="AF1607" s="63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45875</v>
      </c>
      <c r="E1608" s="91" t="inlineStr">
        <is>
          <t>KR</t>
        </is>
      </c>
      <c r="F1608" s="91" t="n">
        <v>62902000</v>
      </c>
      <c r="G1608" s="91" t="n">
        <v>1101</v>
      </c>
      <c r="H1608" s="92" t="n">
        <v>1290000</v>
      </c>
      <c r="I1608" s="91" t="inlineStr">
        <is>
          <t>8월 업무 위탁 수수료 - J콜센터</t>
        </is>
      </c>
      <c r="J1608" s="91" t="inlineStr">
        <is>
          <t>V10015</t>
        </is>
      </c>
      <c r="K1608" s="91" t="inlineStr">
        <is>
          <t>J콜센터</t>
        </is>
      </c>
      <c r="M1608" s="9">
        <f>IF($A1608="","",VALUE($A1608&amp;"")*12+VALUE($B1608&amp;""))</f>
        <v/>
      </c>
      <c r="N1608" s="63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3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3">
        <f>IF($A1608="","",IF(COUNTIF(변동분석!$E$7:$E$506,O1608)&gt;0,"Y","N"))</f>
        <v/>
      </c>
      <c r="W1608" s="63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3">
        <f>IF($A1608="","",IFERROR(INDEX(계정매핑!$E$5:$E$504,MATCH($F1608&amp;"",계정매핑!$A$5:$A$504,0))&amp;"","공통비"))</f>
        <v/>
      </c>
      <c r="AF1608" s="63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45876</v>
      </c>
      <c r="E1609" s="91" t="inlineStr">
        <is>
          <t>KR</t>
        </is>
      </c>
      <c r="F1609" s="91" t="n">
        <v>62101000</v>
      </c>
      <c r="G1609" s="91" t="n">
        <v>1101</v>
      </c>
      <c r="H1609" s="92" t="n">
        <v>435000</v>
      </c>
      <c r="I1609" s="91" t="inlineStr">
        <is>
          <t>8월 국내출장 - L여행사</t>
        </is>
      </c>
      <c r="J1609" s="91" t="inlineStr">
        <is>
          <t>V10017</t>
        </is>
      </c>
      <c r="K1609" s="91" t="inlineStr">
        <is>
          <t>L여행사</t>
        </is>
      </c>
      <c r="M1609" s="9">
        <f>IF($A1609="","",VALUE($A1609&amp;"")*12+VALUE($B1609&amp;""))</f>
        <v/>
      </c>
      <c r="N1609" s="63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3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3">
        <f>IF($A1609="","",IF(COUNTIF(변동분석!$E$7:$E$506,O1609)&gt;0,"Y","N"))</f>
        <v/>
      </c>
      <c r="W1609" s="63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3">
        <f>IF($A1609="","",IFERROR(INDEX(계정매핑!$E$5:$E$504,MATCH($F1609&amp;"",계정매핑!$A$5:$A$504,0))&amp;"","공통비"))</f>
        <v/>
      </c>
      <c r="AF1609" s="63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45876</v>
      </c>
      <c r="E1610" s="91" t="inlineStr">
        <is>
          <t>KR</t>
        </is>
      </c>
      <c r="F1610" s="91" t="n">
        <v>62101000</v>
      </c>
      <c r="G1610" s="91" t="n">
        <v>1951</v>
      </c>
      <c r="H1610" s="92" t="n">
        <v>363000</v>
      </c>
      <c r="I1610" s="91" t="inlineStr">
        <is>
          <t>8월 국내출장 - M항공</t>
        </is>
      </c>
      <c r="J1610" s="91" t="inlineStr">
        <is>
          <t>V10001</t>
        </is>
      </c>
      <c r="K1610" s="91" t="inlineStr">
        <is>
          <t>M항공</t>
        </is>
      </c>
      <c r="M1610" s="9">
        <f>IF($A1610="","",VALUE($A1610&amp;"")*12+VALUE($B1610&amp;""))</f>
        <v/>
      </c>
      <c r="N1610" s="63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3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3">
        <f>IF($A1610="","",IF(COUNTIF(변동분석!$E$7:$E$506,O1610)&gt;0,"Y","N"))</f>
        <v/>
      </c>
      <c r="W1610" s="63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3">
        <f>IF($A1610="","",IFERROR(INDEX(계정매핑!$E$5:$E$504,MATCH($F1610&amp;"",계정매핑!$A$5:$A$504,0))&amp;"","공통비"))</f>
        <v/>
      </c>
      <c r="AF1610" s="63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45876</v>
      </c>
      <c r="E1611" s="91" t="inlineStr">
        <is>
          <t>KR</t>
        </is>
      </c>
      <c r="F1611" s="91" t="n">
        <v>62201000</v>
      </c>
      <c r="G1611" s="91" t="n">
        <v>1201</v>
      </c>
      <c r="H1611" s="92" t="n">
        <v>140000</v>
      </c>
      <c r="I1611" s="91" t="inlineStr">
        <is>
          <t>8월 통신요금 - O텔레콤</t>
        </is>
      </c>
      <c r="J1611" s="91" t="inlineStr">
        <is>
          <t>V10002</t>
        </is>
      </c>
      <c r="K1611" s="91" t="inlineStr">
        <is>
          <t>O텔레콤</t>
        </is>
      </c>
      <c r="M1611" s="9">
        <f>IF($A1611="","",VALUE($A1611&amp;"")*12+VALUE($B1611&amp;""))</f>
        <v/>
      </c>
      <c r="N1611" s="63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3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3">
        <f>IF($A1611="","",IF(COUNTIF(변동분석!$E$7:$E$506,O1611)&gt;0,"Y","N"))</f>
        <v/>
      </c>
      <c r="W1611" s="63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3">
        <f>IF($A1611="","",IFERROR(INDEX(계정매핑!$E$5:$E$504,MATCH($F1611&amp;"",계정매핑!$A$5:$A$504,0))&amp;"","공통비"))</f>
        <v/>
      </c>
      <c r="AF1611" s="63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45876</v>
      </c>
      <c r="E1612" s="91" t="inlineStr">
        <is>
          <t>KR</t>
        </is>
      </c>
      <c r="F1612" s="91" t="n">
        <v>62201000</v>
      </c>
      <c r="G1612" s="91" t="n">
        <v>1301</v>
      </c>
      <c r="H1612" s="92" t="n">
        <v>304000</v>
      </c>
      <c r="I1612" s="91" t="inlineStr">
        <is>
          <t>8월 통신요금 - P통신</t>
        </is>
      </c>
      <c r="J1612" s="91" t="inlineStr">
        <is>
          <t>V10013</t>
        </is>
      </c>
      <c r="K1612" s="91" t="inlineStr">
        <is>
          <t>P통신</t>
        </is>
      </c>
      <c r="M1612" s="9">
        <f>IF($A1612="","",VALUE($A1612&amp;"")*12+VALUE($B1612&amp;""))</f>
        <v/>
      </c>
      <c r="N1612" s="63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3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3">
        <f>IF($A1612="","",IF(COUNTIF(변동분석!$E$7:$E$506,O1612)&gt;0,"Y","N"))</f>
        <v/>
      </c>
      <c r="W1612" s="63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3">
        <f>IF($A1612="","",IFERROR(INDEX(계정매핑!$E$5:$E$504,MATCH($F1612&amp;"",계정매핑!$A$5:$A$504,0))&amp;"","공통비"))</f>
        <v/>
      </c>
      <c r="AF1612" s="63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45876</v>
      </c>
      <c r="E1613" s="91" t="inlineStr">
        <is>
          <t>KR</t>
        </is>
      </c>
      <c r="F1613" s="91" t="n">
        <v>62201000</v>
      </c>
      <c r="G1613" s="91" t="n">
        <v>1501</v>
      </c>
      <c r="H1613" s="92" t="n">
        <v>234000</v>
      </c>
      <c r="I1613" s="91" t="inlineStr">
        <is>
          <t>8월 통신요금 - O텔레콤</t>
        </is>
      </c>
      <c r="J1613" s="91" t="inlineStr">
        <is>
          <t>V10002</t>
        </is>
      </c>
      <c r="K1613" s="91" t="inlineStr">
        <is>
          <t>O텔레콤</t>
        </is>
      </c>
      <c r="M1613" s="9">
        <f>IF($A1613="","",VALUE($A1613&amp;"")*12+VALUE($B1613&amp;""))</f>
        <v/>
      </c>
      <c r="N1613" s="63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3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3">
        <f>IF($A1613="","",IF(COUNTIF(변동분석!$E$7:$E$506,O1613)&gt;0,"Y","N"))</f>
        <v/>
      </c>
      <c r="W1613" s="63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3">
        <f>IF($A1613="","",IFERROR(INDEX(계정매핑!$E$5:$E$504,MATCH($F1613&amp;"",계정매핑!$A$5:$A$504,0))&amp;"","공통비"))</f>
        <v/>
      </c>
      <c r="AF1613" s="63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45876</v>
      </c>
      <c r="E1614" s="91" t="inlineStr">
        <is>
          <t>KR</t>
        </is>
      </c>
      <c r="F1614" s="91" t="n">
        <v>62301000</v>
      </c>
      <c r="G1614" s="91" t="n">
        <v>1101</v>
      </c>
      <c r="H1614" s="92" t="n">
        <v>136000</v>
      </c>
      <c r="I1614" s="91" t="inlineStr">
        <is>
          <t>8월 소모품 구입 - Q오피스</t>
        </is>
      </c>
      <c r="J1614" s="91" t="inlineStr">
        <is>
          <t>V10003</t>
        </is>
      </c>
      <c r="K1614" s="91" t="inlineStr">
        <is>
          <t>Q오피스</t>
        </is>
      </c>
      <c r="M1614" s="9">
        <f>IF($A1614="","",VALUE($A1614&amp;"")*12+VALUE($B1614&amp;""))</f>
        <v/>
      </c>
      <c r="N1614" s="63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3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3">
        <f>IF($A1614="","",IF(COUNTIF(변동분석!$E$7:$E$506,O1614)&gt;0,"Y","N"))</f>
        <v/>
      </c>
      <c r="W1614" s="63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3">
        <f>IF($A1614="","",IFERROR(INDEX(계정매핑!$E$5:$E$504,MATCH($F1614&amp;"",계정매핑!$A$5:$A$504,0))&amp;"","공통비"))</f>
        <v/>
      </c>
      <c r="AF1614" s="63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45876</v>
      </c>
      <c r="E1615" s="91" t="inlineStr">
        <is>
          <t>KR</t>
        </is>
      </c>
      <c r="F1615" s="91" t="n">
        <v>62301000</v>
      </c>
      <c r="G1615" s="91" t="n">
        <v>1201</v>
      </c>
      <c r="H1615" s="92" t="n">
        <v>191000</v>
      </c>
      <c r="I1615" s="91" t="inlineStr">
        <is>
          <t>8월 소모품 구입 - R문구</t>
        </is>
      </c>
      <c r="J1615" s="91" t="inlineStr">
        <is>
          <t>V10021</t>
        </is>
      </c>
      <c r="K1615" s="91" t="inlineStr">
        <is>
          <t>R문구</t>
        </is>
      </c>
      <c r="M1615" s="9">
        <f>IF($A1615="","",VALUE($A1615&amp;"")*12+VALUE($B1615&amp;""))</f>
        <v/>
      </c>
      <c r="N1615" s="63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3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3">
        <f>IF($A1615="","",IF(COUNTIF(변동분석!$E$7:$E$506,O1615)&gt;0,"Y","N"))</f>
        <v/>
      </c>
      <c r="W1615" s="63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3">
        <f>IF($A1615="","",IFERROR(INDEX(계정매핑!$E$5:$E$504,MATCH($F1615&amp;"",계정매핑!$A$5:$A$504,0))&amp;"","공통비"))</f>
        <v/>
      </c>
      <c r="AF1615" s="63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45876</v>
      </c>
      <c r="E1616" s="91" t="inlineStr">
        <is>
          <t>KR</t>
        </is>
      </c>
      <c r="F1616" s="91" t="n">
        <v>62401000</v>
      </c>
      <c r="G1616" s="91" t="n">
        <v>1801</v>
      </c>
      <c r="H1616" s="92" t="n">
        <v>2143000</v>
      </c>
      <c r="I1616" s="91" t="inlineStr">
        <is>
          <t>8월 인쇄물 제작 - G인쇄</t>
        </is>
      </c>
      <c r="J1616" s="91" t="inlineStr">
        <is>
          <t>V10004</t>
        </is>
      </c>
      <c r="K1616" s="91" t="inlineStr">
        <is>
          <t>G인쇄</t>
        </is>
      </c>
      <c r="M1616" s="9">
        <f>IF($A1616="","",VALUE($A1616&amp;"")*12+VALUE($B1616&amp;""))</f>
        <v/>
      </c>
      <c r="N1616" s="63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3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3">
        <f>IF($A1616="","",IF(COUNTIF(변동분석!$E$7:$E$506,O1616)&gt;0,"Y","N"))</f>
        <v/>
      </c>
      <c r="W1616" s="63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3">
        <f>IF($A1616="","",IFERROR(INDEX(계정매핑!$E$5:$E$504,MATCH($F1616&amp;"",계정매핑!$A$5:$A$504,0))&amp;"","공통비"))</f>
        <v/>
      </c>
      <c r="AF1616" s="63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45876</v>
      </c>
      <c r="E1617" s="91" t="inlineStr">
        <is>
          <t>KR</t>
        </is>
      </c>
      <c r="F1617" s="91" t="n">
        <v>62501000</v>
      </c>
      <c r="G1617" s="91" t="n">
        <v>1602</v>
      </c>
      <c r="H1617" s="92" t="n">
        <v>672000</v>
      </c>
      <c r="I1617" s="91" t="inlineStr">
        <is>
          <t>8월 회의 다과 - (법인카드)</t>
        </is>
      </c>
      <c r="J1617" s="91" t="inlineStr">
        <is>
          <t>V10009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3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3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3">
        <f>IF($A1617="","",IF(COUNTIF(변동분석!$E$7:$E$506,O1617)&gt;0,"Y","N"))</f>
        <v/>
      </c>
      <c r="W1617" s="63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3">
        <f>IF($A1617="","",IFERROR(INDEX(계정매핑!$E$5:$E$504,MATCH($F1617&amp;"",계정매핑!$A$5:$A$504,0))&amp;"","공통비"))</f>
        <v/>
      </c>
      <c r="AF1617" s="63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45876</v>
      </c>
      <c r="E1618" s="91" t="inlineStr">
        <is>
          <t>KR</t>
        </is>
      </c>
      <c r="F1618" s="91" t="n">
        <v>62701000</v>
      </c>
      <c r="G1618" s="91" t="n">
        <v>1501</v>
      </c>
      <c r="H1618" s="92" t="n">
        <v>42129000</v>
      </c>
      <c r="I1618" s="91" t="inlineStr">
        <is>
          <t>8월 광고 집행 - E미디어</t>
        </is>
      </c>
      <c r="J1618" s="91" t="inlineStr">
        <is>
          <t>V10031</t>
        </is>
      </c>
      <c r="K1618" s="91" t="inlineStr">
        <is>
          <t>E미디어</t>
        </is>
      </c>
      <c r="M1618" s="9">
        <f>IF($A1618="","",VALUE($A1618&amp;"")*12+VALUE($B1618&amp;""))</f>
        <v/>
      </c>
      <c r="N1618" s="63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3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3">
        <f>IF($A1618="","",IF(COUNTIF(변동분석!$E$7:$E$506,O1618)&gt;0,"Y","N"))</f>
        <v/>
      </c>
      <c r="W1618" s="63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3">
        <f>IF($A1618="","",IFERROR(INDEX(계정매핑!$E$5:$E$504,MATCH($F1618&amp;"",계정매핑!$A$5:$A$504,0))&amp;"","공통비"))</f>
        <v/>
      </c>
      <c r="AF1618" s="63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45876</v>
      </c>
      <c r="E1619" s="91" t="inlineStr">
        <is>
          <t>KR</t>
        </is>
      </c>
      <c r="F1619" s="91" t="n">
        <v>62802000</v>
      </c>
      <c r="G1619" s="91" t="n">
        <v>1301</v>
      </c>
      <c r="H1619" s="92" t="n">
        <v>3653000</v>
      </c>
      <c r="I1619" s="91" t="inlineStr">
        <is>
          <t>8월 위탁교육 - I교육원</t>
        </is>
      </c>
      <c r="J1619" s="91" t="inlineStr">
        <is>
          <t>V10018</t>
        </is>
      </c>
      <c r="K1619" s="91" t="inlineStr">
        <is>
          <t>I교육원</t>
        </is>
      </c>
      <c r="M1619" s="9">
        <f>IF($A1619="","",VALUE($A1619&amp;"")*12+VALUE($B1619&amp;""))</f>
        <v/>
      </c>
      <c r="N1619" s="63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3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3">
        <f>IF($A1619="","",IF(COUNTIF(변동분석!$E$7:$E$506,O1619)&gt;0,"Y","N"))</f>
        <v/>
      </c>
      <c r="W1619" s="63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3">
        <f>IF($A1619="","",IFERROR(INDEX(계정매핑!$E$5:$E$504,MATCH($F1619&amp;"",계정매핑!$A$5:$A$504,0))&amp;"","공통비"))</f>
        <v/>
      </c>
      <c r="AF1619" s="63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45876</v>
      </c>
      <c r="E1620" s="91" t="inlineStr">
        <is>
          <t>KR</t>
        </is>
      </c>
      <c r="F1620" s="91" t="n">
        <v>62902000</v>
      </c>
      <c r="G1620" s="91" t="n">
        <v>1101</v>
      </c>
      <c r="H1620" s="92" t="n">
        <v>1289000</v>
      </c>
      <c r="I1620" s="91" t="inlineStr">
        <is>
          <t>8월 업무 위탁 수수료 - X서비스</t>
        </is>
      </c>
      <c r="J1620" s="91" t="inlineStr">
        <is>
          <t>V10019</t>
        </is>
      </c>
      <c r="K1620" s="91" t="inlineStr">
        <is>
          <t>X서비스</t>
        </is>
      </c>
      <c r="M1620" s="9">
        <f>IF($A1620="","",VALUE($A1620&amp;"")*12+VALUE($B1620&amp;""))</f>
        <v/>
      </c>
      <c r="N1620" s="63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3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3">
        <f>IF($A1620="","",IF(COUNTIF(변동분석!$E$7:$E$506,O1620)&gt;0,"Y","N"))</f>
        <v/>
      </c>
      <c r="W1620" s="63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3">
        <f>IF($A1620="","",IFERROR(INDEX(계정매핑!$E$5:$E$504,MATCH($F1620&amp;"",계정매핑!$A$5:$A$504,0))&amp;"","공통비"))</f>
        <v/>
      </c>
      <c r="AF1620" s="63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45876</v>
      </c>
      <c r="E1621" s="91" t="inlineStr">
        <is>
          <t>KR</t>
        </is>
      </c>
      <c r="F1621" s="91" t="n">
        <v>62902000</v>
      </c>
      <c r="G1621" s="91" t="n">
        <v>1951</v>
      </c>
      <c r="H1621" s="92" t="n">
        <v>4439000</v>
      </c>
      <c r="I1621" s="91" t="inlineStr">
        <is>
          <t>8월 업무 위탁 수수료 - J콜센터</t>
        </is>
      </c>
      <c r="J1621" s="91" t="inlineStr">
        <is>
          <t>V10015</t>
        </is>
      </c>
      <c r="K1621" s="91" t="inlineStr">
        <is>
          <t>J콜센터</t>
        </is>
      </c>
      <c r="M1621" s="9">
        <f>IF($A1621="","",VALUE($A1621&amp;"")*12+VALUE($B1621&amp;""))</f>
        <v/>
      </c>
      <c r="N1621" s="63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3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3">
        <f>IF($A1621="","",IF(COUNTIF(변동분석!$E$7:$E$506,O1621)&gt;0,"Y","N"))</f>
        <v/>
      </c>
      <c r="W1621" s="63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3">
        <f>IF($A1621="","",IFERROR(INDEX(계정매핑!$E$5:$E$504,MATCH($F1621&amp;"",계정매핑!$A$5:$A$504,0))&amp;"","공통비"))</f>
        <v/>
      </c>
      <c r="AF1621" s="63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45877</v>
      </c>
      <c r="E1622" s="91" t="inlineStr">
        <is>
          <t>KR</t>
        </is>
      </c>
      <c r="F1622" s="91" t="n">
        <v>62101000</v>
      </c>
      <c r="G1622" s="91" t="n">
        <v>1501</v>
      </c>
      <c r="H1622" s="92" t="n">
        <v>733000</v>
      </c>
      <c r="I1622" s="91" t="inlineStr">
        <is>
          <t>8월 국내출장 - L여행사</t>
        </is>
      </c>
      <c r="J1622" s="91" t="inlineStr">
        <is>
          <t>V10017</t>
        </is>
      </c>
      <c r="K1622" s="91" t="inlineStr">
        <is>
          <t>L여행사</t>
        </is>
      </c>
      <c r="M1622" s="9">
        <f>IF($A1622="","",VALUE($A1622&amp;"")*12+VALUE($B1622&amp;""))</f>
        <v/>
      </c>
      <c r="N1622" s="63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3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3">
        <f>IF($A1622="","",IF(COUNTIF(변동분석!$E$7:$E$506,O1622)&gt;0,"Y","N"))</f>
        <v/>
      </c>
      <c r="W1622" s="63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3">
        <f>IF($A1622="","",IFERROR(INDEX(계정매핑!$E$5:$E$504,MATCH($F1622&amp;"",계정매핑!$A$5:$A$504,0))&amp;"","공통비"))</f>
        <v/>
      </c>
      <c r="AF1622" s="63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45877</v>
      </c>
      <c r="E1623" s="91" t="inlineStr">
        <is>
          <t>KR</t>
        </is>
      </c>
      <c r="F1623" s="91" t="n">
        <v>62102000</v>
      </c>
      <c r="G1623" s="91" t="n">
        <v>1501</v>
      </c>
      <c r="H1623" s="92" t="n">
        <v>153000</v>
      </c>
      <c r="I1623" s="91" t="inlineStr">
        <is>
          <t>8월 해외출장 - M항공</t>
        </is>
      </c>
      <c r="J1623" s="91" t="inlineStr">
        <is>
          <t>V10001</t>
        </is>
      </c>
      <c r="K1623" s="91" t="inlineStr">
        <is>
          <t>M항공</t>
        </is>
      </c>
      <c r="M1623" s="9">
        <f>IF($A1623="","",VALUE($A1623&amp;"")*12+VALUE($B1623&amp;""))</f>
        <v/>
      </c>
      <c r="N1623" s="63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3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3">
        <f>IF($A1623="","",IF(COUNTIF(변동분석!$E$7:$E$506,O1623)&gt;0,"Y","N"))</f>
        <v/>
      </c>
      <c r="W1623" s="63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3">
        <f>IF($A1623="","",IFERROR(INDEX(계정매핑!$E$5:$E$504,MATCH($F1623&amp;"",계정매핑!$A$5:$A$504,0))&amp;"","공통비"))</f>
        <v/>
      </c>
      <c r="AF1623" s="63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45877</v>
      </c>
      <c r="E1624" s="91" t="inlineStr">
        <is>
          <t>KR</t>
        </is>
      </c>
      <c r="F1624" s="91" t="n">
        <v>62102000</v>
      </c>
      <c r="G1624" s="91" t="n">
        <v>1951</v>
      </c>
      <c r="H1624" s="92" t="n">
        <v>126000</v>
      </c>
      <c r="I1624" s="91" t="inlineStr">
        <is>
          <t>8월 해외출장 - M항공</t>
        </is>
      </c>
      <c r="J1624" s="91" t="inlineStr">
        <is>
          <t>V10001</t>
        </is>
      </c>
      <c r="K1624" s="91" t="inlineStr">
        <is>
          <t>M항공</t>
        </is>
      </c>
      <c r="M1624" s="9">
        <f>IF($A1624="","",VALUE($A1624&amp;"")*12+VALUE($B1624&amp;""))</f>
        <v/>
      </c>
      <c r="N1624" s="63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3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3">
        <f>IF($A1624="","",IF(COUNTIF(변동분석!$E$7:$E$506,O1624)&gt;0,"Y","N"))</f>
        <v/>
      </c>
      <c r="W1624" s="63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3">
        <f>IF($A1624="","",IFERROR(INDEX(계정매핑!$E$5:$E$504,MATCH($F1624&amp;"",계정매핑!$A$5:$A$504,0))&amp;"","공통비"))</f>
        <v/>
      </c>
      <c r="AF1624" s="63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45877</v>
      </c>
      <c r="E1625" s="91" t="inlineStr">
        <is>
          <t>KR</t>
        </is>
      </c>
      <c r="F1625" s="91" t="n">
        <v>62301000</v>
      </c>
      <c r="G1625" s="91" t="n">
        <v>1502</v>
      </c>
      <c r="H1625" s="92" t="n">
        <v>131000</v>
      </c>
      <c r="I1625" s="91" t="inlineStr">
        <is>
          <t>8월 소모품 구입 - R문구</t>
        </is>
      </c>
      <c r="J1625" s="91" t="inlineStr">
        <is>
          <t>V10021</t>
        </is>
      </c>
      <c r="K1625" s="91" t="inlineStr">
        <is>
          <t>R문구</t>
        </is>
      </c>
      <c r="M1625" s="9">
        <f>IF($A1625="","",VALUE($A1625&amp;"")*12+VALUE($B1625&amp;""))</f>
        <v/>
      </c>
      <c r="N1625" s="63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3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3">
        <f>IF($A1625="","",IF(COUNTIF(변동분석!$E$7:$E$506,O1625)&gt;0,"Y","N"))</f>
        <v/>
      </c>
      <c r="W1625" s="63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3">
        <f>IF($A1625="","",IFERROR(INDEX(계정매핑!$E$5:$E$504,MATCH($F1625&amp;"",계정매핑!$A$5:$A$504,0))&amp;"","공통비"))</f>
        <v/>
      </c>
      <c r="AF1625" s="63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45877</v>
      </c>
      <c r="E1626" s="91" t="inlineStr">
        <is>
          <t>KR</t>
        </is>
      </c>
      <c r="F1626" s="91" t="n">
        <v>62401000</v>
      </c>
      <c r="G1626" s="91" t="n">
        <v>1502</v>
      </c>
      <c r="H1626" s="92" t="n">
        <v>1653000</v>
      </c>
      <c r="I1626" s="91" t="inlineStr">
        <is>
          <t>8월 인쇄물 제작 - G인쇄</t>
        </is>
      </c>
      <c r="J1626" s="91" t="inlineStr">
        <is>
          <t>V10004</t>
        </is>
      </c>
      <c r="K1626" s="91" t="inlineStr">
        <is>
          <t>G인쇄</t>
        </is>
      </c>
      <c r="M1626" s="9">
        <f>IF($A1626="","",VALUE($A1626&amp;"")*12+VALUE($B1626&amp;""))</f>
        <v/>
      </c>
      <c r="N1626" s="63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3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3">
        <f>IF($A1626="","",IF(COUNTIF(변동분석!$E$7:$E$506,O1626)&gt;0,"Y","N"))</f>
        <v/>
      </c>
      <c r="W1626" s="63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3">
        <f>IF($A1626="","",IFERROR(INDEX(계정매핑!$E$5:$E$504,MATCH($F1626&amp;"",계정매핑!$A$5:$A$504,0))&amp;"","공통비"))</f>
        <v/>
      </c>
      <c r="AF1626" s="63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45877</v>
      </c>
      <c r="E1627" s="91" t="inlineStr">
        <is>
          <t>KR</t>
        </is>
      </c>
      <c r="F1627" s="91" t="n">
        <v>62501000</v>
      </c>
      <c r="G1627" s="91" t="n">
        <v>1101</v>
      </c>
      <c r="H1627" s="92" t="n">
        <v>152000</v>
      </c>
      <c r="I1627" s="91" t="inlineStr">
        <is>
          <t>8월 회의 다과 - (법인카드)</t>
        </is>
      </c>
      <c r="J1627" s="91" t="inlineStr">
        <is>
          <t>V10009</t>
        </is>
      </c>
      <c r="K1627" s="91" t="inlineStr">
        <is>
          <t>(법인카드)</t>
        </is>
      </c>
      <c r="M1627" s="9">
        <f>IF($A1627="","",VALUE($A1627&amp;"")*12+VALUE($B1627&amp;""))</f>
        <v/>
      </c>
      <c r="N1627" s="63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3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3">
        <f>IF($A1627="","",IF(COUNTIF(변동분석!$E$7:$E$506,O1627)&gt;0,"Y","N"))</f>
        <v/>
      </c>
      <c r="W1627" s="63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3">
        <f>IF($A1627="","",IFERROR(INDEX(계정매핑!$E$5:$E$504,MATCH($F1627&amp;"",계정매핑!$A$5:$A$504,0))&amp;"","공통비"))</f>
        <v/>
      </c>
      <c r="AF1627" s="63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45877</v>
      </c>
      <c r="E1628" s="91" t="inlineStr">
        <is>
          <t>KR</t>
        </is>
      </c>
      <c r="F1628" s="91" t="n">
        <v>62501000</v>
      </c>
      <c r="G1628" s="91" t="n">
        <v>1101</v>
      </c>
      <c r="H1628" s="92" t="n">
        <v>216000</v>
      </c>
      <c r="I1628" s="91" t="inlineStr">
        <is>
          <t>8월 회의 다과 - T케이터링</t>
        </is>
      </c>
      <c r="J1628" s="91" t="inlineStr">
        <is>
          <t>V10005</t>
        </is>
      </c>
      <c r="K1628" s="91" t="inlineStr">
        <is>
          <t>T케이터링</t>
        </is>
      </c>
      <c r="M1628" s="9">
        <f>IF($A1628="","",VALUE($A1628&amp;"")*12+VALUE($B1628&amp;""))</f>
        <v/>
      </c>
      <c r="N1628" s="63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3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3">
        <f>IF($A1628="","",IF(COUNTIF(변동분석!$E$7:$E$506,O1628)&gt;0,"Y","N"))</f>
        <v/>
      </c>
      <c r="W1628" s="63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3">
        <f>IF($A1628="","",IFERROR(INDEX(계정매핑!$E$5:$E$504,MATCH($F1628&amp;"",계정매핑!$A$5:$A$504,0))&amp;"","공통비"))</f>
        <v/>
      </c>
      <c r="AF1628" s="63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45877</v>
      </c>
      <c r="E1629" s="91" t="inlineStr">
        <is>
          <t>KR</t>
        </is>
      </c>
      <c r="F1629" s="91" t="n">
        <v>63101000</v>
      </c>
      <c r="G1629" s="91" t="n">
        <v>1602</v>
      </c>
      <c r="H1629" s="92" t="n">
        <v>4547000</v>
      </c>
      <c r="I1629" s="91" t="inlineStr">
        <is>
          <t>8월 사무실 임차료 - BB부동산</t>
        </is>
      </c>
      <c r="J1629" s="91" t="inlineStr">
        <is>
          <t>V10027</t>
        </is>
      </c>
      <c r="K1629" s="91" t="inlineStr">
        <is>
          <t>BB부동산</t>
        </is>
      </c>
      <c r="M1629" s="9">
        <f>IF($A1629="","",VALUE($A1629&amp;"")*12+VALUE($B1629&amp;""))</f>
        <v/>
      </c>
      <c r="N1629" s="63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3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3">
        <f>IF($A1629="","",IF(COUNTIF(변동분석!$E$7:$E$506,O1629)&gt;0,"Y","N"))</f>
        <v/>
      </c>
      <c r="W1629" s="63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3">
        <f>IF($A1629="","",IFERROR(INDEX(계정매핑!$E$5:$E$504,MATCH($F1629&amp;"",계정매핑!$A$5:$A$504,0))&amp;"","공통비"))</f>
        <v/>
      </c>
      <c r="AF1629" s="63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45877</v>
      </c>
      <c r="E1630" s="91" t="inlineStr">
        <is>
          <t>KR</t>
        </is>
      </c>
      <c r="F1630" s="91" t="n">
        <v>63501000</v>
      </c>
      <c r="G1630" s="91" t="n">
        <v>1902</v>
      </c>
      <c r="H1630" s="92" t="n">
        <v>290470000</v>
      </c>
      <c r="I1630" s="91" t="inlineStr">
        <is>
          <t>8월 모집수수료 - AA보험대리점</t>
        </is>
      </c>
      <c r="J1630" s="91" t="inlineStr">
        <is>
          <t>V10032</t>
        </is>
      </c>
      <c r="K1630" s="91" t="inlineStr">
        <is>
          <t>AA보험대리점</t>
        </is>
      </c>
      <c r="M1630" s="9">
        <f>IF($A1630="","",VALUE($A1630&amp;"")*12+VALUE($B1630&amp;""))</f>
        <v/>
      </c>
      <c r="N1630" s="63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3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3">
        <f>IF($A1630="","",IF(COUNTIF(변동분석!$E$7:$E$506,O1630)&gt;0,"Y","N"))</f>
        <v/>
      </c>
      <c r="W1630" s="63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3">
        <f>IF($A1630="","",IFERROR(INDEX(계정매핑!$E$5:$E$504,MATCH($F1630&amp;"",계정매핑!$A$5:$A$504,0))&amp;"","공통비"))</f>
        <v/>
      </c>
      <c r="AF1630" s="63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45878</v>
      </c>
      <c r="E1631" s="91" t="inlineStr">
        <is>
          <t>KR</t>
        </is>
      </c>
      <c r="F1631" s="91" t="n">
        <v>62201000</v>
      </c>
      <c r="G1631" s="91" t="n">
        <v>1701</v>
      </c>
      <c r="H1631" s="92" t="n">
        <v>5926000</v>
      </c>
      <c r="I1631" s="91" t="inlineStr">
        <is>
          <t>8월 통신요금 - O텔레콤</t>
        </is>
      </c>
      <c r="J1631" s="91" t="inlineStr">
        <is>
          <t>V10002</t>
        </is>
      </c>
      <c r="K1631" s="91" t="inlineStr">
        <is>
          <t>O텔레콤</t>
        </is>
      </c>
      <c r="M1631" s="9">
        <f>IF($A1631="","",VALUE($A1631&amp;"")*12+VALUE($B1631&amp;""))</f>
        <v/>
      </c>
      <c r="N1631" s="63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3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3">
        <f>IF($A1631="","",IF(COUNTIF(변동분석!$E$7:$E$506,O1631)&gt;0,"Y","N"))</f>
        <v/>
      </c>
      <c r="W1631" s="63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3">
        <f>IF($A1631="","",IFERROR(INDEX(계정매핑!$E$5:$E$504,MATCH($F1631&amp;"",계정매핑!$A$5:$A$504,0))&amp;"","공통비"))</f>
        <v/>
      </c>
      <c r="AF1631" s="63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45878</v>
      </c>
      <c r="E1632" s="91" t="inlineStr">
        <is>
          <t>KR</t>
        </is>
      </c>
      <c r="F1632" s="91" t="n">
        <v>62301000</v>
      </c>
      <c r="G1632" s="91" t="n">
        <v>1501</v>
      </c>
      <c r="H1632" s="92" t="n">
        <v>251000</v>
      </c>
      <c r="I1632" s="91" t="inlineStr">
        <is>
          <t>8월 소모품 구입 - R문구</t>
        </is>
      </c>
      <c r="J1632" s="91" t="inlineStr">
        <is>
          <t>V10021</t>
        </is>
      </c>
      <c r="K1632" s="91" t="inlineStr">
        <is>
          <t>R문구</t>
        </is>
      </c>
      <c r="M1632" s="9">
        <f>IF($A1632="","",VALUE($A1632&amp;"")*12+VALUE($B1632&amp;""))</f>
        <v/>
      </c>
      <c r="N1632" s="63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3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3">
        <f>IF($A1632="","",IF(COUNTIF(변동분석!$E$7:$E$506,O1632)&gt;0,"Y","N"))</f>
        <v/>
      </c>
      <c r="W1632" s="63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3">
        <f>IF($A1632="","",IFERROR(INDEX(계정매핑!$E$5:$E$504,MATCH($F1632&amp;"",계정매핑!$A$5:$A$504,0))&amp;"","공통비"))</f>
        <v/>
      </c>
      <c r="AF1632" s="63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45878</v>
      </c>
      <c r="E1633" s="91" t="inlineStr">
        <is>
          <t>KR</t>
        </is>
      </c>
      <c r="F1633" s="91" t="n">
        <v>62301000</v>
      </c>
      <c r="G1633" s="91" t="n">
        <v>1701</v>
      </c>
      <c r="H1633" s="92" t="n">
        <v>290000</v>
      </c>
      <c r="I1633" s="91" t="inlineStr">
        <is>
          <t>8월 소모품 구입 - Q오피스</t>
        </is>
      </c>
      <c r="J1633" s="91" t="inlineStr">
        <is>
          <t>V10003</t>
        </is>
      </c>
      <c r="K1633" s="91" t="inlineStr">
        <is>
          <t>Q오피스</t>
        </is>
      </c>
      <c r="M1633" s="9">
        <f>IF($A1633="","",VALUE($A1633&amp;"")*12+VALUE($B1633&amp;""))</f>
        <v/>
      </c>
      <c r="N1633" s="63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3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3">
        <f>IF($A1633="","",IF(COUNTIF(변동분석!$E$7:$E$506,O1633)&gt;0,"Y","N"))</f>
        <v/>
      </c>
      <c r="W1633" s="63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3">
        <f>IF($A1633="","",IFERROR(INDEX(계정매핑!$E$5:$E$504,MATCH($F1633&amp;"",계정매핑!$A$5:$A$504,0))&amp;"","공통비"))</f>
        <v/>
      </c>
      <c r="AF1633" s="63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45878</v>
      </c>
      <c r="E1634" s="91" t="inlineStr">
        <is>
          <t>KR</t>
        </is>
      </c>
      <c r="F1634" s="91" t="n">
        <v>62401000</v>
      </c>
      <c r="G1634" s="91" t="n">
        <v>1401</v>
      </c>
      <c r="H1634" s="92" t="n">
        <v>266000</v>
      </c>
      <c r="I1634" s="91" t="inlineStr">
        <is>
          <t>8월 인쇄물 제작 - G인쇄</t>
        </is>
      </c>
      <c r="J1634" s="91" t="inlineStr">
        <is>
          <t>V10004</t>
        </is>
      </c>
      <c r="K1634" s="91" t="inlineStr">
        <is>
          <t>G인쇄</t>
        </is>
      </c>
      <c r="M1634" s="9">
        <f>IF($A1634="","",VALUE($A1634&amp;"")*12+VALUE($B1634&amp;""))</f>
        <v/>
      </c>
      <c r="N1634" s="63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3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3">
        <f>IF($A1634="","",IF(COUNTIF(변동분석!$E$7:$E$506,O1634)&gt;0,"Y","N"))</f>
        <v/>
      </c>
      <c r="W1634" s="63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3">
        <f>IF($A1634="","",IFERROR(INDEX(계정매핑!$E$5:$E$504,MATCH($F1634&amp;"",계정매핑!$A$5:$A$504,0))&amp;"","공통비"))</f>
        <v/>
      </c>
      <c r="AF1634" s="63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45878</v>
      </c>
      <c r="E1635" s="91" t="inlineStr">
        <is>
          <t>KR</t>
        </is>
      </c>
      <c r="F1635" s="91" t="n">
        <v>62401000</v>
      </c>
      <c r="G1635" s="91" t="n">
        <v>1502</v>
      </c>
      <c r="H1635" s="92" t="n">
        <v>1520000</v>
      </c>
      <c r="I1635" s="91" t="inlineStr">
        <is>
          <t>8월 인쇄물 제작 - G인쇄</t>
        </is>
      </c>
      <c r="J1635" s="91" t="inlineStr">
        <is>
          <t>V10004</t>
        </is>
      </c>
      <c r="K1635" s="91" t="inlineStr">
        <is>
          <t>G인쇄</t>
        </is>
      </c>
      <c r="M1635" s="9">
        <f>IF($A1635="","",VALUE($A1635&amp;"")*12+VALUE($B1635&amp;""))</f>
        <v/>
      </c>
      <c r="N1635" s="63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3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3">
        <f>IF($A1635="","",IF(COUNTIF(변동분석!$E$7:$E$506,O1635)&gt;0,"Y","N"))</f>
        <v/>
      </c>
      <c r="W1635" s="63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3">
        <f>IF($A1635="","",IFERROR(INDEX(계정매핑!$E$5:$E$504,MATCH($F1635&amp;"",계정매핑!$A$5:$A$504,0))&amp;"","공통비"))</f>
        <v/>
      </c>
      <c r="AF1635" s="63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45878</v>
      </c>
      <c r="E1636" s="91" t="inlineStr">
        <is>
          <t>KR</t>
        </is>
      </c>
      <c r="F1636" s="91" t="n">
        <v>62501000</v>
      </c>
      <c r="G1636" s="91" t="n">
        <v>1801</v>
      </c>
      <c r="H1636" s="92" t="n">
        <v>119000</v>
      </c>
      <c r="I1636" s="91" t="inlineStr">
        <is>
          <t>8월 회의 다과 - (법인카드)</t>
        </is>
      </c>
      <c r="J1636" s="91" t="inlineStr">
        <is>
          <t>V10009</t>
        </is>
      </c>
      <c r="K1636" s="91" t="inlineStr">
        <is>
          <t>(법인카드)</t>
        </is>
      </c>
      <c r="M1636" s="9">
        <f>IF($A1636="","",VALUE($A1636&amp;"")*12+VALUE($B1636&amp;""))</f>
        <v/>
      </c>
      <c r="N1636" s="63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3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3">
        <f>IF($A1636="","",IF(COUNTIF(변동분석!$E$7:$E$506,O1636)&gt;0,"Y","N"))</f>
        <v/>
      </c>
      <c r="W1636" s="63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3">
        <f>IF($A1636="","",IFERROR(INDEX(계정매핑!$E$5:$E$504,MATCH($F1636&amp;"",계정매핑!$A$5:$A$504,0))&amp;"","공통비"))</f>
        <v/>
      </c>
      <c r="AF1636" s="63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45878</v>
      </c>
      <c r="E1637" s="91" t="inlineStr">
        <is>
          <t>KR</t>
        </is>
      </c>
      <c r="F1637" s="91" t="n">
        <v>62902000</v>
      </c>
      <c r="G1637" s="91" t="n">
        <v>1801</v>
      </c>
      <c r="H1637" s="92" t="n">
        <v>1776000</v>
      </c>
      <c r="I1637" s="91" t="inlineStr">
        <is>
          <t>8월 콜 위탁 수수료(건별)</t>
        </is>
      </c>
      <c r="J1637" s="91" t="inlineStr">
        <is>
          <t>V10015</t>
        </is>
      </c>
      <c r="K1637" s="91" t="inlineStr">
        <is>
          <t>J콜센터</t>
        </is>
      </c>
      <c r="M1637" s="9">
        <f>IF($A1637="","",VALUE($A1637&amp;"")*12+VALUE($B1637&amp;""))</f>
        <v/>
      </c>
      <c r="N1637" s="63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3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3">
        <f>IF($A1637="","",IF(COUNTIF(변동분석!$E$7:$E$506,O1637)&gt;0,"Y","N"))</f>
        <v/>
      </c>
      <c r="W1637" s="63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3">
        <f>IF($A1637="","",IFERROR(INDEX(계정매핑!$E$5:$E$504,MATCH($F1637&amp;"",계정매핑!$A$5:$A$504,0))&amp;"","공통비"))</f>
        <v/>
      </c>
      <c r="AF1637" s="63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45878</v>
      </c>
      <c r="E1638" s="91" t="inlineStr">
        <is>
          <t>KR</t>
        </is>
      </c>
      <c r="F1638" s="91" t="n">
        <v>63502000</v>
      </c>
      <c r="G1638" s="91" t="n">
        <v>1901</v>
      </c>
      <c r="H1638" s="92" t="n">
        <v>143251000</v>
      </c>
      <c r="I1638" s="91" t="inlineStr">
        <is>
          <t>8월 유지수수료 - (전속설계사)</t>
        </is>
      </c>
      <c r="J1638" s="91" t="inlineStr">
        <is>
          <t>V10020</t>
        </is>
      </c>
      <c r="K1638" s="91" t="inlineStr">
        <is>
          <t>(전속설계사)</t>
        </is>
      </c>
      <c r="M1638" s="9">
        <f>IF($A1638="","",VALUE($A1638&amp;"")*12+VALUE($B1638&amp;""))</f>
        <v/>
      </c>
      <c r="N1638" s="63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3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3">
        <f>IF($A1638="","",IF(COUNTIF(변동분석!$E$7:$E$506,O1638)&gt;0,"Y","N"))</f>
        <v/>
      </c>
      <c r="W1638" s="63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3">
        <f>IF($A1638="","",IFERROR(INDEX(계정매핑!$E$5:$E$504,MATCH($F1638&amp;"",계정매핑!$A$5:$A$504,0))&amp;"","공통비"))</f>
        <v/>
      </c>
      <c r="AF1638" s="63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45879</v>
      </c>
      <c r="E1639" s="91" t="inlineStr">
        <is>
          <t>KR</t>
        </is>
      </c>
      <c r="F1639" s="91" t="n">
        <v>62201000</v>
      </c>
      <c r="G1639" s="91" t="n">
        <v>1201</v>
      </c>
      <c r="H1639" s="92" t="n">
        <v>103000</v>
      </c>
      <c r="I1639" s="91" t="inlineStr">
        <is>
          <t>8월 통신요금 - P통신</t>
        </is>
      </c>
      <c r="J1639" s="91" t="inlineStr">
        <is>
          <t>V10013</t>
        </is>
      </c>
      <c r="K1639" s="91" t="inlineStr">
        <is>
          <t>P통신</t>
        </is>
      </c>
      <c r="M1639" s="9">
        <f>IF($A1639="","",VALUE($A1639&amp;"")*12+VALUE($B1639&amp;""))</f>
        <v/>
      </c>
      <c r="N1639" s="63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3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3">
        <f>IF($A1639="","",IF(COUNTIF(변동분석!$E$7:$E$506,O1639)&gt;0,"Y","N"))</f>
        <v/>
      </c>
      <c r="W1639" s="63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3">
        <f>IF($A1639="","",IFERROR(INDEX(계정매핑!$E$5:$E$504,MATCH($F1639&amp;"",계정매핑!$A$5:$A$504,0))&amp;"","공통비"))</f>
        <v/>
      </c>
      <c r="AF1639" s="63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45879</v>
      </c>
      <c r="E1640" s="91" t="inlineStr">
        <is>
          <t>KR</t>
        </is>
      </c>
      <c r="F1640" s="91" t="n">
        <v>62201000</v>
      </c>
      <c r="G1640" s="91" t="n">
        <v>1401</v>
      </c>
      <c r="H1640" s="92" t="n">
        <v>162000</v>
      </c>
      <c r="I1640" s="91" t="inlineStr">
        <is>
          <t>8월 통신요금 - O텔레콤</t>
        </is>
      </c>
      <c r="J1640" s="91" t="inlineStr">
        <is>
          <t>V10002</t>
        </is>
      </c>
      <c r="K1640" s="91" t="inlineStr">
        <is>
          <t>O텔레콤</t>
        </is>
      </c>
      <c r="M1640" s="9">
        <f>IF($A1640="","",VALUE($A1640&amp;"")*12+VALUE($B1640&amp;""))</f>
        <v/>
      </c>
      <c r="N1640" s="63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3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3">
        <f>IF($A1640="","",IF(COUNTIF(변동분석!$E$7:$E$506,O1640)&gt;0,"Y","N"))</f>
        <v/>
      </c>
      <c r="W1640" s="63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3">
        <f>IF($A1640="","",IFERROR(INDEX(계정매핑!$E$5:$E$504,MATCH($F1640&amp;"",계정매핑!$A$5:$A$504,0))&amp;"","공통비"))</f>
        <v/>
      </c>
      <c r="AF1640" s="63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45879</v>
      </c>
      <c r="E1641" s="91" t="inlineStr">
        <is>
          <t>KR</t>
        </is>
      </c>
      <c r="F1641" s="91" t="n">
        <v>62201000</v>
      </c>
      <c r="G1641" s="91" t="n">
        <v>1401</v>
      </c>
      <c r="H1641" s="92" t="n">
        <v>148000</v>
      </c>
      <c r="I1641" s="91" t="inlineStr">
        <is>
          <t>8월 통신요금 - P통신</t>
        </is>
      </c>
      <c r="J1641" s="91" t="inlineStr">
        <is>
          <t>V10013</t>
        </is>
      </c>
      <c r="K1641" s="91" t="inlineStr">
        <is>
          <t>P통신</t>
        </is>
      </c>
      <c r="M1641" s="9">
        <f>IF($A1641="","",VALUE($A1641&amp;"")*12+VALUE($B1641&amp;""))</f>
        <v/>
      </c>
      <c r="N1641" s="63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3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3">
        <f>IF($A1641="","",IF(COUNTIF(변동분석!$E$7:$E$506,O1641)&gt;0,"Y","N"))</f>
        <v/>
      </c>
      <c r="W1641" s="63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3">
        <f>IF($A1641="","",IFERROR(INDEX(계정매핑!$E$5:$E$504,MATCH($F1641&amp;"",계정매핑!$A$5:$A$504,0))&amp;"","공통비"))</f>
        <v/>
      </c>
      <c r="AF1641" s="63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45879</v>
      </c>
      <c r="E1642" s="91" t="inlineStr">
        <is>
          <t>KR</t>
        </is>
      </c>
      <c r="F1642" s="91" t="n">
        <v>62201000</v>
      </c>
      <c r="G1642" s="91" t="n">
        <v>1951</v>
      </c>
      <c r="H1642" s="92" t="n">
        <v>178000</v>
      </c>
      <c r="I1642" s="91" t="inlineStr">
        <is>
          <t>8월 통신요금 - P통신</t>
        </is>
      </c>
      <c r="J1642" s="91" t="inlineStr">
        <is>
          <t>V10013</t>
        </is>
      </c>
      <c r="K1642" s="91" t="inlineStr">
        <is>
          <t>P통신</t>
        </is>
      </c>
      <c r="M1642" s="9">
        <f>IF($A1642="","",VALUE($A1642&amp;"")*12+VALUE($B1642&amp;""))</f>
        <v/>
      </c>
      <c r="N1642" s="63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3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3">
        <f>IF($A1642="","",IF(COUNTIF(변동분석!$E$7:$E$506,O1642)&gt;0,"Y","N"))</f>
        <v/>
      </c>
      <c r="W1642" s="63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3">
        <f>IF($A1642="","",IFERROR(INDEX(계정매핑!$E$5:$E$504,MATCH($F1642&amp;"",계정매핑!$A$5:$A$504,0))&amp;"","공통비"))</f>
        <v/>
      </c>
      <c r="AF1642" s="63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45879</v>
      </c>
      <c r="E1643" s="91" t="inlineStr">
        <is>
          <t>KR</t>
        </is>
      </c>
      <c r="F1643" s="91" t="n">
        <v>62301000</v>
      </c>
      <c r="G1643" s="91" t="n">
        <v>1201</v>
      </c>
      <c r="H1643" s="92" t="n">
        <v>131000</v>
      </c>
      <c r="I1643" s="91" t="inlineStr">
        <is>
          <t>8월 소모품 구입 - R문구</t>
        </is>
      </c>
      <c r="J1643" s="91" t="inlineStr">
        <is>
          <t>V10021</t>
        </is>
      </c>
      <c r="K1643" s="91" t="inlineStr">
        <is>
          <t>R문구</t>
        </is>
      </c>
      <c r="M1643" s="9">
        <f>IF($A1643="","",VALUE($A1643&amp;"")*12+VALUE($B1643&amp;""))</f>
        <v/>
      </c>
      <c r="N1643" s="63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3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3">
        <f>IF($A1643="","",IF(COUNTIF(변동분석!$E$7:$E$506,O1643)&gt;0,"Y","N"))</f>
        <v/>
      </c>
      <c r="W1643" s="63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3">
        <f>IF($A1643="","",IFERROR(INDEX(계정매핑!$E$5:$E$504,MATCH($F1643&amp;"",계정매핑!$A$5:$A$504,0))&amp;"","공통비"))</f>
        <v/>
      </c>
      <c r="AF1643" s="63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45879</v>
      </c>
      <c r="E1644" s="91" t="inlineStr">
        <is>
          <t>KR</t>
        </is>
      </c>
      <c r="F1644" s="91" t="n">
        <v>62301000</v>
      </c>
      <c r="G1644" s="91" t="n">
        <v>1301</v>
      </c>
      <c r="H1644" s="92" t="n">
        <v>177000</v>
      </c>
      <c r="I1644" s="91" t="inlineStr">
        <is>
          <t>8월 소모품 구입 - Q오피스</t>
        </is>
      </c>
      <c r="J1644" s="91" t="inlineStr">
        <is>
          <t>V10003</t>
        </is>
      </c>
      <c r="K1644" s="91" t="inlineStr">
        <is>
          <t>Q오피스</t>
        </is>
      </c>
      <c r="M1644" s="9">
        <f>IF($A1644="","",VALUE($A1644&amp;"")*12+VALUE($B1644&amp;""))</f>
        <v/>
      </c>
      <c r="N1644" s="63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3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3">
        <f>IF($A1644="","",IF(COUNTIF(변동분석!$E$7:$E$506,O1644)&gt;0,"Y","N"))</f>
        <v/>
      </c>
      <c r="W1644" s="63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3">
        <f>IF($A1644="","",IFERROR(INDEX(계정매핑!$E$5:$E$504,MATCH($F1644&amp;"",계정매핑!$A$5:$A$504,0))&amp;"","공통비"))</f>
        <v/>
      </c>
      <c r="AF1644" s="63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45879</v>
      </c>
      <c r="E1645" s="91" t="inlineStr">
        <is>
          <t>KR</t>
        </is>
      </c>
      <c r="F1645" s="91" t="n">
        <v>62301000</v>
      </c>
      <c r="G1645" s="91" t="n">
        <v>1701</v>
      </c>
      <c r="H1645" s="92" t="n">
        <v>213000</v>
      </c>
      <c r="I1645" s="91" t="inlineStr">
        <is>
          <t>8월 소모품 구입 - Q오피스</t>
        </is>
      </c>
      <c r="J1645" s="91" t="inlineStr">
        <is>
          <t>V10003</t>
        </is>
      </c>
      <c r="K1645" s="91" t="inlineStr">
        <is>
          <t>Q오피스</t>
        </is>
      </c>
      <c r="M1645" s="9">
        <f>IF($A1645="","",VALUE($A1645&amp;"")*12+VALUE($B1645&amp;""))</f>
        <v/>
      </c>
      <c r="N1645" s="63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3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3">
        <f>IF($A1645="","",IF(COUNTIF(변동분석!$E$7:$E$506,O1645)&gt;0,"Y","N"))</f>
        <v/>
      </c>
      <c r="W1645" s="63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3">
        <f>IF($A1645="","",IFERROR(INDEX(계정매핑!$E$5:$E$504,MATCH($F1645&amp;"",계정매핑!$A$5:$A$504,0))&amp;"","공통비"))</f>
        <v/>
      </c>
      <c r="AF1645" s="63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45879</v>
      </c>
      <c r="E1646" s="91" t="inlineStr">
        <is>
          <t>KR</t>
        </is>
      </c>
      <c r="F1646" s="91" t="n">
        <v>62501000</v>
      </c>
      <c r="G1646" s="91" t="n">
        <v>1201</v>
      </c>
      <c r="H1646" s="92" t="n">
        <v>86000</v>
      </c>
      <c r="I1646" s="91" t="inlineStr">
        <is>
          <t>8월 회의 다과 - (법인카드)</t>
        </is>
      </c>
      <c r="J1646" s="91" t="inlineStr">
        <is>
          <t>V10009</t>
        </is>
      </c>
      <c r="K1646" s="91" t="inlineStr">
        <is>
          <t>(법인카드)</t>
        </is>
      </c>
      <c r="M1646" s="9">
        <f>IF($A1646="","",VALUE($A1646&amp;"")*12+VALUE($B1646&amp;""))</f>
        <v/>
      </c>
      <c r="N1646" s="63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3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3">
        <f>IF($A1646="","",IF(COUNTIF(변동분석!$E$7:$E$506,O1646)&gt;0,"Y","N"))</f>
        <v/>
      </c>
      <c r="W1646" s="63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3">
        <f>IF($A1646="","",IFERROR(INDEX(계정매핑!$E$5:$E$504,MATCH($F1646&amp;"",계정매핑!$A$5:$A$504,0))&amp;"","공통비"))</f>
        <v/>
      </c>
      <c r="AF1646" s="63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45880</v>
      </c>
      <c r="E1647" s="91" t="inlineStr">
        <is>
          <t>KR</t>
        </is>
      </c>
      <c r="F1647" s="91" t="n">
        <v>62101000</v>
      </c>
      <c r="G1647" s="91" t="n">
        <v>1301</v>
      </c>
      <c r="H1647" s="92" t="n">
        <v>317000</v>
      </c>
      <c r="I1647" s="91" t="inlineStr">
        <is>
          <t>8월 국내출장 - L여행사</t>
        </is>
      </c>
      <c r="J1647" s="91" t="inlineStr">
        <is>
          <t>V10017</t>
        </is>
      </c>
      <c r="K1647" s="91" t="inlineStr">
        <is>
          <t>L여행사</t>
        </is>
      </c>
      <c r="M1647" s="9">
        <f>IF($A1647="","",VALUE($A1647&amp;"")*12+VALUE($B1647&amp;""))</f>
        <v/>
      </c>
      <c r="N1647" s="63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3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3">
        <f>IF($A1647="","",IF(COUNTIF(변동분석!$E$7:$E$506,O1647)&gt;0,"Y","N"))</f>
        <v/>
      </c>
      <c r="W1647" s="63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3">
        <f>IF($A1647="","",IFERROR(INDEX(계정매핑!$E$5:$E$504,MATCH($F1647&amp;"",계정매핑!$A$5:$A$504,0))&amp;"","공통비"))</f>
        <v/>
      </c>
      <c r="AF1647" s="63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45880</v>
      </c>
      <c r="E1648" s="91" t="inlineStr">
        <is>
          <t>KR</t>
        </is>
      </c>
      <c r="F1648" s="91" t="n">
        <v>62101000</v>
      </c>
      <c r="G1648" s="91" t="n">
        <v>1401</v>
      </c>
      <c r="H1648" s="92" t="n">
        <v>544000</v>
      </c>
      <c r="I1648" s="91" t="inlineStr">
        <is>
          <t>8월 국내출장 - (법인카드)</t>
        </is>
      </c>
      <c r="J1648" s="91" t="inlineStr">
        <is>
          <t>V10009</t>
        </is>
      </c>
      <c r="K1648" s="91" t="inlineStr">
        <is>
          <t>(법인카드)</t>
        </is>
      </c>
      <c r="M1648" s="9">
        <f>IF($A1648="","",VALUE($A1648&amp;"")*12+VALUE($B1648&amp;""))</f>
        <v/>
      </c>
      <c r="N1648" s="63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3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3">
        <f>IF($A1648="","",IF(COUNTIF(변동분석!$E$7:$E$506,O1648)&gt;0,"Y","N"))</f>
        <v/>
      </c>
      <c r="W1648" s="63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3">
        <f>IF($A1648="","",IFERROR(INDEX(계정매핑!$E$5:$E$504,MATCH($F1648&amp;"",계정매핑!$A$5:$A$504,0))&amp;"","공통비"))</f>
        <v/>
      </c>
      <c r="AF1648" s="63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45880</v>
      </c>
      <c r="E1649" s="91" t="inlineStr">
        <is>
          <t>KR</t>
        </is>
      </c>
      <c r="F1649" s="91" t="n">
        <v>62101000</v>
      </c>
      <c r="G1649" s="91" t="n">
        <v>1701</v>
      </c>
      <c r="H1649" s="92" t="n">
        <v>243000</v>
      </c>
      <c r="I1649" s="91" t="inlineStr">
        <is>
          <t>8월 국내출장 - L여행사</t>
        </is>
      </c>
      <c r="J1649" s="91" t="inlineStr">
        <is>
          <t>V10017</t>
        </is>
      </c>
      <c r="K1649" s="91" t="inlineStr">
        <is>
          <t>L여행사</t>
        </is>
      </c>
      <c r="M1649" s="9">
        <f>IF($A1649="","",VALUE($A1649&amp;"")*12+VALUE($B1649&amp;""))</f>
        <v/>
      </c>
      <c r="N1649" s="63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3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3">
        <f>IF($A1649="","",IF(COUNTIF(변동분석!$E$7:$E$506,O1649)&gt;0,"Y","N"))</f>
        <v/>
      </c>
      <c r="W1649" s="63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3">
        <f>IF($A1649="","",IFERROR(INDEX(계정매핑!$E$5:$E$504,MATCH($F1649&amp;"",계정매핑!$A$5:$A$504,0))&amp;"","공통비"))</f>
        <v/>
      </c>
      <c r="AF1649" s="63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45880</v>
      </c>
      <c r="E1650" s="91" t="inlineStr">
        <is>
          <t>KR</t>
        </is>
      </c>
      <c r="F1650" s="91" t="n">
        <v>62101000</v>
      </c>
      <c r="G1650" s="91" t="n">
        <v>1951</v>
      </c>
      <c r="H1650" s="92" t="n">
        <v>351000</v>
      </c>
      <c r="I1650" s="91" t="inlineStr">
        <is>
          <t>8월 국내출장 - (법인카드)</t>
        </is>
      </c>
      <c r="J1650" s="91" t="inlineStr">
        <is>
          <t>V10009</t>
        </is>
      </c>
      <c r="K1650" s="91" t="inlineStr">
        <is>
          <t>(법인카드)</t>
        </is>
      </c>
      <c r="M1650" s="9">
        <f>IF($A1650="","",VALUE($A1650&amp;"")*12+VALUE($B1650&amp;""))</f>
        <v/>
      </c>
      <c r="N1650" s="63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3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3">
        <f>IF($A1650="","",IF(COUNTIF(변동분석!$E$7:$E$506,O1650)&gt;0,"Y","N"))</f>
        <v/>
      </c>
      <c r="W1650" s="63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3">
        <f>IF($A1650="","",IFERROR(INDEX(계정매핑!$E$5:$E$504,MATCH($F1650&amp;"",계정매핑!$A$5:$A$504,0))&amp;"","공통비"))</f>
        <v/>
      </c>
      <c r="AF1650" s="63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45880</v>
      </c>
      <c r="E1651" s="91" t="inlineStr">
        <is>
          <t>KR</t>
        </is>
      </c>
      <c r="F1651" s="91" t="n">
        <v>62102000</v>
      </c>
      <c r="G1651" s="91" t="n">
        <v>1951</v>
      </c>
      <c r="H1651" s="92" t="n">
        <v>75000</v>
      </c>
      <c r="I1651" s="91" t="inlineStr">
        <is>
          <t>8월 해외출장 - N호텔</t>
        </is>
      </c>
      <c r="J1651" s="91" t="inlineStr">
        <is>
          <t>V10008</t>
        </is>
      </c>
      <c r="K1651" s="91" t="inlineStr">
        <is>
          <t>N호텔</t>
        </is>
      </c>
      <c r="M1651" s="9">
        <f>IF($A1651="","",VALUE($A1651&amp;"")*12+VALUE($B1651&amp;""))</f>
        <v/>
      </c>
      <c r="N1651" s="63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3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3">
        <f>IF($A1651="","",IF(COUNTIF(변동분석!$E$7:$E$506,O1651)&gt;0,"Y","N"))</f>
        <v/>
      </c>
      <c r="W1651" s="63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3">
        <f>IF($A1651="","",IFERROR(INDEX(계정매핑!$E$5:$E$504,MATCH($F1651&amp;"",계정매핑!$A$5:$A$504,0))&amp;"","공통비"))</f>
        <v/>
      </c>
      <c r="AF1651" s="63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45880</v>
      </c>
      <c r="E1652" s="91" t="inlineStr">
        <is>
          <t>KR</t>
        </is>
      </c>
      <c r="F1652" s="91" t="n">
        <v>62201000</v>
      </c>
      <c r="G1652" s="91" t="n">
        <v>1602</v>
      </c>
      <c r="H1652" s="92" t="n">
        <v>438000</v>
      </c>
      <c r="I1652" s="91" t="inlineStr">
        <is>
          <t>8월 통신요금 - O텔레콤</t>
        </is>
      </c>
      <c r="J1652" s="91" t="inlineStr">
        <is>
          <t>V10002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3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3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3">
        <f>IF($A1652="","",IF(COUNTIF(변동분석!$E$7:$E$506,O1652)&gt;0,"Y","N"))</f>
        <v/>
      </c>
      <c r="W1652" s="63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3">
        <f>IF($A1652="","",IFERROR(INDEX(계정매핑!$E$5:$E$504,MATCH($F1652&amp;"",계정매핑!$A$5:$A$504,0))&amp;"","공통비"))</f>
        <v/>
      </c>
      <c r="AF1652" s="63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45880</v>
      </c>
      <c r="E1653" s="91" t="inlineStr">
        <is>
          <t>KR</t>
        </is>
      </c>
      <c r="F1653" s="91" t="n">
        <v>62301000</v>
      </c>
      <c r="G1653" s="91" t="n">
        <v>1101</v>
      </c>
      <c r="H1653" s="92" t="n">
        <v>183000</v>
      </c>
      <c r="I1653" s="91" t="inlineStr">
        <is>
          <t>8월 소모품 구입 - R문구</t>
        </is>
      </c>
      <c r="J1653" s="91" t="inlineStr">
        <is>
          <t>V10021</t>
        </is>
      </c>
      <c r="K1653" s="91" t="inlineStr">
        <is>
          <t>R문구</t>
        </is>
      </c>
      <c r="M1653" s="9">
        <f>IF($A1653="","",VALUE($A1653&amp;"")*12+VALUE($B1653&amp;""))</f>
        <v/>
      </c>
      <c r="N1653" s="63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3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3">
        <f>IF($A1653="","",IF(COUNTIF(변동분석!$E$7:$E$506,O1653)&gt;0,"Y","N"))</f>
        <v/>
      </c>
      <c r="W1653" s="63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3">
        <f>IF($A1653="","",IFERROR(INDEX(계정매핑!$E$5:$E$504,MATCH($F1653&amp;"",계정매핑!$A$5:$A$504,0))&amp;"","공통비"))</f>
        <v/>
      </c>
      <c r="AF1653" s="63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45880</v>
      </c>
      <c r="E1654" s="91" t="inlineStr">
        <is>
          <t>KR</t>
        </is>
      </c>
      <c r="F1654" s="91" t="n">
        <v>62501000</v>
      </c>
      <c r="G1654" s="91" t="n">
        <v>1701</v>
      </c>
      <c r="H1654" s="92" t="n">
        <v>67000</v>
      </c>
      <c r="I1654" s="91" t="inlineStr">
        <is>
          <t>8월 회의 다과 - T케이터링</t>
        </is>
      </c>
      <c r="J1654" s="91" t="inlineStr">
        <is>
          <t>V10005</t>
        </is>
      </c>
      <c r="K1654" s="91" t="inlineStr">
        <is>
          <t>T케이터링</t>
        </is>
      </c>
      <c r="M1654" s="9">
        <f>IF($A1654="","",VALUE($A1654&amp;"")*12+VALUE($B1654&amp;""))</f>
        <v/>
      </c>
      <c r="N1654" s="63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3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3">
        <f>IF($A1654="","",IF(COUNTIF(변동분석!$E$7:$E$506,O1654)&gt;0,"Y","N"))</f>
        <v/>
      </c>
      <c r="W1654" s="63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3">
        <f>IF($A1654="","",IFERROR(INDEX(계정매핑!$E$5:$E$504,MATCH($F1654&amp;"",계정매핑!$A$5:$A$504,0))&amp;"","공통비"))</f>
        <v/>
      </c>
      <c r="AF1654" s="63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45880</v>
      </c>
      <c r="E1655" s="91" t="inlineStr">
        <is>
          <t>KR</t>
        </is>
      </c>
      <c r="F1655" s="91" t="n">
        <v>62901000</v>
      </c>
      <c r="G1655" s="91" t="n">
        <v>1801</v>
      </c>
      <c r="H1655" s="92" t="n">
        <v>11910000</v>
      </c>
      <c r="I1655" s="91" t="inlineStr">
        <is>
          <t>8월 자문 수수료 - K회계법인</t>
        </is>
      </c>
      <c r="J1655" s="91" t="inlineStr">
        <is>
          <t>V10010</t>
        </is>
      </c>
      <c r="K1655" s="91" t="inlineStr">
        <is>
          <t>K회계법인</t>
        </is>
      </c>
      <c r="M1655" s="9">
        <f>IF($A1655="","",VALUE($A1655&amp;"")*12+VALUE($B1655&amp;""))</f>
        <v/>
      </c>
      <c r="N1655" s="63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3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3">
        <f>IF($A1655="","",IF(COUNTIF(변동분석!$E$7:$E$506,O1655)&gt;0,"Y","N"))</f>
        <v/>
      </c>
      <c r="W1655" s="63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3">
        <f>IF($A1655="","",IFERROR(INDEX(계정매핑!$E$5:$E$504,MATCH($F1655&amp;"",계정매핑!$A$5:$A$504,0))&amp;"","공통비"))</f>
        <v/>
      </c>
      <c r="AF1655" s="63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45880</v>
      </c>
      <c r="E1656" s="91" t="inlineStr">
        <is>
          <t>KR</t>
        </is>
      </c>
      <c r="F1656" s="91" t="n">
        <v>62902000</v>
      </c>
      <c r="G1656" s="91" t="n">
        <v>1801</v>
      </c>
      <c r="H1656" s="92" t="n">
        <v>3000000</v>
      </c>
      <c r="I1656" s="91" t="inlineStr">
        <is>
          <t>8월 업무 위탁 수수료 - X서비스</t>
        </is>
      </c>
      <c r="J1656" s="91" t="inlineStr">
        <is>
          <t>V10019</t>
        </is>
      </c>
      <c r="K1656" s="91" t="inlineStr">
        <is>
          <t>X서비스</t>
        </is>
      </c>
      <c r="M1656" s="9">
        <f>IF($A1656="","",VALUE($A1656&amp;"")*12+VALUE($B1656&amp;""))</f>
        <v/>
      </c>
      <c r="N1656" s="63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3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3">
        <f>IF($A1656="","",IF(COUNTIF(변동분석!$E$7:$E$506,O1656)&gt;0,"Y","N"))</f>
        <v/>
      </c>
      <c r="W1656" s="63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3">
        <f>IF($A1656="","",IFERROR(INDEX(계정매핑!$E$5:$E$504,MATCH($F1656&amp;"",계정매핑!$A$5:$A$504,0))&amp;"","공통비"))</f>
        <v/>
      </c>
      <c r="AF1656" s="63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45880</v>
      </c>
      <c r="E1657" s="91" t="inlineStr">
        <is>
          <t>KR</t>
        </is>
      </c>
      <c r="F1657" s="91" t="n">
        <v>63002000</v>
      </c>
      <c r="G1657" s="91" t="n">
        <v>1951</v>
      </c>
      <c r="H1657" s="92" t="n">
        <v>3673000</v>
      </c>
      <c r="I1657" s="91" t="inlineStr">
        <is>
          <t>8월 클라우드 사용료 - C클라우드</t>
        </is>
      </c>
      <c r="J1657" s="91" t="inlineStr">
        <is>
          <t>V10025</t>
        </is>
      </c>
      <c r="K1657" s="91" t="inlineStr">
        <is>
          <t>C클라우드</t>
        </is>
      </c>
      <c r="M1657" s="9">
        <f>IF($A1657="","",VALUE($A1657&amp;"")*12+VALUE($B1657&amp;""))</f>
        <v/>
      </c>
      <c r="N1657" s="63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3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3">
        <f>IF($A1657="","",IF(COUNTIF(변동분석!$E$7:$E$506,O1657)&gt;0,"Y","N"))</f>
        <v/>
      </c>
      <c r="W1657" s="63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3">
        <f>IF($A1657="","",IFERROR(INDEX(계정매핑!$E$5:$E$504,MATCH($F1657&amp;"",계정매핑!$A$5:$A$504,0))&amp;"","공통비"))</f>
        <v/>
      </c>
      <c r="AF1657" s="63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45880</v>
      </c>
      <c r="E1658" s="91" t="inlineStr">
        <is>
          <t>KR</t>
        </is>
      </c>
      <c r="F1658" s="91" t="n">
        <v>63501000</v>
      </c>
      <c r="G1658" s="91" t="n">
        <v>1902</v>
      </c>
      <c r="H1658" s="92" t="n">
        <v>433713000</v>
      </c>
      <c r="I1658" s="91" t="inlineStr">
        <is>
          <t>8월 모집수수료 - AA보험대리점</t>
        </is>
      </c>
      <c r="J1658" s="91" t="inlineStr">
        <is>
          <t>V10032</t>
        </is>
      </c>
      <c r="K1658" s="91" t="inlineStr">
        <is>
          <t>AA보험대리점</t>
        </is>
      </c>
      <c r="M1658" s="9">
        <f>IF($A1658="","",VALUE($A1658&amp;"")*12+VALUE($B1658&amp;""))</f>
        <v/>
      </c>
      <c r="N1658" s="63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3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3">
        <f>IF($A1658="","",IF(COUNTIF(변동분석!$E$7:$E$506,O1658)&gt;0,"Y","N"))</f>
        <v/>
      </c>
      <c r="W1658" s="63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3">
        <f>IF($A1658="","",IFERROR(INDEX(계정매핑!$E$5:$E$504,MATCH($F1658&amp;"",계정매핑!$A$5:$A$504,0))&amp;"","공통비"))</f>
        <v/>
      </c>
      <c r="AF1658" s="63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45881</v>
      </c>
      <c r="E1659" s="91" t="inlineStr">
        <is>
          <t>KR</t>
        </is>
      </c>
      <c r="F1659" s="91" t="n">
        <v>62501000</v>
      </c>
      <c r="G1659" s="91" t="n">
        <v>1602</v>
      </c>
      <c r="H1659" s="92" t="n">
        <v>306000</v>
      </c>
      <c r="I1659" s="91" t="inlineStr">
        <is>
          <t>8월 회의 다과 - (법인카드)</t>
        </is>
      </c>
      <c r="J1659" s="91" t="inlineStr">
        <is>
          <t>V10009</t>
        </is>
      </c>
      <c r="K1659" s="91" t="inlineStr">
        <is>
          <t>(법인카드)</t>
        </is>
      </c>
      <c r="M1659" s="9">
        <f>IF($A1659="","",VALUE($A1659&amp;"")*12+VALUE($B1659&amp;""))</f>
        <v/>
      </c>
      <c r="N1659" s="63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3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3">
        <f>IF($A1659="","",IF(COUNTIF(변동분석!$E$7:$E$506,O1659)&gt;0,"Y","N"))</f>
        <v/>
      </c>
      <c r="W1659" s="63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3">
        <f>IF($A1659="","",IFERROR(INDEX(계정매핑!$E$5:$E$504,MATCH($F1659&amp;"",계정매핑!$A$5:$A$504,0))&amp;"","공통비"))</f>
        <v/>
      </c>
      <c r="AF1659" s="63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45881</v>
      </c>
      <c r="E1660" s="91" t="inlineStr">
        <is>
          <t>KR</t>
        </is>
      </c>
      <c r="F1660" s="91" t="n">
        <v>62501000</v>
      </c>
      <c r="G1660" s="91" t="n">
        <v>1602</v>
      </c>
      <c r="H1660" s="92" t="n">
        <v>304000</v>
      </c>
      <c r="I1660" s="91" t="inlineStr">
        <is>
          <t>8월 회의 다과 - T케이터링</t>
        </is>
      </c>
      <c r="J1660" s="91" t="inlineStr">
        <is>
          <t>V10005</t>
        </is>
      </c>
      <c r="K1660" s="91" t="inlineStr">
        <is>
          <t>T케이터링</t>
        </is>
      </c>
      <c r="M1660" s="9">
        <f>IF($A1660="","",VALUE($A1660&amp;"")*12+VALUE($B1660&amp;""))</f>
        <v/>
      </c>
      <c r="N1660" s="63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3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3">
        <f>IF($A1660="","",IF(COUNTIF(변동분석!$E$7:$E$506,O1660)&gt;0,"Y","N"))</f>
        <v/>
      </c>
      <c r="W1660" s="63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3">
        <f>IF($A1660="","",IFERROR(INDEX(계정매핑!$E$5:$E$504,MATCH($F1660&amp;"",계정매핑!$A$5:$A$504,0))&amp;"","공통비"))</f>
        <v/>
      </c>
      <c r="AF1660" s="63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45881</v>
      </c>
      <c r="E1661" s="91" t="inlineStr">
        <is>
          <t>KR</t>
        </is>
      </c>
      <c r="F1661" s="91" t="n">
        <v>62501000</v>
      </c>
      <c r="G1661" s="91" t="n">
        <v>1801</v>
      </c>
      <c r="H1661" s="92" t="n">
        <v>168000</v>
      </c>
      <c r="I1661" s="91" t="inlineStr">
        <is>
          <t>8월 회의 다과 - T케이터링</t>
        </is>
      </c>
      <c r="J1661" s="91" t="inlineStr">
        <is>
          <t>V10005</t>
        </is>
      </c>
      <c r="K1661" s="91" t="inlineStr">
        <is>
          <t>T케이터링</t>
        </is>
      </c>
      <c r="M1661" s="9">
        <f>IF($A1661="","",VALUE($A1661&amp;"")*12+VALUE($B1661&amp;""))</f>
        <v/>
      </c>
      <c r="N1661" s="63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3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3">
        <f>IF($A1661="","",IF(COUNTIF(변동분석!$E$7:$E$506,O1661)&gt;0,"Y","N"))</f>
        <v/>
      </c>
      <c r="W1661" s="63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3">
        <f>IF($A1661="","",IFERROR(INDEX(계정매핑!$E$5:$E$504,MATCH($F1661&amp;"",계정매핑!$A$5:$A$504,0))&amp;"","공통비"))</f>
        <v/>
      </c>
      <c r="AF1661" s="63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45881</v>
      </c>
      <c r="E1662" s="91" t="inlineStr">
        <is>
          <t>KR</t>
        </is>
      </c>
      <c r="F1662" s="91" t="n">
        <v>62701000</v>
      </c>
      <c r="G1662" s="91" t="n">
        <v>1501</v>
      </c>
      <c r="H1662" s="92" t="n">
        <v>55325000</v>
      </c>
      <c r="I1662" s="91" t="inlineStr">
        <is>
          <t>8월 광고 집행 - F애드</t>
        </is>
      </c>
      <c r="J1662" s="91" t="inlineStr">
        <is>
          <t>V10022</t>
        </is>
      </c>
      <c r="K1662" s="91" t="inlineStr">
        <is>
          <t>F애드</t>
        </is>
      </c>
      <c r="M1662" s="9">
        <f>IF($A1662="","",VALUE($A1662&amp;"")*12+VALUE($B1662&amp;""))</f>
        <v/>
      </c>
      <c r="N1662" s="63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3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3">
        <f>IF($A1662="","",IF(COUNTIF(변동분석!$E$7:$E$506,O1662)&gt;0,"Y","N"))</f>
        <v/>
      </c>
      <c r="W1662" s="63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3">
        <f>IF($A1662="","",IFERROR(INDEX(계정매핑!$E$5:$E$504,MATCH($F1662&amp;"",계정매핑!$A$5:$A$504,0))&amp;"","공통비"))</f>
        <v/>
      </c>
      <c r="AF1662" s="63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45881</v>
      </c>
      <c r="E1663" s="91" t="inlineStr">
        <is>
          <t>KR</t>
        </is>
      </c>
      <c r="F1663" s="91" t="n">
        <v>62801000</v>
      </c>
      <c r="G1663" s="91" t="n">
        <v>1301</v>
      </c>
      <c r="H1663" s="92" t="n">
        <v>3882000</v>
      </c>
      <c r="I1663" s="91" t="inlineStr">
        <is>
          <t>8월 사내교육 - U에듀</t>
        </is>
      </c>
      <c r="J1663" s="91" t="inlineStr">
        <is>
          <t>V10030</t>
        </is>
      </c>
      <c r="K1663" s="91" t="inlineStr">
        <is>
          <t>U에듀</t>
        </is>
      </c>
      <c r="M1663" s="9">
        <f>IF($A1663="","",VALUE($A1663&amp;"")*12+VALUE($B1663&amp;""))</f>
        <v/>
      </c>
      <c r="N1663" s="63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3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3">
        <f>IF($A1663="","",IF(COUNTIF(변동분석!$E$7:$E$506,O1663)&gt;0,"Y","N"))</f>
        <v/>
      </c>
      <c r="W1663" s="63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3">
        <f>IF($A1663="","",IFERROR(INDEX(계정매핑!$E$5:$E$504,MATCH($F1663&amp;"",계정매핑!$A$5:$A$504,0))&amp;"","공통비"))</f>
        <v/>
      </c>
      <c r="AF1663" s="63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45881</v>
      </c>
      <c r="E1664" s="91" t="inlineStr">
        <is>
          <t>KR</t>
        </is>
      </c>
      <c r="F1664" s="91" t="n">
        <v>62902000</v>
      </c>
      <c r="G1664" s="91" t="n">
        <v>1801</v>
      </c>
      <c r="H1664" s="92" t="n">
        <v>1821000</v>
      </c>
      <c r="I1664" s="91" t="inlineStr">
        <is>
          <t>8월 콜 위탁 수수료(건별)</t>
        </is>
      </c>
      <c r="J1664" s="91" t="inlineStr">
        <is>
          <t>V10015</t>
        </is>
      </c>
      <c r="K1664" s="91" t="inlineStr">
        <is>
          <t>J콜센터</t>
        </is>
      </c>
      <c r="M1664" s="9">
        <f>IF($A1664="","",VALUE($A1664&amp;"")*12+VALUE($B1664&amp;""))</f>
        <v/>
      </c>
      <c r="N1664" s="63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3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3">
        <f>IF($A1664="","",IF(COUNTIF(변동분석!$E$7:$E$506,O1664)&gt;0,"Y","N"))</f>
        <v/>
      </c>
      <c r="W1664" s="63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3">
        <f>IF($A1664="","",IFERROR(INDEX(계정매핑!$E$5:$E$504,MATCH($F1664&amp;"",계정매핑!$A$5:$A$504,0))&amp;"","공통비"))</f>
        <v/>
      </c>
      <c r="AF1664" s="63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45882</v>
      </c>
      <c r="E1665" s="91" t="inlineStr">
        <is>
          <t>KR</t>
        </is>
      </c>
      <c r="F1665" s="91" t="n">
        <v>62102000</v>
      </c>
      <c r="G1665" s="91" t="n">
        <v>1301</v>
      </c>
      <c r="H1665" s="92" t="n">
        <v>83000</v>
      </c>
      <c r="I1665" s="91" t="inlineStr">
        <is>
          <t>8월 해외출장 - N호텔</t>
        </is>
      </c>
      <c r="J1665" s="91" t="inlineStr">
        <is>
          <t>V10008</t>
        </is>
      </c>
      <c r="K1665" s="91" t="inlineStr">
        <is>
          <t>N호텔</t>
        </is>
      </c>
      <c r="M1665" s="9">
        <f>IF($A1665="","",VALUE($A1665&amp;"")*12+VALUE($B1665&amp;""))</f>
        <v/>
      </c>
      <c r="N1665" s="63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3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3">
        <f>IF($A1665="","",IF(COUNTIF(변동분석!$E$7:$E$506,O1665)&gt;0,"Y","N"))</f>
        <v/>
      </c>
      <c r="W1665" s="63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3">
        <f>IF($A1665="","",IFERROR(INDEX(계정매핑!$E$5:$E$504,MATCH($F1665&amp;"",계정매핑!$A$5:$A$504,0))&amp;"","공통비"))</f>
        <v/>
      </c>
      <c r="AF1665" s="63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45882</v>
      </c>
      <c r="E1666" s="91" t="inlineStr">
        <is>
          <t>KR</t>
        </is>
      </c>
      <c r="F1666" s="91" t="n">
        <v>62102000</v>
      </c>
      <c r="G1666" s="91" t="n">
        <v>1801</v>
      </c>
      <c r="H1666" s="92" t="n">
        <v>30000</v>
      </c>
      <c r="I1666" s="91" t="inlineStr">
        <is>
          <t>8월 해외출장 - N호텔</t>
        </is>
      </c>
      <c r="J1666" s="91" t="inlineStr">
        <is>
          <t>V10008</t>
        </is>
      </c>
      <c r="K1666" s="91" t="inlineStr">
        <is>
          <t>N호텔</t>
        </is>
      </c>
      <c r="M1666" s="9">
        <f>IF($A1666="","",VALUE($A1666&amp;"")*12+VALUE($B1666&amp;""))</f>
        <v/>
      </c>
      <c r="N1666" s="63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3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3">
        <f>IF($A1666="","",IF(COUNTIF(변동분석!$E$7:$E$506,O1666)&gt;0,"Y","N"))</f>
        <v/>
      </c>
      <c r="W1666" s="63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3">
        <f>IF($A1666="","",IFERROR(INDEX(계정매핑!$E$5:$E$504,MATCH($F1666&amp;"",계정매핑!$A$5:$A$504,0))&amp;"","공통비"))</f>
        <v/>
      </c>
      <c r="AF1666" s="63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45882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178000</v>
      </c>
      <c r="I1667" s="91" t="inlineStr">
        <is>
          <t>8월 인쇄물 제작 - S출판</t>
        </is>
      </c>
      <c r="J1667" s="91" t="inlineStr">
        <is>
          <t>V10014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3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3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3">
        <f>IF($A1667="","",IF(COUNTIF(변동분석!$E$7:$E$506,O1667)&gt;0,"Y","N"))</f>
        <v/>
      </c>
      <c r="W1667" s="63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3">
        <f>IF($A1667="","",IFERROR(INDEX(계정매핑!$E$5:$E$504,MATCH($F1667&amp;"",계정매핑!$A$5:$A$504,0))&amp;"","공통비"))</f>
        <v/>
      </c>
      <c r="AF1667" s="63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45882</v>
      </c>
      <c r="E1668" s="91" t="inlineStr">
        <is>
          <t>KR</t>
        </is>
      </c>
      <c r="F1668" s="91" t="n">
        <v>62401000</v>
      </c>
      <c r="G1668" s="91" t="n">
        <v>1801</v>
      </c>
      <c r="H1668" s="92" t="n">
        <v>2127000</v>
      </c>
      <c r="I1668" s="91" t="inlineStr">
        <is>
          <t>8월 인쇄물 제작 - S출판</t>
        </is>
      </c>
      <c r="J1668" s="91" t="inlineStr">
        <is>
          <t>V10014</t>
        </is>
      </c>
      <c r="K1668" s="91" t="inlineStr">
        <is>
          <t>S출판</t>
        </is>
      </c>
      <c r="M1668" s="9">
        <f>IF($A1668="","",VALUE($A1668&amp;"")*12+VALUE($B1668&amp;""))</f>
        <v/>
      </c>
      <c r="N1668" s="63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3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3">
        <f>IF($A1668="","",IF(COUNTIF(변동분석!$E$7:$E$506,O1668)&gt;0,"Y","N"))</f>
        <v/>
      </c>
      <c r="W1668" s="63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3">
        <f>IF($A1668="","",IFERROR(INDEX(계정매핑!$E$5:$E$504,MATCH($F1668&amp;"",계정매핑!$A$5:$A$504,0))&amp;"","공통비"))</f>
        <v/>
      </c>
      <c r="AF1668" s="63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45882</v>
      </c>
      <c r="E1669" s="91" t="inlineStr">
        <is>
          <t>KR</t>
        </is>
      </c>
      <c r="F1669" s="91" t="n">
        <v>62501000</v>
      </c>
      <c r="G1669" s="91" t="n">
        <v>1101</v>
      </c>
      <c r="H1669" s="92" t="n">
        <v>216000</v>
      </c>
      <c r="I1669" s="91" t="inlineStr">
        <is>
          <t>8월 회의 다과 - T케이터링</t>
        </is>
      </c>
      <c r="J1669" s="91" t="inlineStr">
        <is>
          <t>V10005</t>
        </is>
      </c>
      <c r="K1669" s="91" t="inlineStr">
        <is>
          <t>T케이터링</t>
        </is>
      </c>
      <c r="M1669" s="9">
        <f>IF($A1669="","",VALUE($A1669&amp;"")*12+VALUE($B1669&amp;""))</f>
        <v/>
      </c>
      <c r="N1669" s="63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3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3">
        <f>IF($A1669="","",IF(COUNTIF(변동분석!$E$7:$E$506,O1669)&gt;0,"Y","N"))</f>
        <v/>
      </c>
      <c r="W1669" s="63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3">
        <f>IF($A1669="","",IFERROR(INDEX(계정매핑!$E$5:$E$504,MATCH($F1669&amp;"",계정매핑!$A$5:$A$504,0))&amp;"","공통비"))</f>
        <v/>
      </c>
      <c r="AF1669" s="63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45882</v>
      </c>
      <c r="E1670" s="91" t="inlineStr">
        <is>
          <t>KR</t>
        </is>
      </c>
      <c r="F1670" s="91" t="n">
        <v>62501000</v>
      </c>
      <c r="G1670" s="91" t="n">
        <v>1301</v>
      </c>
      <c r="H1670" s="92" t="n">
        <v>253000</v>
      </c>
      <c r="I1670" s="91" t="inlineStr">
        <is>
          <t>8월 회의 다과 - (법인카드)</t>
        </is>
      </c>
      <c r="J1670" s="91" t="inlineStr">
        <is>
          <t>V10009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3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3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3">
        <f>IF($A1670="","",IF(COUNTIF(변동분석!$E$7:$E$506,O1670)&gt;0,"Y","N"))</f>
        <v/>
      </c>
      <c r="W1670" s="63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3">
        <f>IF($A1670="","",IFERROR(INDEX(계정매핑!$E$5:$E$504,MATCH($F1670&amp;"",계정매핑!$A$5:$A$504,0))&amp;"","공통비"))</f>
        <v/>
      </c>
      <c r="AF1670" s="63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45882</v>
      </c>
      <c r="E1671" s="91" t="inlineStr">
        <is>
          <t>KR</t>
        </is>
      </c>
      <c r="F1671" s="91" t="n">
        <v>62901000</v>
      </c>
      <c r="G1671" s="91" t="n">
        <v>1101</v>
      </c>
      <c r="H1671" s="92" t="n">
        <v>4395000</v>
      </c>
      <c r="I1671" s="91" t="inlineStr">
        <is>
          <t>8월 자문 수수료 - K회계법인</t>
        </is>
      </c>
      <c r="J1671" s="91" t="inlineStr">
        <is>
          <t>V10010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3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3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3">
        <f>IF($A1671="","",IF(COUNTIF(변동분석!$E$7:$E$506,O1671)&gt;0,"Y","N"))</f>
        <v/>
      </c>
      <c r="W1671" s="63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3">
        <f>IF($A1671="","",IFERROR(INDEX(계정매핑!$E$5:$E$504,MATCH($F1671&amp;"",계정매핑!$A$5:$A$504,0))&amp;"","공통비"))</f>
        <v/>
      </c>
      <c r="AF1671" s="63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45882</v>
      </c>
      <c r="E1672" s="91" t="inlineStr">
        <is>
          <t>KR</t>
        </is>
      </c>
      <c r="F1672" s="91" t="n">
        <v>62901000</v>
      </c>
      <c r="G1672" s="91" t="n">
        <v>1101</v>
      </c>
      <c r="H1672" s="92" t="n">
        <v>3975000</v>
      </c>
      <c r="I1672" s="91" t="inlineStr">
        <is>
          <t>8월 자문 수수료 - W컨설팅</t>
        </is>
      </c>
      <c r="J1672" s="91" t="inlineStr">
        <is>
          <t>V10006</t>
        </is>
      </c>
      <c r="K1672" s="91" t="inlineStr">
        <is>
          <t>W컨설팅</t>
        </is>
      </c>
      <c r="M1672" s="9">
        <f>IF($A1672="","",VALUE($A1672&amp;"")*12+VALUE($B1672&amp;""))</f>
        <v/>
      </c>
      <c r="N1672" s="63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3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3">
        <f>IF($A1672="","",IF(COUNTIF(변동분석!$E$7:$E$506,O1672)&gt;0,"Y","N"))</f>
        <v/>
      </c>
      <c r="W1672" s="63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3">
        <f>IF($A1672="","",IFERROR(INDEX(계정매핑!$E$5:$E$504,MATCH($F1672&amp;"",계정매핑!$A$5:$A$504,0))&amp;"","공통비"))</f>
        <v/>
      </c>
      <c r="AF1672" s="63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45882</v>
      </c>
      <c r="E1673" s="91" t="inlineStr">
        <is>
          <t>KR</t>
        </is>
      </c>
      <c r="F1673" s="91" t="n">
        <v>62902000</v>
      </c>
      <c r="G1673" s="91" t="n">
        <v>1951</v>
      </c>
      <c r="H1673" s="92" t="n">
        <v>2828000</v>
      </c>
      <c r="I1673" s="91" t="inlineStr">
        <is>
          <t>8월 업무 위탁 수수료 - X서비스</t>
        </is>
      </c>
      <c r="J1673" s="91" t="inlineStr">
        <is>
          <t>V10019</t>
        </is>
      </c>
      <c r="K1673" s="91" t="inlineStr">
        <is>
          <t>X서비스</t>
        </is>
      </c>
      <c r="M1673" s="9">
        <f>IF($A1673="","",VALUE($A1673&amp;"")*12+VALUE($B1673&amp;""))</f>
        <v/>
      </c>
      <c r="N1673" s="63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3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3">
        <f>IF($A1673="","",IF(COUNTIF(변동분석!$E$7:$E$506,O1673)&gt;0,"Y","N"))</f>
        <v/>
      </c>
      <c r="W1673" s="63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3">
        <f>IF($A1673="","",IFERROR(INDEX(계정매핑!$E$5:$E$504,MATCH($F1673&amp;"",계정매핑!$A$5:$A$504,0))&amp;"","공통비"))</f>
        <v/>
      </c>
      <c r="AF1673" s="63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45882</v>
      </c>
      <c r="E1674" s="91" t="inlineStr">
        <is>
          <t>KR</t>
        </is>
      </c>
      <c r="F1674" s="91" t="n">
        <v>63002000</v>
      </c>
      <c r="G1674" s="91" t="n">
        <v>1951</v>
      </c>
      <c r="H1674" s="92" t="n">
        <v>4205000</v>
      </c>
      <c r="I1674" s="91" t="inlineStr">
        <is>
          <t>8월 클라우드 사용료 - C클라우드</t>
        </is>
      </c>
      <c r="J1674" s="91" t="inlineStr">
        <is>
          <t>V10025</t>
        </is>
      </c>
      <c r="K1674" s="91" t="inlineStr">
        <is>
          <t>C클라우드</t>
        </is>
      </c>
      <c r="M1674" s="9">
        <f>IF($A1674="","",VALUE($A1674&amp;"")*12+VALUE($B1674&amp;""))</f>
        <v/>
      </c>
      <c r="N1674" s="63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3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3">
        <f>IF($A1674="","",IF(COUNTIF(변동분석!$E$7:$E$506,O1674)&gt;0,"Y","N"))</f>
        <v/>
      </c>
      <c r="W1674" s="63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3">
        <f>IF($A1674="","",IFERROR(INDEX(계정매핑!$E$5:$E$504,MATCH($F1674&amp;"",계정매핑!$A$5:$A$504,0))&amp;"","공통비"))</f>
        <v/>
      </c>
      <c r="AF1674" s="63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45882</v>
      </c>
      <c r="E1675" s="91" t="inlineStr">
        <is>
          <t>KR</t>
        </is>
      </c>
      <c r="F1675" s="91" t="n">
        <v>63502000</v>
      </c>
      <c r="G1675" s="91" t="n">
        <v>1902</v>
      </c>
      <c r="H1675" s="92" t="n">
        <v>119214000</v>
      </c>
      <c r="I1675" s="91" t="inlineStr">
        <is>
          <t>8월 유지수수료 - CC금융서비스</t>
        </is>
      </c>
      <c r="J1675" s="91" t="inlineStr">
        <is>
          <t>V10028</t>
        </is>
      </c>
      <c r="K1675" s="91" t="inlineStr">
        <is>
          <t>CC금융서비스</t>
        </is>
      </c>
      <c r="M1675" s="9">
        <f>IF($A1675="","",VALUE($A1675&amp;"")*12+VALUE($B1675&amp;""))</f>
        <v/>
      </c>
      <c r="N1675" s="63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3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3">
        <f>IF($A1675="","",IF(COUNTIF(변동분석!$E$7:$E$506,O1675)&gt;0,"Y","N"))</f>
        <v/>
      </c>
      <c r="W1675" s="63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3">
        <f>IF($A1675="","",IFERROR(INDEX(계정매핑!$E$5:$E$504,MATCH($F1675&amp;"",계정매핑!$A$5:$A$504,0))&amp;"","공통비"))</f>
        <v/>
      </c>
      <c r="AF1675" s="63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45883</v>
      </c>
      <c r="E1676" s="91" t="inlineStr">
        <is>
          <t>KR</t>
        </is>
      </c>
      <c r="F1676" s="91" t="n">
        <v>62101000</v>
      </c>
      <c r="G1676" s="91" t="n">
        <v>1101</v>
      </c>
      <c r="H1676" s="92" t="n">
        <v>557000</v>
      </c>
      <c r="I1676" s="91" t="inlineStr">
        <is>
          <t>8월 국내출장 - M항공</t>
        </is>
      </c>
      <c r="J1676" s="91" t="inlineStr">
        <is>
          <t>V10001</t>
        </is>
      </c>
      <c r="K1676" s="91" t="inlineStr">
        <is>
          <t>M항공</t>
        </is>
      </c>
      <c r="M1676" s="9">
        <f>IF($A1676="","",VALUE($A1676&amp;"")*12+VALUE($B1676&amp;""))</f>
        <v/>
      </c>
      <c r="N1676" s="63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3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3">
        <f>IF($A1676="","",IF(COUNTIF(변동분석!$E$7:$E$506,O1676)&gt;0,"Y","N"))</f>
        <v/>
      </c>
      <c r="W1676" s="63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3">
        <f>IF($A1676="","",IFERROR(INDEX(계정매핑!$E$5:$E$504,MATCH($F1676&amp;"",계정매핑!$A$5:$A$504,0))&amp;"","공통비"))</f>
        <v/>
      </c>
      <c r="AF1676" s="63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45883</v>
      </c>
      <c r="E1677" s="91" t="inlineStr">
        <is>
          <t>KR</t>
        </is>
      </c>
      <c r="F1677" s="91" t="n">
        <v>62102000</v>
      </c>
      <c r="G1677" s="91" t="n">
        <v>1301</v>
      </c>
      <c r="H1677" s="92" t="n">
        <v>69000</v>
      </c>
      <c r="I1677" s="91" t="inlineStr">
        <is>
          <t>8월 해외출장 - M항공</t>
        </is>
      </c>
      <c r="J1677" s="91" t="inlineStr">
        <is>
          <t>V10001</t>
        </is>
      </c>
      <c r="K1677" s="91" t="inlineStr">
        <is>
          <t>M항공</t>
        </is>
      </c>
      <c r="M1677" s="9">
        <f>IF($A1677="","",VALUE($A1677&amp;"")*12+VALUE($B1677&amp;""))</f>
        <v/>
      </c>
      <c r="N1677" s="63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3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3">
        <f>IF($A1677="","",IF(COUNTIF(변동분석!$E$7:$E$506,O1677)&gt;0,"Y","N"))</f>
        <v/>
      </c>
      <c r="W1677" s="63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3">
        <f>IF($A1677="","",IFERROR(INDEX(계정매핑!$E$5:$E$504,MATCH($F1677&amp;"",계정매핑!$A$5:$A$504,0))&amp;"","공통비"))</f>
        <v/>
      </c>
      <c r="AF1677" s="63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45883</v>
      </c>
      <c r="E1678" s="91" t="inlineStr">
        <is>
          <t>KR</t>
        </is>
      </c>
      <c r="F1678" s="91" t="n">
        <v>62102000</v>
      </c>
      <c r="G1678" s="91" t="n">
        <v>1951</v>
      </c>
      <c r="H1678" s="92" t="n">
        <v>65000</v>
      </c>
      <c r="I1678" s="91" t="inlineStr">
        <is>
          <t>8월 해외출장 - M항공</t>
        </is>
      </c>
      <c r="J1678" s="91" t="inlineStr">
        <is>
          <t>V10001</t>
        </is>
      </c>
      <c r="K1678" s="91" t="inlineStr">
        <is>
          <t>M항공</t>
        </is>
      </c>
      <c r="M1678" s="9">
        <f>IF($A1678="","",VALUE($A1678&amp;"")*12+VALUE($B1678&amp;""))</f>
        <v/>
      </c>
      <c r="N1678" s="63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3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3">
        <f>IF($A1678="","",IF(COUNTIF(변동분석!$E$7:$E$506,O1678)&gt;0,"Y","N"))</f>
        <v/>
      </c>
      <c r="W1678" s="63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3">
        <f>IF($A1678="","",IFERROR(INDEX(계정매핑!$E$5:$E$504,MATCH($F1678&amp;"",계정매핑!$A$5:$A$504,0))&amp;"","공통비"))</f>
        <v/>
      </c>
      <c r="AF1678" s="63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45883</v>
      </c>
      <c r="E1679" s="91" t="inlineStr">
        <is>
          <t>KR</t>
        </is>
      </c>
      <c r="F1679" s="91" t="n">
        <v>62201000</v>
      </c>
      <c r="G1679" s="91" t="n">
        <v>1701</v>
      </c>
      <c r="H1679" s="92" t="n">
        <v>8323000</v>
      </c>
      <c r="I1679" s="91" t="inlineStr">
        <is>
          <t>8월 통신요금 - P통신</t>
        </is>
      </c>
      <c r="J1679" s="91" t="inlineStr">
        <is>
          <t>V10013</t>
        </is>
      </c>
      <c r="K1679" s="91" t="inlineStr">
        <is>
          <t>P통신</t>
        </is>
      </c>
      <c r="M1679" s="9">
        <f>IF($A1679="","",VALUE($A1679&amp;"")*12+VALUE($B1679&amp;""))</f>
        <v/>
      </c>
      <c r="N1679" s="63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3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3">
        <f>IF($A1679="","",IF(COUNTIF(변동분석!$E$7:$E$506,O1679)&gt;0,"Y","N"))</f>
        <v/>
      </c>
      <c r="W1679" s="63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3">
        <f>IF($A1679="","",IFERROR(INDEX(계정매핑!$E$5:$E$504,MATCH($F1679&amp;"",계정매핑!$A$5:$A$504,0))&amp;"","공통비"))</f>
        <v/>
      </c>
      <c r="AF1679" s="63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45883</v>
      </c>
      <c r="E1680" s="91" t="inlineStr">
        <is>
          <t>KR</t>
        </is>
      </c>
      <c r="F1680" s="91" t="n">
        <v>62201000</v>
      </c>
      <c r="G1680" s="91" t="n">
        <v>1801</v>
      </c>
      <c r="H1680" s="92" t="n">
        <v>5257000</v>
      </c>
      <c r="I1680" s="91" t="inlineStr">
        <is>
          <t>8월 통신요금 - P통신</t>
        </is>
      </c>
      <c r="J1680" s="91" t="inlineStr">
        <is>
          <t>V10013</t>
        </is>
      </c>
      <c r="K1680" s="91" t="inlineStr">
        <is>
          <t>P통신</t>
        </is>
      </c>
      <c r="M1680" s="9">
        <f>IF($A1680="","",VALUE($A1680&amp;"")*12+VALUE($B1680&amp;""))</f>
        <v/>
      </c>
      <c r="N1680" s="63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3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3">
        <f>IF($A1680="","",IF(COUNTIF(변동분석!$E$7:$E$506,O1680)&gt;0,"Y","N"))</f>
        <v/>
      </c>
      <c r="W1680" s="63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3">
        <f>IF($A1680="","",IFERROR(INDEX(계정매핑!$E$5:$E$504,MATCH($F1680&amp;"",계정매핑!$A$5:$A$504,0))&amp;"","공통비"))</f>
        <v/>
      </c>
      <c r="AF1680" s="63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45883</v>
      </c>
      <c r="E1681" s="91" t="inlineStr">
        <is>
          <t>KR</t>
        </is>
      </c>
      <c r="F1681" s="91" t="n">
        <v>62301000</v>
      </c>
      <c r="G1681" s="91" t="n">
        <v>1101</v>
      </c>
      <c r="H1681" s="92" t="n">
        <v>181000</v>
      </c>
      <c r="I1681" s="91" t="inlineStr">
        <is>
          <t>8월 소모품 구입 - R문구</t>
        </is>
      </c>
      <c r="J1681" s="91" t="inlineStr">
        <is>
          <t>V10021</t>
        </is>
      </c>
      <c r="K1681" s="91" t="inlineStr">
        <is>
          <t>R문구</t>
        </is>
      </c>
      <c r="M1681" s="9">
        <f>IF($A1681="","",VALUE($A1681&amp;"")*12+VALUE($B1681&amp;""))</f>
        <v/>
      </c>
      <c r="N1681" s="63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3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3">
        <f>IF($A1681="","",IF(COUNTIF(변동분석!$E$7:$E$506,O1681)&gt;0,"Y","N"))</f>
        <v/>
      </c>
      <c r="W1681" s="63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3">
        <f>IF($A1681="","",IFERROR(INDEX(계정매핑!$E$5:$E$504,MATCH($F1681&amp;"",계정매핑!$A$5:$A$504,0))&amp;"","공통비"))</f>
        <v/>
      </c>
      <c r="AF1681" s="63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45883</v>
      </c>
      <c r="E1682" s="91" t="inlineStr">
        <is>
          <t>KR</t>
        </is>
      </c>
      <c r="F1682" s="91" t="n">
        <v>62401000</v>
      </c>
      <c r="G1682" s="91" t="n">
        <v>1801</v>
      </c>
      <c r="H1682" s="92" t="n">
        <v>1457000</v>
      </c>
      <c r="I1682" s="91" t="inlineStr">
        <is>
          <t>8월 인쇄물 제작 - G인쇄</t>
        </is>
      </c>
      <c r="J1682" s="91" t="inlineStr">
        <is>
          <t>V10004</t>
        </is>
      </c>
      <c r="K1682" s="91" t="inlineStr">
        <is>
          <t>G인쇄</t>
        </is>
      </c>
      <c r="M1682" s="9">
        <f>IF($A1682="","",VALUE($A1682&amp;"")*12+VALUE($B1682&amp;""))</f>
        <v/>
      </c>
      <c r="N1682" s="63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3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3">
        <f>IF($A1682="","",IF(COUNTIF(변동분석!$E$7:$E$506,O1682)&gt;0,"Y","N"))</f>
        <v/>
      </c>
      <c r="W1682" s="63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3">
        <f>IF($A1682="","",IFERROR(INDEX(계정매핑!$E$5:$E$504,MATCH($F1682&amp;"",계정매핑!$A$5:$A$504,0))&amp;"","공통비"))</f>
        <v/>
      </c>
      <c r="AF1682" s="63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45883</v>
      </c>
      <c r="E1683" s="91" t="inlineStr">
        <is>
          <t>KR</t>
        </is>
      </c>
      <c r="F1683" s="91" t="n">
        <v>62501000</v>
      </c>
      <c r="G1683" s="91" t="n">
        <v>1201</v>
      </c>
      <c r="H1683" s="92" t="n">
        <v>105000</v>
      </c>
      <c r="I1683" s="91" t="inlineStr">
        <is>
          <t>8월 회의 다과 - T케이터링</t>
        </is>
      </c>
      <c r="J1683" s="91" t="inlineStr">
        <is>
          <t>V10005</t>
        </is>
      </c>
      <c r="K1683" s="91" t="inlineStr">
        <is>
          <t>T케이터링</t>
        </is>
      </c>
      <c r="M1683" s="9">
        <f>IF($A1683="","",VALUE($A1683&amp;"")*12+VALUE($B1683&amp;""))</f>
        <v/>
      </c>
      <c r="N1683" s="63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3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3">
        <f>IF($A1683="","",IF(COUNTIF(변동분석!$E$7:$E$506,O1683)&gt;0,"Y","N"))</f>
        <v/>
      </c>
      <c r="W1683" s="63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3">
        <f>IF($A1683="","",IFERROR(INDEX(계정매핑!$E$5:$E$504,MATCH($F1683&amp;"",계정매핑!$A$5:$A$504,0))&amp;"","공통비"))</f>
        <v/>
      </c>
      <c r="AF1683" s="63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45883</v>
      </c>
      <c r="E1684" s="91" t="inlineStr">
        <is>
          <t>KR</t>
        </is>
      </c>
      <c r="F1684" s="91" t="n">
        <v>62501000</v>
      </c>
      <c r="G1684" s="91" t="n">
        <v>1701</v>
      </c>
      <c r="H1684" s="92" t="n">
        <v>122000</v>
      </c>
      <c r="I1684" s="91" t="inlineStr">
        <is>
          <t>8월 회의 다과 - (법인카드)</t>
        </is>
      </c>
      <c r="J1684" s="91" t="inlineStr">
        <is>
          <t>V10009</t>
        </is>
      </c>
      <c r="K1684" s="91" t="inlineStr">
        <is>
          <t>(법인카드)</t>
        </is>
      </c>
      <c r="M1684" s="9">
        <f>IF($A1684="","",VALUE($A1684&amp;"")*12+VALUE($B1684&amp;""))</f>
        <v/>
      </c>
      <c r="N1684" s="63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3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3">
        <f>IF($A1684="","",IF(COUNTIF(변동분석!$E$7:$E$506,O1684)&gt;0,"Y","N"))</f>
        <v/>
      </c>
      <c r="W1684" s="63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3">
        <f>IF($A1684="","",IFERROR(INDEX(계정매핑!$E$5:$E$504,MATCH($F1684&amp;"",계정매핑!$A$5:$A$504,0))&amp;"","공통비"))</f>
        <v/>
      </c>
      <c r="AF1684" s="63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45883</v>
      </c>
      <c r="E1685" s="91" t="inlineStr">
        <is>
          <t>KR</t>
        </is>
      </c>
      <c r="F1685" s="91" t="n">
        <v>62801000</v>
      </c>
      <c r="G1685" s="91" t="n">
        <v>1301</v>
      </c>
      <c r="H1685" s="92" t="n">
        <v>4290000</v>
      </c>
      <c r="I1685" s="91" t="inlineStr">
        <is>
          <t>8월 사내교육 - U에듀</t>
        </is>
      </c>
      <c r="J1685" s="91" t="inlineStr">
        <is>
          <t>V10030</t>
        </is>
      </c>
      <c r="K1685" s="91" t="inlineStr">
        <is>
          <t>U에듀</t>
        </is>
      </c>
      <c r="M1685" s="9">
        <f>IF($A1685="","",VALUE($A1685&amp;"")*12+VALUE($B1685&amp;""))</f>
        <v/>
      </c>
      <c r="N1685" s="63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3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3">
        <f>IF($A1685="","",IF(COUNTIF(변동분석!$E$7:$E$506,O1685)&gt;0,"Y","N"))</f>
        <v/>
      </c>
      <c r="W1685" s="63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3">
        <f>IF($A1685="","",IFERROR(INDEX(계정매핑!$E$5:$E$504,MATCH($F1685&amp;"",계정매핑!$A$5:$A$504,0))&amp;"","공통비"))</f>
        <v/>
      </c>
      <c r="AF1685" s="63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45884</v>
      </c>
      <c r="E1686" s="91" t="inlineStr">
        <is>
          <t>KR</t>
        </is>
      </c>
      <c r="F1686" s="91" t="n">
        <v>62101000</v>
      </c>
      <c r="G1686" s="91" t="n">
        <v>1801</v>
      </c>
      <c r="H1686" s="92" t="n">
        <v>232000</v>
      </c>
      <c r="I1686" s="91" t="inlineStr">
        <is>
          <t>8월 국내출장 - M항공</t>
        </is>
      </c>
      <c r="J1686" s="91" t="inlineStr">
        <is>
          <t>V10001</t>
        </is>
      </c>
      <c r="K1686" s="91" t="inlineStr">
        <is>
          <t>M항공</t>
        </is>
      </c>
      <c r="M1686" s="9">
        <f>IF($A1686="","",VALUE($A1686&amp;"")*12+VALUE($B1686&amp;""))</f>
        <v/>
      </c>
      <c r="N1686" s="63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3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3">
        <f>IF($A1686="","",IF(COUNTIF(변동분석!$E$7:$E$506,O1686)&gt;0,"Y","N"))</f>
        <v/>
      </c>
      <c r="W1686" s="63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3">
        <f>IF($A1686="","",IFERROR(INDEX(계정매핑!$E$5:$E$504,MATCH($F1686&amp;"",계정매핑!$A$5:$A$504,0))&amp;"","공통비"))</f>
        <v/>
      </c>
      <c r="AF1686" s="63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45884</v>
      </c>
      <c r="E1687" s="91" t="inlineStr">
        <is>
          <t>KR</t>
        </is>
      </c>
      <c r="F1687" s="91" t="n">
        <v>62102000</v>
      </c>
      <c r="G1687" s="91" t="n">
        <v>1101</v>
      </c>
      <c r="H1687" s="92" t="n">
        <v>127000</v>
      </c>
      <c r="I1687" s="91" t="inlineStr">
        <is>
          <t>8월 해외출장 - N호텔</t>
        </is>
      </c>
      <c r="J1687" s="91" t="inlineStr">
        <is>
          <t>V10008</t>
        </is>
      </c>
      <c r="K1687" s="91" t="inlineStr">
        <is>
          <t>N호텔</t>
        </is>
      </c>
      <c r="M1687" s="9">
        <f>IF($A1687="","",VALUE($A1687&amp;"")*12+VALUE($B1687&amp;""))</f>
        <v/>
      </c>
      <c r="N1687" s="63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3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3">
        <f>IF($A1687="","",IF(COUNTIF(변동분석!$E$7:$E$506,O1687)&gt;0,"Y","N"))</f>
        <v/>
      </c>
      <c r="W1687" s="63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3">
        <f>IF($A1687="","",IFERROR(INDEX(계정매핑!$E$5:$E$504,MATCH($F1687&amp;"",계정매핑!$A$5:$A$504,0))&amp;"","공통비"))</f>
        <v/>
      </c>
      <c r="AF1687" s="63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45884</v>
      </c>
      <c r="E1688" s="91" t="inlineStr">
        <is>
          <t>KR</t>
        </is>
      </c>
      <c r="F1688" s="91" t="n">
        <v>62201000</v>
      </c>
      <c r="G1688" s="91" t="n">
        <v>1301</v>
      </c>
      <c r="H1688" s="92" t="n">
        <v>292000</v>
      </c>
      <c r="I1688" s="91" t="inlineStr">
        <is>
          <t>8월 통신요금 - O텔레콤</t>
        </is>
      </c>
      <c r="J1688" s="91" t="inlineStr">
        <is>
          <t>V10002</t>
        </is>
      </c>
      <c r="K1688" s="91" t="inlineStr">
        <is>
          <t>O텔레콤</t>
        </is>
      </c>
      <c r="M1688" s="9">
        <f>IF($A1688="","",VALUE($A1688&amp;"")*12+VALUE($B1688&amp;""))</f>
        <v/>
      </c>
      <c r="N1688" s="63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3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3">
        <f>IF($A1688="","",IF(COUNTIF(변동분석!$E$7:$E$506,O1688)&gt;0,"Y","N"))</f>
        <v/>
      </c>
      <c r="W1688" s="63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3">
        <f>IF($A1688="","",IFERROR(INDEX(계정매핑!$E$5:$E$504,MATCH($F1688&amp;"",계정매핑!$A$5:$A$504,0))&amp;"","공통비"))</f>
        <v/>
      </c>
      <c r="AF1688" s="63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45884</v>
      </c>
      <c r="E1689" s="91" t="inlineStr">
        <is>
          <t>KR</t>
        </is>
      </c>
      <c r="F1689" s="91" t="n">
        <v>62201000</v>
      </c>
      <c r="G1689" s="91" t="n">
        <v>1602</v>
      </c>
      <c r="H1689" s="92" t="n">
        <v>559000</v>
      </c>
      <c r="I1689" s="91" t="inlineStr">
        <is>
          <t>8월 통신요금 - P통신</t>
        </is>
      </c>
      <c r="J1689" s="91" t="inlineStr">
        <is>
          <t>V10013</t>
        </is>
      </c>
      <c r="K1689" s="91" t="inlineStr">
        <is>
          <t>P통신</t>
        </is>
      </c>
      <c r="M1689" s="9">
        <f>IF($A1689="","",VALUE($A1689&amp;"")*12+VALUE($B1689&amp;""))</f>
        <v/>
      </c>
      <c r="N1689" s="63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3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3">
        <f>IF($A1689="","",IF(COUNTIF(변동분석!$E$7:$E$506,O1689)&gt;0,"Y","N"))</f>
        <v/>
      </c>
      <c r="W1689" s="63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3">
        <f>IF($A1689="","",IFERROR(INDEX(계정매핑!$E$5:$E$504,MATCH($F1689&amp;"",계정매핑!$A$5:$A$504,0))&amp;"","공통비"))</f>
        <v/>
      </c>
      <c r="AF1689" s="63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45884</v>
      </c>
      <c r="E1690" s="91" t="inlineStr">
        <is>
          <t>KR</t>
        </is>
      </c>
      <c r="F1690" s="91" t="n">
        <v>62301000</v>
      </c>
      <c r="G1690" s="91" t="n">
        <v>1201</v>
      </c>
      <c r="H1690" s="92" t="n">
        <v>180000</v>
      </c>
      <c r="I1690" s="91" t="inlineStr">
        <is>
          <t>8월 소모품 구입 - Q오피스</t>
        </is>
      </c>
      <c r="J1690" s="91" t="inlineStr">
        <is>
          <t>V10003</t>
        </is>
      </c>
      <c r="K1690" s="91" t="inlineStr">
        <is>
          <t>Q오피스</t>
        </is>
      </c>
      <c r="M1690" s="9">
        <f>IF($A1690="","",VALUE($A1690&amp;"")*12+VALUE($B1690&amp;""))</f>
        <v/>
      </c>
      <c r="N1690" s="63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3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3">
        <f>IF($A1690="","",IF(COUNTIF(변동분석!$E$7:$E$506,O1690)&gt;0,"Y","N"))</f>
        <v/>
      </c>
      <c r="W1690" s="63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3">
        <f>IF($A1690="","",IFERROR(INDEX(계정매핑!$E$5:$E$504,MATCH($F1690&amp;"",계정매핑!$A$5:$A$504,0))&amp;"","공통비"))</f>
        <v/>
      </c>
      <c r="AF1690" s="63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45884</v>
      </c>
      <c r="E1691" s="91" t="inlineStr">
        <is>
          <t>KR</t>
        </is>
      </c>
      <c r="F1691" s="91" t="n">
        <v>62301000</v>
      </c>
      <c r="G1691" s="91" t="n">
        <v>1601</v>
      </c>
      <c r="H1691" s="92" t="n">
        <v>350000</v>
      </c>
      <c r="I1691" s="91" t="inlineStr">
        <is>
          <t>8월 소모품 구입 - Q오피스</t>
        </is>
      </c>
      <c r="J1691" s="91" t="inlineStr">
        <is>
          <t>V10003</t>
        </is>
      </c>
      <c r="K1691" s="91" t="inlineStr">
        <is>
          <t>Q오피스</t>
        </is>
      </c>
      <c r="M1691" s="9">
        <f>IF($A1691="","",VALUE($A1691&amp;"")*12+VALUE($B1691&amp;""))</f>
        <v/>
      </c>
      <c r="N1691" s="63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3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3">
        <f>IF($A1691="","",IF(COUNTIF(변동분석!$E$7:$E$506,O1691)&gt;0,"Y","N"))</f>
        <v/>
      </c>
      <c r="W1691" s="63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3">
        <f>IF($A1691="","",IFERROR(INDEX(계정매핑!$E$5:$E$504,MATCH($F1691&amp;"",계정매핑!$A$5:$A$504,0))&amp;"","공통비"))</f>
        <v/>
      </c>
      <c r="AF1691" s="63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45884</v>
      </c>
      <c r="E1692" s="91" t="inlineStr">
        <is>
          <t>KR</t>
        </is>
      </c>
      <c r="F1692" s="91" t="n">
        <v>62801000</v>
      </c>
      <c r="G1692" s="91" t="n">
        <v>1301</v>
      </c>
      <c r="H1692" s="92" t="n">
        <v>2983000</v>
      </c>
      <c r="I1692" s="91" t="inlineStr">
        <is>
          <t>8월 사내교육 - (사내강사료)</t>
        </is>
      </c>
      <c r="J1692" s="91" t="inlineStr">
        <is>
          <t>V10023</t>
        </is>
      </c>
      <c r="K1692" s="91" t="inlineStr">
        <is>
          <t>(사내강사료)</t>
        </is>
      </c>
      <c r="M1692" s="9">
        <f>IF($A1692="","",VALUE($A1692&amp;"")*12+VALUE($B1692&amp;""))</f>
        <v/>
      </c>
      <c r="N1692" s="63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3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3">
        <f>IF($A1692="","",IF(COUNTIF(변동분석!$E$7:$E$506,O1692)&gt;0,"Y","N"))</f>
        <v/>
      </c>
      <c r="W1692" s="63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3">
        <f>IF($A1692="","",IFERROR(INDEX(계정매핑!$E$5:$E$504,MATCH($F1692&amp;"",계정매핑!$A$5:$A$504,0))&amp;"","공통비"))</f>
        <v/>
      </c>
      <c r="AF1692" s="63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45885</v>
      </c>
      <c r="E1693" s="91" t="inlineStr">
        <is>
          <t>KR</t>
        </is>
      </c>
      <c r="F1693" s="91" t="n">
        <v>62101000</v>
      </c>
      <c r="G1693" s="91" t="n">
        <v>1301</v>
      </c>
      <c r="H1693" s="92" t="n">
        <v>310000</v>
      </c>
      <c r="I1693" s="91" t="inlineStr">
        <is>
          <t>8월 국내출장 - (법인카드)</t>
        </is>
      </c>
      <c r="J1693" s="91" t="inlineStr">
        <is>
          <t>V10009</t>
        </is>
      </c>
      <c r="K1693" s="91" t="inlineStr">
        <is>
          <t>(법인카드)</t>
        </is>
      </c>
      <c r="M1693" s="9">
        <f>IF($A1693="","",VALUE($A1693&amp;"")*12+VALUE($B1693&amp;""))</f>
        <v/>
      </c>
      <c r="N1693" s="63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3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3">
        <f>IF($A1693="","",IF(COUNTIF(변동분석!$E$7:$E$506,O1693)&gt;0,"Y","N"))</f>
        <v/>
      </c>
      <c r="W1693" s="63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3">
        <f>IF($A1693="","",IFERROR(INDEX(계정매핑!$E$5:$E$504,MATCH($F1693&amp;"",계정매핑!$A$5:$A$504,0))&amp;"","공통비"))</f>
        <v/>
      </c>
      <c r="AF1693" s="63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45885</v>
      </c>
      <c r="E1694" s="91" t="inlineStr">
        <is>
          <t>KR</t>
        </is>
      </c>
      <c r="F1694" s="91" t="n">
        <v>62101000</v>
      </c>
      <c r="G1694" s="91" t="n">
        <v>1602</v>
      </c>
      <c r="H1694" s="92" t="n">
        <v>751000</v>
      </c>
      <c r="I1694" s="91" t="inlineStr">
        <is>
          <t>8월 국내출장 - M항공</t>
        </is>
      </c>
      <c r="J1694" s="91" t="inlineStr">
        <is>
          <t>V10001</t>
        </is>
      </c>
      <c r="K1694" s="91" t="inlineStr">
        <is>
          <t>M항공</t>
        </is>
      </c>
      <c r="M1694" s="9">
        <f>IF($A1694="","",VALUE($A1694&amp;"")*12+VALUE($B1694&amp;""))</f>
        <v/>
      </c>
      <c r="N1694" s="63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3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3">
        <f>IF($A1694="","",IF(COUNTIF(변동분석!$E$7:$E$506,O1694)&gt;0,"Y","N"))</f>
        <v/>
      </c>
      <c r="W1694" s="63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3">
        <f>IF($A1694="","",IFERROR(INDEX(계정매핑!$E$5:$E$504,MATCH($F1694&amp;"",계정매핑!$A$5:$A$504,0))&amp;"","공통비"))</f>
        <v/>
      </c>
      <c r="AF1694" s="63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45885</v>
      </c>
      <c r="E1695" s="91" t="inlineStr">
        <is>
          <t>KR</t>
        </is>
      </c>
      <c r="F1695" s="91" t="n">
        <v>62101000</v>
      </c>
      <c r="G1695" s="91" t="n">
        <v>1801</v>
      </c>
      <c r="H1695" s="92" t="n">
        <v>238000</v>
      </c>
      <c r="I1695" s="91" t="inlineStr">
        <is>
          <t>8월 국내출장 - L여행사</t>
        </is>
      </c>
      <c r="J1695" s="91" t="inlineStr">
        <is>
          <t>V10017</t>
        </is>
      </c>
      <c r="K1695" s="91" t="inlineStr">
        <is>
          <t>L여행사</t>
        </is>
      </c>
      <c r="M1695" s="9">
        <f>IF($A1695="","",VALUE($A1695&amp;"")*12+VALUE($B1695&amp;""))</f>
        <v/>
      </c>
      <c r="N1695" s="63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3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3">
        <f>IF($A1695="","",IF(COUNTIF(변동분석!$E$7:$E$506,O1695)&gt;0,"Y","N"))</f>
        <v/>
      </c>
      <c r="W1695" s="63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3">
        <f>IF($A1695="","",IFERROR(INDEX(계정매핑!$E$5:$E$504,MATCH($F1695&amp;"",계정매핑!$A$5:$A$504,0))&amp;"","공통비"))</f>
        <v/>
      </c>
      <c r="AF1695" s="63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45885</v>
      </c>
      <c r="E1696" s="91" t="inlineStr">
        <is>
          <t>KR</t>
        </is>
      </c>
      <c r="F1696" s="91" t="n">
        <v>62102000</v>
      </c>
      <c r="G1696" s="91" t="n">
        <v>1602</v>
      </c>
      <c r="H1696" s="92" t="n">
        <v>282000</v>
      </c>
      <c r="I1696" s="91" t="inlineStr">
        <is>
          <t>8월 해외출장 - M항공</t>
        </is>
      </c>
      <c r="J1696" s="91" t="inlineStr">
        <is>
          <t>V10001</t>
        </is>
      </c>
      <c r="K1696" s="91" t="inlineStr">
        <is>
          <t>M항공</t>
        </is>
      </c>
      <c r="M1696" s="9">
        <f>IF($A1696="","",VALUE($A1696&amp;"")*12+VALUE($B1696&amp;""))</f>
        <v/>
      </c>
      <c r="N1696" s="63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3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3">
        <f>IF($A1696="","",IF(COUNTIF(변동분석!$E$7:$E$506,O1696)&gt;0,"Y","N"))</f>
        <v/>
      </c>
      <c r="W1696" s="63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3">
        <f>IF($A1696="","",IFERROR(INDEX(계정매핑!$E$5:$E$504,MATCH($F1696&amp;"",계정매핑!$A$5:$A$504,0))&amp;"","공통비"))</f>
        <v/>
      </c>
      <c r="AF1696" s="63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45885</v>
      </c>
      <c r="E1697" s="91" t="inlineStr">
        <is>
          <t>KR</t>
        </is>
      </c>
      <c r="F1697" s="91" t="n">
        <v>62102000</v>
      </c>
      <c r="G1697" s="91" t="n">
        <v>1602</v>
      </c>
      <c r="H1697" s="92" t="n">
        <v>191000</v>
      </c>
      <c r="I1697" s="91" t="inlineStr">
        <is>
          <t>8월 해외출장 - N호텔</t>
        </is>
      </c>
      <c r="J1697" s="91" t="inlineStr">
        <is>
          <t>V10008</t>
        </is>
      </c>
      <c r="K1697" s="91" t="inlineStr">
        <is>
          <t>N호텔</t>
        </is>
      </c>
      <c r="M1697" s="9">
        <f>IF($A1697="","",VALUE($A1697&amp;"")*12+VALUE($B1697&amp;""))</f>
        <v/>
      </c>
      <c r="N1697" s="63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3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3">
        <f>IF($A1697="","",IF(COUNTIF(변동분석!$E$7:$E$506,O1697)&gt;0,"Y","N"))</f>
        <v/>
      </c>
      <c r="W1697" s="63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3">
        <f>IF($A1697="","",IFERROR(INDEX(계정매핑!$E$5:$E$504,MATCH($F1697&amp;"",계정매핑!$A$5:$A$504,0))&amp;"","공통비"))</f>
        <v/>
      </c>
      <c r="AF1697" s="63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45885</v>
      </c>
      <c r="E1698" s="91" t="inlineStr">
        <is>
          <t>KR</t>
        </is>
      </c>
      <c r="F1698" s="91" t="n">
        <v>62902000</v>
      </c>
      <c r="G1698" s="91" t="n">
        <v>1801</v>
      </c>
      <c r="H1698" s="92" t="n">
        <v>1762000</v>
      </c>
      <c r="I1698" s="91" t="inlineStr">
        <is>
          <t>8월 콜 위탁 수수료(건별)</t>
        </is>
      </c>
      <c r="J1698" s="91" t="inlineStr">
        <is>
          <t>V10015</t>
        </is>
      </c>
      <c r="K1698" s="91" t="inlineStr">
        <is>
          <t>J콜센터</t>
        </is>
      </c>
      <c r="M1698" s="9">
        <f>IF($A1698="","",VALUE($A1698&amp;"")*12+VALUE($B1698&amp;""))</f>
        <v/>
      </c>
      <c r="N1698" s="63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3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3">
        <f>IF($A1698="","",IF(COUNTIF(변동분석!$E$7:$E$506,O1698)&gt;0,"Y","N"))</f>
        <v/>
      </c>
      <c r="W1698" s="63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3">
        <f>IF($A1698="","",IFERROR(INDEX(계정매핑!$E$5:$E$504,MATCH($F1698&amp;"",계정매핑!$A$5:$A$504,0))&amp;"","공통비"))</f>
        <v/>
      </c>
      <c r="AF1698" s="63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45885</v>
      </c>
      <c r="E1699" s="91" t="inlineStr">
        <is>
          <t>KR</t>
        </is>
      </c>
      <c r="F1699" s="91" t="n">
        <v>63001000</v>
      </c>
      <c r="G1699" s="91" t="n">
        <v>1701</v>
      </c>
      <c r="H1699" s="92" t="n">
        <v>40081000</v>
      </c>
      <c r="I1699" s="91" t="inlineStr">
        <is>
          <t>8월 SW 유지보수 - Y소프트</t>
        </is>
      </c>
      <c r="J1699" s="91" t="inlineStr">
        <is>
          <t>V10016</t>
        </is>
      </c>
      <c r="K1699" s="91" t="inlineStr">
        <is>
          <t>Y소프트</t>
        </is>
      </c>
      <c r="M1699" s="9">
        <f>IF($A1699="","",VALUE($A1699&amp;"")*12+VALUE($B1699&amp;""))</f>
        <v/>
      </c>
      <c r="N1699" s="63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3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3">
        <f>IF($A1699="","",IF(COUNTIF(변동분석!$E$7:$E$506,O1699)&gt;0,"Y","N"))</f>
        <v/>
      </c>
      <c r="W1699" s="63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3">
        <f>IF($A1699="","",IFERROR(INDEX(계정매핑!$E$5:$E$504,MATCH($F1699&amp;"",계정매핑!$A$5:$A$504,0))&amp;"","공통비"))</f>
        <v/>
      </c>
      <c r="AF1699" s="63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45885</v>
      </c>
      <c r="E1700" s="91" t="inlineStr">
        <is>
          <t>KR</t>
        </is>
      </c>
      <c r="F1700" s="91" t="n">
        <v>63502000</v>
      </c>
      <c r="G1700" s="91" t="n">
        <v>1902</v>
      </c>
      <c r="H1700" s="92" t="n">
        <v>162442000</v>
      </c>
      <c r="I1700" s="91" t="inlineStr">
        <is>
          <t>8월 유지수수료 - (전속설계사)</t>
        </is>
      </c>
      <c r="J1700" s="91" t="inlineStr">
        <is>
          <t>V10020</t>
        </is>
      </c>
      <c r="K1700" s="91" t="inlineStr">
        <is>
          <t>(전속설계사)</t>
        </is>
      </c>
      <c r="M1700" s="9">
        <f>IF($A1700="","",VALUE($A1700&amp;"")*12+VALUE($B1700&amp;""))</f>
        <v/>
      </c>
      <c r="N1700" s="63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3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3">
        <f>IF($A1700="","",IF(COUNTIF(변동분석!$E$7:$E$506,O1700)&gt;0,"Y","N"))</f>
        <v/>
      </c>
      <c r="W1700" s="63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3">
        <f>IF($A1700="","",IFERROR(INDEX(계정매핑!$E$5:$E$504,MATCH($F1700&amp;"",계정매핑!$A$5:$A$504,0))&amp;"","공통비"))</f>
        <v/>
      </c>
      <c r="AF1700" s="63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45886</v>
      </c>
      <c r="E1701" s="91" t="inlineStr">
        <is>
          <t>KR</t>
        </is>
      </c>
      <c r="F1701" s="91" t="n">
        <v>62101000</v>
      </c>
      <c r="G1701" s="91" t="n">
        <v>1401</v>
      </c>
      <c r="H1701" s="92" t="n">
        <v>441000</v>
      </c>
      <c r="I1701" s="91" t="inlineStr">
        <is>
          <t>8월 국내출장 - M항공</t>
        </is>
      </c>
      <c r="J1701" s="91" t="inlineStr">
        <is>
          <t>V10001</t>
        </is>
      </c>
      <c r="K1701" s="91" t="inlineStr">
        <is>
          <t>M항공</t>
        </is>
      </c>
      <c r="M1701" s="9">
        <f>IF($A1701="","",VALUE($A1701&amp;"")*12+VALUE($B1701&amp;""))</f>
        <v/>
      </c>
      <c r="N1701" s="63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3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3">
        <f>IF($A1701="","",IF(COUNTIF(변동분석!$E$7:$E$506,O1701)&gt;0,"Y","N"))</f>
        <v/>
      </c>
      <c r="W1701" s="63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3">
        <f>IF($A1701="","",IFERROR(INDEX(계정매핑!$E$5:$E$504,MATCH($F1701&amp;"",계정매핑!$A$5:$A$504,0))&amp;"","공통비"))</f>
        <v/>
      </c>
      <c r="AF1701" s="63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45886</v>
      </c>
      <c r="E1702" s="91" t="inlineStr">
        <is>
          <t>KR</t>
        </is>
      </c>
      <c r="F1702" s="91" t="n">
        <v>62501000</v>
      </c>
      <c r="G1702" s="91" t="n">
        <v>1201</v>
      </c>
      <c r="H1702" s="92" t="n">
        <v>92000</v>
      </c>
      <c r="I1702" s="91" t="inlineStr">
        <is>
          <t>8월 회의 다과 - (법인카드)</t>
        </is>
      </c>
      <c r="J1702" s="91" t="inlineStr">
        <is>
          <t>V10009</t>
        </is>
      </c>
      <c r="K1702" s="91" t="inlineStr">
        <is>
          <t>(법인카드)</t>
        </is>
      </c>
      <c r="M1702" s="9">
        <f>IF($A1702="","",VALUE($A1702&amp;"")*12+VALUE($B1702&amp;""))</f>
        <v/>
      </c>
      <c r="N1702" s="63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3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3">
        <f>IF($A1702="","",IF(COUNTIF(변동분석!$E$7:$E$506,O1702)&gt;0,"Y","N"))</f>
        <v/>
      </c>
      <c r="W1702" s="63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3">
        <f>IF($A1702="","",IFERROR(INDEX(계정매핑!$E$5:$E$504,MATCH($F1702&amp;"",계정매핑!$A$5:$A$504,0))&amp;"","공통비"))</f>
        <v/>
      </c>
      <c r="AF1702" s="63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45886</v>
      </c>
      <c r="E1703" s="91" t="inlineStr">
        <is>
          <t>KR</t>
        </is>
      </c>
      <c r="F1703" s="91" t="n">
        <v>62601000</v>
      </c>
      <c r="G1703" s="91" t="n">
        <v>1601</v>
      </c>
      <c r="H1703" s="92" t="n">
        <v>2821000</v>
      </c>
      <c r="I1703" s="91" t="inlineStr">
        <is>
          <t>8월 업무추진 - (법인카드)</t>
        </is>
      </c>
      <c r="J1703" s="91" t="inlineStr">
        <is>
          <t>V10009</t>
        </is>
      </c>
      <c r="K1703" s="91" t="inlineStr">
        <is>
          <t>(법인카드)</t>
        </is>
      </c>
      <c r="M1703" s="9">
        <f>IF($A1703="","",VALUE($A1703&amp;"")*12+VALUE($B1703&amp;""))</f>
        <v/>
      </c>
      <c r="N1703" s="63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3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3">
        <f>IF($A1703="","",IF(COUNTIF(변동분석!$E$7:$E$506,O1703)&gt;0,"Y","N"))</f>
        <v/>
      </c>
      <c r="W1703" s="63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3">
        <f>IF($A1703="","",IFERROR(INDEX(계정매핑!$E$5:$E$504,MATCH($F1703&amp;"",계정매핑!$A$5:$A$504,0))&amp;"","공통비"))</f>
        <v/>
      </c>
      <c r="AF1703" s="63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45886</v>
      </c>
      <c r="E1704" s="91" t="inlineStr">
        <is>
          <t>KR</t>
        </is>
      </c>
      <c r="F1704" s="91" t="n">
        <v>62801000</v>
      </c>
      <c r="G1704" s="91" t="n">
        <v>1301</v>
      </c>
      <c r="H1704" s="92" t="n">
        <v>2188000</v>
      </c>
      <c r="I1704" s="91" t="inlineStr">
        <is>
          <t>8월 사내교육 - (사내강사료)</t>
        </is>
      </c>
      <c r="J1704" s="91" t="inlineStr">
        <is>
          <t>V10023</t>
        </is>
      </c>
      <c r="K1704" s="91" t="inlineStr">
        <is>
          <t>(사내강사료)</t>
        </is>
      </c>
      <c r="M1704" s="9">
        <f>IF($A1704="","",VALUE($A1704&amp;"")*12+VALUE($B1704&amp;""))</f>
        <v/>
      </c>
      <c r="N1704" s="63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3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3">
        <f>IF($A1704="","",IF(COUNTIF(변동분석!$E$7:$E$506,O1704)&gt;0,"Y","N"))</f>
        <v/>
      </c>
      <c r="W1704" s="63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3">
        <f>IF($A1704="","",IFERROR(INDEX(계정매핑!$E$5:$E$504,MATCH($F1704&amp;"",계정매핑!$A$5:$A$504,0))&amp;"","공통비"))</f>
        <v/>
      </c>
      <c r="AF1704" s="63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45886</v>
      </c>
      <c r="E1705" s="91" t="inlineStr">
        <is>
          <t>KR</t>
        </is>
      </c>
      <c r="F1705" s="91" t="n">
        <v>62901000</v>
      </c>
      <c r="G1705" s="91" t="n">
        <v>1201</v>
      </c>
      <c r="H1705" s="92" t="n">
        <v>6666000</v>
      </c>
      <c r="I1705" s="91" t="inlineStr">
        <is>
          <t>8월 자문 수수료 - W컨설팅</t>
        </is>
      </c>
      <c r="J1705" s="91" t="inlineStr">
        <is>
          <t>V10006</t>
        </is>
      </c>
      <c r="K1705" s="91" t="inlineStr">
        <is>
          <t>W컨설팅</t>
        </is>
      </c>
      <c r="M1705" s="9">
        <f>IF($A1705="","",VALUE($A1705&amp;"")*12+VALUE($B1705&amp;""))</f>
        <v/>
      </c>
      <c r="N1705" s="63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3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3">
        <f>IF($A1705="","",IF(COUNTIF(변동분석!$E$7:$E$506,O1705)&gt;0,"Y","N"))</f>
        <v/>
      </c>
      <c r="W1705" s="63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3">
        <f>IF($A1705="","",IFERROR(INDEX(계정매핑!$E$5:$E$504,MATCH($F1705&amp;"",계정매핑!$A$5:$A$504,0))&amp;"","공통비"))</f>
        <v/>
      </c>
      <c r="AF1705" s="63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45886</v>
      </c>
      <c r="E1706" s="91" t="inlineStr">
        <is>
          <t>KR</t>
        </is>
      </c>
      <c r="F1706" s="91" t="n">
        <v>62902000</v>
      </c>
      <c r="G1706" s="91" t="n">
        <v>1101</v>
      </c>
      <c r="H1706" s="92" t="n">
        <v>922000</v>
      </c>
      <c r="I1706" s="91" t="inlineStr">
        <is>
          <t>8월 업무 위탁 수수료 - X서비스</t>
        </is>
      </c>
      <c r="J1706" s="91" t="inlineStr">
        <is>
          <t>V10019</t>
        </is>
      </c>
      <c r="K1706" s="91" t="inlineStr">
        <is>
          <t>X서비스</t>
        </is>
      </c>
      <c r="M1706" s="9">
        <f>IF($A1706="","",VALUE($A1706&amp;"")*12+VALUE($B1706&amp;""))</f>
        <v/>
      </c>
      <c r="N1706" s="63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3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3">
        <f>IF($A1706="","",IF(COUNTIF(변동분석!$E$7:$E$506,O1706)&gt;0,"Y","N"))</f>
        <v/>
      </c>
      <c r="W1706" s="63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3">
        <f>IF($A1706="","",IFERROR(INDEX(계정매핑!$E$5:$E$504,MATCH($F1706&amp;"",계정매핑!$A$5:$A$504,0))&amp;"","공통비"))</f>
        <v/>
      </c>
      <c r="AF1706" s="63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45886</v>
      </c>
      <c r="E1707" s="91" t="inlineStr">
        <is>
          <t>KR</t>
        </is>
      </c>
      <c r="F1707" s="91" t="n">
        <v>62902000</v>
      </c>
      <c r="G1707" s="91" t="n">
        <v>1801</v>
      </c>
      <c r="H1707" s="92" t="n">
        <v>1761000</v>
      </c>
      <c r="I1707" s="91" t="inlineStr">
        <is>
          <t>8월 콜 위탁 수수료(건별)</t>
        </is>
      </c>
      <c r="J1707" s="91" t="inlineStr">
        <is>
          <t>V10015</t>
        </is>
      </c>
      <c r="K1707" s="91" t="inlineStr">
        <is>
          <t>J콜센터</t>
        </is>
      </c>
      <c r="M1707" s="9">
        <f>IF($A1707="","",VALUE($A1707&amp;"")*12+VALUE($B1707&amp;""))</f>
        <v/>
      </c>
      <c r="N1707" s="63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3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3">
        <f>IF($A1707="","",IF(COUNTIF(변동분석!$E$7:$E$506,O1707)&gt;0,"Y","N"))</f>
        <v/>
      </c>
      <c r="W1707" s="63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3">
        <f>IF($A1707="","",IFERROR(INDEX(계정매핑!$E$5:$E$504,MATCH($F1707&amp;"",계정매핑!$A$5:$A$504,0))&amp;"","공통비"))</f>
        <v/>
      </c>
      <c r="AF1707" s="63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45886</v>
      </c>
      <c r="E1708" s="91" t="inlineStr">
        <is>
          <t>KR</t>
        </is>
      </c>
      <c r="F1708" s="91" t="n">
        <v>62902000</v>
      </c>
      <c r="G1708" s="91" t="n">
        <v>1801</v>
      </c>
      <c r="H1708" s="92" t="n">
        <v>1782000</v>
      </c>
      <c r="I1708" s="91" t="inlineStr">
        <is>
          <t>8월 콜 위탁 수수료(건별)</t>
        </is>
      </c>
      <c r="J1708" s="91" t="inlineStr">
        <is>
          <t>V10015</t>
        </is>
      </c>
      <c r="K1708" s="91" t="inlineStr">
        <is>
          <t>J콜센터</t>
        </is>
      </c>
      <c r="M1708" s="9">
        <f>IF($A1708="","",VALUE($A1708&amp;"")*12+VALUE($B1708&amp;""))</f>
        <v/>
      </c>
      <c r="N1708" s="63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3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3">
        <f>IF($A1708="","",IF(COUNTIF(변동분석!$E$7:$E$506,O1708)&gt;0,"Y","N"))</f>
        <v/>
      </c>
      <c r="W1708" s="63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3">
        <f>IF($A1708="","",IFERROR(INDEX(계정매핑!$E$5:$E$504,MATCH($F1708&amp;"",계정매핑!$A$5:$A$504,0))&amp;"","공통비"))</f>
        <v/>
      </c>
      <c r="AF1708" s="63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45887</v>
      </c>
      <c r="E1709" s="91" t="inlineStr">
        <is>
          <t>KR</t>
        </is>
      </c>
      <c r="F1709" s="91" t="n">
        <v>62101000</v>
      </c>
      <c r="G1709" s="91" t="n">
        <v>1502</v>
      </c>
      <c r="H1709" s="92" t="n">
        <v>973000</v>
      </c>
      <c r="I1709" s="91" t="inlineStr">
        <is>
          <t>8월 국내출장 - (법인카드)</t>
        </is>
      </c>
      <c r="J1709" s="91" t="inlineStr">
        <is>
          <t>V10009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3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3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3">
        <f>IF($A1709="","",IF(COUNTIF(변동분석!$E$7:$E$506,O1709)&gt;0,"Y","N"))</f>
        <v/>
      </c>
      <c r="W1709" s="63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3">
        <f>IF($A1709="","",IFERROR(INDEX(계정매핑!$E$5:$E$504,MATCH($F1709&amp;"",계정매핑!$A$5:$A$504,0))&amp;"","공통비"))</f>
        <v/>
      </c>
      <c r="AF1709" s="63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45887</v>
      </c>
      <c r="E1710" s="91" t="inlineStr">
        <is>
          <t>KR</t>
        </is>
      </c>
      <c r="F1710" s="91" t="n">
        <v>62102000</v>
      </c>
      <c r="G1710" s="91" t="n">
        <v>1502</v>
      </c>
      <c r="H1710" s="92" t="n">
        <v>144000</v>
      </c>
      <c r="I1710" s="91" t="inlineStr">
        <is>
          <t>8월 해외출장 - N호텔</t>
        </is>
      </c>
      <c r="J1710" s="91" t="inlineStr">
        <is>
          <t>V10008</t>
        </is>
      </c>
      <c r="K1710" s="91" t="inlineStr">
        <is>
          <t>N호텔</t>
        </is>
      </c>
      <c r="M1710" s="9">
        <f>IF($A1710="","",VALUE($A1710&amp;"")*12+VALUE($B1710&amp;""))</f>
        <v/>
      </c>
      <c r="N1710" s="63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3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3">
        <f>IF($A1710="","",IF(COUNTIF(변동분석!$E$7:$E$506,O1710)&gt;0,"Y","N"))</f>
        <v/>
      </c>
      <c r="W1710" s="63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3">
        <f>IF($A1710="","",IFERROR(INDEX(계정매핑!$E$5:$E$504,MATCH($F1710&amp;"",계정매핑!$A$5:$A$504,0))&amp;"","공통비"))</f>
        <v/>
      </c>
      <c r="AF1710" s="63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45888</v>
      </c>
      <c r="E1711" s="91" t="inlineStr">
        <is>
          <t>KR</t>
        </is>
      </c>
      <c r="F1711" s="91" t="n">
        <v>62101000</v>
      </c>
      <c r="G1711" s="91" t="n">
        <v>1101</v>
      </c>
      <c r="H1711" s="92" t="n">
        <v>401000</v>
      </c>
      <c r="I1711" s="91" t="inlineStr">
        <is>
          <t>8월 국내출장 - L여행사</t>
        </is>
      </c>
      <c r="J1711" s="91" t="inlineStr">
        <is>
          <t>V10017</t>
        </is>
      </c>
      <c r="K1711" s="91" t="inlineStr">
        <is>
          <t>L여행사</t>
        </is>
      </c>
      <c r="M1711" s="9">
        <f>IF($A1711="","",VALUE($A1711&amp;"")*12+VALUE($B1711&amp;""))</f>
        <v/>
      </c>
      <c r="N1711" s="63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3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3">
        <f>IF($A1711="","",IF(COUNTIF(변동분석!$E$7:$E$506,O1711)&gt;0,"Y","N"))</f>
        <v/>
      </c>
      <c r="W1711" s="63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3">
        <f>IF($A1711="","",IFERROR(INDEX(계정매핑!$E$5:$E$504,MATCH($F1711&amp;"",계정매핑!$A$5:$A$504,0))&amp;"","공통비"))</f>
        <v/>
      </c>
      <c r="AF1711" s="63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45888</v>
      </c>
      <c r="E1712" s="91" t="inlineStr">
        <is>
          <t>KR</t>
        </is>
      </c>
      <c r="F1712" s="91" t="n">
        <v>62101000</v>
      </c>
      <c r="G1712" s="91" t="n">
        <v>1301</v>
      </c>
      <c r="H1712" s="92" t="n">
        <v>278000</v>
      </c>
      <c r="I1712" s="91" t="inlineStr">
        <is>
          <t>8월 국내출장 - M항공</t>
        </is>
      </c>
      <c r="J1712" s="91" t="inlineStr">
        <is>
          <t>V10001</t>
        </is>
      </c>
      <c r="K1712" s="91" t="inlineStr">
        <is>
          <t>M항공</t>
        </is>
      </c>
      <c r="M1712" s="9">
        <f>IF($A1712="","",VALUE($A1712&amp;"")*12+VALUE($B1712&amp;""))</f>
        <v/>
      </c>
      <c r="N1712" s="63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3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3">
        <f>IF($A1712="","",IF(COUNTIF(변동분석!$E$7:$E$506,O1712)&gt;0,"Y","N"))</f>
        <v/>
      </c>
      <c r="W1712" s="63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3">
        <f>IF($A1712="","",IFERROR(INDEX(계정매핑!$E$5:$E$504,MATCH($F1712&amp;"",계정매핑!$A$5:$A$504,0))&amp;"","공통비"))</f>
        <v/>
      </c>
      <c r="AF1712" s="63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45888</v>
      </c>
      <c r="E1713" s="91" t="inlineStr">
        <is>
          <t>KR</t>
        </is>
      </c>
      <c r="F1713" s="91" t="n">
        <v>62101000</v>
      </c>
      <c r="G1713" s="91" t="n">
        <v>1801</v>
      </c>
      <c r="H1713" s="92" t="n">
        <v>139000</v>
      </c>
      <c r="I1713" s="91" t="inlineStr">
        <is>
          <t>8월 국내출장 - L여행사</t>
        </is>
      </c>
      <c r="J1713" s="91" t="inlineStr">
        <is>
          <t>V10017</t>
        </is>
      </c>
      <c r="K1713" s="91" t="inlineStr">
        <is>
          <t>L여행사</t>
        </is>
      </c>
      <c r="M1713" s="9">
        <f>IF($A1713="","",VALUE($A1713&amp;"")*12+VALUE($B1713&amp;""))</f>
        <v/>
      </c>
      <c r="N1713" s="63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3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3">
        <f>IF($A1713="","",IF(COUNTIF(변동분석!$E$7:$E$506,O1713)&gt;0,"Y","N"))</f>
        <v/>
      </c>
      <c r="W1713" s="63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3">
        <f>IF($A1713="","",IFERROR(INDEX(계정매핑!$E$5:$E$504,MATCH($F1713&amp;"",계정매핑!$A$5:$A$504,0))&amp;"","공통비"))</f>
        <v/>
      </c>
      <c r="AF1713" s="63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45888</v>
      </c>
      <c r="E1714" s="91" t="inlineStr">
        <is>
          <t>KR</t>
        </is>
      </c>
      <c r="F1714" s="91" t="n">
        <v>62102000</v>
      </c>
      <c r="G1714" s="91" t="n">
        <v>1201</v>
      </c>
      <c r="H1714" s="92" t="n">
        <v>76000</v>
      </c>
      <c r="I1714" s="91" t="inlineStr">
        <is>
          <t>8월 해외출장 - M항공</t>
        </is>
      </c>
      <c r="J1714" s="91" t="inlineStr">
        <is>
          <t>V10001</t>
        </is>
      </c>
      <c r="K1714" s="91" t="inlineStr">
        <is>
          <t>M항공</t>
        </is>
      </c>
      <c r="M1714" s="9">
        <f>IF($A1714="","",VALUE($A1714&amp;"")*12+VALUE($B1714&amp;""))</f>
        <v/>
      </c>
      <c r="N1714" s="63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3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3">
        <f>IF($A1714="","",IF(COUNTIF(변동분석!$E$7:$E$506,O1714)&gt;0,"Y","N"))</f>
        <v/>
      </c>
      <c r="W1714" s="63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3">
        <f>IF($A1714="","",IFERROR(INDEX(계정매핑!$E$5:$E$504,MATCH($F1714&amp;"",계정매핑!$A$5:$A$504,0))&amp;"","공통비"))</f>
        <v/>
      </c>
      <c r="AF1714" s="63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45888</v>
      </c>
      <c r="E1715" s="91" t="inlineStr">
        <is>
          <t>KR</t>
        </is>
      </c>
      <c r="F1715" s="91" t="n">
        <v>62102000</v>
      </c>
      <c r="G1715" s="91" t="n">
        <v>1401</v>
      </c>
      <c r="H1715" s="92" t="n">
        <v>86000</v>
      </c>
      <c r="I1715" s="91" t="inlineStr">
        <is>
          <t>8월 해외출장 - M항공</t>
        </is>
      </c>
      <c r="J1715" s="91" t="inlineStr">
        <is>
          <t>V10001</t>
        </is>
      </c>
      <c r="K1715" s="91" t="inlineStr">
        <is>
          <t>M항공</t>
        </is>
      </c>
      <c r="M1715" s="9">
        <f>IF($A1715="","",VALUE($A1715&amp;"")*12+VALUE($B1715&amp;""))</f>
        <v/>
      </c>
      <c r="N1715" s="63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3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3">
        <f>IF($A1715="","",IF(COUNTIF(변동분석!$E$7:$E$506,O1715)&gt;0,"Y","N"))</f>
        <v/>
      </c>
      <c r="W1715" s="63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3">
        <f>IF($A1715="","",IFERROR(INDEX(계정매핑!$E$5:$E$504,MATCH($F1715&amp;"",계정매핑!$A$5:$A$504,0))&amp;"","공통비"))</f>
        <v/>
      </c>
      <c r="AF1715" s="63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45888</v>
      </c>
      <c r="E1716" s="91" t="inlineStr">
        <is>
          <t>KR</t>
        </is>
      </c>
      <c r="F1716" s="91" t="n">
        <v>62102000</v>
      </c>
      <c r="G1716" s="91" t="n">
        <v>1401</v>
      </c>
      <c r="H1716" s="92" t="n">
        <v>140000</v>
      </c>
      <c r="I1716" s="91" t="inlineStr">
        <is>
          <t>8월 해외출장 - M항공</t>
        </is>
      </c>
      <c r="J1716" s="91" t="inlineStr">
        <is>
          <t>V10001</t>
        </is>
      </c>
      <c r="K1716" s="91" t="inlineStr">
        <is>
          <t>M항공</t>
        </is>
      </c>
      <c r="M1716" s="9">
        <f>IF($A1716="","",VALUE($A1716&amp;"")*12+VALUE($B1716&amp;""))</f>
        <v/>
      </c>
      <c r="N1716" s="63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3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3">
        <f>IF($A1716="","",IF(COUNTIF(변동분석!$E$7:$E$506,O1716)&gt;0,"Y","N"))</f>
        <v/>
      </c>
      <c r="W1716" s="63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3">
        <f>IF($A1716="","",IFERROR(INDEX(계정매핑!$E$5:$E$504,MATCH($F1716&amp;"",계정매핑!$A$5:$A$504,0))&amp;"","공통비"))</f>
        <v/>
      </c>
      <c r="AF1716" s="63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45888</v>
      </c>
      <c r="E1717" s="91" t="inlineStr">
        <is>
          <t>KR</t>
        </is>
      </c>
      <c r="F1717" s="91" t="n">
        <v>62301000</v>
      </c>
      <c r="G1717" s="91" t="n">
        <v>1401</v>
      </c>
      <c r="H1717" s="92" t="n">
        <v>71000</v>
      </c>
      <c r="I1717" s="91" t="inlineStr">
        <is>
          <t>8월 소모품 구입 - R문구</t>
        </is>
      </c>
      <c r="J1717" s="91" t="inlineStr">
        <is>
          <t>V10021</t>
        </is>
      </c>
      <c r="K1717" s="91" t="inlineStr">
        <is>
          <t>R문구</t>
        </is>
      </c>
      <c r="M1717" s="9">
        <f>IF($A1717="","",VALUE($A1717&amp;"")*12+VALUE($B1717&amp;""))</f>
        <v/>
      </c>
      <c r="N1717" s="63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3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3">
        <f>IF($A1717="","",IF(COUNTIF(변동분석!$E$7:$E$506,O1717)&gt;0,"Y","N"))</f>
        <v/>
      </c>
      <c r="W1717" s="63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3">
        <f>IF($A1717="","",IFERROR(INDEX(계정매핑!$E$5:$E$504,MATCH($F1717&amp;"",계정매핑!$A$5:$A$504,0))&amp;"","공통비"))</f>
        <v/>
      </c>
      <c r="AF1717" s="63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45888</v>
      </c>
      <c r="E1718" s="91" t="inlineStr">
        <is>
          <t>KR</t>
        </is>
      </c>
      <c r="F1718" s="91" t="n">
        <v>62901000</v>
      </c>
      <c r="G1718" s="91" t="n">
        <v>1101</v>
      </c>
      <c r="H1718" s="92" t="n">
        <v>4210000</v>
      </c>
      <c r="I1718" s="91" t="inlineStr">
        <is>
          <t>8월 자문 수수료 - W컨설팅</t>
        </is>
      </c>
      <c r="J1718" s="91" t="inlineStr">
        <is>
          <t>V10006</t>
        </is>
      </c>
      <c r="K1718" s="91" t="inlineStr">
        <is>
          <t>W컨설팅</t>
        </is>
      </c>
      <c r="M1718" s="9">
        <f>IF($A1718="","",VALUE($A1718&amp;"")*12+VALUE($B1718&amp;""))</f>
        <v/>
      </c>
      <c r="N1718" s="63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3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3">
        <f>IF($A1718="","",IF(COUNTIF(변동분석!$E$7:$E$506,O1718)&gt;0,"Y","N"))</f>
        <v/>
      </c>
      <c r="W1718" s="63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3">
        <f>IF($A1718="","",IFERROR(INDEX(계정매핑!$E$5:$E$504,MATCH($F1718&amp;"",계정매핑!$A$5:$A$504,0))&amp;"","공통비"))</f>
        <v/>
      </c>
      <c r="AF1718" s="63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45888</v>
      </c>
      <c r="E1719" s="91" t="inlineStr">
        <is>
          <t>KR</t>
        </is>
      </c>
      <c r="F1719" s="91" t="n">
        <v>62901000</v>
      </c>
      <c r="G1719" s="91" t="n">
        <v>1401</v>
      </c>
      <c r="H1719" s="92" t="n">
        <v>4790000</v>
      </c>
      <c r="I1719" s="91" t="inlineStr">
        <is>
          <t>8월 자문 수수료 - K회계법인</t>
        </is>
      </c>
      <c r="J1719" s="91" t="inlineStr">
        <is>
          <t>V10010</t>
        </is>
      </c>
      <c r="K1719" s="91" t="inlineStr">
        <is>
          <t>K회계법인</t>
        </is>
      </c>
      <c r="M1719" s="9">
        <f>IF($A1719="","",VALUE($A1719&amp;"")*12+VALUE($B1719&amp;""))</f>
        <v/>
      </c>
      <c r="N1719" s="63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3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3">
        <f>IF($A1719="","",IF(COUNTIF(변동분석!$E$7:$E$506,O1719)&gt;0,"Y","N"))</f>
        <v/>
      </c>
      <c r="W1719" s="63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3">
        <f>IF($A1719="","",IFERROR(INDEX(계정매핑!$E$5:$E$504,MATCH($F1719&amp;"",계정매핑!$A$5:$A$504,0))&amp;"","공통비"))</f>
        <v/>
      </c>
      <c r="AF1719" s="63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45888</v>
      </c>
      <c r="E1720" s="91" t="inlineStr">
        <is>
          <t>KR</t>
        </is>
      </c>
      <c r="F1720" s="91" t="n">
        <v>62902000</v>
      </c>
      <c r="G1720" s="91" t="n">
        <v>1101</v>
      </c>
      <c r="H1720" s="92" t="n">
        <v>1511000</v>
      </c>
      <c r="I1720" s="91" t="inlineStr">
        <is>
          <t>8월 업무 위탁 수수료 - J콜센터</t>
        </is>
      </c>
      <c r="J1720" s="91" t="inlineStr">
        <is>
          <t>V10015</t>
        </is>
      </c>
      <c r="K1720" s="91" t="inlineStr">
        <is>
          <t>J콜센터</t>
        </is>
      </c>
      <c r="M1720" s="9">
        <f>IF($A1720="","",VALUE($A1720&amp;"")*12+VALUE($B1720&amp;""))</f>
        <v/>
      </c>
      <c r="N1720" s="63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3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3">
        <f>IF($A1720="","",IF(COUNTIF(변동분석!$E$7:$E$506,O1720)&gt;0,"Y","N"))</f>
        <v/>
      </c>
      <c r="W1720" s="63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3">
        <f>IF($A1720="","",IFERROR(INDEX(계정매핑!$E$5:$E$504,MATCH($F1720&amp;"",계정매핑!$A$5:$A$504,0))&amp;"","공통비"))</f>
        <v/>
      </c>
      <c r="AF1720" s="63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45888</v>
      </c>
      <c r="E1721" s="91" t="inlineStr">
        <is>
          <t>KR</t>
        </is>
      </c>
      <c r="F1721" s="91" t="n">
        <v>63501000</v>
      </c>
      <c r="G1721" s="91" t="n">
        <v>1901</v>
      </c>
      <c r="H1721" s="92" t="n">
        <v>449083000</v>
      </c>
      <c r="I1721" s="91" t="inlineStr">
        <is>
          <t>8월 모집수수료 - BB에셋</t>
        </is>
      </c>
      <c r="J1721" s="91" t="inlineStr">
        <is>
          <t>V10012</t>
        </is>
      </c>
      <c r="K1721" s="91" t="inlineStr">
        <is>
          <t>BB에셋</t>
        </is>
      </c>
      <c r="M1721" s="9">
        <f>IF($A1721="","",VALUE($A1721&amp;"")*12+VALUE($B1721&amp;""))</f>
        <v/>
      </c>
      <c r="N1721" s="63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3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3">
        <f>IF($A1721="","",IF(COUNTIF(변동분석!$E$7:$E$506,O1721)&gt;0,"Y","N"))</f>
        <v/>
      </c>
      <c r="W1721" s="63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3">
        <f>IF($A1721="","",IFERROR(INDEX(계정매핑!$E$5:$E$504,MATCH($F1721&amp;"",계정매핑!$A$5:$A$504,0))&amp;"","공통비"))</f>
        <v/>
      </c>
      <c r="AF1721" s="63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45889</v>
      </c>
      <c r="E1722" s="91" t="inlineStr">
        <is>
          <t>KR</t>
        </is>
      </c>
      <c r="F1722" s="91" t="n">
        <v>62101000</v>
      </c>
      <c r="G1722" s="91" t="n">
        <v>1201</v>
      </c>
      <c r="H1722" s="92" t="n">
        <v>139000</v>
      </c>
      <c r="I1722" s="91" t="inlineStr">
        <is>
          <t>8월 국내출장 - (법인카드)</t>
        </is>
      </c>
      <c r="J1722" s="91" t="inlineStr">
        <is>
          <t>V10009</t>
        </is>
      </c>
      <c r="K1722" s="91" t="inlineStr">
        <is>
          <t>(법인카드)</t>
        </is>
      </c>
      <c r="M1722" s="9">
        <f>IF($A1722="","",VALUE($A1722&amp;"")*12+VALUE($B1722&amp;""))</f>
        <v/>
      </c>
      <c r="N1722" s="63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3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3">
        <f>IF($A1722="","",IF(COUNTIF(변동분석!$E$7:$E$506,O1722)&gt;0,"Y","N"))</f>
        <v/>
      </c>
      <c r="W1722" s="63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3">
        <f>IF($A1722="","",IFERROR(INDEX(계정매핑!$E$5:$E$504,MATCH($F1722&amp;"",계정매핑!$A$5:$A$504,0))&amp;"","공통비"))</f>
        <v/>
      </c>
      <c r="AF1722" s="63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45889</v>
      </c>
      <c r="E1723" s="91" t="inlineStr">
        <is>
          <t>KR</t>
        </is>
      </c>
      <c r="F1723" s="91" t="n">
        <v>62101000</v>
      </c>
      <c r="G1723" s="91" t="n">
        <v>1701</v>
      </c>
      <c r="H1723" s="92" t="n">
        <v>221000</v>
      </c>
      <c r="I1723" s="91" t="inlineStr">
        <is>
          <t>8월 국내출장 - (법인카드)</t>
        </is>
      </c>
      <c r="J1723" s="91" t="inlineStr">
        <is>
          <t>V10009</t>
        </is>
      </c>
      <c r="K1723" s="91" t="inlineStr">
        <is>
          <t>(법인카드)</t>
        </is>
      </c>
      <c r="M1723" s="9">
        <f>IF($A1723="","",VALUE($A1723&amp;"")*12+VALUE($B1723&amp;""))</f>
        <v/>
      </c>
      <c r="N1723" s="63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3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3">
        <f>IF($A1723="","",IF(COUNTIF(변동분석!$E$7:$E$506,O1723)&gt;0,"Y","N"))</f>
        <v/>
      </c>
      <c r="W1723" s="63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3">
        <f>IF($A1723="","",IFERROR(INDEX(계정매핑!$E$5:$E$504,MATCH($F1723&amp;"",계정매핑!$A$5:$A$504,0))&amp;"","공통비"))</f>
        <v/>
      </c>
      <c r="AF1723" s="63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45889</v>
      </c>
      <c r="E1724" s="91" t="inlineStr">
        <is>
          <t>KR</t>
        </is>
      </c>
      <c r="F1724" s="91" t="n">
        <v>62101000</v>
      </c>
      <c r="G1724" s="91" t="n">
        <v>1951</v>
      </c>
      <c r="H1724" s="92" t="n">
        <v>240000</v>
      </c>
      <c r="I1724" s="91" t="inlineStr">
        <is>
          <t>8월 국내출장 - M항공</t>
        </is>
      </c>
      <c r="J1724" s="91" t="inlineStr">
        <is>
          <t>V10001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3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3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3">
        <f>IF($A1724="","",IF(COUNTIF(변동분석!$E$7:$E$506,O1724)&gt;0,"Y","N"))</f>
        <v/>
      </c>
      <c r="W1724" s="63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3">
        <f>IF($A1724="","",IFERROR(INDEX(계정매핑!$E$5:$E$504,MATCH($F1724&amp;"",계정매핑!$A$5:$A$504,0))&amp;"","공통비"))</f>
        <v/>
      </c>
      <c r="AF1724" s="63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45889</v>
      </c>
      <c r="E1725" s="91" t="inlineStr">
        <is>
          <t>KR</t>
        </is>
      </c>
      <c r="F1725" s="91" t="n">
        <v>62102000</v>
      </c>
      <c r="G1725" s="91" t="n">
        <v>1401</v>
      </c>
      <c r="H1725" s="92" t="n">
        <v>111000</v>
      </c>
      <c r="I1725" s="91" t="inlineStr">
        <is>
          <t>8월 해외출장 - N호텔</t>
        </is>
      </c>
      <c r="J1725" s="91" t="inlineStr">
        <is>
          <t>V10008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3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3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3">
        <f>IF($A1725="","",IF(COUNTIF(변동분석!$E$7:$E$506,O1725)&gt;0,"Y","N"))</f>
        <v/>
      </c>
      <c r="W1725" s="63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3">
        <f>IF($A1725="","",IFERROR(INDEX(계정매핑!$E$5:$E$504,MATCH($F1725&amp;"",계정매핑!$A$5:$A$504,0))&amp;"","공통비"))</f>
        <v/>
      </c>
      <c r="AF1725" s="63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45889</v>
      </c>
      <c r="E1726" s="91" t="inlineStr">
        <is>
          <t>KR</t>
        </is>
      </c>
      <c r="F1726" s="91" t="n">
        <v>62102000</v>
      </c>
      <c r="G1726" s="91" t="n">
        <v>1701</v>
      </c>
      <c r="H1726" s="92" t="n">
        <v>59000</v>
      </c>
      <c r="I1726" s="91" t="inlineStr">
        <is>
          <t>8월 해외출장 - M항공</t>
        </is>
      </c>
      <c r="J1726" s="91" t="inlineStr">
        <is>
          <t>V10001</t>
        </is>
      </c>
      <c r="K1726" s="91" t="inlineStr">
        <is>
          <t>M항공</t>
        </is>
      </c>
      <c r="M1726" s="9">
        <f>IF($A1726="","",VALUE($A1726&amp;"")*12+VALUE($B1726&amp;""))</f>
        <v/>
      </c>
      <c r="N1726" s="63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3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3">
        <f>IF($A1726="","",IF(COUNTIF(변동분석!$E$7:$E$506,O1726)&gt;0,"Y","N"))</f>
        <v/>
      </c>
      <c r="W1726" s="63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3">
        <f>IF($A1726="","",IFERROR(INDEX(계정매핑!$E$5:$E$504,MATCH($F1726&amp;"",계정매핑!$A$5:$A$504,0))&amp;"","공통비"))</f>
        <v/>
      </c>
      <c r="AF1726" s="63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45889</v>
      </c>
      <c r="E1727" s="91" t="inlineStr">
        <is>
          <t>KR</t>
        </is>
      </c>
      <c r="F1727" s="91" t="n">
        <v>62201000</v>
      </c>
      <c r="G1727" s="91" t="n">
        <v>1201</v>
      </c>
      <c r="H1727" s="92" t="n">
        <v>167000</v>
      </c>
      <c r="I1727" s="91" t="inlineStr">
        <is>
          <t>8월 통신요금 - P통신</t>
        </is>
      </c>
      <c r="J1727" s="91" t="inlineStr">
        <is>
          <t>V10013</t>
        </is>
      </c>
      <c r="K1727" s="91" t="inlineStr">
        <is>
          <t>P통신</t>
        </is>
      </c>
      <c r="M1727" s="9">
        <f>IF($A1727="","",VALUE($A1727&amp;"")*12+VALUE($B1727&amp;""))</f>
        <v/>
      </c>
      <c r="N1727" s="63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3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3">
        <f>IF($A1727="","",IF(COUNTIF(변동분석!$E$7:$E$506,O1727)&gt;0,"Y","N"))</f>
        <v/>
      </c>
      <c r="W1727" s="63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3">
        <f>IF($A1727="","",IFERROR(INDEX(계정매핑!$E$5:$E$504,MATCH($F1727&amp;"",계정매핑!$A$5:$A$504,0))&amp;"","공통비"))</f>
        <v/>
      </c>
      <c r="AF1727" s="63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45889</v>
      </c>
      <c r="E1728" s="91" t="inlineStr">
        <is>
          <t>KR</t>
        </is>
      </c>
      <c r="F1728" s="91" t="n">
        <v>62301000</v>
      </c>
      <c r="G1728" s="91" t="n">
        <v>1501</v>
      </c>
      <c r="H1728" s="92" t="n">
        <v>199000</v>
      </c>
      <c r="I1728" s="91" t="inlineStr">
        <is>
          <t>8월 소모품 구입 - Q오피스</t>
        </is>
      </c>
      <c r="J1728" s="91" t="inlineStr">
        <is>
          <t>V10003</t>
        </is>
      </c>
      <c r="K1728" s="91" t="inlineStr">
        <is>
          <t>Q오피스</t>
        </is>
      </c>
      <c r="M1728" s="9">
        <f>IF($A1728="","",VALUE($A1728&amp;"")*12+VALUE($B1728&amp;""))</f>
        <v/>
      </c>
      <c r="N1728" s="63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3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3">
        <f>IF($A1728="","",IF(COUNTIF(변동분석!$E$7:$E$506,O1728)&gt;0,"Y","N"))</f>
        <v/>
      </c>
      <c r="W1728" s="63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3">
        <f>IF($A1728="","",IFERROR(INDEX(계정매핑!$E$5:$E$504,MATCH($F1728&amp;"",계정매핑!$A$5:$A$504,0))&amp;"","공통비"))</f>
        <v/>
      </c>
      <c r="AF1728" s="63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45889</v>
      </c>
      <c r="E1729" s="91" t="inlineStr">
        <is>
          <t>KR</t>
        </is>
      </c>
      <c r="F1729" s="91" t="n">
        <v>62401000</v>
      </c>
      <c r="G1729" s="91" t="n">
        <v>1501</v>
      </c>
      <c r="H1729" s="92" t="n">
        <v>896000</v>
      </c>
      <c r="I1729" s="91" t="inlineStr">
        <is>
          <t>8월 인쇄물 제작 - S출판</t>
        </is>
      </c>
      <c r="J1729" s="91" t="inlineStr">
        <is>
          <t>V10014</t>
        </is>
      </c>
      <c r="K1729" s="91" t="inlineStr">
        <is>
          <t>S출판</t>
        </is>
      </c>
      <c r="M1729" s="9">
        <f>IF($A1729="","",VALUE($A1729&amp;"")*12+VALUE($B1729&amp;""))</f>
        <v/>
      </c>
      <c r="N1729" s="63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3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3">
        <f>IF($A1729="","",IF(COUNTIF(변동분석!$E$7:$E$506,O1729)&gt;0,"Y","N"))</f>
        <v/>
      </c>
      <c r="W1729" s="63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3">
        <f>IF($A1729="","",IFERROR(INDEX(계정매핑!$E$5:$E$504,MATCH($F1729&amp;"",계정매핑!$A$5:$A$504,0))&amp;"","공통비"))</f>
        <v/>
      </c>
      <c r="AF1729" s="63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45889</v>
      </c>
      <c r="E1730" s="91" t="inlineStr">
        <is>
          <t>KR</t>
        </is>
      </c>
      <c r="F1730" s="91" t="n">
        <v>62501000</v>
      </c>
      <c r="G1730" s="91" t="n">
        <v>1201</v>
      </c>
      <c r="H1730" s="92" t="n">
        <v>85000</v>
      </c>
      <c r="I1730" s="91" t="inlineStr">
        <is>
          <t>8월 회의 다과 - T케이터링</t>
        </is>
      </c>
      <c r="J1730" s="91" t="inlineStr">
        <is>
          <t>V10005</t>
        </is>
      </c>
      <c r="K1730" s="91" t="inlineStr">
        <is>
          <t>T케이터링</t>
        </is>
      </c>
      <c r="M1730" s="9">
        <f>IF($A1730="","",VALUE($A1730&amp;"")*12+VALUE($B1730&amp;""))</f>
        <v/>
      </c>
      <c r="N1730" s="63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3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3">
        <f>IF($A1730="","",IF(COUNTIF(변동분석!$E$7:$E$506,O1730)&gt;0,"Y","N"))</f>
        <v/>
      </c>
      <c r="W1730" s="63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3">
        <f>IF($A1730="","",IFERROR(INDEX(계정매핑!$E$5:$E$504,MATCH($F1730&amp;"",계정매핑!$A$5:$A$504,0))&amp;"","공통비"))</f>
        <v/>
      </c>
      <c r="AF1730" s="63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45889</v>
      </c>
      <c r="E1731" s="91" t="inlineStr">
        <is>
          <t>KR</t>
        </is>
      </c>
      <c r="F1731" s="91" t="n">
        <v>62901000</v>
      </c>
      <c r="G1731" s="91" t="n">
        <v>1401</v>
      </c>
      <c r="H1731" s="92" t="n">
        <v>6412000</v>
      </c>
      <c r="I1731" s="91" t="inlineStr">
        <is>
          <t>8월 자문 수수료 - W컨설팅</t>
        </is>
      </c>
      <c r="J1731" s="91" t="inlineStr">
        <is>
          <t>V10006</t>
        </is>
      </c>
      <c r="K1731" s="91" t="inlineStr">
        <is>
          <t>W컨설팅</t>
        </is>
      </c>
      <c r="M1731" s="9">
        <f>IF($A1731="","",VALUE($A1731&amp;"")*12+VALUE($B1731&amp;""))</f>
        <v/>
      </c>
      <c r="N1731" s="63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3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3">
        <f>IF($A1731="","",IF(COUNTIF(변동분석!$E$7:$E$506,O1731)&gt;0,"Y","N"))</f>
        <v/>
      </c>
      <c r="W1731" s="63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3">
        <f>IF($A1731="","",IFERROR(INDEX(계정매핑!$E$5:$E$504,MATCH($F1731&amp;"",계정매핑!$A$5:$A$504,0))&amp;"","공통비"))</f>
        <v/>
      </c>
      <c r="AF1731" s="63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45889</v>
      </c>
      <c r="E1732" s="91" t="inlineStr">
        <is>
          <t>KR</t>
        </is>
      </c>
      <c r="F1732" s="91" t="n">
        <v>62901000</v>
      </c>
      <c r="G1732" s="91" t="n">
        <v>1801</v>
      </c>
      <c r="H1732" s="92" t="n">
        <v>6740000</v>
      </c>
      <c r="I1732" s="91" t="inlineStr">
        <is>
          <t>8월 자문 수수료 - W컨설팅</t>
        </is>
      </c>
      <c r="J1732" s="91" t="inlineStr">
        <is>
          <t>V10006</t>
        </is>
      </c>
      <c r="K1732" s="91" t="inlineStr">
        <is>
          <t>W컨설팅</t>
        </is>
      </c>
      <c r="M1732" s="9">
        <f>IF($A1732="","",VALUE($A1732&amp;"")*12+VALUE($B1732&amp;""))</f>
        <v/>
      </c>
      <c r="N1732" s="63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3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3">
        <f>IF($A1732="","",IF(COUNTIF(변동분석!$E$7:$E$506,O1732)&gt;0,"Y","N"))</f>
        <v/>
      </c>
      <c r="W1732" s="63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3">
        <f>IF($A1732="","",IFERROR(INDEX(계정매핑!$E$5:$E$504,MATCH($F1732&amp;"",계정매핑!$A$5:$A$504,0))&amp;"","공통비"))</f>
        <v/>
      </c>
      <c r="AF1732" s="63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45889</v>
      </c>
      <c r="E1733" s="91" t="inlineStr">
        <is>
          <t>KR</t>
        </is>
      </c>
      <c r="F1733" s="91" t="n">
        <v>62902000</v>
      </c>
      <c r="G1733" s="91" t="n">
        <v>1201</v>
      </c>
      <c r="H1733" s="92" t="n">
        <v>2971000</v>
      </c>
      <c r="I1733" s="91" t="inlineStr">
        <is>
          <t>8월 업무 위탁 수수료 - J콜센터</t>
        </is>
      </c>
      <c r="J1733" s="91" t="inlineStr">
        <is>
          <t>V10015</t>
        </is>
      </c>
      <c r="K1733" s="91" t="inlineStr">
        <is>
          <t>J콜센터</t>
        </is>
      </c>
      <c r="M1733" s="9">
        <f>IF($A1733="","",VALUE($A1733&amp;"")*12+VALUE($B1733&amp;""))</f>
        <v/>
      </c>
      <c r="N1733" s="63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3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3">
        <f>IF($A1733="","",IF(COUNTIF(변동분석!$E$7:$E$506,O1733)&gt;0,"Y","N"))</f>
        <v/>
      </c>
      <c r="W1733" s="63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3">
        <f>IF($A1733="","",IFERROR(INDEX(계정매핑!$E$5:$E$504,MATCH($F1733&amp;"",계정매핑!$A$5:$A$504,0))&amp;"","공통비"))</f>
        <v/>
      </c>
      <c r="AF1733" s="63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45889</v>
      </c>
      <c r="E1734" s="91" t="inlineStr">
        <is>
          <t>KR</t>
        </is>
      </c>
      <c r="F1734" s="91" t="n">
        <v>62902000</v>
      </c>
      <c r="G1734" s="91" t="n">
        <v>1801</v>
      </c>
      <c r="H1734" s="92" t="n">
        <v>1782000</v>
      </c>
      <c r="I1734" s="91" t="inlineStr">
        <is>
          <t>8월 콜 위탁 수수료(건별)</t>
        </is>
      </c>
      <c r="J1734" s="91" t="inlineStr">
        <is>
          <t>V10015</t>
        </is>
      </c>
      <c r="K1734" s="91" t="inlineStr">
        <is>
          <t>J콜센터</t>
        </is>
      </c>
      <c r="M1734" s="9">
        <f>IF($A1734="","",VALUE($A1734&amp;"")*12+VALUE($B1734&amp;""))</f>
        <v/>
      </c>
      <c r="N1734" s="63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3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3">
        <f>IF($A1734="","",IF(COUNTIF(변동분석!$E$7:$E$506,O1734)&gt;0,"Y","N"))</f>
        <v/>
      </c>
      <c r="W1734" s="63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3">
        <f>IF($A1734="","",IFERROR(INDEX(계정매핑!$E$5:$E$504,MATCH($F1734&amp;"",계정매핑!$A$5:$A$504,0))&amp;"","공통비"))</f>
        <v/>
      </c>
      <c r="AF1734" s="63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45890</v>
      </c>
      <c r="E1735" s="91" t="inlineStr">
        <is>
          <t>KR</t>
        </is>
      </c>
      <c r="F1735" s="91" t="n">
        <v>62101000</v>
      </c>
      <c r="G1735" s="91" t="n">
        <v>1101</v>
      </c>
      <c r="H1735" s="92" t="n">
        <v>605000</v>
      </c>
      <c r="I1735" s="91" t="inlineStr">
        <is>
          <t>8월 국내출장 - (법인카드)</t>
        </is>
      </c>
      <c r="J1735" s="91" t="inlineStr">
        <is>
          <t>V10009</t>
        </is>
      </c>
      <c r="K1735" s="91" t="inlineStr">
        <is>
          <t>(법인카드)</t>
        </is>
      </c>
      <c r="M1735" s="9">
        <f>IF($A1735="","",VALUE($A1735&amp;"")*12+VALUE($B1735&amp;""))</f>
        <v/>
      </c>
      <c r="N1735" s="63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3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3">
        <f>IF($A1735="","",IF(COUNTIF(변동분석!$E$7:$E$506,O1735)&gt;0,"Y","N"))</f>
        <v/>
      </c>
      <c r="W1735" s="63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3">
        <f>IF($A1735="","",IFERROR(INDEX(계정매핑!$E$5:$E$504,MATCH($F1735&amp;"",계정매핑!$A$5:$A$504,0))&amp;"","공통비"))</f>
        <v/>
      </c>
      <c r="AF1735" s="63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45890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389000</v>
      </c>
      <c r="I1736" s="91" t="inlineStr">
        <is>
          <t>8월 국내출장 - (법인카드)</t>
        </is>
      </c>
      <c r="J1736" s="91" t="inlineStr">
        <is>
          <t>V10009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3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3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3">
        <f>IF($A1736="","",IF(COUNTIF(변동분석!$E$7:$E$506,O1736)&gt;0,"Y","N"))</f>
        <v/>
      </c>
      <c r="W1736" s="63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3">
        <f>IF($A1736="","",IFERROR(INDEX(계정매핑!$E$5:$E$504,MATCH($F1736&amp;"",계정매핑!$A$5:$A$504,0))&amp;"","공통비"))</f>
        <v/>
      </c>
      <c r="AF1736" s="63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45890</v>
      </c>
      <c r="E1737" s="91" t="inlineStr">
        <is>
          <t>KR</t>
        </is>
      </c>
      <c r="F1737" s="91" t="n">
        <v>62101000</v>
      </c>
      <c r="G1737" s="91" t="n">
        <v>1601</v>
      </c>
      <c r="H1737" s="92" t="n">
        <v>837000</v>
      </c>
      <c r="I1737" s="91" t="inlineStr">
        <is>
          <t>8월 국내출장 - L여행사</t>
        </is>
      </c>
      <c r="J1737" s="91" t="inlineStr">
        <is>
          <t>V10017</t>
        </is>
      </c>
      <c r="K1737" s="91" t="inlineStr">
        <is>
          <t>L여행사</t>
        </is>
      </c>
      <c r="M1737" s="9">
        <f>IF($A1737="","",VALUE($A1737&amp;"")*12+VALUE($B1737&amp;""))</f>
        <v/>
      </c>
      <c r="N1737" s="63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3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3">
        <f>IF($A1737="","",IF(COUNTIF(변동분석!$E$7:$E$506,O1737)&gt;0,"Y","N"))</f>
        <v/>
      </c>
      <c r="W1737" s="63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3">
        <f>IF($A1737="","",IFERROR(INDEX(계정매핑!$E$5:$E$504,MATCH($F1737&amp;"",계정매핑!$A$5:$A$504,0))&amp;"","공통비"))</f>
        <v/>
      </c>
      <c r="AF1737" s="63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45890</v>
      </c>
      <c r="E1738" s="91" t="inlineStr">
        <is>
          <t>KR</t>
        </is>
      </c>
      <c r="F1738" s="91" t="n">
        <v>62101000</v>
      </c>
      <c r="G1738" s="91" t="n">
        <v>1701</v>
      </c>
      <c r="H1738" s="92" t="n">
        <v>185000</v>
      </c>
      <c r="I1738" s="91" t="inlineStr">
        <is>
          <t>8월 국내출장 - L여행사</t>
        </is>
      </c>
      <c r="J1738" s="91" t="inlineStr">
        <is>
          <t>V10017</t>
        </is>
      </c>
      <c r="K1738" s="91" t="inlineStr">
        <is>
          <t>L여행사</t>
        </is>
      </c>
      <c r="M1738" s="9">
        <f>IF($A1738="","",VALUE($A1738&amp;"")*12+VALUE($B1738&amp;""))</f>
        <v/>
      </c>
      <c r="N1738" s="63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3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3">
        <f>IF($A1738="","",IF(COUNTIF(변동분석!$E$7:$E$506,O1738)&gt;0,"Y","N"))</f>
        <v/>
      </c>
      <c r="W1738" s="63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3">
        <f>IF($A1738="","",IFERROR(INDEX(계정매핑!$E$5:$E$504,MATCH($F1738&amp;"",계정매핑!$A$5:$A$504,0))&amp;"","공통비"))</f>
        <v/>
      </c>
      <c r="AF1738" s="63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45890</v>
      </c>
      <c r="E1739" s="91" t="inlineStr">
        <is>
          <t>KR</t>
        </is>
      </c>
      <c r="F1739" s="91" t="n">
        <v>62101000</v>
      </c>
      <c r="G1739" s="91" t="n">
        <v>1951</v>
      </c>
      <c r="H1739" s="92" t="n">
        <v>470000</v>
      </c>
      <c r="I1739" s="91" t="inlineStr">
        <is>
          <t>8월 국내출장 - L여행사</t>
        </is>
      </c>
      <c r="J1739" s="91" t="inlineStr">
        <is>
          <t>V10017</t>
        </is>
      </c>
      <c r="K1739" s="91" t="inlineStr">
        <is>
          <t>L여행사</t>
        </is>
      </c>
      <c r="M1739" s="9">
        <f>IF($A1739="","",VALUE($A1739&amp;"")*12+VALUE($B1739&amp;""))</f>
        <v/>
      </c>
      <c r="N1739" s="63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3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3">
        <f>IF($A1739="","",IF(COUNTIF(변동분석!$E$7:$E$506,O1739)&gt;0,"Y","N"))</f>
        <v/>
      </c>
      <c r="W1739" s="63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3">
        <f>IF($A1739="","",IFERROR(INDEX(계정매핑!$E$5:$E$504,MATCH($F1739&amp;"",계정매핑!$A$5:$A$504,0))&amp;"","공통비"))</f>
        <v/>
      </c>
      <c r="AF1739" s="63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45890</v>
      </c>
      <c r="E1740" s="91" t="inlineStr">
        <is>
          <t>KR</t>
        </is>
      </c>
      <c r="F1740" s="91" t="n">
        <v>62102000</v>
      </c>
      <c r="G1740" s="91" t="n">
        <v>1101</v>
      </c>
      <c r="H1740" s="92" t="n">
        <v>143000</v>
      </c>
      <c r="I1740" s="91" t="inlineStr">
        <is>
          <t>8월 해외출장 - N호텔</t>
        </is>
      </c>
      <c r="J1740" s="91" t="inlineStr">
        <is>
          <t>V10008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3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3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3">
        <f>IF($A1740="","",IF(COUNTIF(변동분석!$E$7:$E$506,O1740)&gt;0,"Y","N"))</f>
        <v/>
      </c>
      <c r="W1740" s="63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3">
        <f>IF($A1740="","",IFERROR(INDEX(계정매핑!$E$5:$E$504,MATCH($F1740&amp;"",계정매핑!$A$5:$A$504,0))&amp;"","공통비"))</f>
        <v/>
      </c>
      <c r="AF1740" s="63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45890</v>
      </c>
      <c r="E1741" s="91" t="inlineStr">
        <is>
          <t>KR</t>
        </is>
      </c>
      <c r="F1741" s="91" t="n">
        <v>62201000</v>
      </c>
      <c r="G1741" s="91" t="n">
        <v>1502</v>
      </c>
      <c r="H1741" s="92" t="n">
        <v>280000</v>
      </c>
      <c r="I1741" s="91" t="inlineStr">
        <is>
          <t>8월 통신요금 - O텔레콤</t>
        </is>
      </c>
      <c r="J1741" s="91" t="inlineStr">
        <is>
          <t>V10002</t>
        </is>
      </c>
      <c r="K1741" s="91" t="inlineStr">
        <is>
          <t>O텔레콤</t>
        </is>
      </c>
      <c r="M1741" s="9">
        <f>IF($A1741="","",VALUE($A1741&amp;"")*12+VALUE($B1741&amp;""))</f>
        <v/>
      </c>
      <c r="N1741" s="63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3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3">
        <f>IF($A1741="","",IF(COUNTIF(변동분석!$E$7:$E$506,O1741)&gt;0,"Y","N"))</f>
        <v/>
      </c>
      <c r="W1741" s="63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3">
        <f>IF($A1741="","",IFERROR(INDEX(계정매핑!$E$5:$E$504,MATCH($F1741&amp;"",계정매핑!$A$5:$A$504,0))&amp;"","공통비"))</f>
        <v/>
      </c>
      <c r="AF1741" s="63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45890</v>
      </c>
      <c r="E1742" s="91" t="inlineStr">
        <is>
          <t>KR</t>
        </is>
      </c>
      <c r="F1742" s="91" t="n">
        <v>62201000</v>
      </c>
      <c r="G1742" s="91" t="n">
        <v>1601</v>
      </c>
      <c r="H1742" s="92" t="n">
        <v>752000</v>
      </c>
      <c r="I1742" s="91" t="inlineStr">
        <is>
          <t>8월 통신요금 - P통신</t>
        </is>
      </c>
      <c r="J1742" s="91" t="inlineStr">
        <is>
          <t>V10013</t>
        </is>
      </c>
      <c r="K1742" s="91" t="inlineStr">
        <is>
          <t>P통신</t>
        </is>
      </c>
      <c r="M1742" s="9">
        <f>IF($A1742="","",VALUE($A1742&amp;"")*12+VALUE($B1742&amp;""))</f>
        <v/>
      </c>
      <c r="N1742" s="63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3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3">
        <f>IF($A1742="","",IF(COUNTIF(변동분석!$E$7:$E$506,O1742)&gt;0,"Y","N"))</f>
        <v/>
      </c>
      <c r="W1742" s="63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3">
        <f>IF($A1742="","",IFERROR(INDEX(계정매핑!$E$5:$E$504,MATCH($F1742&amp;"",계정매핑!$A$5:$A$504,0))&amp;"","공통비"))</f>
        <v/>
      </c>
      <c r="AF1742" s="63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45890</v>
      </c>
      <c r="E1743" s="91" t="inlineStr">
        <is>
          <t>KR</t>
        </is>
      </c>
      <c r="F1743" s="91" t="n">
        <v>62401000</v>
      </c>
      <c r="G1743" s="91" t="n">
        <v>1501</v>
      </c>
      <c r="H1743" s="92" t="n">
        <v>1510000</v>
      </c>
      <c r="I1743" s="91" t="inlineStr">
        <is>
          <t>8월 인쇄물 제작 - S출판</t>
        </is>
      </c>
      <c r="J1743" s="91" t="inlineStr">
        <is>
          <t>V10014</t>
        </is>
      </c>
      <c r="K1743" s="91" t="inlineStr">
        <is>
          <t>S출판</t>
        </is>
      </c>
      <c r="M1743" s="9">
        <f>IF($A1743="","",VALUE($A1743&amp;"")*12+VALUE($B1743&amp;""))</f>
        <v/>
      </c>
      <c r="N1743" s="63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3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3">
        <f>IF($A1743="","",IF(COUNTIF(변동분석!$E$7:$E$506,O1743)&gt;0,"Y","N"))</f>
        <v/>
      </c>
      <c r="W1743" s="63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3">
        <f>IF($A1743="","",IFERROR(INDEX(계정매핑!$E$5:$E$504,MATCH($F1743&amp;"",계정매핑!$A$5:$A$504,0))&amp;"","공통비"))</f>
        <v/>
      </c>
      <c r="AF1743" s="63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45890</v>
      </c>
      <c r="E1744" s="91" t="inlineStr">
        <is>
          <t>KR</t>
        </is>
      </c>
      <c r="F1744" s="91" t="n">
        <v>62501000</v>
      </c>
      <c r="G1744" s="91" t="n">
        <v>1801</v>
      </c>
      <c r="H1744" s="92" t="n">
        <v>94000</v>
      </c>
      <c r="I1744" s="91" t="inlineStr">
        <is>
          <t>8월 회의 다과 - T케이터링</t>
        </is>
      </c>
      <c r="J1744" s="91" t="inlineStr">
        <is>
          <t>V10005</t>
        </is>
      </c>
      <c r="K1744" s="91" t="inlineStr">
        <is>
          <t>T케이터링</t>
        </is>
      </c>
      <c r="M1744" s="9">
        <f>IF($A1744="","",VALUE($A1744&amp;"")*12+VALUE($B1744&amp;""))</f>
        <v/>
      </c>
      <c r="N1744" s="63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3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3">
        <f>IF($A1744="","",IF(COUNTIF(변동분석!$E$7:$E$506,O1744)&gt;0,"Y","N"))</f>
        <v/>
      </c>
      <c r="W1744" s="63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3">
        <f>IF($A1744="","",IFERROR(INDEX(계정매핑!$E$5:$E$504,MATCH($F1744&amp;"",계정매핑!$A$5:$A$504,0))&amp;"","공통비"))</f>
        <v/>
      </c>
      <c r="AF1744" s="63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45890</v>
      </c>
      <c r="E1745" s="91" t="inlineStr">
        <is>
          <t>KR</t>
        </is>
      </c>
      <c r="F1745" s="91" t="n">
        <v>62601000</v>
      </c>
      <c r="G1745" s="91" t="n">
        <v>1101</v>
      </c>
      <c r="H1745" s="92" t="n">
        <v>2870000</v>
      </c>
      <c r="I1745" s="91" t="inlineStr">
        <is>
          <t>8월 업무추진 - (법인카드)</t>
        </is>
      </c>
      <c r="J1745" s="91" t="inlineStr">
        <is>
          <t>V10009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3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3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3">
        <f>IF($A1745="","",IF(COUNTIF(변동분석!$E$7:$E$506,O1745)&gt;0,"Y","N"))</f>
        <v/>
      </c>
      <c r="W1745" s="63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3">
        <f>IF($A1745="","",IFERROR(INDEX(계정매핑!$E$5:$E$504,MATCH($F1745&amp;"",계정매핑!$A$5:$A$504,0))&amp;"","공통비"))</f>
        <v/>
      </c>
      <c r="AF1745" s="63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45890</v>
      </c>
      <c r="E1746" s="91" t="inlineStr">
        <is>
          <t>KR</t>
        </is>
      </c>
      <c r="F1746" s="91" t="n">
        <v>62601000</v>
      </c>
      <c r="G1746" s="91" t="n">
        <v>1502</v>
      </c>
      <c r="H1746" s="92" t="n">
        <v>2521000</v>
      </c>
      <c r="I1746" s="91" t="inlineStr">
        <is>
          <t>8월 업무추진 - (법인카드)</t>
        </is>
      </c>
      <c r="J1746" s="91" t="inlineStr">
        <is>
          <t>V10009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3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3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3">
        <f>IF($A1746="","",IF(COUNTIF(변동분석!$E$7:$E$506,O1746)&gt;0,"Y","N"))</f>
        <v/>
      </c>
      <c r="W1746" s="63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3">
        <f>IF($A1746="","",IFERROR(INDEX(계정매핑!$E$5:$E$504,MATCH($F1746&amp;"",계정매핑!$A$5:$A$504,0))&amp;"","공통비"))</f>
        <v/>
      </c>
      <c r="AF1746" s="63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45891</v>
      </c>
      <c r="E1747" s="91" t="inlineStr">
        <is>
          <t>KR</t>
        </is>
      </c>
      <c r="F1747" s="91" t="n">
        <v>62101000</v>
      </c>
      <c r="G1747" s="91" t="n">
        <v>1701</v>
      </c>
      <c r="H1747" s="92" t="n">
        <v>356000</v>
      </c>
      <c r="I1747" s="91" t="inlineStr">
        <is>
          <t>8월 국내출장 - M항공</t>
        </is>
      </c>
      <c r="J1747" s="91" t="inlineStr">
        <is>
          <t>V10001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3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3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3">
        <f>IF($A1747="","",IF(COUNTIF(변동분석!$E$7:$E$506,O1747)&gt;0,"Y","N"))</f>
        <v/>
      </c>
      <c r="W1747" s="63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3">
        <f>IF($A1747="","",IFERROR(INDEX(계정매핑!$E$5:$E$504,MATCH($F1747&amp;"",계정매핑!$A$5:$A$504,0))&amp;"","공통비"))</f>
        <v/>
      </c>
      <c r="AF1747" s="63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45891</v>
      </c>
      <c r="E1748" s="91" t="inlineStr">
        <is>
          <t>KR</t>
        </is>
      </c>
      <c r="F1748" s="91" t="n">
        <v>62201000</v>
      </c>
      <c r="G1748" s="91" t="n">
        <v>1101</v>
      </c>
      <c r="H1748" s="92" t="n">
        <v>287000</v>
      </c>
      <c r="I1748" s="91" t="inlineStr">
        <is>
          <t>8월 통신요금 - O텔레콤</t>
        </is>
      </c>
      <c r="J1748" s="91" t="inlineStr">
        <is>
          <t>V10002</t>
        </is>
      </c>
      <c r="K1748" s="91" t="inlineStr">
        <is>
          <t>O텔레콤</t>
        </is>
      </c>
      <c r="M1748" s="9">
        <f>IF($A1748="","",VALUE($A1748&amp;"")*12+VALUE($B1748&amp;""))</f>
        <v/>
      </c>
      <c r="N1748" s="63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3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3">
        <f>IF($A1748="","",IF(COUNTIF(변동분석!$E$7:$E$506,O1748)&gt;0,"Y","N"))</f>
        <v/>
      </c>
      <c r="W1748" s="63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3">
        <f>IF($A1748="","",IFERROR(INDEX(계정매핑!$E$5:$E$504,MATCH($F1748&amp;"",계정매핑!$A$5:$A$504,0))&amp;"","공통비"))</f>
        <v/>
      </c>
      <c r="AF1748" s="63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45891</v>
      </c>
      <c r="E1749" s="91" t="inlineStr">
        <is>
          <t>KR</t>
        </is>
      </c>
      <c r="F1749" s="91" t="n">
        <v>62301000</v>
      </c>
      <c r="G1749" s="91" t="n">
        <v>1501</v>
      </c>
      <c r="H1749" s="92" t="n">
        <v>131000</v>
      </c>
      <c r="I1749" s="91" t="inlineStr">
        <is>
          <t>8월 소모품 구입 - Q오피스</t>
        </is>
      </c>
      <c r="J1749" s="91" t="inlineStr">
        <is>
          <t>V10003</t>
        </is>
      </c>
      <c r="K1749" s="91" t="inlineStr">
        <is>
          <t>Q오피스</t>
        </is>
      </c>
      <c r="M1749" s="9">
        <f>IF($A1749="","",VALUE($A1749&amp;"")*12+VALUE($B1749&amp;""))</f>
        <v/>
      </c>
      <c r="N1749" s="63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3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3">
        <f>IF($A1749="","",IF(COUNTIF(변동분석!$E$7:$E$506,O1749)&gt;0,"Y","N"))</f>
        <v/>
      </c>
      <c r="W1749" s="63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3">
        <f>IF($A1749="","",IFERROR(INDEX(계정매핑!$E$5:$E$504,MATCH($F1749&amp;"",계정매핑!$A$5:$A$504,0))&amp;"","공통비"))</f>
        <v/>
      </c>
      <c r="AF1749" s="63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45891</v>
      </c>
      <c r="E1750" s="91" t="inlineStr">
        <is>
          <t>KR</t>
        </is>
      </c>
      <c r="F1750" s="91" t="n">
        <v>62901000</v>
      </c>
      <c r="G1750" s="91" t="n">
        <v>1951</v>
      </c>
      <c r="H1750" s="92" t="n">
        <v>6511000</v>
      </c>
      <c r="I1750" s="91" t="inlineStr">
        <is>
          <t>8월 자문 수수료 - K회계법인</t>
        </is>
      </c>
      <c r="J1750" s="91" t="inlineStr">
        <is>
          <t>V10010</t>
        </is>
      </c>
      <c r="K1750" s="91" t="inlineStr">
        <is>
          <t>K회계법인</t>
        </is>
      </c>
      <c r="M1750" s="9">
        <f>IF($A1750="","",VALUE($A1750&amp;"")*12+VALUE($B1750&amp;""))</f>
        <v/>
      </c>
      <c r="N1750" s="63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3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3">
        <f>IF($A1750="","",IF(COUNTIF(변동분석!$E$7:$E$506,O1750)&gt;0,"Y","N"))</f>
        <v/>
      </c>
      <c r="W1750" s="63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3">
        <f>IF($A1750="","",IFERROR(INDEX(계정매핑!$E$5:$E$504,MATCH($F1750&amp;"",계정매핑!$A$5:$A$504,0))&amp;"","공통비"))</f>
        <v/>
      </c>
      <c r="AF1750" s="63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45891</v>
      </c>
      <c r="E1751" s="91" t="inlineStr">
        <is>
          <t>KR</t>
        </is>
      </c>
      <c r="F1751" s="91" t="n">
        <v>63001000</v>
      </c>
      <c r="G1751" s="91" t="n">
        <v>1951</v>
      </c>
      <c r="H1751" s="92" t="n">
        <v>3520000</v>
      </c>
      <c r="I1751" s="91" t="inlineStr">
        <is>
          <t>8월 SW 유지보수 - Z시스템</t>
        </is>
      </c>
      <c r="J1751" s="91" t="inlineStr">
        <is>
          <t>V10011</t>
        </is>
      </c>
      <c r="K1751" s="91" t="inlineStr">
        <is>
          <t>Z시스템</t>
        </is>
      </c>
      <c r="M1751" s="9">
        <f>IF($A1751="","",VALUE($A1751&amp;"")*12+VALUE($B1751&amp;""))</f>
        <v/>
      </c>
      <c r="N1751" s="63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3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3">
        <f>IF($A1751="","",IF(COUNTIF(변동분석!$E$7:$E$506,O1751)&gt;0,"Y","N"))</f>
        <v/>
      </c>
      <c r="W1751" s="63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3">
        <f>IF($A1751="","",IFERROR(INDEX(계정매핑!$E$5:$E$504,MATCH($F1751&amp;"",계정매핑!$A$5:$A$504,0))&amp;"","공통비"))</f>
        <v/>
      </c>
      <c r="AF1751" s="63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45892</v>
      </c>
      <c r="E1752" s="91" t="inlineStr">
        <is>
          <t>KR</t>
        </is>
      </c>
      <c r="F1752" s="91" t="n">
        <v>62101000</v>
      </c>
      <c r="G1752" s="91" t="n">
        <v>1602</v>
      </c>
      <c r="H1752" s="92" t="n">
        <v>842000</v>
      </c>
      <c r="I1752" s="91" t="inlineStr">
        <is>
          <t>8월 국내출장 - M항공</t>
        </is>
      </c>
      <c r="J1752" s="91" t="inlineStr">
        <is>
          <t>V10001</t>
        </is>
      </c>
      <c r="K1752" s="91" t="inlineStr">
        <is>
          <t>M항공</t>
        </is>
      </c>
      <c r="M1752" s="9">
        <f>IF($A1752="","",VALUE($A1752&amp;"")*12+VALUE($B1752&amp;""))</f>
        <v/>
      </c>
      <c r="N1752" s="63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3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3">
        <f>IF($A1752="","",IF(COUNTIF(변동분석!$E$7:$E$506,O1752)&gt;0,"Y","N"))</f>
        <v/>
      </c>
      <c r="W1752" s="63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3">
        <f>IF($A1752="","",IFERROR(INDEX(계정매핑!$E$5:$E$504,MATCH($F1752&amp;"",계정매핑!$A$5:$A$504,0))&amp;"","공통비"))</f>
        <v/>
      </c>
      <c r="AF1752" s="63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45892</v>
      </c>
      <c r="E1753" s="91" t="inlineStr">
        <is>
          <t>KR</t>
        </is>
      </c>
      <c r="F1753" s="91" t="n">
        <v>62102000</v>
      </c>
      <c r="G1753" s="91" t="n">
        <v>1601</v>
      </c>
      <c r="H1753" s="92" t="n">
        <v>237000</v>
      </c>
      <c r="I1753" s="91" t="inlineStr">
        <is>
          <t>8월 해외출장 - M항공</t>
        </is>
      </c>
      <c r="J1753" s="91" t="inlineStr">
        <is>
          <t>V10001</t>
        </is>
      </c>
      <c r="K1753" s="91" t="inlineStr">
        <is>
          <t>M항공</t>
        </is>
      </c>
      <c r="M1753" s="9">
        <f>IF($A1753="","",VALUE($A1753&amp;"")*12+VALUE($B1753&amp;""))</f>
        <v/>
      </c>
      <c r="N1753" s="63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3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3">
        <f>IF($A1753="","",IF(COUNTIF(변동분석!$E$7:$E$506,O1753)&gt;0,"Y","N"))</f>
        <v/>
      </c>
      <c r="W1753" s="63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3">
        <f>IF($A1753="","",IFERROR(INDEX(계정매핑!$E$5:$E$504,MATCH($F1753&amp;"",계정매핑!$A$5:$A$504,0))&amp;"","공통비"))</f>
        <v/>
      </c>
      <c r="AF1753" s="63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45892</v>
      </c>
      <c r="E1754" s="91" t="inlineStr">
        <is>
          <t>KR</t>
        </is>
      </c>
      <c r="F1754" s="91" t="n">
        <v>62201000</v>
      </c>
      <c r="G1754" s="91" t="n">
        <v>1101</v>
      </c>
      <c r="H1754" s="92" t="n">
        <v>180000</v>
      </c>
      <c r="I1754" s="91" t="inlineStr">
        <is>
          <t>8월 통신요금 - P통신</t>
        </is>
      </c>
      <c r="J1754" s="91" t="inlineStr">
        <is>
          <t>V10013</t>
        </is>
      </c>
      <c r="K1754" s="91" t="inlineStr">
        <is>
          <t>P통신</t>
        </is>
      </c>
      <c r="M1754" s="9">
        <f>IF($A1754="","",VALUE($A1754&amp;"")*12+VALUE($B1754&amp;""))</f>
        <v/>
      </c>
      <c r="N1754" s="63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3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3">
        <f>IF($A1754="","",IF(COUNTIF(변동분석!$E$7:$E$506,O1754)&gt;0,"Y","N"))</f>
        <v/>
      </c>
      <c r="W1754" s="63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3">
        <f>IF($A1754="","",IFERROR(INDEX(계정매핑!$E$5:$E$504,MATCH($F1754&amp;"",계정매핑!$A$5:$A$504,0))&amp;"","공통비"))</f>
        <v/>
      </c>
      <c r="AF1754" s="63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45892</v>
      </c>
      <c r="E1755" s="91" t="inlineStr">
        <is>
          <t>KR</t>
        </is>
      </c>
      <c r="F1755" s="91" t="n">
        <v>62301000</v>
      </c>
      <c r="G1755" s="91" t="n">
        <v>1401</v>
      </c>
      <c r="H1755" s="92" t="n">
        <v>86000</v>
      </c>
      <c r="I1755" s="91" t="inlineStr">
        <is>
          <t>8월 소모품 구입 - Q오피스</t>
        </is>
      </c>
      <c r="J1755" s="91" t="inlineStr">
        <is>
          <t>V10003</t>
        </is>
      </c>
      <c r="K1755" s="91" t="inlineStr">
        <is>
          <t>Q오피스</t>
        </is>
      </c>
      <c r="M1755" s="9">
        <f>IF($A1755="","",VALUE($A1755&amp;"")*12+VALUE($B1755&amp;""))</f>
        <v/>
      </c>
      <c r="N1755" s="63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3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3">
        <f>IF($A1755="","",IF(COUNTIF(변동분석!$E$7:$E$506,O1755)&gt;0,"Y","N"))</f>
        <v/>
      </c>
      <c r="W1755" s="63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3">
        <f>IF($A1755="","",IFERROR(INDEX(계정매핑!$E$5:$E$504,MATCH($F1755&amp;"",계정매핑!$A$5:$A$504,0))&amp;"","공통비"))</f>
        <v/>
      </c>
      <c r="AF1755" s="63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45892</v>
      </c>
      <c r="E1756" s="91" t="inlineStr">
        <is>
          <t>KR</t>
        </is>
      </c>
      <c r="F1756" s="91" t="n">
        <v>62301000</v>
      </c>
      <c r="G1756" s="91" t="n">
        <v>1602</v>
      </c>
      <c r="H1756" s="92" t="n">
        <v>625000</v>
      </c>
      <c r="I1756" s="91" t="inlineStr">
        <is>
          <t>8월 소모품 구입 - R문구</t>
        </is>
      </c>
      <c r="J1756" s="91" t="inlineStr">
        <is>
          <t>V10021</t>
        </is>
      </c>
      <c r="K1756" s="91" t="inlineStr">
        <is>
          <t>R문구</t>
        </is>
      </c>
      <c r="M1756" s="9">
        <f>IF($A1756="","",VALUE($A1756&amp;"")*12+VALUE($B1756&amp;""))</f>
        <v/>
      </c>
      <c r="N1756" s="63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3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3">
        <f>IF($A1756="","",IF(COUNTIF(변동분석!$E$7:$E$506,O1756)&gt;0,"Y","N"))</f>
        <v/>
      </c>
      <c r="W1756" s="63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3">
        <f>IF($A1756="","",IFERROR(INDEX(계정매핑!$E$5:$E$504,MATCH($F1756&amp;"",계정매핑!$A$5:$A$504,0))&amp;"","공통비"))</f>
        <v/>
      </c>
      <c r="AF1756" s="63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45892</v>
      </c>
      <c r="E1757" s="91" t="inlineStr">
        <is>
          <t>KR</t>
        </is>
      </c>
      <c r="F1757" s="91" t="n">
        <v>62501000</v>
      </c>
      <c r="G1757" s="91" t="n">
        <v>1701</v>
      </c>
      <c r="H1757" s="92" t="n">
        <v>119000</v>
      </c>
      <c r="I1757" s="91" t="inlineStr">
        <is>
          <t>8월 회의 다과 - (법인카드)</t>
        </is>
      </c>
      <c r="J1757" s="91" t="inlineStr">
        <is>
          <t>V10009</t>
        </is>
      </c>
      <c r="K1757" s="91" t="inlineStr">
        <is>
          <t>(법인카드)</t>
        </is>
      </c>
      <c r="M1757" s="9">
        <f>IF($A1757="","",VALUE($A1757&amp;"")*12+VALUE($B1757&amp;""))</f>
        <v/>
      </c>
      <c r="N1757" s="63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3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3">
        <f>IF($A1757="","",IF(COUNTIF(변동분석!$E$7:$E$506,O1757)&gt;0,"Y","N"))</f>
        <v/>
      </c>
      <c r="W1757" s="63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3">
        <f>IF($A1757="","",IFERROR(INDEX(계정매핑!$E$5:$E$504,MATCH($F1757&amp;"",계정매핑!$A$5:$A$504,0))&amp;"","공통비"))</f>
        <v/>
      </c>
      <c r="AF1757" s="63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45892</v>
      </c>
      <c r="E1758" s="91" t="inlineStr">
        <is>
          <t>KR</t>
        </is>
      </c>
      <c r="F1758" s="91" t="n">
        <v>62802000</v>
      </c>
      <c r="G1758" s="91" t="n">
        <v>1301</v>
      </c>
      <c r="H1758" s="92" t="n">
        <v>5600000</v>
      </c>
      <c r="I1758" s="91" t="inlineStr">
        <is>
          <t>8월 위탁교육 - I교육원</t>
        </is>
      </c>
      <c r="J1758" s="91" t="inlineStr">
        <is>
          <t>V10018</t>
        </is>
      </c>
      <c r="K1758" s="91" t="inlineStr">
        <is>
          <t>I교육원</t>
        </is>
      </c>
      <c r="M1758" s="9">
        <f>IF($A1758="","",VALUE($A1758&amp;"")*12+VALUE($B1758&amp;""))</f>
        <v/>
      </c>
      <c r="N1758" s="63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3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3">
        <f>IF($A1758="","",IF(COUNTIF(변동분석!$E$7:$E$506,O1758)&gt;0,"Y","N"))</f>
        <v/>
      </c>
      <c r="W1758" s="63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3">
        <f>IF($A1758="","",IFERROR(INDEX(계정매핑!$E$5:$E$504,MATCH($F1758&amp;"",계정매핑!$A$5:$A$504,0))&amp;"","공통비"))</f>
        <v/>
      </c>
      <c r="AF1758" s="63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45893</v>
      </c>
      <c r="E1759" s="91" t="inlineStr">
        <is>
          <t>KR</t>
        </is>
      </c>
      <c r="F1759" s="91" t="n">
        <v>62101000</v>
      </c>
      <c r="G1759" s="91" t="n">
        <v>1602</v>
      </c>
      <c r="H1759" s="92" t="n">
        <v>1520000</v>
      </c>
      <c r="I1759" s="91" t="inlineStr">
        <is>
          <t>8월 국내출장 - L여행사</t>
        </is>
      </c>
      <c r="J1759" s="91" t="inlineStr">
        <is>
          <t>V10017</t>
        </is>
      </c>
      <c r="K1759" s="91" t="inlineStr">
        <is>
          <t>L여행사</t>
        </is>
      </c>
      <c r="M1759" s="9">
        <f>IF($A1759="","",VALUE($A1759&amp;"")*12+VALUE($B1759&amp;""))</f>
        <v/>
      </c>
      <c r="N1759" s="63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3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3">
        <f>IF($A1759="","",IF(COUNTIF(변동분석!$E$7:$E$506,O1759)&gt;0,"Y","N"))</f>
        <v/>
      </c>
      <c r="W1759" s="63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3">
        <f>IF($A1759="","",IFERROR(INDEX(계정매핑!$E$5:$E$504,MATCH($F1759&amp;"",계정매핑!$A$5:$A$504,0))&amp;"","공통비"))</f>
        <v/>
      </c>
      <c r="AF1759" s="63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45893</v>
      </c>
      <c r="E1760" s="91" t="inlineStr">
        <is>
          <t>KR</t>
        </is>
      </c>
      <c r="F1760" s="91" t="n">
        <v>62102000</v>
      </c>
      <c r="G1760" s="91" t="n">
        <v>1801</v>
      </c>
      <c r="H1760" s="92" t="n">
        <v>39000</v>
      </c>
      <c r="I1760" s="91" t="inlineStr">
        <is>
          <t>8월 해외출장 - M항공</t>
        </is>
      </c>
      <c r="J1760" s="91" t="inlineStr">
        <is>
          <t>V10001</t>
        </is>
      </c>
      <c r="K1760" s="91" t="inlineStr">
        <is>
          <t>M항공</t>
        </is>
      </c>
      <c r="M1760" s="9">
        <f>IF($A1760="","",VALUE($A1760&amp;"")*12+VALUE($B1760&amp;""))</f>
        <v/>
      </c>
      <c r="N1760" s="63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3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3">
        <f>IF($A1760="","",IF(COUNTIF(변동분석!$E$7:$E$506,O1760)&gt;0,"Y","N"))</f>
        <v/>
      </c>
      <c r="W1760" s="63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3">
        <f>IF($A1760="","",IFERROR(INDEX(계정매핑!$E$5:$E$504,MATCH($F1760&amp;"",계정매핑!$A$5:$A$504,0))&amp;"","공통비"))</f>
        <v/>
      </c>
      <c r="AF1760" s="63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45893</v>
      </c>
      <c r="E1761" s="91" t="inlineStr">
        <is>
          <t>KR</t>
        </is>
      </c>
      <c r="F1761" s="91" t="n">
        <v>62102000</v>
      </c>
      <c r="G1761" s="91" t="n">
        <v>1801</v>
      </c>
      <c r="H1761" s="92" t="n">
        <v>24000</v>
      </c>
      <c r="I1761" s="91" t="inlineStr">
        <is>
          <t>8월 해외출장 - N호텔</t>
        </is>
      </c>
      <c r="J1761" s="91" t="inlineStr">
        <is>
          <t>V10008</t>
        </is>
      </c>
      <c r="K1761" s="91" t="inlineStr">
        <is>
          <t>N호텔</t>
        </is>
      </c>
      <c r="M1761" s="9">
        <f>IF($A1761="","",VALUE($A1761&amp;"")*12+VALUE($B1761&amp;""))</f>
        <v/>
      </c>
      <c r="N1761" s="63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3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3">
        <f>IF($A1761="","",IF(COUNTIF(변동분석!$E$7:$E$506,O1761)&gt;0,"Y","N"))</f>
        <v/>
      </c>
      <c r="W1761" s="63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3">
        <f>IF($A1761="","",IFERROR(INDEX(계정매핑!$E$5:$E$504,MATCH($F1761&amp;"",계정매핑!$A$5:$A$504,0))&amp;"","공통비"))</f>
        <v/>
      </c>
      <c r="AF1761" s="63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45893</v>
      </c>
      <c r="E1762" s="91" t="inlineStr">
        <is>
          <t>KR</t>
        </is>
      </c>
      <c r="F1762" s="91" t="n">
        <v>62301000</v>
      </c>
      <c r="G1762" s="91" t="n">
        <v>1301</v>
      </c>
      <c r="H1762" s="92" t="n">
        <v>233000</v>
      </c>
      <c r="I1762" s="91" t="inlineStr">
        <is>
          <t>8월 소모품 구입 - Q오피스</t>
        </is>
      </c>
      <c r="J1762" s="91" t="inlineStr">
        <is>
          <t>V10003</t>
        </is>
      </c>
      <c r="K1762" s="91" t="inlineStr">
        <is>
          <t>Q오피스</t>
        </is>
      </c>
      <c r="M1762" s="9">
        <f>IF($A1762="","",VALUE($A1762&amp;"")*12+VALUE($B1762&amp;""))</f>
        <v/>
      </c>
      <c r="N1762" s="63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3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3">
        <f>IF($A1762="","",IF(COUNTIF(변동분석!$E$7:$E$506,O1762)&gt;0,"Y","N"))</f>
        <v/>
      </c>
      <c r="W1762" s="63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3">
        <f>IF($A1762="","",IFERROR(INDEX(계정매핑!$E$5:$E$504,MATCH($F1762&amp;"",계정매핑!$A$5:$A$504,0))&amp;"","공통비"))</f>
        <v/>
      </c>
      <c r="AF1762" s="63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45893</v>
      </c>
      <c r="E1763" s="91" t="inlineStr">
        <is>
          <t>KR</t>
        </is>
      </c>
      <c r="F1763" s="91" t="n">
        <v>62301000</v>
      </c>
      <c r="G1763" s="91" t="n">
        <v>1301</v>
      </c>
      <c r="H1763" s="92" t="n">
        <v>188000</v>
      </c>
      <c r="I1763" s="91" t="inlineStr">
        <is>
          <t>8월 소모품 구입 - R문구</t>
        </is>
      </c>
      <c r="J1763" s="91" t="inlineStr">
        <is>
          <t>V10021</t>
        </is>
      </c>
      <c r="K1763" s="91" t="inlineStr">
        <is>
          <t>R문구</t>
        </is>
      </c>
      <c r="M1763" s="9">
        <f>IF($A1763="","",VALUE($A1763&amp;"")*12+VALUE($B1763&amp;""))</f>
        <v/>
      </c>
      <c r="N1763" s="63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3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3">
        <f>IF($A1763="","",IF(COUNTIF(변동분석!$E$7:$E$506,O1763)&gt;0,"Y","N"))</f>
        <v/>
      </c>
      <c r="W1763" s="63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3">
        <f>IF($A1763="","",IFERROR(INDEX(계정매핑!$E$5:$E$504,MATCH($F1763&amp;"",계정매핑!$A$5:$A$504,0))&amp;"","공통비"))</f>
        <v/>
      </c>
      <c r="AF1763" s="63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45893</v>
      </c>
      <c r="E1764" s="91" t="inlineStr">
        <is>
          <t>KR</t>
        </is>
      </c>
      <c r="F1764" s="91" t="n">
        <v>62501000</v>
      </c>
      <c r="G1764" s="91" t="n">
        <v>1101</v>
      </c>
      <c r="H1764" s="92" t="n">
        <v>126000</v>
      </c>
      <c r="I1764" s="91" t="inlineStr">
        <is>
          <t>8월 회의 다과 - (법인카드)</t>
        </is>
      </c>
      <c r="J1764" s="91" t="inlineStr">
        <is>
          <t>V10009</t>
        </is>
      </c>
      <c r="K1764" s="91" t="inlineStr">
        <is>
          <t>(법인카드)</t>
        </is>
      </c>
      <c r="M1764" s="9">
        <f>IF($A1764="","",VALUE($A1764&amp;"")*12+VALUE($B1764&amp;""))</f>
        <v/>
      </c>
      <c r="N1764" s="63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3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3">
        <f>IF($A1764="","",IF(COUNTIF(변동분석!$E$7:$E$506,O1764)&gt;0,"Y","N"))</f>
        <v/>
      </c>
      <c r="W1764" s="63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3">
        <f>IF($A1764="","",IFERROR(INDEX(계정매핑!$E$5:$E$504,MATCH($F1764&amp;"",계정매핑!$A$5:$A$504,0))&amp;"","공통비"))</f>
        <v/>
      </c>
      <c r="AF1764" s="63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45893</v>
      </c>
      <c r="E1765" s="91" t="inlineStr">
        <is>
          <t>KR</t>
        </is>
      </c>
      <c r="F1765" s="91" t="n">
        <v>62501000</v>
      </c>
      <c r="G1765" s="91" t="n">
        <v>1301</v>
      </c>
      <c r="H1765" s="92" t="n">
        <v>331000</v>
      </c>
      <c r="I1765" s="91" t="inlineStr">
        <is>
          <t>8월 회의 다과 - T케이터링</t>
        </is>
      </c>
      <c r="J1765" s="91" t="inlineStr">
        <is>
          <t>V10005</t>
        </is>
      </c>
      <c r="K1765" s="91" t="inlineStr">
        <is>
          <t>T케이터링</t>
        </is>
      </c>
      <c r="M1765" s="9">
        <f>IF($A1765="","",VALUE($A1765&amp;"")*12+VALUE($B1765&amp;""))</f>
        <v/>
      </c>
      <c r="N1765" s="63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3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3">
        <f>IF($A1765="","",IF(COUNTIF(변동분석!$E$7:$E$506,O1765)&gt;0,"Y","N"))</f>
        <v/>
      </c>
      <c r="W1765" s="63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3">
        <f>IF($A1765="","",IFERROR(INDEX(계정매핑!$E$5:$E$504,MATCH($F1765&amp;"",계정매핑!$A$5:$A$504,0))&amp;"","공통비"))</f>
        <v/>
      </c>
      <c r="AF1765" s="63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45893</v>
      </c>
      <c r="E1766" s="91" t="inlineStr">
        <is>
          <t>KR</t>
        </is>
      </c>
      <c r="F1766" s="91" t="n">
        <v>62501000</v>
      </c>
      <c r="G1766" s="91" t="n">
        <v>1401</v>
      </c>
      <c r="H1766" s="92" t="n">
        <v>200000</v>
      </c>
      <c r="I1766" s="91" t="inlineStr">
        <is>
          <t>8월 회의 다과 - T케이터링</t>
        </is>
      </c>
      <c r="J1766" s="91" t="inlineStr">
        <is>
          <t>V10005</t>
        </is>
      </c>
      <c r="K1766" s="91" t="inlineStr">
        <is>
          <t>T케이터링</t>
        </is>
      </c>
      <c r="M1766" s="9">
        <f>IF($A1766="","",VALUE($A1766&amp;"")*12+VALUE($B1766&amp;""))</f>
        <v/>
      </c>
      <c r="N1766" s="63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3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3">
        <f>IF($A1766="","",IF(COUNTIF(변동분석!$E$7:$E$506,O1766)&gt;0,"Y","N"))</f>
        <v/>
      </c>
      <c r="W1766" s="63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3">
        <f>IF($A1766="","",IFERROR(INDEX(계정매핑!$E$5:$E$504,MATCH($F1766&amp;"",계정매핑!$A$5:$A$504,0))&amp;"","공통비"))</f>
        <v/>
      </c>
      <c r="AF1766" s="63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45893</v>
      </c>
      <c r="E1767" s="91" t="inlineStr">
        <is>
          <t>KR</t>
        </is>
      </c>
      <c r="F1767" s="91" t="n">
        <v>62902000</v>
      </c>
      <c r="G1767" s="91" t="n">
        <v>1401</v>
      </c>
      <c r="H1767" s="92" t="n">
        <v>3786000</v>
      </c>
      <c r="I1767" s="91" t="inlineStr">
        <is>
          <t>8월 업무 위탁 수수료 - X서비스</t>
        </is>
      </c>
      <c r="J1767" s="91" t="inlineStr">
        <is>
          <t>V10019</t>
        </is>
      </c>
      <c r="K1767" s="91" t="inlineStr">
        <is>
          <t>X서비스</t>
        </is>
      </c>
      <c r="M1767" s="9">
        <f>IF($A1767="","",VALUE($A1767&amp;"")*12+VALUE($B1767&amp;""))</f>
        <v/>
      </c>
      <c r="N1767" s="63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3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3">
        <f>IF($A1767="","",IF(COUNTIF(변동분석!$E$7:$E$506,O1767)&gt;0,"Y","N"))</f>
        <v/>
      </c>
      <c r="W1767" s="63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3">
        <f>IF($A1767="","",IFERROR(INDEX(계정매핑!$E$5:$E$504,MATCH($F1767&amp;"",계정매핑!$A$5:$A$504,0))&amp;"","공통비"))</f>
        <v/>
      </c>
      <c r="AF1767" s="63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45893</v>
      </c>
      <c r="E1768" s="91" t="inlineStr">
        <is>
          <t>KR</t>
        </is>
      </c>
      <c r="F1768" s="91" t="n">
        <v>62902000</v>
      </c>
      <c r="G1768" s="91" t="n">
        <v>1801</v>
      </c>
      <c r="H1768" s="92" t="n">
        <v>1839000</v>
      </c>
      <c r="I1768" s="91" t="inlineStr">
        <is>
          <t>8월 콜 위탁 수수료(건별)</t>
        </is>
      </c>
      <c r="J1768" s="91" t="inlineStr">
        <is>
          <t>V10015</t>
        </is>
      </c>
      <c r="K1768" s="91" t="inlineStr">
        <is>
          <t>J콜센터</t>
        </is>
      </c>
      <c r="M1768" s="9">
        <f>IF($A1768="","",VALUE($A1768&amp;"")*12+VALUE($B1768&amp;""))</f>
        <v/>
      </c>
      <c r="N1768" s="63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3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3">
        <f>IF($A1768="","",IF(COUNTIF(변동분석!$E$7:$E$506,O1768)&gt;0,"Y","N"))</f>
        <v/>
      </c>
      <c r="W1768" s="63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3">
        <f>IF($A1768="","",IFERROR(INDEX(계정매핑!$E$5:$E$504,MATCH($F1768&amp;"",계정매핑!$A$5:$A$504,0))&amp;"","공통비"))</f>
        <v/>
      </c>
      <c r="AF1768" s="63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45893</v>
      </c>
      <c r="E1769" s="91" t="inlineStr">
        <is>
          <t>KR</t>
        </is>
      </c>
      <c r="F1769" s="91" t="n">
        <v>63001000</v>
      </c>
      <c r="G1769" s="91" t="n">
        <v>1951</v>
      </c>
      <c r="H1769" s="92" t="n">
        <v>2141000</v>
      </c>
      <c r="I1769" s="91" t="inlineStr">
        <is>
          <t>8월 SW 유지보수 - Y소프트</t>
        </is>
      </c>
      <c r="J1769" s="91" t="inlineStr">
        <is>
          <t>V10016</t>
        </is>
      </c>
      <c r="K1769" s="91" t="inlineStr">
        <is>
          <t>Y소프트</t>
        </is>
      </c>
      <c r="M1769" s="9">
        <f>IF($A1769="","",VALUE($A1769&amp;"")*12+VALUE($B1769&amp;""))</f>
        <v/>
      </c>
      <c r="N1769" s="63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3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3">
        <f>IF($A1769="","",IF(COUNTIF(변동분석!$E$7:$E$506,O1769)&gt;0,"Y","N"))</f>
        <v/>
      </c>
      <c r="W1769" s="63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3">
        <f>IF($A1769="","",IFERROR(INDEX(계정매핑!$E$5:$E$504,MATCH($F1769&amp;"",계정매핑!$A$5:$A$504,0))&amp;"","공통비"))</f>
        <v/>
      </c>
      <c r="AF1769" s="63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45893</v>
      </c>
      <c r="E1770" s="91" t="inlineStr">
        <is>
          <t>KR</t>
        </is>
      </c>
      <c r="F1770" s="91" t="n">
        <v>63101000</v>
      </c>
      <c r="G1770" s="91" t="n">
        <v>1601</v>
      </c>
      <c r="H1770" s="92" t="n">
        <v>5817000</v>
      </c>
      <c r="I1770" s="91" t="inlineStr">
        <is>
          <t>8월 사무실 임차료 - BB부동산</t>
        </is>
      </c>
      <c r="J1770" s="91" t="inlineStr">
        <is>
          <t>V10027</t>
        </is>
      </c>
      <c r="K1770" s="91" t="inlineStr">
        <is>
          <t>BB부동산</t>
        </is>
      </c>
      <c r="M1770" s="9">
        <f>IF($A1770="","",VALUE($A1770&amp;"")*12+VALUE($B1770&amp;""))</f>
        <v/>
      </c>
      <c r="N1770" s="63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3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3">
        <f>IF($A1770="","",IF(COUNTIF(변동분석!$E$7:$E$506,O1770)&gt;0,"Y","N"))</f>
        <v/>
      </c>
      <c r="W1770" s="63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3">
        <f>IF($A1770="","",IFERROR(INDEX(계정매핑!$E$5:$E$504,MATCH($F1770&amp;"",계정매핑!$A$5:$A$504,0))&amp;"","공통비"))</f>
        <v/>
      </c>
      <c r="AF1770" s="63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45893</v>
      </c>
      <c r="E1771" s="91" t="inlineStr">
        <is>
          <t>KR</t>
        </is>
      </c>
      <c r="F1771" s="91" t="n">
        <v>63501000</v>
      </c>
      <c r="G1771" s="91" t="n">
        <v>1901</v>
      </c>
      <c r="H1771" s="92" t="n">
        <v>551001000</v>
      </c>
      <c r="I1771" s="91" t="inlineStr">
        <is>
          <t>8월 모집수수료 - (전속설계사)</t>
        </is>
      </c>
      <c r="J1771" s="91" t="inlineStr">
        <is>
          <t>V10020</t>
        </is>
      </c>
      <c r="K1771" s="91" t="inlineStr">
        <is>
          <t>(전속설계사)</t>
        </is>
      </c>
      <c r="M1771" s="9">
        <f>IF($A1771="","",VALUE($A1771&amp;"")*12+VALUE($B1771&amp;""))</f>
        <v/>
      </c>
      <c r="N1771" s="63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3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3">
        <f>IF($A1771="","",IF(COUNTIF(변동분석!$E$7:$E$506,O1771)&gt;0,"Y","N"))</f>
        <v/>
      </c>
      <c r="W1771" s="63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3">
        <f>IF($A1771="","",IFERROR(INDEX(계정매핑!$E$5:$E$504,MATCH($F1771&amp;"",계정매핑!$A$5:$A$504,0))&amp;"","공통비"))</f>
        <v/>
      </c>
      <c r="AF1771" s="63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45894</v>
      </c>
      <c r="E1772" s="91" t="inlineStr">
        <is>
          <t>KR</t>
        </is>
      </c>
      <c r="F1772" s="91" t="n">
        <v>62102000</v>
      </c>
      <c r="G1772" s="91" t="n">
        <v>1201</v>
      </c>
      <c r="H1772" s="92" t="n">
        <v>42000</v>
      </c>
      <c r="I1772" s="91" t="inlineStr">
        <is>
          <t>8월 해외출장 - N호텔</t>
        </is>
      </c>
      <c r="J1772" s="91" t="inlineStr">
        <is>
          <t>V10008</t>
        </is>
      </c>
      <c r="K1772" s="91" t="inlineStr">
        <is>
          <t>N호텔</t>
        </is>
      </c>
      <c r="M1772" s="9">
        <f>IF($A1772="","",VALUE($A1772&amp;"")*12+VALUE($B1772&amp;""))</f>
        <v/>
      </c>
      <c r="N1772" s="63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3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3">
        <f>IF($A1772="","",IF(COUNTIF(변동분석!$E$7:$E$506,O1772)&gt;0,"Y","N"))</f>
        <v/>
      </c>
      <c r="W1772" s="63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3">
        <f>IF($A1772="","",IFERROR(INDEX(계정매핑!$E$5:$E$504,MATCH($F1772&amp;"",계정매핑!$A$5:$A$504,0))&amp;"","공통비"))</f>
        <v/>
      </c>
      <c r="AF1772" s="63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45894</v>
      </c>
      <c r="E1773" s="91" t="inlineStr">
        <is>
          <t>KR</t>
        </is>
      </c>
      <c r="F1773" s="91" t="n">
        <v>62102000</v>
      </c>
      <c r="G1773" s="91" t="n">
        <v>1501</v>
      </c>
      <c r="H1773" s="92" t="n">
        <v>138000</v>
      </c>
      <c r="I1773" s="91" t="inlineStr">
        <is>
          <t>8월 해외출장 - M항공</t>
        </is>
      </c>
      <c r="J1773" s="91" t="inlineStr">
        <is>
          <t>V10001</t>
        </is>
      </c>
      <c r="K1773" s="91" t="inlineStr">
        <is>
          <t>M항공</t>
        </is>
      </c>
      <c r="M1773" s="9">
        <f>IF($A1773="","",VALUE($A1773&amp;"")*12+VALUE($B1773&amp;""))</f>
        <v/>
      </c>
      <c r="N1773" s="63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3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3">
        <f>IF($A1773="","",IF(COUNTIF(변동분석!$E$7:$E$506,O1773)&gt;0,"Y","N"))</f>
        <v/>
      </c>
      <c r="W1773" s="63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3">
        <f>IF($A1773="","",IFERROR(INDEX(계정매핑!$E$5:$E$504,MATCH($F1773&amp;"",계정매핑!$A$5:$A$504,0))&amp;"","공통비"))</f>
        <v/>
      </c>
      <c r="AF1773" s="63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45894</v>
      </c>
      <c r="E1774" s="91" t="inlineStr">
        <is>
          <t>KR</t>
        </is>
      </c>
      <c r="F1774" s="91" t="n">
        <v>62201000</v>
      </c>
      <c r="G1774" s="91" t="n">
        <v>1801</v>
      </c>
      <c r="H1774" s="92" t="n">
        <v>5096000</v>
      </c>
      <c r="I1774" s="91" t="inlineStr">
        <is>
          <t>8월 통신요금 - P통신</t>
        </is>
      </c>
      <c r="J1774" s="91" t="inlineStr">
        <is>
          <t>V10013</t>
        </is>
      </c>
      <c r="K1774" s="91" t="inlineStr">
        <is>
          <t>P통신</t>
        </is>
      </c>
      <c r="M1774" s="9">
        <f>IF($A1774="","",VALUE($A1774&amp;"")*12+VALUE($B1774&amp;""))</f>
        <v/>
      </c>
      <c r="N1774" s="63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3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3">
        <f>IF($A1774="","",IF(COUNTIF(변동분석!$E$7:$E$506,O1774)&gt;0,"Y","N"))</f>
        <v/>
      </c>
      <c r="W1774" s="63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3">
        <f>IF($A1774="","",IFERROR(INDEX(계정매핑!$E$5:$E$504,MATCH($F1774&amp;"",계정매핑!$A$5:$A$504,0))&amp;"","공통비"))</f>
        <v/>
      </c>
      <c r="AF1774" s="63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45894</v>
      </c>
      <c r="E1775" s="91" t="inlineStr">
        <is>
          <t>KR</t>
        </is>
      </c>
      <c r="F1775" s="91" t="n">
        <v>62201000</v>
      </c>
      <c r="G1775" s="91" t="n">
        <v>1951</v>
      </c>
      <c r="H1775" s="92" t="n">
        <v>248000</v>
      </c>
      <c r="I1775" s="91" t="inlineStr">
        <is>
          <t>8월 통신요금 - P통신</t>
        </is>
      </c>
      <c r="J1775" s="91" t="inlineStr">
        <is>
          <t>V10013</t>
        </is>
      </c>
      <c r="K1775" s="91" t="inlineStr">
        <is>
          <t>P통신</t>
        </is>
      </c>
      <c r="M1775" s="9">
        <f>IF($A1775="","",VALUE($A1775&amp;"")*12+VALUE($B1775&amp;""))</f>
        <v/>
      </c>
      <c r="N1775" s="63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3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3">
        <f>IF($A1775="","",IF(COUNTIF(변동분석!$E$7:$E$506,O1775)&gt;0,"Y","N"))</f>
        <v/>
      </c>
      <c r="W1775" s="63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3">
        <f>IF($A1775="","",IFERROR(INDEX(계정매핑!$E$5:$E$504,MATCH($F1775&amp;"",계정매핑!$A$5:$A$504,0))&amp;"","공통비"))</f>
        <v/>
      </c>
      <c r="AF1775" s="63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45894</v>
      </c>
      <c r="E1776" s="91" t="inlineStr">
        <is>
          <t>KR</t>
        </is>
      </c>
      <c r="F1776" s="91" t="n">
        <v>62301000</v>
      </c>
      <c r="G1776" s="91" t="n">
        <v>1401</v>
      </c>
      <c r="H1776" s="92" t="n">
        <v>112000</v>
      </c>
      <c r="I1776" s="91" t="inlineStr">
        <is>
          <t>8월 소모품 구입 - R문구</t>
        </is>
      </c>
      <c r="J1776" s="91" t="inlineStr">
        <is>
          <t>V10021</t>
        </is>
      </c>
      <c r="K1776" s="91" t="inlineStr">
        <is>
          <t>R문구</t>
        </is>
      </c>
      <c r="M1776" s="9">
        <f>IF($A1776="","",VALUE($A1776&amp;"")*12+VALUE($B1776&amp;""))</f>
        <v/>
      </c>
      <c r="N1776" s="63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3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3">
        <f>IF($A1776="","",IF(COUNTIF(변동분석!$E$7:$E$506,O1776)&gt;0,"Y","N"))</f>
        <v/>
      </c>
      <c r="W1776" s="63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3">
        <f>IF($A1776="","",IFERROR(INDEX(계정매핑!$E$5:$E$504,MATCH($F1776&amp;"",계정매핑!$A$5:$A$504,0))&amp;"","공통비"))</f>
        <v/>
      </c>
      <c r="AF1776" s="63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45894</v>
      </c>
      <c r="E1777" s="91" t="inlineStr">
        <is>
          <t>KR</t>
        </is>
      </c>
      <c r="F1777" s="91" t="n">
        <v>62401000</v>
      </c>
      <c r="G1777" s="91" t="n">
        <v>1801</v>
      </c>
      <c r="H1777" s="92" t="n">
        <v>1660000</v>
      </c>
      <c r="I1777" s="91" t="inlineStr">
        <is>
          <t>8월 인쇄물 제작 - S출판</t>
        </is>
      </c>
      <c r="J1777" s="91" t="inlineStr">
        <is>
          <t>V10014</t>
        </is>
      </c>
      <c r="K1777" s="91" t="inlineStr">
        <is>
          <t>S출판</t>
        </is>
      </c>
      <c r="M1777" s="9">
        <f>IF($A1777="","",VALUE($A1777&amp;"")*12+VALUE($B1777&amp;""))</f>
        <v/>
      </c>
      <c r="N1777" s="63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3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3">
        <f>IF($A1777="","",IF(COUNTIF(변동분석!$E$7:$E$506,O1777)&gt;0,"Y","N"))</f>
        <v/>
      </c>
      <c r="W1777" s="63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3">
        <f>IF($A1777="","",IFERROR(INDEX(계정매핑!$E$5:$E$504,MATCH($F1777&amp;"",계정매핑!$A$5:$A$504,0))&amp;"","공통비"))</f>
        <v/>
      </c>
      <c r="AF1777" s="63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45894</v>
      </c>
      <c r="E1778" s="91" t="inlineStr">
        <is>
          <t>KR</t>
        </is>
      </c>
      <c r="F1778" s="91" t="n">
        <v>62501000</v>
      </c>
      <c r="G1778" s="91" t="n">
        <v>1401</v>
      </c>
      <c r="H1778" s="92" t="n">
        <v>185000</v>
      </c>
      <c r="I1778" s="91" t="inlineStr">
        <is>
          <t>8월 회의 다과 - T케이터링</t>
        </is>
      </c>
      <c r="J1778" s="91" t="inlineStr">
        <is>
          <t>V10005</t>
        </is>
      </c>
      <c r="K1778" s="91" t="inlineStr">
        <is>
          <t>T케이터링</t>
        </is>
      </c>
      <c r="M1778" s="9">
        <f>IF($A1778="","",VALUE($A1778&amp;"")*12+VALUE($B1778&amp;""))</f>
        <v/>
      </c>
      <c r="N1778" s="63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3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3">
        <f>IF($A1778="","",IF(COUNTIF(변동분석!$E$7:$E$506,O1778)&gt;0,"Y","N"))</f>
        <v/>
      </c>
      <c r="W1778" s="63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3">
        <f>IF($A1778="","",IFERROR(INDEX(계정매핑!$E$5:$E$504,MATCH($F1778&amp;"",계정매핑!$A$5:$A$504,0))&amp;"","공통비"))</f>
        <v/>
      </c>
      <c r="AF1778" s="63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45894</v>
      </c>
      <c r="E1779" s="91" t="inlineStr">
        <is>
          <t>KR</t>
        </is>
      </c>
      <c r="F1779" s="91" t="n">
        <v>62902000</v>
      </c>
      <c r="G1779" s="91" t="n">
        <v>1801</v>
      </c>
      <c r="H1779" s="92" t="n">
        <v>1828000</v>
      </c>
      <c r="I1779" s="91" t="inlineStr">
        <is>
          <t>8월 콜 위탁 수수료(건별)</t>
        </is>
      </c>
      <c r="J1779" s="91" t="inlineStr">
        <is>
          <t>V10015</t>
        </is>
      </c>
      <c r="K1779" s="91" t="inlineStr">
        <is>
          <t>J콜센터</t>
        </is>
      </c>
      <c r="M1779" s="9">
        <f>IF($A1779="","",VALUE($A1779&amp;"")*12+VALUE($B1779&amp;""))</f>
        <v/>
      </c>
      <c r="N1779" s="63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3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3">
        <f>IF($A1779="","",IF(COUNTIF(변동분석!$E$7:$E$506,O1779)&gt;0,"Y","N"))</f>
        <v/>
      </c>
      <c r="W1779" s="63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3">
        <f>IF($A1779="","",IFERROR(INDEX(계정매핑!$E$5:$E$504,MATCH($F1779&amp;"",계정매핑!$A$5:$A$504,0))&amp;"","공통비"))</f>
        <v/>
      </c>
      <c r="AF1779" s="63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45894</v>
      </c>
      <c r="E1780" s="91" t="inlineStr">
        <is>
          <t>KR</t>
        </is>
      </c>
      <c r="F1780" s="91" t="n">
        <v>63002000</v>
      </c>
      <c r="G1780" s="91" t="n">
        <v>1701</v>
      </c>
      <c r="H1780" s="92" t="n">
        <v>69000000</v>
      </c>
      <c r="I1780" s="91" t="inlineStr">
        <is>
          <t>8월 클라우드 사용료 - C클라우드</t>
        </is>
      </c>
      <c r="J1780" s="91" t="inlineStr">
        <is>
          <t>V10025</t>
        </is>
      </c>
      <c r="K1780" s="91" t="inlineStr">
        <is>
          <t>C클라우드</t>
        </is>
      </c>
      <c r="M1780" s="9">
        <f>IF($A1780="","",VALUE($A1780&amp;"")*12+VALUE($B1780&amp;""))</f>
        <v/>
      </c>
      <c r="N1780" s="63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3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3">
        <f>IF($A1780="","",IF(COUNTIF(변동분석!$E$7:$E$506,O1780)&gt;0,"Y","N"))</f>
        <v/>
      </c>
      <c r="W1780" s="63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3">
        <f>IF($A1780="","",IFERROR(INDEX(계정매핑!$E$5:$E$504,MATCH($F1780&amp;"",계정매핑!$A$5:$A$504,0))&amp;"","공통비"))</f>
        <v/>
      </c>
      <c r="AF1780" s="63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45894</v>
      </c>
      <c r="E1781" s="91" t="inlineStr">
        <is>
          <t>KR</t>
        </is>
      </c>
      <c r="F1781" s="91" t="n">
        <v>63201000</v>
      </c>
      <c r="G1781" s="91" t="n">
        <v>1602</v>
      </c>
      <c r="H1781" s="92" t="n">
        <v>5363000</v>
      </c>
      <c r="I1781" s="91" t="inlineStr">
        <is>
          <t>8월 차량 유지 - D정비</t>
        </is>
      </c>
      <c r="J1781" s="91" t="inlineStr">
        <is>
          <t>V10024</t>
        </is>
      </c>
      <c r="K1781" s="91" t="inlineStr">
        <is>
          <t>D정비</t>
        </is>
      </c>
      <c r="M1781" s="9">
        <f>IF($A1781="","",VALUE($A1781&amp;"")*12+VALUE($B1781&amp;""))</f>
        <v/>
      </c>
      <c r="N1781" s="63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3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3">
        <f>IF($A1781="","",IF(COUNTIF(변동분석!$E$7:$E$506,O1781)&gt;0,"Y","N"))</f>
        <v/>
      </c>
      <c r="W1781" s="63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3">
        <f>IF($A1781="","",IFERROR(INDEX(계정매핑!$E$5:$E$504,MATCH($F1781&amp;"",계정매핑!$A$5:$A$504,0))&amp;"","공통비"))</f>
        <v/>
      </c>
      <c r="AF1781" s="63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45895</v>
      </c>
      <c r="E1782" s="91" t="inlineStr">
        <is>
          <t>KR</t>
        </is>
      </c>
      <c r="F1782" s="91" t="n">
        <v>62101000</v>
      </c>
      <c r="G1782" s="91" t="n">
        <v>1201</v>
      </c>
      <c r="H1782" s="92" t="n">
        <v>165000</v>
      </c>
      <c r="I1782" s="91" t="inlineStr">
        <is>
          <t>8월 국내출장 - M항공</t>
        </is>
      </c>
      <c r="J1782" s="91" t="inlineStr">
        <is>
          <t>V10001</t>
        </is>
      </c>
      <c r="K1782" s="91" t="inlineStr">
        <is>
          <t>M항공</t>
        </is>
      </c>
      <c r="M1782" s="9">
        <f>IF($A1782="","",VALUE($A1782&amp;"")*12+VALUE($B1782&amp;""))</f>
        <v/>
      </c>
      <c r="N1782" s="63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3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3">
        <f>IF($A1782="","",IF(COUNTIF(변동분석!$E$7:$E$506,O1782)&gt;0,"Y","N"))</f>
        <v/>
      </c>
      <c r="W1782" s="63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3">
        <f>IF($A1782="","",IFERROR(INDEX(계정매핑!$E$5:$E$504,MATCH($F1782&amp;"",계정매핑!$A$5:$A$504,0))&amp;"","공통비"))</f>
        <v/>
      </c>
      <c r="AF1782" s="63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45895</v>
      </c>
      <c r="E1783" s="91" t="inlineStr">
        <is>
          <t>KR</t>
        </is>
      </c>
      <c r="F1783" s="91" t="n">
        <v>62301000</v>
      </c>
      <c r="G1783" s="91" t="n">
        <v>1801</v>
      </c>
      <c r="H1783" s="92" t="n">
        <v>509000</v>
      </c>
      <c r="I1783" s="91" t="inlineStr">
        <is>
          <t>8월 소모품 구입 - Q오피스</t>
        </is>
      </c>
      <c r="J1783" s="91" t="inlineStr">
        <is>
          <t>V10003</t>
        </is>
      </c>
      <c r="K1783" s="91" t="inlineStr">
        <is>
          <t>Q오피스</t>
        </is>
      </c>
      <c r="M1783" s="9">
        <f>IF($A1783="","",VALUE($A1783&amp;"")*12+VALUE($B1783&amp;""))</f>
        <v/>
      </c>
      <c r="N1783" s="63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3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3">
        <f>IF($A1783="","",IF(COUNTIF(변동분석!$E$7:$E$506,O1783)&gt;0,"Y","N"))</f>
        <v/>
      </c>
      <c r="W1783" s="63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3">
        <f>IF($A1783="","",IFERROR(INDEX(계정매핑!$E$5:$E$504,MATCH($F1783&amp;"",계정매핑!$A$5:$A$504,0))&amp;"","공통비"))</f>
        <v/>
      </c>
      <c r="AF1783" s="63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45895</v>
      </c>
      <c r="E1784" s="91" t="inlineStr">
        <is>
          <t>KR</t>
        </is>
      </c>
      <c r="F1784" s="91" t="n">
        <v>62401000</v>
      </c>
      <c r="G1784" s="91" t="n">
        <v>1401</v>
      </c>
      <c r="H1784" s="92" t="n">
        <v>158000</v>
      </c>
      <c r="I1784" s="91" t="inlineStr">
        <is>
          <t>8월 인쇄물 제작 - G인쇄</t>
        </is>
      </c>
      <c r="J1784" s="91" t="inlineStr">
        <is>
          <t>V10004</t>
        </is>
      </c>
      <c r="K1784" s="91" t="inlineStr">
        <is>
          <t>G인쇄</t>
        </is>
      </c>
      <c r="M1784" s="9">
        <f>IF($A1784="","",VALUE($A1784&amp;"")*12+VALUE($B1784&amp;""))</f>
        <v/>
      </c>
      <c r="N1784" s="63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3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3">
        <f>IF($A1784="","",IF(COUNTIF(변동분석!$E$7:$E$506,O1784)&gt;0,"Y","N"))</f>
        <v/>
      </c>
      <c r="W1784" s="63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3">
        <f>IF($A1784="","",IFERROR(INDEX(계정매핑!$E$5:$E$504,MATCH($F1784&amp;"",계정매핑!$A$5:$A$504,0))&amp;"","공통비"))</f>
        <v/>
      </c>
      <c r="AF1784" s="63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45895</v>
      </c>
      <c r="E1785" s="91" t="inlineStr">
        <is>
          <t>KR</t>
        </is>
      </c>
      <c r="F1785" s="91" t="n">
        <v>62902000</v>
      </c>
      <c r="G1785" s="91" t="n">
        <v>1201</v>
      </c>
      <c r="H1785" s="92" t="n">
        <v>2549000</v>
      </c>
      <c r="I1785" s="91" t="inlineStr">
        <is>
          <t>8월 업무 위탁 수수료 - X서비스</t>
        </is>
      </c>
      <c r="J1785" s="91" t="inlineStr">
        <is>
          <t>V10019</t>
        </is>
      </c>
      <c r="K1785" s="91" t="inlineStr">
        <is>
          <t>X서비스</t>
        </is>
      </c>
      <c r="M1785" s="9">
        <f>IF($A1785="","",VALUE($A1785&amp;"")*12+VALUE($B1785&amp;""))</f>
        <v/>
      </c>
      <c r="N1785" s="63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3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3">
        <f>IF($A1785="","",IF(COUNTIF(변동분석!$E$7:$E$506,O1785)&gt;0,"Y","N"))</f>
        <v/>
      </c>
      <c r="W1785" s="63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3">
        <f>IF($A1785="","",IFERROR(INDEX(계정매핑!$E$5:$E$504,MATCH($F1785&amp;"",계정매핑!$A$5:$A$504,0))&amp;"","공통비"))</f>
        <v/>
      </c>
      <c r="AF1785" s="63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45895</v>
      </c>
      <c r="E1786" s="91" t="inlineStr">
        <is>
          <t>KR</t>
        </is>
      </c>
      <c r="F1786" s="91" t="n">
        <v>62902000</v>
      </c>
      <c r="G1786" s="91" t="n">
        <v>1401</v>
      </c>
      <c r="H1786" s="92" t="n">
        <v>4030000</v>
      </c>
      <c r="I1786" s="91" t="inlineStr">
        <is>
          <t>8월 업무 위탁 수수료 - J콜센터</t>
        </is>
      </c>
      <c r="J1786" s="91" t="inlineStr">
        <is>
          <t>V10015</t>
        </is>
      </c>
      <c r="K1786" s="91" t="inlineStr">
        <is>
          <t>J콜센터</t>
        </is>
      </c>
      <c r="M1786" s="9">
        <f>IF($A1786="","",VALUE($A1786&amp;"")*12+VALUE($B1786&amp;""))</f>
        <v/>
      </c>
      <c r="N1786" s="63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3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3">
        <f>IF($A1786="","",IF(COUNTIF(변동분석!$E$7:$E$506,O1786)&gt;0,"Y","N"))</f>
        <v/>
      </c>
      <c r="W1786" s="63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3">
        <f>IF($A1786="","",IFERROR(INDEX(계정매핑!$E$5:$E$504,MATCH($F1786&amp;"",계정매핑!$A$5:$A$504,0))&amp;"","공통비"))</f>
        <v/>
      </c>
      <c r="AF1786" s="63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45895</v>
      </c>
      <c r="E1787" s="91" t="inlineStr">
        <is>
          <t>KR</t>
        </is>
      </c>
      <c r="F1787" s="91" t="n">
        <v>63001000</v>
      </c>
      <c r="G1787" s="91" t="n">
        <v>1951</v>
      </c>
      <c r="H1787" s="92" t="n">
        <v>3977000</v>
      </c>
      <c r="I1787" s="91" t="inlineStr">
        <is>
          <t>8월 SW 유지보수 - Y소프트</t>
        </is>
      </c>
      <c r="J1787" s="91" t="inlineStr">
        <is>
          <t>V10016</t>
        </is>
      </c>
      <c r="K1787" s="91" t="inlineStr">
        <is>
          <t>Y소프트</t>
        </is>
      </c>
      <c r="M1787" s="9">
        <f>IF($A1787="","",VALUE($A1787&amp;"")*12+VALUE($B1787&amp;""))</f>
        <v/>
      </c>
      <c r="N1787" s="63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3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3">
        <f>IF($A1787="","",IF(COUNTIF(변동분석!$E$7:$E$506,O1787)&gt;0,"Y","N"))</f>
        <v/>
      </c>
      <c r="W1787" s="63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3">
        <f>IF($A1787="","",IFERROR(INDEX(계정매핑!$E$5:$E$504,MATCH($F1787&amp;"",계정매핑!$A$5:$A$504,0))&amp;"","공통비"))</f>
        <v/>
      </c>
      <c r="AF1787" s="63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45895</v>
      </c>
      <c r="E1788" s="91" t="inlineStr">
        <is>
          <t>KR</t>
        </is>
      </c>
      <c r="F1788" s="91" t="n">
        <v>63101000</v>
      </c>
      <c r="G1788" s="91" t="n">
        <v>1602</v>
      </c>
      <c r="H1788" s="92" t="n">
        <v>5310000</v>
      </c>
      <c r="I1788" s="91" t="inlineStr">
        <is>
          <t>8월 사무실 임차료 - AA빌딩</t>
        </is>
      </c>
      <c r="J1788" s="91" t="inlineStr">
        <is>
          <t>V10007</t>
        </is>
      </c>
      <c r="K1788" s="91" t="inlineStr">
        <is>
          <t>AA빌딩</t>
        </is>
      </c>
      <c r="M1788" s="9">
        <f>IF($A1788="","",VALUE($A1788&amp;"")*12+VALUE($B1788&amp;""))</f>
        <v/>
      </c>
      <c r="N1788" s="63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3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3">
        <f>IF($A1788="","",IF(COUNTIF(변동분석!$E$7:$E$506,O1788)&gt;0,"Y","N"))</f>
        <v/>
      </c>
      <c r="W1788" s="63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3">
        <f>IF($A1788="","",IFERROR(INDEX(계정매핑!$E$5:$E$504,MATCH($F1788&amp;"",계정매핑!$A$5:$A$504,0))&amp;"","공통비"))</f>
        <v/>
      </c>
      <c r="AF1788" s="63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45896</v>
      </c>
      <c r="E1789" s="91" t="inlineStr">
        <is>
          <t>KR</t>
        </is>
      </c>
      <c r="F1789" s="91" t="n">
        <v>62101000</v>
      </c>
      <c r="G1789" s="91" t="n">
        <v>1201</v>
      </c>
      <c r="H1789" s="92" t="n">
        <v>161000</v>
      </c>
      <c r="I1789" s="91" t="inlineStr">
        <is>
          <t>8월 국내출장 - (법인카드)</t>
        </is>
      </c>
      <c r="J1789" s="91" t="inlineStr">
        <is>
          <t>V10009</t>
        </is>
      </c>
      <c r="K1789" s="91" t="inlineStr">
        <is>
          <t>(법인카드)</t>
        </is>
      </c>
      <c r="M1789" s="9">
        <f>IF($A1789="","",VALUE($A1789&amp;"")*12+VALUE($B1789&amp;""))</f>
        <v/>
      </c>
      <c r="N1789" s="63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3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3">
        <f>IF($A1789="","",IF(COUNTIF(변동분석!$E$7:$E$506,O1789)&gt;0,"Y","N"))</f>
        <v/>
      </c>
      <c r="W1789" s="63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3">
        <f>IF($A1789="","",IFERROR(INDEX(계정매핑!$E$5:$E$504,MATCH($F1789&amp;"",계정매핑!$A$5:$A$504,0))&amp;"","공통비"))</f>
        <v/>
      </c>
      <c r="AF1789" s="63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45896</v>
      </c>
      <c r="E1790" s="91" t="inlineStr">
        <is>
          <t>KR</t>
        </is>
      </c>
      <c r="F1790" s="91" t="n">
        <v>62101000</v>
      </c>
      <c r="G1790" s="91" t="n">
        <v>1401</v>
      </c>
      <c r="H1790" s="92" t="n">
        <v>508000</v>
      </c>
      <c r="I1790" s="91" t="inlineStr">
        <is>
          <t>8월 국내출장 - (법인카드)</t>
        </is>
      </c>
      <c r="J1790" s="91" t="inlineStr">
        <is>
          <t>V10009</t>
        </is>
      </c>
      <c r="K1790" s="91" t="inlineStr">
        <is>
          <t>(법인카드)</t>
        </is>
      </c>
      <c r="M1790" s="9">
        <f>IF($A1790="","",VALUE($A1790&amp;"")*12+VALUE($B1790&amp;""))</f>
        <v/>
      </c>
      <c r="N1790" s="63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3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3">
        <f>IF($A1790="","",IF(COUNTIF(변동분석!$E$7:$E$506,O1790)&gt;0,"Y","N"))</f>
        <v/>
      </c>
      <c r="W1790" s="63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3">
        <f>IF($A1790="","",IFERROR(INDEX(계정매핑!$E$5:$E$504,MATCH($F1790&amp;"",계정매핑!$A$5:$A$504,0))&amp;"","공통비"))</f>
        <v/>
      </c>
      <c r="AF1790" s="63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45896</v>
      </c>
      <c r="E1791" s="91" t="inlineStr">
        <is>
          <t>KR</t>
        </is>
      </c>
      <c r="F1791" s="91" t="n">
        <v>62101000</v>
      </c>
      <c r="G1791" s="91" t="n">
        <v>1801</v>
      </c>
      <c r="H1791" s="92" t="n">
        <v>144000</v>
      </c>
      <c r="I1791" s="91" t="inlineStr">
        <is>
          <t>8월 국내출장 - (법인카드)</t>
        </is>
      </c>
      <c r="J1791" s="91" t="inlineStr">
        <is>
          <t>V10009</t>
        </is>
      </c>
      <c r="K1791" s="91" t="inlineStr">
        <is>
          <t>(법인카드)</t>
        </is>
      </c>
      <c r="M1791" s="9">
        <f>IF($A1791="","",VALUE($A1791&amp;"")*12+VALUE($B1791&amp;""))</f>
        <v/>
      </c>
      <c r="N1791" s="63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3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3">
        <f>IF($A1791="","",IF(COUNTIF(변동분석!$E$7:$E$506,O1791)&gt;0,"Y","N"))</f>
        <v/>
      </c>
      <c r="W1791" s="63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3">
        <f>IF($A1791="","",IFERROR(INDEX(계정매핑!$E$5:$E$504,MATCH($F1791&amp;"",계정매핑!$A$5:$A$504,0))&amp;"","공통비"))</f>
        <v/>
      </c>
      <c r="AF1791" s="63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45896</v>
      </c>
      <c r="E1792" s="91" t="inlineStr">
        <is>
          <t>KR</t>
        </is>
      </c>
      <c r="F1792" s="91" t="n">
        <v>62102000</v>
      </c>
      <c r="G1792" s="91" t="n">
        <v>1801</v>
      </c>
      <c r="H1792" s="92" t="n">
        <v>30000</v>
      </c>
      <c r="I1792" s="91" t="inlineStr">
        <is>
          <t>8월 해외출장 - M항공</t>
        </is>
      </c>
      <c r="J1792" s="91" t="inlineStr">
        <is>
          <t>V10001</t>
        </is>
      </c>
      <c r="K1792" s="91" t="inlineStr">
        <is>
          <t>M항공</t>
        </is>
      </c>
      <c r="M1792" s="9">
        <f>IF($A1792="","",VALUE($A1792&amp;"")*12+VALUE($B1792&amp;""))</f>
        <v/>
      </c>
      <c r="N1792" s="63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3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3">
        <f>IF($A1792="","",IF(COUNTIF(변동분석!$E$7:$E$506,O1792)&gt;0,"Y","N"))</f>
        <v/>
      </c>
      <c r="W1792" s="63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3">
        <f>IF($A1792="","",IFERROR(INDEX(계정매핑!$E$5:$E$504,MATCH($F1792&amp;"",계정매핑!$A$5:$A$504,0))&amp;"","공통비"))</f>
        <v/>
      </c>
      <c r="AF1792" s="63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45896</v>
      </c>
      <c r="E1793" s="91" t="inlineStr">
        <is>
          <t>KR</t>
        </is>
      </c>
      <c r="F1793" s="91" t="n">
        <v>62201000</v>
      </c>
      <c r="G1793" s="91" t="n">
        <v>1401</v>
      </c>
      <c r="H1793" s="92" t="n">
        <v>175000</v>
      </c>
      <c r="I1793" s="91" t="inlineStr">
        <is>
          <t>8월 통신요금 - O텔레콤</t>
        </is>
      </c>
      <c r="J1793" s="91" t="inlineStr">
        <is>
          <t>V10002</t>
        </is>
      </c>
      <c r="K1793" s="91" t="inlineStr">
        <is>
          <t>O텔레콤</t>
        </is>
      </c>
      <c r="M1793" s="9">
        <f>IF($A1793="","",VALUE($A1793&amp;"")*12+VALUE($B1793&amp;""))</f>
        <v/>
      </c>
      <c r="N1793" s="63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3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3">
        <f>IF($A1793="","",IF(COUNTIF(변동분석!$E$7:$E$506,O1793)&gt;0,"Y","N"))</f>
        <v/>
      </c>
      <c r="W1793" s="63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3">
        <f>IF($A1793="","",IFERROR(INDEX(계정매핑!$E$5:$E$504,MATCH($F1793&amp;"",계정매핑!$A$5:$A$504,0))&amp;"","공통비"))</f>
        <v/>
      </c>
      <c r="AF1793" s="63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45896</v>
      </c>
      <c r="E1794" s="91" t="inlineStr">
        <is>
          <t>KR</t>
        </is>
      </c>
      <c r="F1794" s="91" t="n">
        <v>62201000</v>
      </c>
      <c r="G1794" s="91" t="n">
        <v>1951</v>
      </c>
      <c r="H1794" s="92" t="n">
        <v>218000</v>
      </c>
      <c r="I1794" s="91" t="inlineStr">
        <is>
          <t>8월 통신요금 - O텔레콤</t>
        </is>
      </c>
      <c r="J1794" s="91" t="inlineStr">
        <is>
          <t>V10002</t>
        </is>
      </c>
      <c r="K1794" s="91" t="inlineStr">
        <is>
          <t>O텔레콤</t>
        </is>
      </c>
      <c r="M1794" s="9">
        <f>IF($A1794="","",VALUE($A1794&amp;"")*12+VALUE($B1794&amp;""))</f>
        <v/>
      </c>
      <c r="N1794" s="63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3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3">
        <f>IF($A1794="","",IF(COUNTIF(변동분석!$E$7:$E$506,O1794)&gt;0,"Y","N"))</f>
        <v/>
      </c>
      <c r="W1794" s="63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3">
        <f>IF($A1794="","",IFERROR(INDEX(계정매핑!$E$5:$E$504,MATCH($F1794&amp;"",계정매핑!$A$5:$A$504,0))&amp;"","공통비"))</f>
        <v/>
      </c>
      <c r="AF1794" s="63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45896</v>
      </c>
      <c r="E1795" s="91" t="inlineStr">
        <is>
          <t>KR</t>
        </is>
      </c>
      <c r="F1795" s="91" t="n">
        <v>62301000</v>
      </c>
      <c r="G1795" s="91" t="n">
        <v>1701</v>
      </c>
      <c r="H1795" s="92" t="n">
        <v>199000</v>
      </c>
      <c r="I1795" s="91" t="inlineStr">
        <is>
          <t>8월 소모품 구입 - R문구</t>
        </is>
      </c>
      <c r="J1795" s="91" t="inlineStr">
        <is>
          <t>V10021</t>
        </is>
      </c>
      <c r="K1795" s="91" t="inlineStr">
        <is>
          <t>R문구</t>
        </is>
      </c>
      <c r="M1795" s="9">
        <f>IF($A1795="","",VALUE($A1795&amp;"")*12+VALUE($B1795&amp;""))</f>
        <v/>
      </c>
      <c r="N1795" s="63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3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3">
        <f>IF($A1795="","",IF(COUNTIF(변동분석!$E$7:$E$506,O1795)&gt;0,"Y","N"))</f>
        <v/>
      </c>
      <c r="W1795" s="63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3">
        <f>IF($A1795="","",IFERROR(INDEX(계정매핑!$E$5:$E$504,MATCH($F1795&amp;"",계정매핑!$A$5:$A$504,0))&amp;"","공통비"))</f>
        <v/>
      </c>
      <c r="AF1795" s="63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45896</v>
      </c>
      <c r="E1796" s="91" t="inlineStr">
        <is>
          <t>KR</t>
        </is>
      </c>
      <c r="F1796" s="91" t="n">
        <v>62301000</v>
      </c>
      <c r="G1796" s="91" t="n">
        <v>1801</v>
      </c>
      <c r="H1796" s="92" t="n">
        <v>632000</v>
      </c>
      <c r="I1796" s="91" t="inlineStr">
        <is>
          <t>8월 소모품 구입 - R문구</t>
        </is>
      </c>
      <c r="J1796" s="91" t="inlineStr">
        <is>
          <t>V10021</t>
        </is>
      </c>
      <c r="K1796" s="91" t="inlineStr">
        <is>
          <t>R문구</t>
        </is>
      </c>
      <c r="M1796" s="9">
        <f>IF($A1796="","",VALUE($A1796&amp;"")*12+VALUE($B1796&amp;""))</f>
        <v/>
      </c>
      <c r="N1796" s="63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3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3">
        <f>IF($A1796="","",IF(COUNTIF(변동분석!$E$7:$E$506,O1796)&gt;0,"Y","N"))</f>
        <v/>
      </c>
      <c r="W1796" s="63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3">
        <f>IF($A1796="","",IFERROR(INDEX(계정매핑!$E$5:$E$504,MATCH($F1796&amp;"",계정매핑!$A$5:$A$504,0))&amp;"","공통비"))</f>
        <v/>
      </c>
      <c r="AF1796" s="63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45896</v>
      </c>
      <c r="E1797" s="91" t="inlineStr">
        <is>
          <t>KR</t>
        </is>
      </c>
      <c r="F1797" s="91" t="n">
        <v>62401000</v>
      </c>
      <c r="G1797" s="91" t="n">
        <v>1401</v>
      </c>
      <c r="H1797" s="92" t="n">
        <v>233000</v>
      </c>
      <c r="I1797" s="91" t="inlineStr">
        <is>
          <t>8월 인쇄물 제작 - S출판</t>
        </is>
      </c>
      <c r="J1797" s="91" t="inlineStr">
        <is>
          <t>V10014</t>
        </is>
      </c>
      <c r="K1797" s="91" t="inlineStr">
        <is>
          <t>S출판</t>
        </is>
      </c>
      <c r="M1797" s="9">
        <f>IF($A1797="","",VALUE($A1797&amp;"")*12+VALUE($B1797&amp;""))</f>
        <v/>
      </c>
      <c r="N1797" s="63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3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3">
        <f>IF($A1797="","",IF(COUNTIF(변동분석!$E$7:$E$506,O1797)&gt;0,"Y","N"))</f>
        <v/>
      </c>
      <c r="W1797" s="63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3">
        <f>IF($A1797="","",IFERROR(INDEX(계정매핑!$E$5:$E$504,MATCH($F1797&amp;"",계정매핑!$A$5:$A$504,0))&amp;"","공통비"))</f>
        <v/>
      </c>
      <c r="AF1797" s="63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45896</v>
      </c>
      <c r="E1798" s="91" t="inlineStr">
        <is>
          <t>KR</t>
        </is>
      </c>
      <c r="F1798" s="91" t="n">
        <v>62802000</v>
      </c>
      <c r="G1798" s="91" t="n">
        <v>1301</v>
      </c>
      <c r="H1798" s="92" t="n">
        <v>5080000</v>
      </c>
      <c r="I1798" s="91" t="inlineStr">
        <is>
          <t>8월 위탁교육 - V아카데미</t>
        </is>
      </c>
      <c r="J1798" s="91" t="inlineStr">
        <is>
          <t>V10026</t>
        </is>
      </c>
      <c r="K1798" s="91" t="inlineStr">
        <is>
          <t>V아카데미</t>
        </is>
      </c>
      <c r="M1798" s="9">
        <f>IF($A1798="","",VALUE($A1798&amp;"")*12+VALUE($B1798&amp;""))</f>
        <v/>
      </c>
      <c r="N1798" s="63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3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3">
        <f>IF($A1798="","",IF(COUNTIF(변동분석!$E$7:$E$506,O1798)&gt;0,"Y","N"))</f>
        <v/>
      </c>
      <c r="W1798" s="63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3">
        <f>IF($A1798="","",IFERROR(INDEX(계정매핑!$E$5:$E$504,MATCH($F1798&amp;"",계정매핑!$A$5:$A$504,0))&amp;"","공통비"))</f>
        <v/>
      </c>
      <c r="AF1798" s="63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45896</v>
      </c>
      <c r="E1799" s="91" t="inlineStr">
        <is>
          <t>KR</t>
        </is>
      </c>
      <c r="F1799" s="91" t="n">
        <v>62901000</v>
      </c>
      <c r="G1799" s="91" t="n">
        <v>1201</v>
      </c>
      <c r="H1799" s="92" t="n">
        <v>4541000</v>
      </c>
      <c r="I1799" s="91" t="inlineStr">
        <is>
          <t>8월 자문 수수료 - W컨설팅</t>
        </is>
      </c>
      <c r="J1799" s="91" t="inlineStr">
        <is>
          <t>V10006</t>
        </is>
      </c>
      <c r="K1799" s="91" t="inlineStr">
        <is>
          <t>W컨설팅</t>
        </is>
      </c>
      <c r="M1799" s="9">
        <f>IF($A1799="","",VALUE($A1799&amp;"")*12+VALUE($B1799&amp;""))</f>
        <v/>
      </c>
      <c r="N1799" s="63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3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3">
        <f>IF($A1799="","",IF(COUNTIF(변동분석!$E$7:$E$506,O1799)&gt;0,"Y","N"))</f>
        <v/>
      </c>
      <c r="W1799" s="63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3">
        <f>IF($A1799="","",IFERROR(INDEX(계정매핑!$E$5:$E$504,MATCH($F1799&amp;"",계정매핑!$A$5:$A$504,0))&amp;"","공통비"))</f>
        <v/>
      </c>
      <c r="AF1799" s="63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9</v>
      </c>
      <c r="C1800" s="91" t="inlineStr">
        <is>
          <t>5100001796</t>
        </is>
      </c>
      <c r="D1800" s="94" t="n">
        <v>45902</v>
      </c>
      <c r="E1800" s="91" t="inlineStr">
        <is>
          <t>KR</t>
        </is>
      </c>
      <c r="F1800" s="91" t="n">
        <v>62102000</v>
      </c>
      <c r="G1800" s="91" t="n">
        <v>1401</v>
      </c>
      <c r="H1800" s="92" t="n">
        <v>96000</v>
      </c>
      <c r="I1800" s="91" t="inlineStr">
        <is>
          <t>9월 해외출장 - M항공</t>
        </is>
      </c>
      <c r="J1800" s="91" t="inlineStr">
        <is>
          <t>V10001</t>
        </is>
      </c>
      <c r="K1800" s="91" t="inlineStr">
        <is>
          <t>M항공</t>
        </is>
      </c>
      <c r="M1800" s="9">
        <f>IF($A1800="","",VALUE($A1800&amp;"")*12+VALUE($B1800&amp;""))</f>
        <v/>
      </c>
      <c r="N1800" s="63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3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3">
        <f>IF($A1800="","",IF(COUNTIF(변동분석!$E$7:$E$506,O1800)&gt;0,"Y","N"))</f>
        <v/>
      </c>
      <c r="W1800" s="63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3">
        <f>IF($A1800="","",IFERROR(INDEX(계정매핑!$E$5:$E$504,MATCH($F1800&amp;"",계정매핑!$A$5:$A$504,0))&amp;"","공통비"))</f>
        <v/>
      </c>
      <c r="AF1800" s="63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9</v>
      </c>
      <c r="C1801" s="91" t="inlineStr">
        <is>
          <t>5100001797</t>
        </is>
      </c>
      <c r="D1801" s="94" t="n">
        <v>45902</v>
      </c>
      <c r="E1801" s="91" t="inlineStr">
        <is>
          <t>KR</t>
        </is>
      </c>
      <c r="F1801" s="91" t="n">
        <v>62201000</v>
      </c>
      <c r="G1801" s="91" t="n">
        <v>1701</v>
      </c>
      <c r="H1801" s="92" t="n">
        <v>6935000</v>
      </c>
      <c r="I1801" s="91" t="inlineStr">
        <is>
          <t>9월 통신요금 - O텔레콤</t>
        </is>
      </c>
      <c r="J1801" s="91" t="inlineStr">
        <is>
          <t>V10002</t>
        </is>
      </c>
      <c r="K1801" s="91" t="inlineStr">
        <is>
          <t>O텔레콤</t>
        </is>
      </c>
      <c r="M1801" s="9">
        <f>IF($A1801="","",VALUE($A1801&amp;"")*12+VALUE($B1801&amp;""))</f>
        <v/>
      </c>
      <c r="N1801" s="63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3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3">
        <f>IF($A1801="","",IF(COUNTIF(변동분석!$E$7:$E$506,O1801)&gt;0,"Y","N"))</f>
        <v/>
      </c>
      <c r="W1801" s="63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3">
        <f>IF($A1801="","",IFERROR(INDEX(계정매핑!$E$5:$E$504,MATCH($F1801&amp;"",계정매핑!$A$5:$A$504,0))&amp;"","공통비"))</f>
        <v/>
      </c>
      <c r="AF1801" s="63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9</v>
      </c>
      <c r="C1802" s="91" t="inlineStr">
        <is>
          <t>5100001798</t>
        </is>
      </c>
      <c r="D1802" s="94" t="n">
        <v>45902</v>
      </c>
      <c r="E1802" s="91" t="inlineStr">
        <is>
          <t>KR</t>
        </is>
      </c>
      <c r="F1802" s="91" t="n">
        <v>62401000</v>
      </c>
      <c r="G1802" s="91" t="n">
        <v>1401</v>
      </c>
      <c r="H1802" s="92" t="n">
        <v>305000</v>
      </c>
      <c r="I1802" s="91" t="inlineStr">
        <is>
          <t>9월 인쇄물 제작 - S출판</t>
        </is>
      </c>
      <c r="J1802" s="91" t="inlineStr">
        <is>
          <t>V10014</t>
        </is>
      </c>
      <c r="K1802" s="91" t="inlineStr">
        <is>
          <t>S출판</t>
        </is>
      </c>
      <c r="M1802" s="9">
        <f>IF($A1802="","",VALUE($A1802&amp;"")*12+VALUE($B1802&amp;""))</f>
        <v/>
      </c>
      <c r="N1802" s="63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3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3">
        <f>IF($A1802="","",IF(COUNTIF(변동분석!$E$7:$E$506,O1802)&gt;0,"Y","N"))</f>
        <v/>
      </c>
      <c r="W1802" s="63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3">
        <f>IF($A1802="","",IFERROR(INDEX(계정매핑!$E$5:$E$504,MATCH($F1802&amp;"",계정매핑!$A$5:$A$504,0))&amp;"","공통비"))</f>
        <v/>
      </c>
      <c r="AF1802" s="63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9</v>
      </c>
      <c r="C1803" s="91" t="inlineStr">
        <is>
          <t>5100001799</t>
        </is>
      </c>
      <c r="D1803" s="94" t="n">
        <v>45902</v>
      </c>
      <c r="E1803" s="91" t="inlineStr">
        <is>
          <t>KR</t>
        </is>
      </c>
      <c r="F1803" s="91" t="n">
        <v>62501000</v>
      </c>
      <c r="G1803" s="91" t="n">
        <v>1201</v>
      </c>
      <c r="H1803" s="92" t="n">
        <v>112000</v>
      </c>
      <c r="I1803" s="91" t="inlineStr">
        <is>
          <t>9월 회의 다과 - T케이터링</t>
        </is>
      </c>
      <c r="J1803" s="91" t="inlineStr">
        <is>
          <t>V10005</t>
        </is>
      </c>
      <c r="K1803" s="91" t="inlineStr">
        <is>
          <t>T케이터링</t>
        </is>
      </c>
      <c r="M1803" s="9">
        <f>IF($A1803="","",VALUE($A1803&amp;"")*12+VALUE($B1803&amp;""))</f>
        <v/>
      </c>
      <c r="N1803" s="63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3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3">
        <f>IF($A1803="","",IF(COUNTIF(변동분석!$E$7:$E$506,O1803)&gt;0,"Y","N"))</f>
        <v/>
      </c>
      <c r="W1803" s="63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3">
        <f>IF($A1803="","",IFERROR(INDEX(계정매핑!$E$5:$E$504,MATCH($F1803&amp;"",계정매핑!$A$5:$A$504,0))&amp;"","공통비"))</f>
        <v/>
      </c>
      <c r="AF1803" s="63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9</v>
      </c>
      <c r="C1804" s="91" t="inlineStr">
        <is>
          <t>5100001800</t>
        </is>
      </c>
      <c r="D1804" s="94" t="n">
        <v>45902</v>
      </c>
      <c r="E1804" s="91" t="inlineStr">
        <is>
          <t>KR</t>
        </is>
      </c>
      <c r="F1804" s="91" t="n">
        <v>62501000</v>
      </c>
      <c r="G1804" s="91" t="n">
        <v>1602</v>
      </c>
      <c r="H1804" s="92" t="n">
        <v>355000</v>
      </c>
      <c r="I1804" s="91" t="inlineStr">
        <is>
          <t>9월 회의 다과 - (법인카드)</t>
        </is>
      </c>
      <c r="J1804" s="91" t="inlineStr">
        <is>
          <t>V10009</t>
        </is>
      </c>
      <c r="K1804" s="91" t="inlineStr">
        <is>
          <t>(법인카드)</t>
        </is>
      </c>
      <c r="M1804" s="9">
        <f>IF($A1804="","",VALUE($A1804&amp;"")*12+VALUE($B1804&amp;""))</f>
        <v/>
      </c>
      <c r="N1804" s="63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3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3">
        <f>IF($A1804="","",IF(COUNTIF(변동분석!$E$7:$E$506,O1804)&gt;0,"Y","N"))</f>
        <v/>
      </c>
      <c r="W1804" s="63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3">
        <f>IF($A1804="","",IFERROR(INDEX(계정매핑!$E$5:$E$504,MATCH($F1804&amp;"",계정매핑!$A$5:$A$504,0))&amp;"","공통비"))</f>
        <v/>
      </c>
      <c r="AF1804" s="63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9</v>
      </c>
      <c r="C1805" s="91" t="inlineStr">
        <is>
          <t>5100001801</t>
        </is>
      </c>
      <c r="D1805" s="94" t="n">
        <v>45902</v>
      </c>
      <c r="E1805" s="91" t="inlineStr">
        <is>
          <t>KR</t>
        </is>
      </c>
      <c r="F1805" s="91" t="n">
        <v>62501000</v>
      </c>
      <c r="G1805" s="91" t="n">
        <v>1701</v>
      </c>
      <c r="H1805" s="92" t="n">
        <v>174000</v>
      </c>
      <c r="I1805" s="91" t="inlineStr">
        <is>
          <t>9월 회의 다과 - T케이터링</t>
        </is>
      </c>
      <c r="J1805" s="91" t="inlineStr">
        <is>
          <t>V10005</t>
        </is>
      </c>
      <c r="K1805" s="91" t="inlineStr">
        <is>
          <t>T케이터링</t>
        </is>
      </c>
      <c r="M1805" s="9">
        <f>IF($A1805="","",VALUE($A1805&amp;"")*12+VALUE($B1805&amp;""))</f>
        <v/>
      </c>
      <c r="N1805" s="63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3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3">
        <f>IF($A1805="","",IF(COUNTIF(변동분석!$E$7:$E$506,O1805)&gt;0,"Y","N"))</f>
        <v/>
      </c>
      <c r="W1805" s="63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3">
        <f>IF($A1805="","",IFERROR(INDEX(계정매핑!$E$5:$E$504,MATCH($F1805&amp;"",계정매핑!$A$5:$A$504,0))&amp;"","공통비"))</f>
        <v/>
      </c>
      <c r="AF1805" s="63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9</v>
      </c>
      <c r="C1806" s="91" t="inlineStr">
        <is>
          <t>5100001802</t>
        </is>
      </c>
      <c r="D1806" s="94" t="n">
        <v>45902</v>
      </c>
      <c r="E1806" s="91" t="inlineStr">
        <is>
          <t>KR</t>
        </is>
      </c>
      <c r="F1806" s="91" t="n">
        <v>62501000</v>
      </c>
      <c r="G1806" s="91" t="n">
        <v>1801</v>
      </c>
      <c r="H1806" s="92" t="n">
        <v>209000</v>
      </c>
      <c r="I1806" s="91" t="inlineStr">
        <is>
          <t>9월 회의 다과 - T케이터링</t>
        </is>
      </c>
      <c r="J1806" s="91" t="inlineStr">
        <is>
          <t>V10005</t>
        </is>
      </c>
      <c r="K1806" s="91" t="inlineStr">
        <is>
          <t>T케이터링</t>
        </is>
      </c>
      <c r="M1806" s="9">
        <f>IF($A1806="","",VALUE($A1806&amp;"")*12+VALUE($B1806&amp;""))</f>
        <v/>
      </c>
      <c r="N1806" s="63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3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3">
        <f>IF($A1806="","",IF(COUNTIF(변동분석!$E$7:$E$506,O1806)&gt;0,"Y","N"))</f>
        <v/>
      </c>
      <c r="W1806" s="63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3">
        <f>IF($A1806="","",IFERROR(INDEX(계정매핑!$E$5:$E$504,MATCH($F1806&amp;"",계정매핑!$A$5:$A$504,0))&amp;"","공통비"))</f>
        <v/>
      </c>
      <c r="AF1806" s="63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9</v>
      </c>
      <c r="C1807" s="91" t="inlineStr">
        <is>
          <t>5100001803</t>
        </is>
      </c>
      <c r="D1807" s="94" t="n">
        <v>45902</v>
      </c>
      <c r="E1807" s="91" t="inlineStr">
        <is>
          <t>KR</t>
        </is>
      </c>
      <c r="F1807" s="91" t="n">
        <v>62901000</v>
      </c>
      <c r="G1807" s="91" t="n">
        <v>1201</v>
      </c>
      <c r="H1807" s="92" t="n">
        <v>2839000</v>
      </c>
      <c r="I1807" s="91" t="inlineStr">
        <is>
          <t>9월 자문 수수료 - K회계법인</t>
        </is>
      </c>
      <c r="J1807" s="91" t="inlineStr">
        <is>
          <t>V10010</t>
        </is>
      </c>
      <c r="K1807" s="91" t="inlineStr">
        <is>
          <t>K회계법인</t>
        </is>
      </c>
      <c r="M1807" s="9">
        <f>IF($A1807="","",VALUE($A1807&amp;"")*12+VALUE($B1807&amp;""))</f>
        <v/>
      </c>
      <c r="N1807" s="63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3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3">
        <f>IF($A1807="","",IF(COUNTIF(변동분석!$E$7:$E$506,O1807)&gt;0,"Y","N"))</f>
        <v/>
      </c>
      <c r="W1807" s="63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3">
        <f>IF($A1807="","",IFERROR(INDEX(계정매핑!$E$5:$E$504,MATCH($F1807&amp;"",계정매핑!$A$5:$A$504,0))&amp;"","공통비"))</f>
        <v/>
      </c>
      <c r="AF1807" s="63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9</v>
      </c>
      <c r="C1808" s="91" t="inlineStr">
        <is>
          <t>5100001804</t>
        </is>
      </c>
      <c r="D1808" s="94" t="n">
        <v>45902</v>
      </c>
      <c r="E1808" s="91" t="inlineStr">
        <is>
          <t>KR</t>
        </is>
      </c>
      <c r="F1808" s="91" t="n">
        <v>62902000</v>
      </c>
      <c r="G1808" s="91" t="n">
        <v>1401</v>
      </c>
      <c r="H1808" s="92" t="n">
        <v>3521000</v>
      </c>
      <c r="I1808" s="91" t="inlineStr">
        <is>
          <t>9월 업무 위탁 수수료 - J콜센터</t>
        </is>
      </c>
      <c r="J1808" s="91" t="inlineStr">
        <is>
          <t>V10015</t>
        </is>
      </c>
      <c r="K1808" s="91" t="inlineStr">
        <is>
          <t>J콜센터</t>
        </is>
      </c>
      <c r="M1808" s="9">
        <f>IF($A1808="","",VALUE($A1808&amp;"")*12+VALUE($B1808&amp;""))</f>
        <v/>
      </c>
      <c r="N1808" s="63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3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3">
        <f>IF($A1808="","",IF(COUNTIF(변동분석!$E$7:$E$506,O1808)&gt;0,"Y","N"))</f>
        <v/>
      </c>
      <c r="W1808" s="63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3">
        <f>IF($A1808="","",IFERROR(INDEX(계정매핑!$E$5:$E$504,MATCH($F1808&amp;"",계정매핑!$A$5:$A$504,0))&amp;"","공통비"))</f>
        <v/>
      </c>
      <c r="AF1808" s="63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9</v>
      </c>
      <c r="C1809" s="91" t="inlineStr">
        <is>
          <t>5100001805</t>
        </is>
      </c>
      <c r="D1809" s="94" t="n">
        <v>45902</v>
      </c>
      <c r="E1809" s="91" t="inlineStr">
        <is>
          <t>KR</t>
        </is>
      </c>
      <c r="F1809" s="91" t="n">
        <v>62902000</v>
      </c>
      <c r="G1809" s="91" t="n">
        <v>1951</v>
      </c>
      <c r="H1809" s="92" t="n">
        <v>2502000</v>
      </c>
      <c r="I1809" s="91" t="inlineStr">
        <is>
          <t>9월 업무 위탁 수수료 - J콜센터</t>
        </is>
      </c>
      <c r="J1809" s="91" t="inlineStr">
        <is>
          <t>V10015</t>
        </is>
      </c>
      <c r="K1809" s="91" t="inlineStr">
        <is>
          <t>J콜센터</t>
        </is>
      </c>
      <c r="M1809" s="9">
        <f>IF($A1809="","",VALUE($A1809&amp;"")*12+VALUE($B1809&amp;""))</f>
        <v/>
      </c>
      <c r="N1809" s="63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3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3">
        <f>IF($A1809="","",IF(COUNTIF(변동분석!$E$7:$E$506,O1809)&gt;0,"Y","N"))</f>
        <v/>
      </c>
      <c r="W1809" s="63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3">
        <f>IF($A1809="","",IFERROR(INDEX(계정매핑!$E$5:$E$504,MATCH($F1809&amp;"",계정매핑!$A$5:$A$504,0))&amp;"","공통비"))</f>
        <v/>
      </c>
      <c r="AF1809" s="63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9</v>
      </c>
      <c r="C1810" s="91" t="inlineStr">
        <is>
          <t>5100001806</t>
        </is>
      </c>
      <c r="D1810" s="94" t="n">
        <v>45902</v>
      </c>
      <c r="E1810" s="91" t="inlineStr">
        <is>
          <t>KR</t>
        </is>
      </c>
      <c r="F1810" s="91" t="n">
        <v>62902000</v>
      </c>
      <c r="G1810" s="91" t="n">
        <v>1951</v>
      </c>
      <c r="H1810" s="92" t="n">
        <v>1961000</v>
      </c>
      <c r="I1810" s="91" t="inlineStr">
        <is>
          <t>9월 업무 위탁 수수료 - X서비스</t>
        </is>
      </c>
      <c r="J1810" s="91" t="inlineStr">
        <is>
          <t>V10019</t>
        </is>
      </c>
      <c r="K1810" s="91" t="inlineStr">
        <is>
          <t>X서비스</t>
        </is>
      </c>
      <c r="M1810" s="9">
        <f>IF($A1810="","",VALUE($A1810&amp;"")*12+VALUE($B1810&amp;""))</f>
        <v/>
      </c>
      <c r="N1810" s="63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3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3">
        <f>IF($A1810="","",IF(COUNTIF(변동분석!$E$7:$E$506,O1810)&gt;0,"Y","N"))</f>
        <v/>
      </c>
      <c r="W1810" s="63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3">
        <f>IF($A1810="","",IFERROR(INDEX(계정매핑!$E$5:$E$504,MATCH($F1810&amp;"",계정매핑!$A$5:$A$504,0))&amp;"","공통비"))</f>
        <v/>
      </c>
      <c r="AF1810" s="63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9</v>
      </c>
      <c r="C1811" s="91" t="inlineStr">
        <is>
          <t>5100001807</t>
        </is>
      </c>
      <c r="D1811" s="94" t="n">
        <v>45903</v>
      </c>
      <c r="E1811" s="91" t="inlineStr">
        <is>
          <t>KR</t>
        </is>
      </c>
      <c r="F1811" s="91" t="n">
        <v>62201000</v>
      </c>
      <c r="G1811" s="91" t="n">
        <v>1801</v>
      </c>
      <c r="H1811" s="92" t="n">
        <v>3917000</v>
      </c>
      <c r="I1811" s="91" t="inlineStr">
        <is>
          <t>9월 통신요금 - P통신</t>
        </is>
      </c>
      <c r="J1811" s="91" t="inlineStr">
        <is>
          <t>V10013</t>
        </is>
      </c>
      <c r="K1811" s="91" t="inlineStr">
        <is>
          <t>P통신</t>
        </is>
      </c>
      <c r="M1811" s="9">
        <f>IF($A1811="","",VALUE($A1811&amp;"")*12+VALUE($B1811&amp;""))</f>
        <v/>
      </c>
      <c r="N1811" s="63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3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3">
        <f>IF($A1811="","",IF(COUNTIF(변동분석!$E$7:$E$506,O1811)&gt;0,"Y","N"))</f>
        <v/>
      </c>
      <c r="W1811" s="63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3">
        <f>IF($A1811="","",IFERROR(INDEX(계정매핑!$E$5:$E$504,MATCH($F1811&amp;"",계정매핑!$A$5:$A$504,0))&amp;"","공통비"))</f>
        <v/>
      </c>
      <c r="AF1811" s="63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9</v>
      </c>
      <c r="C1812" s="91" t="inlineStr">
        <is>
          <t>5100001808</t>
        </is>
      </c>
      <c r="D1812" s="94" t="n">
        <v>45903</v>
      </c>
      <c r="E1812" s="91" t="inlineStr">
        <is>
          <t>KR</t>
        </is>
      </c>
      <c r="F1812" s="91" t="n">
        <v>62301000</v>
      </c>
      <c r="G1812" s="91" t="n">
        <v>1301</v>
      </c>
      <c r="H1812" s="92" t="n">
        <v>370000</v>
      </c>
      <c r="I1812" s="91" t="inlineStr">
        <is>
          <t>9월 소모품 구입 - R문구</t>
        </is>
      </c>
      <c r="J1812" s="91" t="inlineStr">
        <is>
          <t>V10021</t>
        </is>
      </c>
      <c r="K1812" s="91" t="inlineStr">
        <is>
          <t>R문구</t>
        </is>
      </c>
      <c r="M1812" s="9">
        <f>IF($A1812="","",VALUE($A1812&amp;"")*12+VALUE($B1812&amp;""))</f>
        <v/>
      </c>
      <c r="N1812" s="63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3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3">
        <f>IF($A1812="","",IF(COUNTIF(변동분석!$E$7:$E$506,O1812)&gt;0,"Y","N"))</f>
        <v/>
      </c>
      <c r="W1812" s="63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3">
        <f>IF($A1812="","",IFERROR(INDEX(계정매핑!$E$5:$E$504,MATCH($F1812&amp;"",계정매핑!$A$5:$A$504,0))&amp;"","공통비"))</f>
        <v/>
      </c>
      <c r="AF1812" s="63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9</v>
      </c>
      <c r="C1813" s="91" t="inlineStr">
        <is>
          <t>5100001809</t>
        </is>
      </c>
      <c r="D1813" s="94" t="n">
        <v>45903</v>
      </c>
      <c r="E1813" s="91" t="inlineStr">
        <is>
          <t>KR</t>
        </is>
      </c>
      <c r="F1813" s="91" t="n">
        <v>62501000</v>
      </c>
      <c r="G1813" s="91" t="n">
        <v>1101</v>
      </c>
      <c r="H1813" s="92" t="n">
        <v>259000</v>
      </c>
      <c r="I1813" s="91" t="inlineStr">
        <is>
          <t>9월 회의 다과 - (법인카드)</t>
        </is>
      </c>
      <c r="J1813" s="91" t="inlineStr">
        <is>
          <t>V10009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3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3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3">
        <f>IF($A1813="","",IF(COUNTIF(변동분석!$E$7:$E$506,O1813)&gt;0,"Y","N"))</f>
        <v/>
      </c>
      <c r="W1813" s="63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3">
        <f>IF($A1813="","",IFERROR(INDEX(계정매핑!$E$5:$E$504,MATCH($F1813&amp;"",계정매핑!$A$5:$A$504,0))&amp;"","공통비"))</f>
        <v/>
      </c>
      <c r="AF1813" s="63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9</v>
      </c>
      <c r="C1814" s="91" t="inlineStr">
        <is>
          <t>5100001810</t>
        </is>
      </c>
      <c r="D1814" s="94" t="n">
        <v>45903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2994000</v>
      </c>
      <c r="I1814" s="91" t="inlineStr">
        <is>
          <t>9월 업무추진 - (법인카드)</t>
        </is>
      </c>
      <c r="J1814" s="91" t="inlineStr">
        <is>
          <t>V10009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3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3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3">
        <f>IF($A1814="","",IF(COUNTIF(변동분석!$E$7:$E$506,O1814)&gt;0,"Y","N"))</f>
        <v/>
      </c>
      <c r="W1814" s="63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3">
        <f>IF($A1814="","",IFERROR(INDEX(계정매핑!$E$5:$E$504,MATCH($F1814&amp;"",계정매핑!$A$5:$A$504,0))&amp;"","공통비"))</f>
        <v/>
      </c>
      <c r="AF1814" s="63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9</v>
      </c>
      <c r="C1815" s="91" t="inlineStr">
        <is>
          <t>5100001811</t>
        </is>
      </c>
      <c r="D1815" s="94" t="n">
        <v>45903</v>
      </c>
      <c r="E1815" s="91" t="inlineStr">
        <is>
          <t>KR</t>
        </is>
      </c>
      <c r="F1815" s="91" t="n">
        <v>62902000</v>
      </c>
      <c r="G1815" s="91" t="n">
        <v>1101</v>
      </c>
      <c r="H1815" s="92" t="n">
        <v>2434000</v>
      </c>
      <c r="I1815" s="91" t="inlineStr">
        <is>
          <t>9월 업무 위탁 수수료 - X서비스</t>
        </is>
      </c>
      <c r="J1815" s="91" t="inlineStr">
        <is>
          <t>V10019</t>
        </is>
      </c>
      <c r="K1815" s="91" t="inlineStr">
        <is>
          <t>X서비스</t>
        </is>
      </c>
      <c r="M1815" s="9">
        <f>IF($A1815="","",VALUE($A1815&amp;"")*12+VALUE($B1815&amp;""))</f>
        <v/>
      </c>
      <c r="N1815" s="63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3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3">
        <f>IF($A1815="","",IF(COUNTIF(변동분석!$E$7:$E$506,O1815)&gt;0,"Y","N"))</f>
        <v/>
      </c>
      <c r="W1815" s="63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3">
        <f>IF($A1815="","",IFERROR(INDEX(계정매핑!$E$5:$E$504,MATCH($F1815&amp;"",계정매핑!$A$5:$A$504,0))&amp;"","공통비"))</f>
        <v/>
      </c>
      <c r="AF1815" s="63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9</v>
      </c>
      <c r="C1816" s="91" t="inlineStr">
        <is>
          <t>5100001812</t>
        </is>
      </c>
      <c r="D1816" s="94" t="n">
        <v>45904</v>
      </c>
      <c r="E1816" s="91" t="inlineStr">
        <is>
          <t>KR</t>
        </is>
      </c>
      <c r="F1816" s="91" t="n">
        <v>62101000</v>
      </c>
      <c r="G1816" s="91" t="n">
        <v>1801</v>
      </c>
      <c r="H1816" s="92" t="n">
        <v>179000</v>
      </c>
      <c r="I1816" s="91" t="inlineStr">
        <is>
          <t>9월 국내출장 - L여행사</t>
        </is>
      </c>
      <c r="J1816" s="91" t="inlineStr">
        <is>
          <t>V10017</t>
        </is>
      </c>
      <c r="K1816" s="91" t="inlineStr">
        <is>
          <t>L여행사</t>
        </is>
      </c>
      <c r="M1816" s="9">
        <f>IF($A1816="","",VALUE($A1816&amp;"")*12+VALUE($B1816&amp;""))</f>
        <v/>
      </c>
      <c r="N1816" s="63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3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3">
        <f>IF($A1816="","",IF(COUNTIF(변동분석!$E$7:$E$506,O1816)&gt;0,"Y","N"))</f>
        <v/>
      </c>
      <c r="W1816" s="63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3">
        <f>IF($A1816="","",IFERROR(INDEX(계정매핑!$E$5:$E$504,MATCH($F1816&amp;"",계정매핑!$A$5:$A$504,0))&amp;"","공통비"))</f>
        <v/>
      </c>
      <c r="AF1816" s="63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9</v>
      </c>
      <c r="C1817" s="91" t="inlineStr">
        <is>
          <t>5100001813</t>
        </is>
      </c>
      <c r="D1817" s="94" t="n">
        <v>45904</v>
      </c>
      <c r="E1817" s="91" t="inlineStr">
        <is>
          <t>KR</t>
        </is>
      </c>
      <c r="F1817" s="91" t="n">
        <v>62101000</v>
      </c>
      <c r="G1817" s="91" t="n">
        <v>1801</v>
      </c>
      <c r="H1817" s="92" t="n">
        <v>203000</v>
      </c>
      <c r="I1817" s="91" t="inlineStr">
        <is>
          <t>9월 국내출장 - M항공</t>
        </is>
      </c>
      <c r="J1817" s="91" t="inlineStr">
        <is>
          <t>V10001</t>
        </is>
      </c>
      <c r="K1817" s="91" t="inlineStr">
        <is>
          <t>M항공</t>
        </is>
      </c>
      <c r="M1817" s="9">
        <f>IF($A1817="","",VALUE($A1817&amp;"")*12+VALUE($B1817&amp;""))</f>
        <v/>
      </c>
      <c r="N1817" s="63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3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3">
        <f>IF($A1817="","",IF(COUNTIF(변동분석!$E$7:$E$506,O1817)&gt;0,"Y","N"))</f>
        <v/>
      </c>
      <c r="W1817" s="63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3">
        <f>IF($A1817="","",IFERROR(INDEX(계정매핑!$E$5:$E$504,MATCH($F1817&amp;"",계정매핑!$A$5:$A$504,0))&amp;"","공통비"))</f>
        <v/>
      </c>
      <c r="AF1817" s="63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9</v>
      </c>
      <c r="C1818" s="91" t="inlineStr">
        <is>
          <t>5100001814</t>
        </is>
      </c>
      <c r="D1818" s="94" t="n">
        <v>45904</v>
      </c>
      <c r="E1818" s="91" t="inlineStr">
        <is>
          <t>KR</t>
        </is>
      </c>
      <c r="F1818" s="91" t="n">
        <v>62201000</v>
      </c>
      <c r="G1818" s="91" t="n">
        <v>1101</v>
      </c>
      <c r="H1818" s="92" t="n">
        <v>261000</v>
      </c>
      <c r="I1818" s="91" t="inlineStr">
        <is>
          <t>9월 통신요금 - O텔레콤</t>
        </is>
      </c>
      <c r="J1818" s="91" t="inlineStr">
        <is>
          <t>V10002</t>
        </is>
      </c>
      <c r="K1818" s="91" t="inlineStr">
        <is>
          <t>O텔레콤</t>
        </is>
      </c>
      <c r="M1818" s="9">
        <f>IF($A1818="","",VALUE($A1818&amp;"")*12+VALUE($B1818&amp;""))</f>
        <v/>
      </c>
      <c r="N1818" s="63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3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3">
        <f>IF($A1818="","",IF(COUNTIF(변동분석!$E$7:$E$506,O1818)&gt;0,"Y","N"))</f>
        <v/>
      </c>
      <c r="W1818" s="63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3">
        <f>IF($A1818="","",IFERROR(INDEX(계정매핑!$E$5:$E$504,MATCH($F1818&amp;"",계정매핑!$A$5:$A$504,0))&amp;"","공통비"))</f>
        <v/>
      </c>
      <c r="AF1818" s="63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9</v>
      </c>
      <c r="C1819" s="91" t="inlineStr">
        <is>
          <t>5100001815</t>
        </is>
      </c>
      <c r="D1819" s="94" t="n">
        <v>45904</v>
      </c>
      <c r="E1819" s="91" t="inlineStr">
        <is>
          <t>KR</t>
        </is>
      </c>
      <c r="F1819" s="91" t="n">
        <v>62201000</v>
      </c>
      <c r="G1819" s="91" t="n">
        <v>1602</v>
      </c>
      <c r="H1819" s="92" t="n">
        <v>660000</v>
      </c>
      <c r="I1819" s="91" t="inlineStr">
        <is>
          <t>9월 통신요금 - P통신</t>
        </is>
      </c>
      <c r="J1819" s="91" t="inlineStr">
        <is>
          <t>V10013</t>
        </is>
      </c>
      <c r="K1819" s="91" t="inlineStr">
        <is>
          <t>P통신</t>
        </is>
      </c>
      <c r="M1819" s="9">
        <f>IF($A1819="","",VALUE($A1819&amp;"")*12+VALUE($B1819&amp;""))</f>
        <v/>
      </c>
      <c r="N1819" s="63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3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3">
        <f>IF($A1819="","",IF(COUNTIF(변동분석!$E$7:$E$506,O1819)&gt;0,"Y","N"))</f>
        <v/>
      </c>
      <c r="W1819" s="63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3">
        <f>IF($A1819="","",IFERROR(INDEX(계정매핑!$E$5:$E$504,MATCH($F1819&amp;"",계정매핑!$A$5:$A$504,0))&amp;"","공통비"))</f>
        <v/>
      </c>
      <c r="AF1819" s="63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9</v>
      </c>
      <c r="C1820" s="91" t="inlineStr">
        <is>
          <t>5100001816</t>
        </is>
      </c>
      <c r="D1820" s="94" t="n">
        <v>45904</v>
      </c>
      <c r="E1820" s="91" t="inlineStr">
        <is>
          <t>KR</t>
        </is>
      </c>
      <c r="F1820" s="91" t="n">
        <v>62201000</v>
      </c>
      <c r="G1820" s="91" t="n">
        <v>1701</v>
      </c>
      <c r="H1820" s="92" t="n">
        <v>6236000</v>
      </c>
      <c r="I1820" s="91" t="inlineStr">
        <is>
          <t>9월 통신요금 - P통신</t>
        </is>
      </c>
      <c r="J1820" s="91" t="inlineStr">
        <is>
          <t>V10013</t>
        </is>
      </c>
      <c r="K1820" s="91" t="inlineStr">
        <is>
          <t>P통신</t>
        </is>
      </c>
      <c r="M1820" s="9">
        <f>IF($A1820="","",VALUE($A1820&amp;"")*12+VALUE($B1820&amp;""))</f>
        <v/>
      </c>
      <c r="N1820" s="63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3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3">
        <f>IF($A1820="","",IF(COUNTIF(변동분석!$E$7:$E$506,O1820)&gt;0,"Y","N"))</f>
        <v/>
      </c>
      <c r="W1820" s="63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3">
        <f>IF($A1820="","",IFERROR(INDEX(계정매핑!$E$5:$E$504,MATCH($F1820&amp;"",계정매핑!$A$5:$A$504,0))&amp;"","공통비"))</f>
        <v/>
      </c>
      <c r="AF1820" s="63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9</v>
      </c>
      <c r="C1821" s="91" t="inlineStr">
        <is>
          <t>5100001817</t>
        </is>
      </c>
      <c r="D1821" s="94" t="n">
        <v>45904</v>
      </c>
      <c r="E1821" s="91" t="inlineStr">
        <is>
          <t>KR</t>
        </is>
      </c>
      <c r="F1821" s="91" t="n">
        <v>62401000</v>
      </c>
      <c r="G1821" s="91" t="n">
        <v>1801</v>
      </c>
      <c r="H1821" s="92" t="n">
        <v>2194000</v>
      </c>
      <c r="I1821" s="91" t="inlineStr">
        <is>
          <t>9월 인쇄물 제작 - S출판</t>
        </is>
      </c>
      <c r="J1821" s="91" t="inlineStr">
        <is>
          <t>V10014</t>
        </is>
      </c>
      <c r="K1821" s="91" t="inlineStr">
        <is>
          <t>S출판</t>
        </is>
      </c>
      <c r="M1821" s="9">
        <f>IF($A1821="","",VALUE($A1821&amp;"")*12+VALUE($B1821&amp;""))</f>
        <v/>
      </c>
      <c r="N1821" s="63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3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3">
        <f>IF($A1821="","",IF(COUNTIF(변동분석!$E$7:$E$506,O1821)&gt;0,"Y","N"))</f>
        <v/>
      </c>
      <c r="W1821" s="63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3">
        <f>IF($A1821="","",IFERROR(INDEX(계정매핑!$E$5:$E$504,MATCH($F1821&amp;"",계정매핑!$A$5:$A$504,0))&amp;"","공통비"))</f>
        <v/>
      </c>
      <c r="AF1821" s="63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9</v>
      </c>
      <c r="C1822" s="91" t="inlineStr">
        <is>
          <t>5100001818</t>
        </is>
      </c>
      <c r="D1822" s="94" t="n">
        <v>45904</v>
      </c>
      <c r="E1822" s="91" t="inlineStr">
        <is>
          <t>KR</t>
        </is>
      </c>
      <c r="F1822" s="91" t="n">
        <v>62901000</v>
      </c>
      <c r="G1822" s="91" t="n">
        <v>1101</v>
      </c>
      <c r="H1822" s="92" t="n">
        <v>2820000</v>
      </c>
      <c r="I1822" s="91" t="inlineStr">
        <is>
          <t>9월 자문 수수료 - K회계법인</t>
        </is>
      </c>
      <c r="J1822" s="91" t="inlineStr">
        <is>
          <t>V10010</t>
        </is>
      </c>
      <c r="K1822" s="91" t="inlineStr">
        <is>
          <t>K회계법인</t>
        </is>
      </c>
      <c r="M1822" s="9">
        <f>IF($A1822="","",VALUE($A1822&amp;"")*12+VALUE($B1822&amp;""))</f>
        <v/>
      </c>
      <c r="N1822" s="63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3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3">
        <f>IF($A1822="","",IF(COUNTIF(변동분석!$E$7:$E$506,O1822)&gt;0,"Y","N"))</f>
        <v/>
      </c>
      <c r="W1822" s="63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3">
        <f>IF($A1822="","",IFERROR(INDEX(계정매핑!$E$5:$E$504,MATCH($F1822&amp;"",계정매핑!$A$5:$A$504,0))&amp;"","공통비"))</f>
        <v/>
      </c>
      <c r="AF1822" s="63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9</v>
      </c>
      <c r="C1823" s="91" t="inlineStr">
        <is>
          <t>5100001819</t>
        </is>
      </c>
      <c r="D1823" s="94" t="n">
        <v>45904</v>
      </c>
      <c r="E1823" s="91" t="inlineStr">
        <is>
          <t>KR</t>
        </is>
      </c>
      <c r="F1823" s="91" t="n">
        <v>62901000</v>
      </c>
      <c r="G1823" s="91" t="n">
        <v>1201</v>
      </c>
      <c r="H1823" s="92" t="n">
        <v>5054000</v>
      </c>
      <c r="I1823" s="91" t="inlineStr">
        <is>
          <t>9월 자문 수수료 - W컨설팅</t>
        </is>
      </c>
      <c r="J1823" s="91" t="inlineStr">
        <is>
          <t>V10006</t>
        </is>
      </c>
      <c r="K1823" s="91" t="inlineStr">
        <is>
          <t>W컨설팅</t>
        </is>
      </c>
      <c r="M1823" s="9">
        <f>IF($A1823="","",VALUE($A1823&amp;"")*12+VALUE($B1823&amp;""))</f>
        <v/>
      </c>
      <c r="N1823" s="63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3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3">
        <f>IF($A1823="","",IF(COUNTIF(변동분석!$E$7:$E$506,O1823)&gt;0,"Y","N"))</f>
        <v/>
      </c>
      <c r="W1823" s="63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3">
        <f>IF($A1823="","",IFERROR(INDEX(계정매핑!$E$5:$E$504,MATCH($F1823&amp;"",계정매핑!$A$5:$A$504,0))&amp;"","공통비"))</f>
        <v/>
      </c>
      <c r="AF1823" s="63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9</v>
      </c>
      <c r="C1824" s="91" t="inlineStr">
        <is>
          <t>5100001820</t>
        </is>
      </c>
      <c r="D1824" s="94" t="n">
        <v>45904</v>
      </c>
      <c r="E1824" s="91" t="inlineStr">
        <is>
          <t>KR</t>
        </is>
      </c>
      <c r="F1824" s="91" t="n">
        <v>62901000</v>
      </c>
      <c r="G1824" s="91" t="n">
        <v>1951</v>
      </c>
      <c r="H1824" s="92" t="n">
        <v>4824000</v>
      </c>
      <c r="I1824" s="91" t="inlineStr">
        <is>
          <t>9월 자문 수수료 - W컨설팅</t>
        </is>
      </c>
      <c r="J1824" s="91" t="inlineStr">
        <is>
          <t>V10006</t>
        </is>
      </c>
      <c r="K1824" s="91" t="inlineStr">
        <is>
          <t>W컨설팅</t>
        </is>
      </c>
      <c r="M1824" s="9">
        <f>IF($A1824="","",VALUE($A1824&amp;"")*12+VALUE($B1824&amp;""))</f>
        <v/>
      </c>
      <c r="N1824" s="63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3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3">
        <f>IF($A1824="","",IF(COUNTIF(변동분석!$E$7:$E$506,O1824)&gt;0,"Y","N"))</f>
        <v/>
      </c>
      <c r="W1824" s="63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3">
        <f>IF($A1824="","",IFERROR(INDEX(계정매핑!$E$5:$E$504,MATCH($F1824&amp;"",계정매핑!$A$5:$A$504,0))&amp;"","공통비"))</f>
        <v/>
      </c>
      <c r="AF1824" s="63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9</v>
      </c>
      <c r="C1825" s="91" t="inlineStr">
        <is>
          <t>5100001821</t>
        </is>
      </c>
      <c r="D1825" s="94" t="n">
        <v>45904</v>
      </c>
      <c r="E1825" s="91" t="inlineStr">
        <is>
          <t>KR</t>
        </is>
      </c>
      <c r="F1825" s="91" t="n">
        <v>62902000</v>
      </c>
      <c r="G1825" s="91" t="n">
        <v>1401</v>
      </c>
      <c r="H1825" s="92" t="n">
        <v>2423000</v>
      </c>
      <c r="I1825" s="91" t="inlineStr">
        <is>
          <t>9월 업무 위탁 수수료 - X서비스</t>
        </is>
      </c>
      <c r="J1825" s="91" t="inlineStr">
        <is>
          <t>V10019</t>
        </is>
      </c>
      <c r="K1825" s="91" t="inlineStr">
        <is>
          <t>X서비스</t>
        </is>
      </c>
      <c r="M1825" s="9">
        <f>IF($A1825="","",VALUE($A1825&amp;"")*12+VALUE($B1825&amp;""))</f>
        <v/>
      </c>
      <c r="N1825" s="63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3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3">
        <f>IF($A1825="","",IF(COUNTIF(변동분석!$E$7:$E$506,O1825)&gt;0,"Y","N"))</f>
        <v/>
      </c>
      <c r="W1825" s="63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3">
        <f>IF($A1825="","",IFERROR(INDEX(계정매핑!$E$5:$E$504,MATCH($F1825&amp;"",계정매핑!$A$5:$A$504,0))&amp;"","공통비"))</f>
        <v/>
      </c>
      <c r="AF1825" s="63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9</v>
      </c>
      <c r="C1826" s="91" t="inlineStr">
        <is>
          <t>5100001822</t>
        </is>
      </c>
      <c r="D1826" s="94" t="n">
        <v>45904</v>
      </c>
      <c r="E1826" s="91" t="inlineStr">
        <is>
          <t>KR</t>
        </is>
      </c>
      <c r="F1826" s="91" t="n">
        <v>63101000</v>
      </c>
      <c r="G1826" s="91" t="n">
        <v>1601</v>
      </c>
      <c r="H1826" s="92" t="n">
        <v>3826000</v>
      </c>
      <c r="I1826" s="91" t="inlineStr">
        <is>
          <t>9월 사무실 임차료 - BB부동산</t>
        </is>
      </c>
      <c r="J1826" s="91" t="inlineStr">
        <is>
          <t>V10027</t>
        </is>
      </c>
      <c r="K1826" s="91" t="inlineStr">
        <is>
          <t>BB부동산</t>
        </is>
      </c>
      <c r="M1826" s="9">
        <f>IF($A1826="","",VALUE($A1826&amp;"")*12+VALUE($B1826&amp;""))</f>
        <v/>
      </c>
      <c r="N1826" s="63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3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3">
        <f>IF($A1826="","",IF(COUNTIF(변동분석!$E$7:$E$506,O1826)&gt;0,"Y","N"))</f>
        <v/>
      </c>
      <c r="W1826" s="63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3">
        <f>IF($A1826="","",IFERROR(INDEX(계정매핑!$E$5:$E$504,MATCH($F1826&amp;"",계정매핑!$A$5:$A$504,0))&amp;"","공통비"))</f>
        <v/>
      </c>
      <c r="AF1826" s="63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9</v>
      </c>
      <c r="C1827" s="91" t="inlineStr">
        <is>
          <t>5100001823</t>
        </is>
      </c>
      <c r="D1827" s="94" t="n">
        <v>45905</v>
      </c>
      <c r="E1827" s="91" t="inlineStr">
        <is>
          <t>KR</t>
        </is>
      </c>
      <c r="F1827" s="91" t="n">
        <v>62102000</v>
      </c>
      <c r="G1827" s="91" t="n">
        <v>1601</v>
      </c>
      <c r="H1827" s="92" t="n">
        <v>373000</v>
      </c>
      <c r="I1827" s="91" t="inlineStr">
        <is>
          <t>9월 해외출장 - N호텔</t>
        </is>
      </c>
      <c r="J1827" s="91" t="inlineStr">
        <is>
          <t>V10008</t>
        </is>
      </c>
      <c r="K1827" s="91" t="inlineStr">
        <is>
          <t>N호텔</t>
        </is>
      </c>
      <c r="M1827" s="9">
        <f>IF($A1827="","",VALUE($A1827&amp;"")*12+VALUE($B1827&amp;""))</f>
        <v/>
      </c>
      <c r="N1827" s="63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3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3">
        <f>IF($A1827="","",IF(COUNTIF(변동분석!$E$7:$E$506,O1827)&gt;0,"Y","N"))</f>
        <v/>
      </c>
      <c r="W1827" s="63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3">
        <f>IF($A1827="","",IFERROR(INDEX(계정매핑!$E$5:$E$504,MATCH($F1827&amp;"",계정매핑!$A$5:$A$504,0))&amp;"","공통비"))</f>
        <v/>
      </c>
      <c r="AF1827" s="63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9</v>
      </c>
      <c r="C1828" s="91" t="inlineStr">
        <is>
          <t>5100001824</t>
        </is>
      </c>
      <c r="D1828" s="94" t="n">
        <v>45905</v>
      </c>
      <c r="E1828" s="91" t="inlineStr">
        <is>
          <t>KR</t>
        </is>
      </c>
      <c r="F1828" s="91" t="n">
        <v>62201000</v>
      </c>
      <c r="G1828" s="91" t="n">
        <v>1201</v>
      </c>
      <c r="H1828" s="92" t="n">
        <v>263000</v>
      </c>
      <c r="I1828" s="91" t="inlineStr">
        <is>
          <t>9월 통신요금 - O텔레콤</t>
        </is>
      </c>
      <c r="J1828" s="91" t="inlineStr">
        <is>
          <t>V10002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3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3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3">
        <f>IF($A1828="","",IF(COUNTIF(변동분석!$E$7:$E$506,O1828)&gt;0,"Y","N"))</f>
        <v/>
      </c>
      <c r="W1828" s="63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3">
        <f>IF($A1828="","",IFERROR(INDEX(계정매핑!$E$5:$E$504,MATCH($F1828&amp;"",계정매핑!$A$5:$A$504,0))&amp;"","공통비"))</f>
        <v/>
      </c>
      <c r="AF1828" s="63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9</v>
      </c>
      <c r="C1829" s="91" t="inlineStr">
        <is>
          <t>5100001825</t>
        </is>
      </c>
      <c r="D1829" s="94" t="n">
        <v>45905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109000</v>
      </c>
      <c r="I1829" s="91" t="inlineStr">
        <is>
          <t>9월 소모품 구입 - R문구</t>
        </is>
      </c>
      <c r="J1829" s="91" t="inlineStr">
        <is>
          <t>V10021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3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3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3">
        <f>IF($A1829="","",IF(COUNTIF(변동분석!$E$7:$E$506,O1829)&gt;0,"Y","N"))</f>
        <v/>
      </c>
      <c r="W1829" s="63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3">
        <f>IF($A1829="","",IFERROR(INDEX(계정매핑!$E$5:$E$504,MATCH($F1829&amp;"",계정매핑!$A$5:$A$504,0))&amp;"","공통비"))</f>
        <v/>
      </c>
      <c r="AF1829" s="63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9</v>
      </c>
      <c r="C1830" s="91" t="inlineStr">
        <is>
          <t>5100001826</t>
        </is>
      </c>
      <c r="D1830" s="94" t="n">
        <v>45905</v>
      </c>
      <c r="E1830" s="91" t="inlineStr">
        <is>
          <t>KR</t>
        </is>
      </c>
      <c r="F1830" s="91" t="n">
        <v>62901000</v>
      </c>
      <c r="G1830" s="91" t="n">
        <v>1401</v>
      </c>
      <c r="H1830" s="92" t="n">
        <v>3620000</v>
      </c>
      <c r="I1830" s="91" t="inlineStr">
        <is>
          <t>9월 자문 수수료 - K회계법인</t>
        </is>
      </c>
      <c r="J1830" s="91" t="inlineStr">
        <is>
          <t>V10010</t>
        </is>
      </c>
      <c r="K1830" s="91" t="inlineStr">
        <is>
          <t>K회계법인</t>
        </is>
      </c>
      <c r="M1830" s="9">
        <f>IF($A1830="","",VALUE($A1830&amp;"")*12+VALUE($B1830&amp;""))</f>
        <v/>
      </c>
      <c r="N1830" s="63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3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3">
        <f>IF($A1830="","",IF(COUNTIF(변동분석!$E$7:$E$506,O1830)&gt;0,"Y","N"))</f>
        <v/>
      </c>
      <c r="W1830" s="63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3">
        <f>IF($A1830="","",IFERROR(INDEX(계정매핑!$E$5:$E$504,MATCH($F1830&amp;"",계정매핑!$A$5:$A$504,0))&amp;"","공통비"))</f>
        <v/>
      </c>
      <c r="AF1830" s="63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9</v>
      </c>
      <c r="C1831" s="91" t="inlineStr">
        <is>
          <t>5100001827</t>
        </is>
      </c>
      <c r="D1831" s="94" t="n">
        <v>45906</v>
      </c>
      <c r="E1831" s="91" t="inlineStr">
        <is>
          <t>KR</t>
        </is>
      </c>
      <c r="F1831" s="91" t="n">
        <v>62101000</v>
      </c>
      <c r="G1831" s="91" t="n">
        <v>1101</v>
      </c>
      <c r="H1831" s="92" t="n">
        <v>611000</v>
      </c>
      <c r="I1831" s="91" t="inlineStr">
        <is>
          <t>9월 국내출장 - (법인카드)</t>
        </is>
      </c>
      <c r="J1831" s="91" t="inlineStr">
        <is>
          <t>V10009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3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3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3">
        <f>IF($A1831="","",IF(COUNTIF(변동분석!$E$7:$E$506,O1831)&gt;0,"Y","N"))</f>
        <v/>
      </c>
      <c r="W1831" s="63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3">
        <f>IF($A1831="","",IFERROR(INDEX(계정매핑!$E$5:$E$504,MATCH($F1831&amp;"",계정매핑!$A$5:$A$504,0))&amp;"","공통비"))</f>
        <v/>
      </c>
      <c r="AF1831" s="63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9</v>
      </c>
      <c r="C1832" s="91" t="inlineStr">
        <is>
          <t>5100001828</t>
        </is>
      </c>
      <c r="D1832" s="94" t="n">
        <v>45906</v>
      </c>
      <c r="E1832" s="91" t="inlineStr">
        <is>
          <t>KR</t>
        </is>
      </c>
      <c r="F1832" s="91" t="n">
        <v>62101000</v>
      </c>
      <c r="G1832" s="91" t="n">
        <v>1201</v>
      </c>
      <c r="H1832" s="92" t="n">
        <v>231000</v>
      </c>
      <c r="I1832" s="91" t="inlineStr">
        <is>
          <t>9월 국내출장 - L여행사</t>
        </is>
      </c>
      <c r="J1832" s="91" t="inlineStr">
        <is>
          <t>V10017</t>
        </is>
      </c>
      <c r="K1832" s="91" t="inlineStr">
        <is>
          <t>L여행사</t>
        </is>
      </c>
      <c r="M1832" s="9">
        <f>IF($A1832="","",VALUE($A1832&amp;"")*12+VALUE($B1832&amp;""))</f>
        <v/>
      </c>
      <c r="N1832" s="63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3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3">
        <f>IF($A1832="","",IF(COUNTIF(변동분석!$E$7:$E$506,O1832)&gt;0,"Y","N"))</f>
        <v/>
      </c>
      <c r="W1832" s="63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3">
        <f>IF($A1832="","",IFERROR(INDEX(계정매핑!$E$5:$E$504,MATCH($F1832&amp;"",계정매핑!$A$5:$A$504,0))&amp;"","공통비"))</f>
        <v/>
      </c>
      <c r="AF1832" s="63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45906</v>
      </c>
      <c r="E1833" s="91" t="inlineStr">
        <is>
          <t>KR</t>
        </is>
      </c>
      <c r="F1833" s="91" t="n">
        <v>62101000</v>
      </c>
      <c r="G1833" s="91" t="n">
        <v>1301</v>
      </c>
      <c r="H1833" s="92" t="n">
        <v>537000</v>
      </c>
      <c r="I1833" s="91" t="inlineStr">
        <is>
          <t>9월 국내출장 - M항공</t>
        </is>
      </c>
      <c r="J1833" s="91" t="inlineStr">
        <is>
          <t>V10001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3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3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3">
        <f>IF($A1833="","",IF(COUNTIF(변동분석!$E$7:$E$506,O1833)&gt;0,"Y","N"))</f>
        <v/>
      </c>
      <c r="W1833" s="63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3">
        <f>IF($A1833="","",IFERROR(INDEX(계정매핑!$E$5:$E$504,MATCH($F1833&amp;"",계정매핑!$A$5:$A$504,0))&amp;"","공통비"))</f>
        <v/>
      </c>
      <c r="AF1833" s="63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45906</v>
      </c>
      <c r="E1834" s="91" t="inlineStr">
        <is>
          <t>KR</t>
        </is>
      </c>
      <c r="F1834" s="91" t="n">
        <v>62102000</v>
      </c>
      <c r="G1834" s="91" t="n">
        <v>1101</v>
      </c>
      <c r="H1834" s="92" t="n">
        <v>201000</v>
      </c>
      <c r="I1834" s="91" t="inlineStr">
        <is>
          <t>9월 해외출장 - M항공</t>
        </is>
      </c>
      <c r="J1834" s="91" t="inlineStr">
        <is>
          <t>V10001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3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3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3">
        <f>IF($A1834="","",IF(COUNTIF(변동분석!$E$7:$E$506,O1834)&gt;0,"Y","N"))</f>
        <v/>
      </c>
      <c r="W1834" s="63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3">
        <f>IF($A1834="","",IFERROR(INDEX(계정매핑!$E$5:$E$504,MATCH($F1834&amp;"",계정매핑!$A$5:$A$504,0))&amp;"","공통비"))</f>
        <v/>
      </c>
      <c r="AF1834" s="63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45906</v>
      </c>
      <c r="E1835" s="91" t="inlineStr">
        <is>
          <t>KR</t>
        </is>
      </c>
      <c r="F1835" s="91" t="n">
        <v>62102000</v>
      </c>
      <c r="G1835" s="91" t="n">
        <v>1201</v>
      </c>
      <c r="H1835" s="92" t="n">
        <v>47000</v>
      </c>
      <c r="I1835" s="91" t="inlineStr">
        <is>
          <t>9월 해외출장 - N호텔</t>
        </is>
      </c>
      <c r="J1835" s="91" t="inlineStr">
        <is>
          <t>V10008</t>
        </is>
      </c>
      <c r="K1835" s="91" t="inlineStr">
        <is>
          <t>N호텔</t>
        </is>
      </c>
      <c r="M1835" s="9">
        <f>IF($A1835="","",VALUE($A1835&amp;"")*12+VALUE($B1835&amp;""))</f>
        <v/>
      </c>
      <c r="N1835" s="63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3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3">
        <f>IF($A1835="","",IF(COUNTIF(변동분석!$E$7:$E$506,O1835)&gt;0,"Y","N"))</f>
        <v/>
      </c>
      <c r="W1835" s="63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3">
        <f>IF($A1835="","",IFERROR(INDEX(계정매핑!$E$5:$E$504,MATCH($F1835&amp;"",계정매핑!$A$5:$A$504,0))&amp;"","공통비"))</f>
        <v/>
      </c>
      <c r="AF1835" s="63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45906</v>
      </c>
      <c r="E1836" s="91" t="inlineStr">
        <is>
          <t>KR</t>
        </is>
      </c>
      <c r="F1836" s="91" t="n">
        <v>62102000</v>
      </c>
      <c r="G1836" s="91" t="n">
        <v>1601</v>
      </c>
      <c r="H1836" s="92" t="n">
        <v>343000</v>
      </c>
      <c r="I1836" s="91" t="inlineStr">
        <is>
          <t>9월 해외출장 - M항공</t>
        </is>
      </c>
      <c r="J1836" s="91" t="inlineStr">
        <is>
          <t>V10001</t>
        </is>
      </c>
      <c r="K1836" s="91" t="inlineStr">
        <is>
          <t>M항공</t>
        </is>
      </c>
      <c r="M1836" s="9">
        <f>IF($A1836="","",VALUE($A1836&amp;"")*12+VALUE($B1836&amp;""))</f>
        <v/>
      </c>
      <c r="N1836" s="63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3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3">
        <f>IF($A1836="","",IF(COUNTIF(변동분석!$E$7:$E$506,O1836)&gt;0,"Y","N"))</f>
        <v/>
      </c>
      <c r="W1836" s="63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3">
        <f>IF($A1836="","",IFERROR(INDEX(계정매핑!$E$5:$E$504,MATCH($F1836&amp;"",계정매핑!$A$5:$A$504,0))&amp;"","공통비"))</f>
        <v/>
      </c>
      <c r="AF1836" s="63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45906</v>
      </c>
      <c r="E1837" s="91" t="inlineStr">
        <is>
          <t>KR</t>
        </is>
      </c>
      <c r="F1837" s="91" t="n">
        <v>62301000</v>
      </c>
      <c r="G1837" s="91" t="n">
        <v>1601</v>
      </c>
      <c r="H1837" s="92" t="n">
        <v>577000</v>
      </c>
      <c r="I1837" s="91" t="inlineStr">
        <is>
          <t>9월 소모품 구입 - Q오피스</t>
        </is>
      </c>
      <c r="J1837" s="91" t="inlineStr">
        <is>
          <t>V10003</t>
        </is>
      </c>
      <c r="K1837" s="91" t="inlineStr">
        <is>
          <t>Q오피스</t>
        </is>
      </c>
      <c r="M1837" s="9">
        <f>IF($A1837="","",VALUE($A1837&amp;"")*12+VALUE($B1837&amp;""))</f>
        <v/>
      </c>
      <c r="N1837" s="63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3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3">
        <f>IF($A1837="","",IF(COUNTIF(변동분석!$E$7:$E$506,O1837)&gt;0,"Y","N"))</f>
        <v/>
      </c>
      <c r="W1837" s="63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3">
        <f>IF($A1837="","",IFERROR(INDEX(계정매핑!$E$5:$E$504,MATCH($F1837&amp;"",계정매핑!$A$5:$A$504,0))&amp;"","공통비"))</f>
        <v/>
      </c>
      <c r="AF1837" s="63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45906</v>
      </c>
      <c r="E1838" s="91" t="inlineStr">
        <is>
          <t>KR</t>
        </is>
      </c>
      <c r="F1838" s="91" t="n">
        <v>62801000</v>
      </c>
      <c r="G1838" s="91" t="n">
        <v>1301</v>
      </c>
      <c r="H1838" s="92" t="n">
        <v>2897000</v>
      </c>
      <c r="I1838" s="91" t="inlineStr">
        <is>
          <t>9월 사내교육 - (사내강사료)</t>
        </is>
      </c>
      <c r="J1838" s="91" t="inlineStr">
        <is>
          <t>V10023</t>
        </is>
      </c>
      <c r="K1838" s="91" t="inlineStr">
        <is>
          <t>(사내강사료)</t>
        </is>
      </c>
      <c r="M1838" s="9">
        <f>IF($A1838="","",VALUE($A1838&amp;"")*12+VALUE($B1838&amp;""))</f>
        <v/>
      </c>
      <c r="N1838" s="63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3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3">
        <f>IF($A1838="","",IF(COUNTIF(변동분석!$E$7:$E$506,O1838)&gt;0,"Y","N"))</f>
        <v/>
      </c>
      <c r="W1838" s="63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3">
        <f>IF($A1838="","",IFERROR(INDEX(계정매핑!$E$5:$E$504,MATCH($F1838&amp;"",계정매핑!$A$5:$A$504,0))&amp;"","공통비"))</f>
        <v/>
      </c>
      <c r="AF1838" s="63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45906</v>
      </c>
      <c r="E1839" s="91" t="inlineStr">
        <is>
          <t>KR</t>
        </is>
      </c>
      <c r="F1839" s="91" t="n">
        <v>62802000</v>
      </c>
      <c r="G1839" s="91" t="n">
        <v>1301</v>
      </c>
      <c r="H1839" s="92" t="n">
        <v>8244000</v>
      </c>
      <c r="I1839" s="91" t="inlineStr">
        <is>
          <t>9월 위탁교육 - I교육원</t>
        </is>
      </c>
      <c r="J1839" s="91" t="inlineStr">
        <is>
          <t>V10018</t>
        </is>
      </c>
      <c r="K1839" s="91" t="inlineStr">
        <is>
          <t>I교육원</t>
        </is>
      </c>
      <c r="M1839" s="9">
        <f>IF($A1839="","",VALUE($A1839&amp;"")*12+VALUE($B1839&amp;""))</f>
        <v/>
      </c>
      <c r="N1839" s="63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3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3">
        <f>IF($A1839="","",IF(COUNTIF(변동분석!$E$7:$E$506,O1839)&gt;0,"Y","N"))</f>
        <v/>
      </c>
      <c r="W1839" s="63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3">
        <f>IF($A1839="","",IFERROR(INDEX(계정매핑!$E$5:$E$504,MATCH($F1839&amp;"",계정매핑!$A$5:$A$504,0))&amp;"","공통비"))</f>
        <v/>
      </c>
      <c r="AF1839" s="63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45906</v>
      </c>
      <c r="E1840" s="91" t="inlineStr">
        <is>
          <t>KR</t>
        </is>
      </c>
      <c r="F1840" s="91" t="n">
        <v>62902000</v>
      </c>
      <c r="G1840" s="91" t="n">
        <v>1951</v>
      </c>
      <c r="H1840" s="92" t="n">
        <v>3467000</v>
      </c>
      <c r="I1840" s="91" t="inlineStr">
        <is>
          <t>9월 업무 위탁 수수료 - X서비스</t>
        </is>
      </c>
      <c r="J1840" s="91" t="inlineStr">
        <is>
          <t>V10019</t>
        </is>
      </c>
      <c r="K1840" s="91" t="inlineStr">
        <is>
          <t>X서비스</t>
        </is>
      </c>
      <c r="M1840" s="9">
        <f>IF($A1840="","",VALUE($A1840&amp;"")*12+VALUE($B1840&amp;""))</f>
        <v/>
      </c>
      <c r="N1840" s="63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3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3">
        <f>IF($A1840="","",IF(COUNTIF(변동분석!$E$7:$E$506,O1840)&gt;0,"Y","N"))</f>
        <v/>
      </c>
      <c r="W1840" s="63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3">
        <f>IF($A1840="","",IFERROR(INDEX(계정매핑!$E$5:$E$504,MATCH($F1840&amp;"",계정매핑!$A$5:$A$504,0))&amp;"","공통비"))</f>
        <v/>
      </c>
      <c r="AF1840" s="63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45906</v>
      </c>
      <c r="E1841" s="91" t="inlineStr">
        <is>
          <t>KR</t>
        </is>
      </c>
      <c r="F1841" s="91" t="n">
        <v>63501000</v>
      </c>
      <c r="G1841" s="91" t="n">
        <v>1901</v>
      </c>
      <c r="H1841" s="92" t="n">
        <v>473521000</v>
      </c>
      <c r="I1841" s="91" t="inlineStr">
        <is>
          <t>9월 모집수수료 - AA보험대리점</t>
        </is>
      </c>
      <c r="J1841" s="91" t="inlineStr">
        <is>
          <t>V10032</t>
        </is>
      </c>
      <c r="K1841" s="91" t="inlineStr">
        <is>
          <t>AA보험대리점</t>
        </is>
      </c>
      <c r="M1841" s="9">
        <f>IF($A1841="","",VALUE($A1841&amp;"")*12+VALUE($B1841&amp;""))</f>
        <v/>
      </c>
      <c r="N1841" s="63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3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3">
        <f>IF($A1841="","",IF(COUNTIF(변동분석!$E$7:$E$506,O1841)&gt;0,"Y","N"))</f>
        <v/>
      </c>
      <c r="W1841" s="63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3">
        <f>IF($A1841="","",IFERROR(INDEX(계정매핑!$E$5:$E$504,MATCH($F1841&amp;"",계정매핑!$A$5:$A$504,0))&amp;"","공통비"))</f>
        <v/>
      </c>
      <c r="AF1841" s="63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45907</v>
      </c>
      <c r="E1842" s="91" t="inlineStr">
        <is>
          <t>KR</t>
        </is>
      </c>
      <c r="F1842" s="91" t="n">
        <v>62101000</v>
      </c>
      <c r="G1842" s="91" t="n">
        <v>1401</v>
      </c>
      <c r="H1842" s="92" t="n">
        <v>262000</v>
      </c>
      <c r="I1842" s="91" t="inlineStr">
        <is>
          <t>9월 국내출장 - L여행사</t>
        </is>
      </c>
      <c r="J1842" s="91" t="inlineStr">
        <is>
          <t>V10017</t>
        </is>
      </c>
      <c r="K1842" s="91" t="inlineStr">
        <is>
          <t>L여행사</t>
        </is>
      </c>
      <c r="M1842" s="9">
        <f>IF($A1842="","",VALUE($A1842&amp;"")*12+VALUE($B1842&amp;""))</f>
        <v/>
      </c>
      <c r="N1842" s="63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3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3">
        <f>IF($A1842="","",IF(COUNTIF(변동분석!$E$7:$E$506,O1842)&gt;0,"Y","N"))</f>
        <v/>
      </c>
      <c r="W1842" s="63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3">
        <f>IF($A1842="","",IFERROR(INDEX(계정매핑!$E$5:$E$504,MATCH($F1842&amp;"",계정매핑!$A$5:$A$504,0))&amp;"","공통비"))</f>
        <v/>
      </c>
      <c r="AF1842" s="63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45907</v>
      </c>
      <c r="E1843" s="91" t="inlineStr">
        <is>
          <t>KR</t>
        </is>
      </c>
      <c r="F1843" s="91" t="n">
        <v>62101000</v>
      </c>
      <c r="G1843" s="91" t="n">
        <v>1951</v>
      </c>
      <c r="H1843" s="92" t="n">
        <v>435000</v>
      </c>
      <c r="I1843" s="91" t="inlineStr">
        <is>
          <t>9월 국내출장 - L여행사</t>
        </is>
      </c>
      <c r="J1843" s="91" t="inlineStr">
        <is>
          <t>V10017</t>
        </is>
      </c>
      <c r="K1843" s="91" t="inlineStr">
        <is>
          <t>L여행사</t>
        </is>
      </c>
      <c r="M1843" s="9">
        <f>IF($A1843="","",VALUE($A1843&amp;"")*12+VALUE($B1843&amp;""))</f>
        <v/>
      </c>
      <c r="N1843" s="63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3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3">
        <f>IF($A1843="","",IF(COUNTIF(변동분석!$E$7:$E$506,O1843)&gt;0,"Y","N"))</f>
        <v/>
      </c>
      <c r="W1843" s="63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3">
        <f>IF($A1843="","",IFERROR(INDEX(계정매핑!$E$5:$E$504,MATCH($F1843&amp;"",계정매핑!$A$5:$A$504,0))&amp;"","공통비"))</f>
        <v/>
      </c>
      <c r="AF1843" s="63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45907</v>
      </c>
      <c r="E1844" s="91" t="inlineStr">
        <is>
          <t>KR</t>
        </is>
      </c>
      <c r="F1844" s="91" t="n">
        <v>62201000</v>
      </c>
      <c r="G1844" s="91" t="n">
        <v>1401</v>
      </c>
      <c r="H1844" s="92" t="n">
        <v>204000</v>
      </c>
      <c r="I1844" s="91" t="inlineStr">
        <is>
          <t>9월 통신요금 - P통신</t>
        </is>
      </c>
      <c r="J1844" s="91" t="inlineStr">
        <is>
          <t>V10013</t>
        </is>
      </c>
      <c r="K1844" s="91" t="inlineStr">
        <is>
          <t>P통신</t>
        </is>
      </c>
      <c r="M1844" s="9">
        <f>IF($A1844="","",VALUE($A1844&amp;"")*12+VALUE($B1844&amp;""))</f>
        <v/>
      </c>
      <c r="N1844" s="63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3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3">
        <f>IF($A1844="","",IF(COUNTIF(변동분석!$E$7:$E$506,O1844)&gt;0,"Y","N"))</f>
        <v/>
      </c>
      <c r="W1844" s="63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3">
        <f>IF($A1844="","",IFERROR(INDEX(계정매핑!$E$5:$E$504,MATCH($F1844&amp;"",계정매핑!$A$5:$A$504,0))&amp;"","공통비"))</f>
        <v/>
      </c>
      <c r="AF1844" s="63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45907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3942000</v>
      </c>
      <c r="I1845" s="91" t="inlineStr">
        <is>
          <t>9월 통신요금 - O텔레콤</t>
        </is>
      </c>
      <c r="J1845" s="91" t="inlineStr">
        <is>
          <t>V10002</t>
        </is>
      </c>
      <c r="K1845" s="91" t="inlineStr">
        <is>
          <t>O텔레콤</t>
        </is>
      </c>
      <c r="M1845" s="9">
        <f>IF($A1845="","",VALUE($A1845&amp;"")*12+VALUE($B1845&amp;""))</f>
        <v/>
      </c>
      <c r="N1845" s="63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3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3">
        <f>IF($A1845="","",IF(COUNTIF(변동분석!$E$7:$E$506,O1845)&gt;0,"Y","N"))</f>
        <v/>
      </c>
      <c r="W1845" s="63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3">
        <f>IF($A1845="","",IFERROR(INDEX(계정매핑!$E$5:$E$504,MATCH($F1845&amp;"",계정매핑!$A$5:$A$504,0))&amp;"","공통비"))</f>
        <v/>
      </c>
      <c r="AF1845" s="63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45907</v>
      </c>
      <c r="E1846" s="91" t="inlineStr">
        <is>
          <t>KR</t>
        </is>
      </c>
      <c r="F1846" s="91" t="n">
        <v>62301000</v>
      </c>
      <c r="G1846" s="91" t="n">
        <v>1602</v>
      </c>
      <c r="H1846" s="92" t="n">
        <v>529000</v>
      </c>
      <c r="I1846" s="91" t="inlineStr">
        <is>
          <t>9월 소모품 구입 - R문구</t>
        </is>
      </c>
      <c r="J1846" s="91" t="inlineStr">
        <is>
          <t>V10021</t>
        </is>
      </c>
      <c r="K1846" s="91" t="inlineStr">
        <is>
          <t>R문구</t>
        </is>
      </c>
      <c r="M1846" s="9">
        <f>IF($A1846="","",VALUE($A1846&amp;"")*12+VALUE($B1846&amp;""))</f>
        <v/>
      </c>
      <c r="N1846" s="63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3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3">
        <f>IF($A1846="","",IF(COUNTIF(변동분석!$E$7:$E$506,O1846)&gt;0,"Y","N"))</f>
        <v/>
      </c>
      <c r="W1846" s="63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3">
        <f>IF($A1846="","",IFERROR(INDEX(계정매핑!$E$5:$E$504,MATCH($F1846&amp;"",계정매핑!$A$5:$A$504,0))&amp;"","공통비"))</f>
        <v/>
      </c>
      <c r="AF1846" s="63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45907</v>
      </c>
      <c r="E1847" s="91" t="inlineStr">
        <is>
          <t>KR</t>
        </is>
      </c>
      <c r="F1847" s="91" t="n">
        <v>62501000</v>
      </c>
      <c r="G1847" s="91" t="n">
        <v>1301</v>
      </c>
      <c r="H1847" s="92" t="n">
        <v>190000</v>
      </c>
      <c r="I1847" s="91" t="inlineStr">
        <is>
          <t>9월 회의 다과 - (법인카드)</t>
        </is>
      </c>
      <c r="J1847" s="91" t="inlineStr">
        <is>
          <t>V10009</t>
        </is>
      </c>
      <c r="K1847" s="91" t="inlineStr">
        <is>
          <t>(법인카드)</t>
        </is>
      </c>
      <c r="M1847" s="9">
        <f>IF($A1847="","",VALUE($A1847&amp;"")*12+VALUE($B1847&amp;""))</f>
        <v/>
      </c>
      <c r="N1847" s="63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3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3">
        <f>IF($A1847="","",IF(COUNTIF(변동분석!$E$7:$E$506,O1847)&gt;0,"Y","N"))</f>
        <v/>
      </c>
      <c r="W1847" s="63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3">
        <f>IF($A1847="","",IFERROR(INDEX(계정매핑!$E$5:$E$504,MATCH($F1847&amp;"",계정매핑!$A$5:$A$504,0))&amp;"","공통비"))</f>
        <v/>
      </c>
      <c r="AF1847" s="63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45907</v>
      </c>
      <c r="E1848" s="91" t="inlineStr">
        <is>
          <t>KR</t>
        </is>
      </c>
      <c r="F1848" s="91" t="n">
        <v>62601000</v>
      </c>
      <c r="G1848" s="91" t="n">
        <v>1101</v>
      </c>
      <c r="H1848" s="92" t="n">
        <v>1412000</v>
      </c>
      <c r="I1848" s="91" t="inlineStr">
        <is>
          <t>9월 업무추진 - (법인카드)</t>
        </is>
      </c>
      <c r="J1848" s="91" t="inlineStr">
        <is>
          <t>V10009</t>
        </is>
      </c>
      <c r="K1848" s="91" t="inlineStr">
        <is>
          <t>(법인카드)</t>
        </is>
      </c>
      <c r="M1848" s="9">
        <f>IF($A1848="","",VALUE($A1848&amp;"")*12+VALUE($B1848&amp;""))</f>
        <v/>
      </c>
      <c r="N1848" s="63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3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3">
        <f>IF($A1848="","",IF(COUNTIF(변동분석!$E$7:$E$506,O1848)&gt;0,"Y","N"))</f>
        <v/>
      </c>
      <c r="W1848" s="63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3">
        <f>IF($A1848="","",IFERROR(INDEX(계정매핑!$E$5:$E$504,MATCH($F1848&amp;"",계정매핑!$A$5:$A$504,0))&amp;"","공통비"))</f>
        <v/>
      </c>
      <c r="AF1848" s="63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45908</v>
      </c>
      <c r="E1849" s="91" t="inlineStr">
        <is>
          <t>KR</t>
        </is>
      </c>
      <c r="F1849" s="91" t="n">
        <v>62101000</v>
      </c>
      <c r="G1849" s="91" t="n">
        <v>1301</v>
      </c>
      <c r="H1849" s="92" t="n">
        <v>359000</v>
      </c>
      <c r="I1849" s="91" t="inlineStr">
        <is>
          <t>9월 국내출장 - L여행사</t>
        </is>
      </c>
      <c r="J1849" s="91" t="inlineStr">
        <is>
          <t>V10017</t>
        </is>
      </c>
      <c r="K1849" s="91" t="inlineStr">
        <is>
          <t>L여행사</t>
        </is>
      </c>
      <c r="M1849" s="9">
        <f>IF($A1849="","",VALUE($A1849&amp;"")*12+VALUE($B1849&amp;""))</f>
        <v/>
      </c>
      <c r="N1849" s="63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3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3">
        <f>IF($A1849="","",IF(COUNTIF(변동분석!$E$7:$E$506,O1849)&gt;0,"Y","N"))</f>
        <v/>
      </c>
      <c r="W1849" s="63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3">
        <f>IF($A1849="","",IFERROR(INDEX(계정매핑!$E$5:$E$504,MATCH($F1849&amp;"",계정매핑!$A$5:$A$504,0))&amp;"","공통비"))</f>
        <v/>
      </c>
      <c r="AF1849" s="63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45908</v>
      </c>
      <c r="E1850" s="91" t="inlineStr">
        <is>
          <t>KR</t>
        </is>
      </c>
      <c r="F1850" s="91" t="n">
        <v>62101000</v>
      </c>
      <c r="G1850" s="91" t="n">
        <v>1951</v>
      </c>
      <c r="H1850" s="92" t="n">
        <v>215000</v>
      </c>
      <c r="I1850" s="91" t="inlineStr">
        <is>
          <t>9월 국내출장 - (법인카드)</t>
        </is>
      </c>
      <c r="J1850" s="91" t="inlineStr">
        <is>
          <t>V10009</t>
        </is>
      </c>
      <c r="K1850" s="91" t="inlineStr">
        <is>
          <t>(법인카드)</t>
        </is>
      </c>
      <c r="M1850" s="9">
        <f>IF($A1850="","",VALUE($A1850&amp;"")*12+VALUE($B1850&amp;""))</f>
        <v/>
      </c>
      <c r="N1850" s="63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3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3">
        <f>IF($A1850="","",IF(COUNTIF(변동분석!$E$7:$E$506,O1850)&gt;0,"Y","N"))</f>
        <v/>
      </c>
      <c r="W1850" s="63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3">
        <f>IF($A1850="","",IFERROR(INDEX(계정매핑!$E$5:$E$504,MATCH($F1850&amp;"",계정매핑!$A$5:$A$504,0))&amp;"","공통비"))</f>
        <v/>
      </c>
      <c r="AF1850" s="63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45908</v>
      </c>
      <c r="E1851" s="91" t="inlineStr">
        <is>
          <t>KR</t>
        </is>
      </c>
      <c r="F1851" s="91" t="n">
        <v>62201000</v>
      </c>
      <c r="G1851" s="91" t="n">
        <v>1201</v>
      </c>
      <c r="H1851" s="92" t="n">
        <v>258000</v>
      </c>
      <c r="I1851" s="91" t="inlineStr">
        <is>
          <t>9월 통신요금 - P통신</t>
        </is>
      </c>
      <c r="J1851" s="91" t="inlineStr">
        <is>
          <t>V10013</t>
        </is>
      </c>
      <c r="K1851" s="91" t="inlineStr">
        <is>
          <t>P통신</t>
        </is>
      </c>
      <c r="M1851" s="9">
        <f>IF($A1851="","",VALUE($A1851&amp;"")*12+VALUE($B1851&amp;""))</f>
        <v/>
      </c>
      <c r="N1851" s="63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3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3">
        <f>IF($A1851="","",IF(COUNTIF(변동분석!$E$7:$E$506,O1851)&gt;0,"Y","N"))</f>
        <v/>
      </c>
      <c r="W1851" s="63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3">
        <f>IF($A1851="","",IFERROR(INDEX(계정매핑!$E$5:$E$504,MATCH($F1851&amp;"",계정매핑!$A$5:$A$504,0))&amp;"","공통비"))</f>
        <v/>
      </c>
      <c r="AF1851" s="63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45908</v>
      </c>
      <c r="E1852" s="91" t="inlineStr">
        <is>
          <t>KR</t>
        </is>
      </c>
      <c r="F1852" s="91" t="n">
        <v>62201000</v>
      </c>
      <c r="G1852" s="91" t="n">
        <v>1601</v>
      </c>
      <c r="H1852" s="92" t="n">
        <v>738000</v>
      </c>
      <c r="I1852" s="91" t="inlineStr">
        <is>
          <t>9월 통신요금 - P통신</t>
        </is>
      </c>
      <c r="J1852" s="91" t="inlineStr">
        <is>
          <t>V10013</t>
        </is>
      </c>
      <c r="K1852" s="91" t="inlineStr">
        <is>
          <t>P통신</t>
        </is>
      </c>
      <c r="M1852" s="9">
        <f>IF($A1852="","",VALUE($A1852&amp;"")*12+VALUE($B1852&amp;""))</f>
        <v/>
      </c>
      <c r="N1852" s="63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3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3">
        <f>IF($A1852="","",IF(COUNTIF(변동분석!$E$7:$E$506,O1852)&gt;0,"Y","N"))</f>
        <v/>
      </c>
      <c r="W1852" s="63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3">
        <f>IF($A1852="","",IFERROR(INDEX(계정매핑!$E$5:$E$504,MATCH($F1852&amp;"",계정매핑!$A$5:$A$504,0))&amp;"","공통비"))</f>
        <v/>
      </c>
      <c r="AF1852" s="63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45908</v>
      </c>
      <c r="E1853" s="91" t="inlineStr">
        <is>
          <t>KR</t>
        </is>
      </c>
      <c r="F1853" s="91" t="n">
        <v>62301000</v>
      </c>
      <c r="G1853" s="91" t="n">
        <v>1501</v>
      </c>
      <c r="H1853" s="92" t="n">
        <v>233000</v>
      </c>
      <c r="I1853" s="91" t="inlineStr">
        <is>
          <t>9월 소모품 구입 - Q오피스</t>
        </is>
      </c>
      <c r="J1853" s="91" t="inlineStr">
        <is>
          <t>V10003</t>
        </is>
      </c>
      <c r="K1853" s="91" t="inlineStr">
        <is>
          <t>Q오피스</t>
        </is>
      </c>
      <c r="M1853" s="9">
        <f>IF($A1853="","",VALUE($A1853&amp;"")*12+VALUE($B1853&amp;""))</f>
        <v/>
      </c>
      <c r="N1853" s="63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3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3">
        <f>IF($A1853="","",IF(COUNTIF(변동분석!$E$7:$E$506,O1853)&gt;0,"Y","N"))</f>
        <v/>
      </c>
      <c r="W1853" s="63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3">
        <f>IF($A1853="","",IFERROR(INDEX(계정매핑!$E$5:$E$504,MATCH($F1853&amp;"",계정매핑!$A$5:$A$504,0))&amp;"","공통비"))</f>
        <v/>
      </c>
      <c r="AF1853" s="63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45908</v>
      </c>
      <c r="E1854" s="91" t="inlineStr">
        <is>
          <t>KR</t>
        </is>
      </c>
      <c r="F1854" s="91" t="n">
        <v>62501000</v>
      </c>
      <c r="G1854" s="91" t="n">
        <v>1502</v>
      </c>
      <c r="H1854" s="92" t="n">
        <v>400000</v>
      </c>
      <c r="I1854" s="91" t="inlineStr">
        <is>
          <t>9월 회의 다과 - (법인카드)</t>
        </is>
      </c>
      <c r="J1854" s="91" t="inlineStr">
        <is>
          <t>V10009</t>
        </is>
      </c>
      <c r="K1854" s="91" t="inlineStr">
        <is>
          <t>(법인카드)</t>
        </is>
      </c>
      <c r="M1854" s="9">
        <f>IF($A1854="","",VALUE($A1854&amp;"")*12+VALUE($B1854&amp;""))</f>
        <v/>
      </c>
      <c r="N1854" s="63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3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3">
        <f>IF($A1854="","",IF(COUNTIF(변동분석!$E$7:$E$506,O1854)&gt;0,"Y","N"))</f>
        <v/>
      </c>
      <c r="W1854" s="63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3">
        <f>IF($A1854="","",IFERROR(INDEX(계정매핑!$E$5:$E$504,MATCH($F1854&amp;"",계정매핑!$A$5:$A$504,0))&amp;"","공통비"))</f>
        <v/>
      </c>
      <c r="AF1854" s="63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45908</v>
      </c>
      <c r="E1855" s="91" t="inlineStr">
        <is>
          <t>KR</t>
        </is>
      </c>
      <c r="F1855" s="91" t="n">
        <v>62501000</v>
      </c>
      <c r="G1855" s="91" t="n">
        <v>1701</v>
      </c>
      <c r="H1855" s="92" t="n">
        <v>164000</v>
      </c>
      <c r="I1855" s="91" t="inlineStr">
        <is>
          <t>9월 회의 다과 - (법인카드)</t>
        </is>
      </c>
      <c r="J1855" s="91" t="inlineStr">
        <is>
          <t>V10009</t>
        </is>
      </c>
      <c r="K1855" s="91" t="inlineStr">
        <is>
          <t>(법인카드)</t>
        </is>
      </c>
      <c r="M1855" s="9">
        <f>IF($A1855="","",VALUE($A1855&amp;"")*12+VALUE($B1855&amp;""))</f>
        <v/>
      </c>
      <c r="N1855" s="63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3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3">
        <f>IF($A1855="","",IF(COUNTIF(변동분석!$E$7:$E$506,O1855)&gt;0,"Y","N"))</f>
        <v/>
      </c>
      <c r="W1855" s="63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3">
        <f>IF($A1855="","",IFERROR(INDEX(계정매핑!$E$5:$E$504,MATCH($F1855&amp;"",계정매핑!$A$5:$A$504,0))&amp;"","공통비"))</f>
        <v/>
      </c>
      <c r="AF1855" s="63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45908</v>
      </c>
      <c r="E1856" s="91" t="inlineStr">
        <is>
          <t>KR</t>
        </is>
      </c>
      <c r="F1856" s="91" t="n">
        <v>62601000</v>
      </c>
      <c r="G1856" s="91" t="n">
        <v>1101</v>
      </c>
      <c r="H1856" s="92" t="n">
        <v>1567000</v>
      </c>
      <c r="I1856" s="91" t="inlineStr">
        <is>
          <t>9월 업무추진 - (법인카드)</t>
        </is>
      </c>
      <c r="J1856" s="91" t="inlineStr">
        <is>
          <t>V10009</t>
        </is>
      </c>
      <c r="K1856" s="91" t="inlineStr">
        <is>
          <t>(법인카드)</t>
        </is>
      </c>
      <c r="M1856" s="9">
        <f>IF($A1856="","",VALUE($A1856&amp;"")*12+VALUE($B1856&amp;""))</f>
        <v/>
      </c>
      <c r="N1856" s="63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3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3">
        <f>IF($A1856="","",IF(COUNTIF(변동분석!$E$7:$E$506,O1856)&gt;0,"Y","N"))</f>
        <v/>
      </c>
      <c r="W1856" s="63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3">
        <f>IF($A1856="","",IFERROR(INDEX(계정매핑!$E$5:$E$504,MATCH($F1856&amp;"",계정매핑!$A$5:$A$504,0))&amp;"","공통비"))</f>
        <v/>
      </c>
      <c r="AF1856" s="63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45909</v>
      </c>
      <c r="E1857" s="91" t="inlineStr">
        <is>
          <t>KR</t>
        </is>
      </c>
      <c r="F1857" s="91" t="n">
        <v>62101000</v>
      </c>
      <c r="G1857" s="91" t="n">
        <v>1701</v>
      </c>
      <c r="H1857" s="92" t="n">
        <v>149000</v>
      </c>
      <c r="I1857" s="91" t="inlineStr">
        <is>
          <t>9월 국내출장 - L여행사</t>
        </is>
      </c>
      <c r="J1857" s="91" t="inlineStr">
        <is>
          <t>V10017</t>
        </is>
      </c>
      <c r="K1857" s="91" t="inlineStr">
        <is>
          <t>L여행사</t>
        </is>
      </c>
      <c r="M1857" s="9">
        <f>IF($A1857="","",VALUE($A1857&amp;"")*12+VALUE($B1857&amp;""))</f>
        <v/>
      </c>
      <c r="N1857" s="63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3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3">
        <f>IF($A1857="","",IF(COUNTIF(변동분석!$E$7:$E$506,O1857)&gt;0,"Y","N"))</f>
        <v/>
      </c>
      <c r="W1857" s="63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3">
        <f>IF($A1857="","",IFERROR(INDEX(계정매핑!$E$5:$E$504,MATCH($F1857&amp;"",계정매핑!$A$5:$A$504,0))&amp;"","공통비"))</f>
        <v/>
      </c>
      <c r="AF1857" s="63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45909</v>
      </c>
      <c r="E1858" s="91" t="inlineStr">
        <is>
          <t>KR</t>
        </is>
      </c>
      <c r="F1858" s="91" t="n">
        <v>62101000</v>
      </c>
      <c r="G1858" s="91" t="n">
        <v>1701</v>
      </c>
      <c r="H1858" s="92" t="n">
        <v>220000</v>
      </c>
      <c r="I1858" s="91" t="inlineStr">
        <is>
          <t>9월 국내출장 - M항공</t>
        </is>
      </c>
      <c r="J1858" s="91" t="inlineStr">
        <is>
          <t>V10001</t>
        </is>
      </c>
      <c r="K1858" s="91" t="inlineStr">
        <is>
          <t>M항공</t>
        </is>
      </c>
      <c r="M1858" s="9">
        <f>IF($A1858="","",VALUE($A1858&amp;"")*12+VALUE($B1858&amp;""))</f>
        <v/>
      </c>
      <c r="N1858" s="63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3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3">
        <f>IF($A1858="","",IF(COUNTIF(변동분석!$E$7:$E$506,O1858)&gt;0,"Y","N"))</f>
        <v/>
      </c>
      <c r="W1858" s="63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3">
        <f>IF($A1858="","",IFERROR(INDEX(계정매핑!$E$5:$E$504,MATCH($F1858&amp;"",계정매핑!$A$5:$A$504,0))&amp;"","공통비"))</f>
        <v/>
      </c>
      <c r="AF1858" s="63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45909</v>
      </c>
      <c r="E1859" s="91" t="inlineStr">
        <is>
          <t>KR</t>
        </is>
      </c>
      <c r="F1859" s="91" t="n">
        <v>62101000</v>
      </c>
      <c r="G1859" s="91" t="n">
        <v>1951</v>
      </c>
      <c r="H1859" s="92" t="n">
        <v>383000</v>
      </c>
      <c r="I1859" s="91" t="inlineStr">
        <is>
          <t>9월 국내출장 - (법인카드)</t>
        </is>
      </c>
      <c r="J1859" s="91" t="inlineStr">
        <is>
          <t>V10009</t>
        </is>
      </c>
      <c r="K1859" s="91" t="inlineStr">
        <is>
          <t>(법인카드)</t>
        </is>
      </c>
      <c r="M1859" s="9">
        <f>IF($A1859="","",VALUE($A1859&amp;"")*12+VALUE($B1859&amp;""))</f>
        <v/>
      </c>
      <c r="N1859" s="63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3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3">
        <f>IF($A1859="","",IF(COUNTIF(변동분석!$E$7:$E$506,O1859)&gt;0,"Y","N"))</f>
        <v/>
      </c>
      <c r="W1859" s="63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3">
        <f>IF($A1859="","",IFERROR(INDEX(계정매핑!$E$5:$E$504,MATCH($F1859&amp;"",계정매핑!$A$5:$A$504,0))&amp;"","공통비"))</f>
        <v/>
      </c>
      <c r="AF1859" s="63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45909</v>
      </c>
      <c r="E1860" s="91" t="inlineStr">
        <is>
          <t>KR</t>
        </is>
      </c>
      <c r="F1860" s="91" t="n">
        <v>62102000</v>
      </c>
      <c r="G1860" s="91" t="n">
        <v>1701</v>
      </c>
      <c r="H1860" s="92" t="n">
        <v>89000</v>
      </c>
      <c r="I1860" s="91" t="inlineStr">
        <is>
          <t>9월 해외출장 - M항공</t>
        </is>
      </c>
      <c r="J1860" s="91" t="inlineStr">
        <is>
          <t>V10001</t>
        </is>
      </c>
      <c r="K1860" s="91" t="inlineStr">
        <is>
          <t>M항공</t>
        </is>
      </c>
      <c r="M1860" s="9">
        <f>IF($A1860="","",VALUE($A1860&amp;"")*12+VALUE($B1860&amp;""))</f>
        <v/>
      </c>
      <c r="N1860" s="63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3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3">
        <f>IF($A1860="","",IF(COUNTIF(변동분석!$E$7:$E$506,O1860)&gt;0,"Y","N"))</f>
        <v/>
      </c>
      <c r="W1860" s="63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3">
        <f>IF($A1860="","",IFERROR(INDEX(계정매핑!$E$5:$E$504,MATCH($F1860&amp;"",계정매핑!$A$5:$A$504,0))&amp;"","공통비"))</f>
        <v/>
      </c>
      <c r="AF1860" s="63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45909</v>
      </c>
      <c r="E1861" s="91" t="inlineStr">
        <is>
          <t>KR</t>
        </is>
      </c>
      <c r="F1861" s="91" t="n">
        <v>62102000</v>
      </c>
      <c r="G1861" s="91" t="n">
        <v>1801</v>
      </c>
      <c r="H1861" s="92" t="n">
        <v>70000</v>
      </c>
      <c r="I1861" s="91" t="inlineStr">
        <is>
          <t>9월 해외출장 - N호텔</t>
        </is>
      </c>
      <c r="J1861" s="91" t="inlineStr">
        <is>
          <t>V10008</t>
        </is>
      </c>
      <c r="K1861" s="91" t="inlineStr">
        <is>
          <t>N호텔</t>
        </is>
      </c>
      <c r="M1861" s="9">
        <f>IF($A1861="","",VALUE($A1861&amp;"")*12+VALUE($B1861&amp;""))</f>
        <v/>
      </c>
      <c r="N1861" s="63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3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3">
        <f>IF($A1861="","",IF(COUNTIF(변동분석!$E$7:$E$506,O1861)&gt;0,"Y","N"))</f>
        <v/>
      </c>
      <c r="W1861" s="63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3">
        <f>IF($A1861="","",IFERROR(INDEX(계정매핑!$E$5:$E$504,MATCH($F1861&amp;"",계정매핑!$A$5:$A$504,0))&amp;"","공통비"))</f>
        <v/>
      </c>
      <c r="AF1861" s="63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45909</v>
      </c>
      <c r="E1862" s="91" t="inlineStr">
        <is>
          <t>KR</t>
        </is>
      </c>
      <c r="F1862" s="91" t="n">
        <v>62301000</v>
      </c>
      <c r="G1862" s="91" t="n">
        <v>1201</v>
      </c>
      <c r="H1862" s="92" t="n">
        <v>184000</v>
      </c>
      <c r="I1862" s="91" t="inlineStr">
        <is>
          <t>9월 소모품 구입 - R문구</t>
        </is>
      </c>
      <c r="J1862" s="91" t="inlineStr">
        <is>
          <t>V10021</t>
        </is>
      </c>
      <c r="K1862" s="91" t="inlineStr">
        <is>
          <t>R문구</t>
        </is>
      </c>
      <c r="M1862" s="9">
        <f>IF($A1862="","",VALUE($A1862&amp;"")*12+VALUE($B1862&amp;""))</f>
        <v/>
      </c>
      <c r="N1862" s="63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3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3">
        <f>IF($A1862="","",IF(COUNTIF(변동분석!$E$7:$E$506,O1862)&gt;0,"Y","N"))</f>
        <v/>
      </c>
      <c r="W1862" s="63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3">
        <f>IF($A1862="","",IFERROR(INDEX(계정매핑!$E$5:$E$504,MATCH($F1862&amp;"",계정매핑!$A$5:$A$504,0))&amp;"","공통비"))</f>
        <v/>
      </c>
      <c r="AF1862" s="63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45909</v>
      </c>
      <c r="E1863" s="91" t="inlineStr">
        <is>
          <t>KR</t>
        </is>
      </c>
      <c r="F1863" s="91" t="n">
        <v>62401000</v>
      </c>
      <c r="G1863" s="91" t="n">
        <v>1801</v>
      </c>
      <c r="H1863" s="92" t="n">
        <v>3103000</v>
      </c>
      <c r="I1863" s="91" t="inlineStr">
        <is>
          <t>9월 인쇄물 제작 - G인쇄</t>
        </is>
      </c>
      <c r="J1863" s="91" t="inlineStr">
        <is>
          <t>V10004</t>
        </is>
      </c>
      <c r="K1863" s="91" t="inlineStr">
        <is>
          <t>G인쇄</t>
        </is>
      </c>
      <c r="M1863" s="9">
        <f>IF($A1863="","",VALUE($A1863&amp;"")*12+VALUE($B1863&amp;""))</f>
        <v/>
      </c>
      <c r="N1863" s="63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3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3">
        <f>IF($A1863="","",IF(COUNTIF(변동분석!$E$7:$E$506,O1863)&gt;0,"Y","N"))</f>
        <v/>
      </c>
      <c r="W1863" s="63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3">
        <f>IF($A1863="","",IFERROR(INDEX(계정매핑!$E$5:$E$504,MATCH($F1863&amp;"",계정매핑!$A$5:$A$504,0))&amp;"","공통비"))</f>
        <v/>
      </c>
      <c r="AF1863" s="63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45909</v>
      </c>
      <c r="E1864" s="91" t="inlineStr">
        <is>
          <t>KR</t>
        </is>
      </c>
      <c r="F1864" s="91" t="n">
        <v>62501000</v>
      </c>
      <c r="G1864" s="91" t="n">
        <v>1301</v>
      </c>
      <c r="H1864" s="92" t="n">
        <v>157000</v>
      </c>
      <c r="I1864" s="91" t="inlineStr">
        <is>
          <t>9월 회의 다과 - T케이터링</t>
        </is>
      </c>
      <c r="J1864" s="91" t="inlineStr">
        <is>
          <t>V10005</t>
        </is>
      </c>
      <c r="K1864" s="91" t="inlineStr">
        <is>
          <t>T케이터링</t>
        </is>
      </c>
      <c r="M1864" s="9">
        <f>IF($A1864="","",VALUE($A1864&amp;"")*12+VALUE($B1864&amp;""))</f>
        <v/>
      </c>
      <c r="N1864" s="63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3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3">
        <f>IF($A1864="","",IF(COUNTIF(변동분석!$E$7:$E$506,O1864)&gt;0,"Y","N"))</f>
        <v/>
      </c>
      <c r="W1864" s="63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3">
        <f>IF($A1864="","",IFERROR(INDEX(계정매핑!$E$5:$E$504,MATCH($F1864&amp;"",계정매핑!$A$5:$A$504,0))&amp;"","공통비"))</f>
        <v/>
      </c>
      <c r="AF1864" s="63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45909</v>
      </c>
      <c r="E1865" s="91" t="inlineStr">
        <is>
          <t>KR</t>
        </is>
      </c>
      <c r="F1865" s="91" t="n">
        <v>62501000</v>
      </c>
      <c r="G1865" s="91" t="n">
        <v>1501</v>
      </c>
      <c r="H1865" s="92" t="n">
        <v>645000</v>
      </c>
      <c r="I1865" s="91" t="inlineStr">
        <is>
          <t>9월 회의 다과 - T케이터링</t>
        </is>
      </c>
      <c r="J1865" s="91" t="inlineStr">
        <is>
          <t>V10005</t>
        </is>
      </c>
      <c r="K1865" s="91" t="inlineStr">
        <is>
          <t>T케이터링</t>
        </is>
      </c>
      <c r="M1865" s="9">
        <f>IF($A1865="","",VALUE($A1865&amp;"")*12+VALUE($B1865&amp;""))</f>
        <v/>
      </c>
      <c r="N1865" s="63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3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3">
        <f>IF($A1865="","",IF(COUNTIF(변동분석!$E$7:$E$506,O1865)&gt;0,"Y","N"))</f>
        <v/>
      </c>
      <c r="W1865" s="63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3">
        <f>IF($A1865="","",IFERROR(INDEX(계정매핑!$E$5:$E$504,MATCH($F1865&amp;"",계정매핑!$A$5:$A$504,0))&amp;"","공통비"))</f>
        <v/>
      </c>
      <c r="AF1865" s="63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45909</v>
      </c>
      <c r="E1866" s="91" t="inlineStr">
        <is>
          <t>KR</t>
        </is>
      </c>
      <c r="F1866" s="91" t="n">
        <v>62501000</v>
      </c>
      <c r="G1866" s="91" t="n">
        <v>1602</v>
      </c>
      <c r="H1866" s="92" t="n">
        <v>361000</v>
      </c>
      <c r="I1866" s="91" t="inlineStr">
        <is>
          <t>9월 회의 다과 - T케이터링</t>
        </is>
      </c>
      <c r="J1866" s="91" t="inlineStr">
        <is>
          <t>V10005</t>
        </is>
      </c>
      <c r="K1866" s="91" t="inlineStr">
        <is>
          <t>T케이터링</t>
        </is>
      </c>
      <c r="M1866" s="9">
        <f>IF($A1866="","",VALUE($A1866&amp;"")*12+VALUE($B1866&amp;""))</f>
        <v/>
      </c>
      <c r="N1866" s="63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3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3">
        <f>IF($A1866="","",IF(COUNTIF(변동분석!$E$7:$E$506,O1866)&gt;0,"Y","N"))</f>
        <v/>
      </c>
      <c r="W1866" s="63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3">
        <f>IF($A1866="","",IFERROR(INDEX(계정매핑!$E$5:$E$504,MATCH($F1866&amp;"",계정매핑!$A$5:$A$504,0))&amp;"","공통비"))</f>
        <v/>
      </c>
      <c r="AF1866" s="63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45910</v>
      </c>
      <c r="E1867" s="91" t="inlineStr">
        <is>
          <t>KR</t>
        </is>
      </c>
      <c r="F1867" s="91" t="n">
        <v>62102000</v>
      </c>
      <c r="G1867" s="91" t="n">
        <v>1401</v>
      </c>
      <c r="H1867" s="92" t="n">
        <v>45000</v>
      </c>
      <c r="I1867" s="91" t="inlineStr">
        <is>
          <t>9월 해외출장 - M항공</t>
        </is>
      </c>
      <c r="J1867" s="91" t="inlineStr">
        <is>
          <t>V10001</t>
        </is>
      </c>
      <c r="K1867" s="91" t="inlineStr">
        <is>
          <t>M항공</t>
        </is>
      </c>
      <c r="M1867" s="9">
        <f>IF($A1867="","",VALUE($A1867&amp;"")*12+VALUE($B1867&amp;""))</f>
        <v/>
      </c>
      <c r="N1867" s="63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3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3">
        <f>IF($A1867="","",IF(COUNTIF(변동분석!$E$7:$E$506,O1867)&gt;0,"Y","N"))</f>
        <v/>
      </c>
      <c r="W1867" s="63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3">
        <f>IF($A1867="","",IFERROR(INDEX(계정매핑!$E$5:$E$504,MATCH($F1867&amp;"",계정매핑!$A$5:$A$504,0))&amp;"","공통비"))</f>
        <v/>
      </c>
      <c r="AF1867" s="63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45910</v>
      </c>
      <c r="E1868" s="91" t="inlineStr">
        <is>
          <t>KR</t>
        </is>
      </c>
      <c r="F1868" s="91" t="n">
        <v>62201000</v>
      </c>
      <c r="G1868" s="91" t="n">
        <v>1401</v>
      </c>
      <c r="H1868" s="92" t="n">
        <v>198000</v>
      </c>
      <c r="I1868" s="91" t="inlineStr">
        <is>
          <t>9월 통신요금 - O텔레콤</t>
        </is>
      </c>
      <c r="J1868" s="91" t="inlineStr">
        <is>
          <t>V10002</t>
        </is>
      </c>
      <c r="K1868" s="91" t="inlineStr">
        <is>
          <t>O텔레콤</t>
        </is>
      </c>
      <c r="M1868" s="9">
        <f>IF($A1868="","",VALUE($A1868&amp;"")*12+VALUE($B1868&amp;""))</f>
        <v/>
      </c>
      <c r="N1868" s="63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3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3">
        <f>IF($A1868="","",IF(COUNTIF(변동분석!$E$7:$E$506,O1868)&gt;0,"Y","N"))</f>
        <v/>
      </c>
      <c r="W1868" s="63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3">
        <f>IF($A1868="","",IFERROR(INDEX(계정매핑!$E$5:$E$504,MATCH($F1868&amp;"",계정매핑!$A$5:$A$504,0))&amp;"","공통비"))</f>
        <v/>
      </c>
      <c r="AF1868" s="63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45910</v>
      </c>
      <c r="E1869" s="91" t="inlineStr">
        <is>
          <t>KR</t>
        </is>
      </c>
      <c r="F1869" s="91" t="n">
        <v>62301000</v>
      </c>
      <c r="G1869" s="91" t="n">
        <v>1801</v>
      </c>
      <c r="H1869" s="92" t="n">
        <v>248000</v>
      </c>
      <c r="I1869" s="91" t="inlineStr">
        <is>
          <t>9월 소모품 구입 - R문구</t>
        </is>
      </c>
      <c r="J1869" s="91" t="inlineStr">
        <is>
          <t>V10021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3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3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3">
        <f>IF($A1869="","",IF(COUNTIF(변동분석!$E$7:$E$506,O1869)&gt;0,"Y","N"))</f>
        <v/>
      </c>
      <c r="W1869" s="63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3">
        <f>IF($A1869="","",IFERROR(INDEX(계정매핑!$E$5:$E$504,MATCH($F1869&amp;"",계정매핑!$A$5:$A$504,0))&amp;"","공통비"))</f>
        <v/>
      </c>
      <c r="AF1869" s="63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45910</v>
      </c>
      <c r="E1870" s="91" t="inlineStr">
        <is>
          <t>KR</t>
        </is>
      </c>
      <c r="F1870" s="91" t="n">
        <v>62501000</v>
      </c>
      <c r="G1870" s="91" t="n">
        <v>1201</v>
      </c>
      <c r="H1870" s="92" t="n">
        <v>108000</v>
      </c>
      <c r="I1870" s="91" t="inlineStr">
        <is>
          <t>9월 회의 다과 - T케이터링</t>
        </is>
      </c>
      <c r="J1870" s="91" t="inlineStr">
        <is>
          <t>V10005</t>
        </is>
      </c>
      <c r="K1870" s="91" t="inlineStr">
        <is>
          <t>T케이터링</t>
        </is>
      </c>
      <c r="M1870" s="9">
        <f>IF($A1870="","",VALUE($A1870&amp;"")*12+VALUE($B1870&amp;""))</f>
        <v/>
      </c>
      <c r="N1870" s="63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3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3">
        <f>IF($A1870="","",IF(COUNTIF(변동분석!$E$7:$E$506,O1870)&gt;0,"Y","N"))</f>
        <v/>
      </c>
      <c r="W1870" s="63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3">
        <f>IF($A1870="","",IFERROR(INDEX(계정매핑!$E$5:$E$504,MATCH($F1870&amp;"",계정매핑!$A$5:$A$504,0))&amp;"","공통비"))</f>
        <v/>
      </c>
      <c r="AF1870" s="63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45910</v>
      </c>
      <c r="E1871" s="91" t="inlineStr">
        <is>
          <t>KR</t>
        </is>
      </c>
      <c r="F1871" s="91" t="n">
        <v>62902000</v>
      </c>
      <c r="G1871" s="91" t="n">
        <v>1101</v>
      </c>
      <c r="H1871" s="92" t="n">
        <v>2986000</v>
      </c>
      <c r="I1871" s="91" t="inlineStr">
        <is>
          <t>9월 업무 위탁 수수료 - J콜센터</t>
        </is>
      </c>
      <c r="J1871" s="91" t="inlineStr">
        <is>
          <t>V10015</t>
        </is>
      </c>
      <c r="K1871" s="91" t="inlineStr">
        <is>
          <t>J콜센터</t>
        </is>
      </c>
      <c r="M1871" s="9">
        <f>IF($A1871="","",VALUE($A1871&amp;"")*12+VALUE($B1871&amp;""))</f>
        <v/>
      </c>
      <c r="N1871" s="63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3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3">
        <f>IF($A1871="","",IF(COUNTIF(변동분석!$E$7:$E$506,O1871)&gt;0,"Y","N"))</f>
        <v/>
      </c>
      <c r="W1871" s="63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3">
        <f>IF($A1871="","",IFERROR(INDEX(계정매핑!$E$5:$E$504,MATCH($F1871&amp;"",계정매핑!$A$5:$A$504,0))&amp;"","공통비"))</f>
        <v/>
      </c>
      <c r="AF1871" s="63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45910</v>
      </c>
      <c r="E1872" s="91" t="inlineStr">
        <is>
          <t>KR</t>
        </is>
      </c>
      <c r="F1872" s="91" t="n">
        <v>62902000</v>
      </c>
      <c r="G1872" s="91" t="n">
        <v>1201</v>
      </c>
      <c r="H1872" s="92" t="n">
        <v>3776000</v>
      </c>
      <c r="I1872" s="91" t="inlineStr">
        <is>
          <t>9월 업무 위탁 수수료 - J콜센터</t>
        </is>
      </c>
      <c r="J1872" s="91" t="inlineStr">
        <is>
          <t>V10015</t>
        </is>
      </c>
      <c r="K1872" s="91" t="inlineStr">
        <is>
          <t>J콜센터</t>
        </is>
      </c>
      <c r="M1872" s="9">
        <f>IF($A1872="","",VALUE($A1872&amp;"")*12+VALUE($B1872&amp;""))</f>
        <v/>
      </c>
      <c r="N1872" s="63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3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3">
        <f>IF($A1872="","",IF(COUNTIF(변동분석!$E$7:$E$506,O1872)&gt;0,"Y","N"))</f>
        <v/>
      </c>
      <c r="W1872" s="63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3">
        <f>IF($A1872="","",IFERROR(INDEX(계정매핑!$E$5:$E$504,MATCH($F1872&amp;"",계정매핑!$A$5:$A$504,0))&amp;"","공통비"))</f>
        <v/>
      </c>
      <c r="AF1872" s="63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45910</v>
      </c>
      <c r="E1873" s="91" t="inlineStr">
        <is>
          <t>KR</t>
        </is>
      </c>
      <c r="F1873" s="91" t="n">
        <v>63002000</v>
      </c>
      <c r="G1873" s="91" t="n">
        <v>1951</v>
      </c>
      <c r="H1873" s="92" t="n">
        <v>7422000</v>
      </c>
      <c r="I1873" s="91" t="inlineStr">
        <is>
          <t>9월 클라우드 사용료 - C클라우드</t>
        </is>
      </c>
      <c r="J1873" s="91" t="inlineStr">
        <is>
          <t>V10025</t>
        </is>
      </c>
      <c r="K1873" s="91" t="inlineStr">
        <is>
          <t>C클라우드</t>
        </is>
      </c>
      <c r="M1873" s="9">
        <f>IF($A1873="","",VALUE($A1873&amp;"")*12+VALUE($B1873&amp;""))</f>
        <v/>
      </c>
      <c r="N1873" s="63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3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3">
        <f>IF($A1873="","",IF(COUNTIF(변동분석!$E$7:$E$506,O1873)&gt;0,"Y","N"))</f>
        <v/>
      </c>
      <c r="W1873" s="63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3">
        <f>IF($A1873="","",IFERROR(INDEX(계정매핑!$E$5:$E$504,MATCH($F1873&amp;"",계정매핑!$A$5:$A$504,0))&amp;"","공통비"))</f>
        <v/>
      </c>
      <c r="AF1873" s="63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45911</v>
      </c>
      <c r="E1874" s="91" t="inlineStr">
        <is>
          <t>KR</t>
        </is>
      </c>
      <c r="F1874" s="91" t="n">
        <v>62101000</v>
      </c>
      <c r="G1874" s="91" t="n">
        <v>1201</v>
      </c>
      <c r="H1874" s="92" t="n">
        <v>280000</v>
      </c>
      <c r="I1874" s="91" t="inlineStr">
        <is>
          <t>9월 국내출장 - M항공</t>
        </is>
      </c>
      <c r="J1874" s="91" t="inlineStr">
        <is>
          <t>V10001</t>
        </is>
      </c>
      <c r="K1874" s="91" t="inlineStr">
        <is>
          <t>M항공</t>
        </is>
      </c>
      <c r="M1874" s="9">
        <f>IF($A1874="","",VALUE($A1874&amp;"")*12+VALUE($B1874&amp;""))</f>
        <v/>
      </c>
      <c r="N1874" s="63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3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3">
        <f>IF($A1874="","",IF(COUNTIF(변동분석!$E$7:$E$506,O1874)&gt;0,"Y","N"))</f>
        <v/>
      </c>
      <c r="W1874" s="63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3">
        <f>IF($A1874="","",IFERROR(INDEX(계정매핑!$E$5:$E$504,MATCH($F1874&amp;"",계정매핑!$A$5:$A$504,0))&amp;"","공통비"))</f>
        <v/>
      </c>
      <c r="AF1874" s="63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45911</v>
      </c>
      <c r="E1875" s="91" t="inlineStr">
        <is>
          <t>KR</t>
        </is>
      </c>
      <c r="F1875" s="91" t="n">
        <v>62101000</v>
      </c>
      <c r="G1875" s="91" t="n">
        <v>1501</v>
      </c>
      <c r="H1875" s="92" t="n">
        <v>907000</v>
      </c>
      <c r="I1875" s="91" t="inlineStr">
        <is>
          <t>9월 국내출장 - L여행사</t>
        </is>
      </c>
      <c r="J1875" s="91" t="inlineStr">
        <is>
          <t>V10017</t>
        </is>
      </c>
      <c r="K1875" s="91" t="inlineStr">
        <is>
          <t>L여행사</t>
        </is>
      </c>
      <c r="M1875" s="9">
        <f>IF($A1875="","",VALUE($A1875&amp;"")*12+VALUE($B1875&amp;""))</f>
        <v/>
      </c>
      <c r="N1875" s="63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3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3">
        <f>IF($A1875="","",IF(COUNTIF(변동분석!$E$7:$E$506,O1875)&gt;0,"Y","N"))</f>
        <v/>
      </c>
      <c r="W1875" s="63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3">
        <f>IF($A1875="","",IFERROR(INDEX(계정매핑!$E$5:$E$504,MATCH($F1875&amp;"",계정매핑!$A$5:$A$504,0))&amp;"","공통비"))</f>
        <v/>
      </c>
      <c r="AF1875" s="63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45911</v>
      </c>
      <c r="E1876" s="91" t="inlineStr">
        <is>
          <t>KR</t>
        </is>
      </c>
      <c r="F1876" s="91" t="n">
        <v>62102000</v>
      </c>
      <c r="G1876" s="91" t="n">
        <v>1301</v>
      </c>
      <c r="H1876" s="92" t="n">
        <v>133000</v>
      </c>
      <c r="I1876" s="91" t="inlineStr">
        <is>
          <t>9월 해외출장 - M항공</t>
        </is>
      </c>
      <c r="J1876" s="91" t="inlineStr">
        <is>
          <t>V10001</t>
        </is>
      </c>
      <c r="K1876" s="91" t="inlineStr">
        <is>
          <t>M항공</t>
        </is>
      </c>
      <c r="M1876" s="9">
        <f>IF($A1876="","",VALUE($A1876&amp;"")*12+VALUE($B1876&amp;""))</f>
        <v/>
      </c>
      <c r="N1876" s="63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3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3">
        <f>IF($A1876="","",IF(COUNTIF(변동분석!$E$7:$E$506,O1876)&gt;0,"Y","N"))</f>
        <v/>
      </c>
      <c r="W1876" s="63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3">
        <f>IF($A1876="","",IFERROR(INDEX(계정매핑!$E$5:$E$504,MATCH($F1876&amp;"",계정매핑!$A$5:$A$504,0))&amp;"","공통비"))</f>
        <v/>
      </c>
      <c r="AF1876" s="63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45911</v>
      </c>
      <c r="E1877" s="91" t="inlineStr">
        <is>
          <t>KR</t>
        </is>
      </c>
      <c r="F1877" s="91" t="n">
        <v>62102000</v>
      </c>
      <c r="G1877" s="91" t="n">
        <v>1401</v>
      </c>
      <c r="H1877" s="92" t="n">
        <v>89000</v>
      </c>
      <c r="I1877" s="91" t="inlineStr">
        <is>
          <t>9월 해외출장 - N호텔</t>
        </is>
      </c>
      <c r="J1877" s="91" t="inlineStr">
        <is>
          <t>V10008</t>
        </is>
      </c>
      <c r="K1877" s="91" t="inlineStr">
        <is>
          <t>N호텔</t>
        </is>
      </c>
      <c r="M1877" s="9">
        <f>IF($A1877="","",VALUE($A1877&amp;"")*12+VALUE($B1877&amp;""))</f>
        <v/>
      </c>
      <c r="N1877" s="63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3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3">
        <f>IF($A1877="","",IF(COUNTIF(변동분석!$E$7:$E$506,O1877)&gt;0,"Y","N"))</f>
        <v/>
      </c>
      <c r="W1877" s="63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3">
        <f>IF($A1877="","",IFERROR(INDEX(계정매핑!$E$5:$E$504,MATCH($F1877&amp;"",계정매핑!$A$5:$A$504,0))&amp;"","공통비"))</f>
        <v/>
      </c>
      <c r="AF1877" s="63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45911</v>
      </c>
      <c r="E1878" s="91" t="inlineStr">
        <is>
          <t>KR</t>
        </is>
      </c>
      <c r="F1878" s="91" t="n">
        <v>62201000</v>
      </c>
      <c r="G1878" s="91" t="n">
        <v>1951</v>
      </c>
      <c r="H1878" s="92" t="n">
        <v>217000</v>
      </c>
      <c r="I1878" s="91" t="inlineStr">
        <is>
          <t>9월 통신요금 - P통신</t>
        </is>
      </c>
      <c r="J1878" s="91" t="inlineStr">
        <is>
          <t>V10013</t>
        </is>
      </c>
      <c r="K1878" s="91" t="inlineStr">
        <is>
          <t>P통신</t>
        </is>
      </c>
      <c r="M1878" s="9">
        <f>IF($A1878="","",VALUE($A1878&amp;"")*12+VALUE($B1878&amp;""))</f>
        <v/>
      </c>
      <c r="N1878" s="63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3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3">
        <f>IF($A1878="","",IF(COUNTIF(변동분석!$E$7:$E$506,O1878)&gt;0,"Y","N"))</f>
        <v/>
      </c>
      <c r="W1878" s="63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3">
        <f>IF($A1878="","",IFERROR(INDEX(계정매핑!$E$5:$E$504,MATCH($F1878&amp;"",계정매핑!$A$5:$A$504,0))&amp;"","공통비"))</f>
        <v/>
      </c>
      <c r="AF1878" s="63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45911</v>
      </c>
      <c r="E1879" s="91" t="inlineStr">
        <is>
          <t>KR</t>
        </is>
      </c>
      <c r="F1879" s="91" t="n">
        <v>62501000</v>
      </c>
      <c r="G1879" s="91" t="n">
        <v>1101</v>
      </c>
      <c r="H1879" s="92" t="n">
        <v>448000</v>
      </c>
      <c r="I1879" s="91" t="inlineStr">
        <is>
          <t>9월 회의 다과 - T케이터링</t>
        </is>
      </c>
      <c r="J1879" s="91" t="inlineStr">
        <is>
          <t>V10005</t>
        </is>
      </c>
      <c r="K1879" s="91" t="inlineStr">
        <is>
          <t>T케이터링</t>
        </is>
      </c>
      <c r="M1879" s="9">
        <f>IF($A1879="","",VALUE($A1879&amp;"")*12+VALUE($B1879&amp;""))</f>
        <v/>
      </c>
      <c r="N1879" s="63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3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3">
        <f>IF($A1879="","",IF(COUNTIF(변동분석!$E$7:$E$506,O1879)&gt;0,"Y","N"))</f>
        <v/>
      </c>
      <c r="W1879" s="63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3">
        <f>IF($A1879="","",IFERROR(INDEX(계정매핑!$E$5:$E$504,MATCH($F1879&amp;"",계정매핑!$A$5:$A$504,0))&amp;"","공통비"))</f>
        <v/>
      </c>
      <c r="AF1879" s="63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45911</v>
      </c>
      <c r="E1880" s="91" t="inlineStr">
        <is>
          <t>KR</t>
        </is>
      </c>
      <c r="F1880" s="91" t="n">
        <v>62902000</v>
      </c>
      <c r="G1880" s="91" t="n">
        <v>1801</v>
      </c>
      <c r="H1880" s="92" t="n">
        <v>1854000</v>
      </c>
      <c r="I1880" s="91" t="inlineStr">
        <is>
          <t>9월 콜 위탁 수수료(건별)</t>
        </is>
      </c>
      <c r="J1880" s="91" t="inlineStr">
        <is>
          <t>V10015</t>
        </is>
      </c>
      <c r="K1880" s="91" t="inlineStr">
        <is>
          <t>J콜센터</t>
        </is>
      </c>
      <c r="M1880" s="9">
        <f>IF($A1880="","",VALUE($A1880&amp;"")*12+VALUE($B1880&amp;""))</f>
        <v/>
      </c>
      <c r="N1880" s="63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3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3">
        <f>IF($A1880="","",IF(COUNTIF(변동분석!$E$7:$E$506,O1880)&gt;0,"Y","N"))</f>
        <v/>
      </c>
      <c r="W1880" s="63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3">
        <f>IF($A1880="","",IFERROR(INDEX(계정매핑!$E$5:$E$504,MATCH($F1880&amp;"",계정매핑!$A$5:$A$504,0))&amp;"","공통비"))</f>
        <v/>
      </c>
      <c r="AF1880" s="63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45911</v>
      </c>
      <c r="E1881" s="91" t="inlineStr">
        <is>
          <t>KR</t>
        </is>
      </c>
      <c r="F1881" s="91" t="n">
        <v>62902000</v>
      </c>
      <c r="G1881" s="91" t="n">
        <v>1801</v>
      </c>
      <c r="H1881" s="92" t="n">
        <v>3000000</v>
      </c>
      <c r="I1881" s="91" t="inlineStr">
        <is>
          <t>9월 업무 위탁 수수료 - X서비스</t>
        </is>
      </c>
      <c r="J1881" s="91" t="inlineStr">
        <is>
          <t>V10019</t>
        </is>
      </c>
      <c r="K1881" s="91" t="inlineStr">
        <is>
          <t>X서비스</t>
        </is>
      </c>
      <c r="M1881" s="9">
        <f>IF($A1881="","",VALUE($A1881&amp;"")*12+VALUE($B1881&amp;""))</f>
        <v/>
      </c>
      <c r="N1881" s="63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3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3">
        <f>IF($A1881="","",IF(COUNTIF(변동분석!$E$7:$E$506,O1881)&gt;0,"Y","N"))</f>
        <v/>
      </c>
      <c r="W1881" s="63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3">
        <f>IF($A1881="","",IFERROR(INDEX(계정매핑!$E$5:$E$504,MATCH($F1881&amp;"",계정매핑!$A$5:$A$504,0))&amp;"","공통비"))</f>
        <v/>
      </c>
      <c r="AF1881" s="63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45911</v>
      </c>
      <c r="E1882" s="91" t="inlineStr">
        <is>
          <t>KR</t>
        </is>
      </c>
      <c r="F1882" s="91" t="n">
        <v>63001000</v>
      </c>
      <c r="G1882" s="91" t="n">
        <v>1701</v>
      </c>
      <c r="H1882" s="92" t="n">
        <v>48246000</v>
      </c>
      <c r="I1882" s="91" t="inlineStr">
        <is>
          <t>9월 SW 유지보수 - Z시스템</t>
        </is>
      </c>
      <c r="J1882" s="91" t="inlineStr">
        <is>
          <t>V10011</t>
        </is>
      </c>
      <c r="K1882" s="91" t="inlineStr">
        <is>
          <t>Z시스템</t>
        </is>
      </c>
      <c r="M1882" s="9">
        <f>IF($A1882="","",VALUE($A1882&amp;"")*12+VALUE($B1882&amp;""))</f>
        <v/>
      </c>
      <c r="N1882" s="63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3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3">
        <f>IF($A1882="","",IF(COUNTIF(변동분석!$E$7:$E$506,O1882)&gt;0,"Y","N"))</f>
        <v/>
      </c>
      <c r="W1882" s="63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3">
        <f>IF($A1882="","",IFERROR(INDEX(계정매핑!$E$5:$E$504,MATCH($F1882&amp;"",계정매핑!$A$5:$A$504,0))&amp;"","공통비"))</f>
        <v/>
      </c>
      <c r="AF1882" s="63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45911</v>
      </c>
      <c r="E1883" s="91" t="inlineStr">
        <is>
          <t>KR</t>
        </is>
      </c>
      <c r="F1883" s="91" t="n">
        <v>63501000</v>
      </c>
      <c r="G1883" s="91" t="n">
        <v>1902</v>
      </c>
      <c r="H1883" s="92" t="n">
        <v>392766000</v>
      </c>
      <c r="I1883" s="91" t="inlineStr">
        <is>
          <t>9월 모집수수료 - (전속설계사)</t>
        </is>
      </c>
      <c r="J1883" s="91" t="inlineStr">
        <is>
          <t>V10020</t>
        </is>
      </c>
      <c r="K1883" s="91" t="inlineStr">
        <is>
          <t>(전속설계사)</t>
        </is>
      </c>
      <c r="M1883" s="9">
        <f>IF($A1883="","",VALUE($A1883&amp;"")*12+VALUE($B1883&amp;""))</f>
        <v/>
      </c>
      <c r="N1883" s="63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3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3">
        <f>IF($A1883="","",IF(COUNTIF(변동분석!$E$7:$E$506,O1883)&gt;0,"Y","N"))</f>
        <v/>
      </c>
      <c r="W1883" s="63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3">
        <f>IF($A1883="","",IFERROR(INDEX(계정매핑!$E$5:$E$504,MATCH($F1883&amp;"",계정매핑!$A$5:$A$504,0))&amp;"","공통비"))</f>
        <v/>
      </c>
      <c r="AF1883" s="63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45912</v>
      </c>
      <c r="E1884" s="91" t="inlineStr">
        <is>
          <t>KR</t>
        </is>
      </c>
      <c r="F1884" s="91" t="n">
        <v>62101000</v>
      </c>
      <c r="G1884" s="91" t="n">
        <v>1201</v>
      </c>
      <c r="H1884" s="92" t="n">
        <v>167000</v>
      </c>
      <c r="I1884" s="91" t="inlineStr">
        <is>
          <t>9월 국내출장 - L여행사</t>
        </is>
      </c>
      <c r="J1884" s="91" t="inlineStr">
        <is>
          <t>V10017</t>
        </is>
      </c>
      <c r="K1884" s="91" t="inlineStr">
        <is>
          <t>L여행사</t>
        </is>
      </c>
      <c r="M1884" s="9">
        <f>IF($A1884="","",VALUE($A1884&amp;"")*12+VALUE($B1884&amp;""))</f>
        <v/>
      </c>
      <c r="N1884" s="63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3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3">
        <f>IF($A1884="","",IF(COUNTIF(변동분석!$E$7:$E$506,O1884)&gt;0,"Y","N"))</f>
        <v/>
      </c>
      <c r="W1884" s="63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3">
        <f>IF($A1884="","",IFERROR(INDEX(계정매핑!$E$5:$E$504,MATCH($F1884&amp;"",계정매핑!$A$5:$A$504,0))&amp;"","공통비"))</f>
        <v/>
      </c>
      <c r="AF1884" s="63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45912</v>
      </c>
      <c r="E1885" s="91" t="inlineStr">
        <is>
          <t>KR</t>
        </is>
      </c>
      <c r="F1885" s="91" t="n">
        <v>62101000</v>
      </c>
      <c r="G1885" s="91" t="n">
        <v>1401</v>
      </c>
      <c r="H1885" s="92" t="n">
        <v>353000</v>
      </c>
      <c r="I1885" s="91" t="inlineStr">
        <is>
          <t>9월 국내출장 - L여행사</t>
        </is>
      </c>
      <c r="J1885" s="91" t="inlineStr">
        <is>
          <t>V10017</t>
        </is>
      </c>
      <c r="K1885" s="91" t="inlineStr">
        <is>
          <t>L여행사</t>
        </is>
      </c>
      <c r="M1885" s="9">
        <f>IF($A1885="","",VALUE($A1885&amp;"")*12+VALUE($B1885&amp;""))</f>
        <v/>
      </c>
      <c r="N1885" s="63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3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3">
        <f>IF($A1885="","",IF(COUNTIF(변동분석!$E$7:$E$506,O1885)&gt;0,"Y","N"))</f>
        <v/>
      </c>
      <c r="W1885" s="63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3">
        <f>IF($A1885="","",IFERROR(INDEX(계정매핑!$E$5:$E$504,MATCH($F1885&amp;"",계정매핑!$A$5:$A$504,0))&amp;"","공통비"))</f>
        <v/>
      </c>
      <c r="AF1885" s="63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45912</v>
      </c>
      <c r="E1886" s="91" t="inlineStr">
        <is>
          <t>KR</t>
        </is>
      </c>
      <c r="F1886" s="91" t="n">
        <v>62102000</v>
      </c>
      <c r="G1886" s="91" t="n">
        <v>1201</v>
      </c>
      <c r="H1886" s="92" t="n">
        <v>44000</v>
      </c>
      <c r="I1886" s="91" t="inlineStr">
        <is>
          <t>9월 해외출장 - N호텔</t>
        </is>
      </c>
      <c r="J1886" s="91" t="inlineStr">
        <is>
          <t>V10008</t>
        </is>
      </c>
      <c r="K1886" s="91" t="inlineStr">
        <is>
          <t>N호텔</t>
        </is>
      </c>
      <c r="M1886" s="9">
        <f>IF($A1886="","",VALUE($A1886&amp;"")*12+VALUE($B1886&amp;""))</f>
        <v/>
      </c>
      <c r="N1886" s="63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3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3">
        <f>IF($A1886="","",IF(COUNTIF(변동분석!$E$7:$E$506,O1886)&gt;0,"Y","N"))</f>
        <v/>
      </c>
      <c r="W1886" s="63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3">
        <f>IF($A1886="","",IFERROR(INDEX(계정매핑!$E$5:$E$504,MATCH($F1886&amp;"",계정매핑!$A$5:$A$504,0))&amp;"","공통비"))</f>
        <v/>
      </c>
      <c r="AF1886" s="63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45912</v>
      </c>
      <c r="E1887" s="91" t="inlineStr">
        <is>
          <t>KR</t>
        </is>
      </c>
      <c r="F1887" s="91" t="n">
        <v>62301000</v>
      </c>
      <c r="G1887" s="91" t="n">
        <v>1301</v>
      </c>
      <c r="H1887" s="92" t="n">
        <v>233000</v>
      </c>
      <c r="I1887" s="91" t="inlineStr">
        <is>
          <t>9월 소모품 구입 - Q오피스</t>
        </is>
      </c>
      <c r="J1887" s="91" t="inlineStr">
        <is>
          <t>V10003</t>
        </is>
      </c>
      <c r="K1887" s="91" t="inlineStr">
        <is>
          <t>Q오피스</t>
        </is>
      </c>
      <c r="M1887" s="9">
        <f>IF($A1887="","",VALUE($A1887&amp;"")*12+VALUE($B1887&amp;""))</f>
        <v/>
      </c>
      <c r="N1887" s="63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3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3">
        <f>IF($A1887="","",IF(COUNTIF(변동분석!$E$7:$E$506,O1887)&gt;0,"Y","N"))</f>
        <v/>
      </c>
      <c r="W1887" s="63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3">
        <f>IF($A1887="","",IFERROR(INDEX(계정매핑!$E$5:$E$504,MATCH($F1887&amp;"",계정매핑!$A$5:$A$504,0))&amp;"","공통비"))</f>
        <v/>
      </c>
      <c r="AF1887" s="63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45912</v>
      </c>
      <c r="E1888" s="91" t="inlineStr">
        <is>
          <t>KR</t>
        </is>
      </c>
      <c r="F1888" s="91" t="n">
        <v>62501000</v>
      </c>
      <c r="G1888" s="91" t="n">
        <v>1401</v>
      </c>
      <c r="H1888" s="92" t="n">
        <v>185000</v>
      </c>
      <c r="I1888" s="91" t="inlineStr">
        <is>
          <t>9월 회의 다과 - (법인카드)</t>
        </is>
      </c>
      <c r="J1888" s="91" t="inlineStr">
        <is>
          <t>V10009</t>
        </is>
      </c>
      <c r="K1888" s="91" t="inlineStr">
        <is>
          <t>(법인카드)</t>
        </is>
      </c>
      <c r="M1888" s="9">
        <f>IF($A1888="","",VALUE($A1888&amp;"")*12+VALUE($B1888&amp;""))</f>
        <v/>
      </c>
      <c r="N1888" s="63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3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3">
        <f>IF($A1888="","",IF(COUNTIF(변동분석!$E$7:$E$506,O1888)&gt;0,"Y","N"))</f>
        <v/>
      </c>
      <c r="W1888" s="63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3">
        <f>IF($A1888="","",IFERROR(INDEX(계정매핑!$E$5:$E$504,MATCH($F1888&amp;"",계정매핑!$A$5:$A$504,0))&amp;"","공통비"))</f>
        <v/>
      </c>
      <c r="AF1888" s="63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45912</v>
      </c>
      <c r="E1889" s="91" t="inlineStr">
        <is>
          <t>KR</t>
        </is>
      </c>
      <c r="F1889" s="91" t="n">
        <v>62501000</v>
      </c>
      <c r="G1889" s="91" t="n">
        <v>1801</v>
      </c>
      <c r="H1889" s="92" t="n">
        <v>240000</v>
      </c>
      <c r="I1889" s="91" t="inlineStr">
        <is>
          <t>9월 회의 다과 - (법인카드)</t>
        </is>
      </c>
      <c r="J1889" s="91" t="inlineStr">
        <is>
          <t>V10009</t>
        </is>
      </c>
      <c r="K1889" s="91" t="inlineStr">
        <is>
          <t>(법인카드)</t>
        </is>
      </c>
      <c r="M1889" s="9">
        <f>IF($A1889="","",VALUE($A1889&amp;"")*12+VALUE($B1889&amp;""))</f>
        <v/>
      </c>
      <c r="N1889" s="63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3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3">
        <f>IF($A1889="","",IF(COUNTIF(변동분석!$E$7:$E$506,O1889)&gt;0,"Y","N"))</f>
        <v/>
      </c>
      <c r="W1889" s="63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3">
        <f>IF($A1889="","",IFERROR(INDEX(계정매핑!$E$5:$E$504,MATCH($F1889&amp;"",계정매핑!$A$5:$A$504,0))&amp;"","공통비"))</f>
        <v/>
      </c>
      <c r="AF1889" s="63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45912</v>
      </c>
      <c r="E1890" s="91" t="inlineStr">
        <is>
          <t>KR</t>
        </is>
      </c>
      <c r="F1890" s="91" t="n">
        <v>62601000</v>
      </c>
      <c r="G1890" s="91" t="n">
        <v>1501</v>
      </c>
      <c r="H1890" s="92" t="n">
        <v>2878000</v>
      </c>
      <c r="I1890" s="91" t="inlineStr">
        <is>
          <t>9월 업무추진 - (법인카드)</t>
        </is>
      </c>
      <c r="J1890" s="91" t="inlineStr">
        <is>
          <t>V10009</t>
        </is>
      </c>
      <c r="K1890" s="91" t="inlineStr">
        <is>
          <t>(법인카드)</t>
        </is>
      </c>
      <c r="M1890" s="9">
        <f>IF($A1890="","",VALUE($A1890&amp;"")*12+VALUE($B1890&amp;""))</f>
        <v/>
      </c>
      <c r="N1890" s="63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3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3">
        <f>IF($A1890="","",IF(COUNTIF(변동분석!$E$7:$E$506,O1890)&gt;0,"Y","N"))</f>
        <v/>
      </c>
      <c r="W1890" s="63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3">
        <f>IF($A1890="","",IFERROR(INDEX(계정매핑!$E$5:$E$504,MATCH($F1890&amp;"",계정매핑!$A$5:$A$504,0))&amp;"","공통비"))</f>
        <v/>
      </c>
      <c r="AF1890" s="63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45912</v>
      </c>
      <c r="E1891" s="91" t="inlineStr">
        <is>
          <t>KR</t>
        </is>
      </c>
      <c r="F1891" s="91" t="n">
        <v>62901000</v>
      </c>
      <c r="G1891" s="91" t="n">
        <v>1201</v>
      </c>
      <c r="H1891" s="92" t="n">
        <v>5383000</v>
      </c>
      <c r="I1891" s="91" t="inlineStr">
        <is>
          <t>9월 자문 수수료 - K회계법인</t>
        </is>
      </c>
      <c r="J1891" s="91" t="inlineStr">
        <is>
          <t>V10010</t>
        </is>
      </c>
      <c r="K1891" s="91" t="inlineStr">
        <is>
          <t>K회계법인</t>
        </is>
      </c>
      <c r="M1891" s="9">
        <f>IF($A1891="","",VALUE($A1891&amp;"")*12+VALUE($B1891&amp;""))</f>
        <v/>
      </c>
      <c r="N1891" s="63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3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3">
        <f>IF($A1891="","",IF(COUNTIF(변동분석!$E$7:$E$506,O1891)&gt;0,"Y","N"))</f>
        <v/>
      </c>
      <c r="W1891" s="63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3">
        <f>IF($A1891="","",IFERROR(INDEX(계정매핑!$E$5:$E$504,MATCH($F1891&amp;"",계정매핑!$A$5:$A$504,0))&amp;"","공통비"))</f>
        <v/>
      </c>
      <c r="AF1891" s="63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45912</v>
      </c>
      <c r="E1892" s="91" t="inlineStr">
        <is>
          <t>KR</t>
        </is>
      </c>
      <c r="F1892" s="91" t="n">
        <v>62902000</v>
      </c>
      <c r="G1892" s="91" t="n">
        <v>1801</v>
      </c>
      <c r="H1892" s="92" t="n">
        <v>1786000</v>
      </c>
      <c r="I1892" s="91" t="inlineStr">
        <is>
          <t>9월 콜 위탁 수수료(건별)</t>
        </is>
      </c>
      <c r="J1892" s="91" t="inlineStr">
        <is>
          <t>V10015</t>
        </is>
      </c>
      <c r="K1892" s="91" t="inlineStr">
        <is>
          <t>J콜센터</t>
        </is>
      </c>
      <c r="M1892" s="9">
        <f>IF($A1892="","",VALUE($A1892&amp;"")*12+VALUE($B1892&amp;""))</f>
        <v/>
      </c>
      <c r="N1892" s="63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3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3">
        <f>IF($A1892="","",IF(COUNTIF(변동분석!$E$7:$E$506,O1892)&gt;0,"Y","N"))</f>
        <v/>
      </c>
      <c r="W1892" s="63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3">
        <f>IF($A1892="","",IFERROR(INDEX(계정매핑!$E$5:$E$504,MATCH($F1892&amp;"",계정매핑!$A$5:$A$504,0))&amp;"","공통비"))</f>
        <v/>
      </c>
      <c r="AF1892" s="63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45912</v>
      </c>
      <c r="E1893" s="91" t="inlineStr">
        <is>
          <t>KR</t>
        </is>
      </c>
      <c r="F1893" s="91" t="n">
        <v>62902000</v>
      </c>
      <c r="G1893" s="91" t="n">
        <v>1801</v>
      </c>
      <c r="H1893" s="92" t="n">
        <v>1765000</v>
      </c>
      <c r="I1893" s="91" t="inlineStr">
        <is>
          <t>9월 콜 위탁 수수료(건별)</t>
        </is>
      </c>
      <c r="J1893" s="91" t="inlineStr">
        <is>
          <t>V10015</t>
        </is>
      </c>
      <c r="K1893" s="91" t="inlineStr">
        <is>
          <t>J콜센터</t>
        </is>
      </c>
      <c r="M1893" s="9">
        <f>IF($A1893="","",VALUE($A1893&amp;"")*12+VALUE($B1893&amp;""))</f>
        <v/>
      </c>
      <c r="N1893" s="63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3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3">
        <f>IF($A1893="","",IF(COUNTIF(변동분석!$E$7:$E$506,O1893)&gt;0,"Y","N"))</f>
        <v/>
      </c>
      <c r="W1893" s="63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3">
        <f>IF($A1893="","",IFERROR(INDEX(계정매핑!$E$5:$E$504,MATCH($F1893&amp;"",계정매핑!$A$5:$A$504,0))&amp;"","공통비"))</f>
        <v/>
      </c>
      <c r="AF1893" s="63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45913</v>
      </c>
      <c r="E1894" s="91" t="inlineStr">
        <is>
          <t>KR</t>
        </is>
      </c>
      <c r="F1894" s="91" t="n">
        <v>62101000</v>
      </c>
      <c r="G1894" s="91" t="n">
        <v>1501</v>
      </c>
      <c r="H1894" s="92" t="n">
        <v>564000</v>
      </c>
      <c r="I1894" s="91" t="inlineStr">
        <is>
          <t>9월 국내출장 - M항공</t>
        </is>
      </c>
      <c r="J1894" s="91" t="inlineStr">
        <is>
          <t>V10001</t>
        </is>
      </c>
      <c r="K1894" s="91" t="inlineStr">
        <is>
          <t>M항공</t>
        </is>
      </c>
      <c r="M1894" s="9">
        <f>IF($A1894="","",VALUE($A1894&amp;"")*12+VALUE($B1894&amp;""))</f>
        <v/>
      </c>
      <c r="N1894" s="63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3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3">
        <f>IF($A1894="","",IF(COUNTIF(변동분석!$E$7:$E$506,O1894)&gt;0,"Y","N"))</f>
        <v/>
      </c>
      <c r="W1894" s="63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3">
        <f>IF($A1894="","",IFERROR(INDEX(계정매핑!$E$5:$E$504,MATCH($F1894&amp;"",계정매핑!$A$5:$A$504,0))&amp;"","공통비"))</f>
        <v/>
      </c>
      <c r="AF1894" s="63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45913</v>
      </c>
      <c r="E1895" s="91" t="inlineStr">
        <is>
          <t>KR</t>
        </is>
      </c>
      <c r="F1895" s="91" t="n">
        <v>62101000</v>
      </c>
      <c r="G1895" s="91" t="n">
        <v>1502</v>
      </c>
      <c r="H1895" s="92" t="n">
        <v>634000</v>
      </c>
      <c r="I1895" s="91" t="inlineStr">
        <is>
          <t>9월 국내출장 - M항공</t>
        </is>
      </c>
      <c r="J1895" s="91" t="inlineStr">
        <is>
          <t>V10001</t>
        </is>
      </c>
      <c r="K1895" s="91" t="inlineStr">
        <is>
          <t>M항공</t>
        </is>
      </c>
      <c r="M1895" s="9">
        <f>IF($A1895="","",VALUE($A1895&amp;"")*12+VALUE($B1895&amp;""))</f>
        <v/>
      </c>
      <c r="N1895" s="63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3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3">
        <f>IF($A1895="","",IF(COUNTIF(변동분석!$E$7:$E$506,O1895)&gt;0,"Y","N"))</f>
        <v/>
      </c>
      <c r="W1895" s="63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3">
        <f>IF($A1895="","",IFERROR(INDEX(계정매핑!$E$5:$E$504,MATCH($F1895&amp;"",계정매핑!$A$5:$A$504,0))&amp;"","공통비"))</f>
        <v/>
      </c>
      <c r="AF1895" s="63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45913</v>
      </c>
      <c r="E1896" s="91" t="inlineStr">
        <is>
          <t>KR</t>
        </is>
      </c>
      <c r="F1896" s="91" t="n">
        <v>62101000</v>
      </c>
      <c r="G1896" s="91" t="n">
        <v>1601</v>
      </c>
      <c r="H1896" s="92" t="n">
        <v>651000</v>
      </c>
      <c r="I1896" s="91" t="inlineStr">
        <is>
          <t>9월 국내출장 - M항공</t>
        </is>
      </c>
      <c r="J1896" s="91" t="inlineStr">
        <is>
          <t>V10001</t>
        </is>
      </c>
      <c r="K1896" s="91" t="inlineStr">
        <is>
          <t>M항공</t>
        </is>
      </c>
      <c r="M1896" s="9">
        <f>IF($A1896="","",VALUE($A1896&amp;"")*12+VALUE($B1896&amp;""))</f>
        <v/>
      </c>
      <c r="N1896" s="63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3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3">
        <f>IF($A1896="","",IF(COUNTIF(변동분석!$E$7:$E$506,O1896)&gt;0,"Y","N"))</f>
        <v/>
      </c>
      <c r="W1896" s="63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3">
        <f>IF($A1896="","",IFERROR(INDEX(계정매핑!$E$5:$E$504,MATCH($F1896&amp;"",계정매핑!$A$5:$A$504,0))&amp;"","공통비"))</f>
        <v/>
      </c>
      <c r="AF1896" s="63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45913</v>
      </c>
      <c r="E1897" s="91" t="inlineStr">
        <is>
          <t>KR</t>
        </is>
      </c>
      <c r="F1897" s="91" t="n">
        <v>62101000</v>
      </c>
      <c r="G1897" s="91" t="n">
        <v>1601</v>
      </c>
      <c r="H1897" s="92" t="n">
        <v>1191000</v>
      </c>
      <c r="I1897" s="91" t="inlineStr">
        <is>
          <t>9월 국내출장 - (법인카드)</t>
        </is>
      </c>
      <c r="J1897" s="91" t="inlineStr">
        <is>
          <t>V10009</t>
        </is>
      </c>
      <c r="K1897" s="91" t="inlineStr">
        <is>
          <t>(법인카드)</t>
        </is>
      </c>
      <c r="M1897" s="9">
        <f>IF($A1897="","",VALUE($A1897&amp;"")*12+VALUE($B1897&amp;""))</f>
        <v/>
      </c>
      <c r="N1897" s="63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3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3">
        <f>IF($A1897="","",IF(COUNTIF(변동분석!$E$7:$E$506,O1897)&gt;0,"Y","N"))</f>
        <v/>
      </c>
      <c r="W1897" s="63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3">
        <f>IF($A1897="","",IFERROR(INDEX(계정매핑!$E$5:$E$504,MATCH($F1897&amp;"",계정매핑!$A$5:$A$504,0))&amp;"","공통비"))</f>
        <v/>
      </c>
      <c r="AF1897" s="63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45913</v>
      </c>
      <c r="E1898" s="91" t="inlineStr">
        <is>
          <t>KR</t>
        </is>
      </c>
      <c r="F1898" s="91" t="n">
        <v>62101000</v>
      </c>
      <c r="G1898" s="91" t="n">
        <v>1951</v>
      </c>
      <c r="H1898" s="92" t="n">
        <v>345000</v>
      </c>
      <c r="I1898" s="91" t="inlineStr">
        <is>
          <t>9월 국내출장 - M항공</t>
        </is>
      </c>
      <c r="J1898" s="91" t="inlineStr">
        <is>
          <t>V10001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3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3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3">
        <f>IF($A1898="","",IF(COUNTIF(변동분석!$E$7:$E$506,O1898)&gt;0,"Y","N"))</f>
        <v/>
      </c>
      <c r="W1898" s="63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3">
        <f>IF($A1898="","",IFERROR(INDEX(계정매핑!$E$5:$E$504,MATCH($F1898&amp;"",계정매핑!$A$5:$A$504,0))&amp;"","공통비"))</f>
        <v/>
      </c>
      <c r="AF1898" s="63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45913</v>
      </c>
      <c r="E1899" s="91" t="inlineStr">
        <is>
          <t>KR</t>
        </is>
      </c>
      <c r="F1899" s="91" t="n">
        <v>62102000</v>
      </c>
      <c r="G1899" s="91" t="n">
        <v>1801</v>
      </c>
      <c r="H1899" s="92" t="n">
        <v>58000</v>
      </c>
      <c r="I1899" s="91" t="inlineStr">
        <is>
          <t>9월 해외출장 - M항공</t>
        </is>
      </c>
      <c r="J1899" s="91" t="inlineStr">
        <is>
          <t>V10001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3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3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3">
        <f>IF($A1899="","",IF(COUNTIF(변동분석!$E$7:$E$506,O1899)&gt;0,"Y","N"))</f>
        <v/>
      </c>
      <c r="W1899" s="63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3">
        <f>IF($A1899="","",IFERROR(INDEX(계정매핑!$E$5:$E$504,MATCH($F1899&amp;"",계정매핑!$A$5:$A$504,0))&amp;"","공통비"))</f>
        <v/>
      </c>
      <c r="AF1899" s="63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45913</v>
      </c>
      <c r="E1900" s="91" t="inlineStr">
        <is>
          <t>KR</t>
        </is>
      </c>
      <c r="F1900" s="91" t="n">
        <v>62601000</v>
      </c>
      <c r="G1900" s="91" t="n">
        <v>1301</v>
      </c>
      <c r="H1900" s="92" t="n">
        <v>1708000</v>
      </c>
      <c r="I1900" s="91" t="inlineStr">
        <is>
          <t>9월 업무추진 - (법인카드)</t>
        </is>
      </c>
      <c r="J1900" s="91" t="inlineStr">
        <is>
          <t>V10009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3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3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3">
        <f>IF($A1900="","",IF(COUNTIF(변동분석!$E$7:$E$506,O1900)&gt;0,"Y","N"))</f>
        <v/>
      </c>
      <c r="W1900" s="63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3">
        <f>IF($A1900="","",IFERROR(INDEX(계정매핑!$E$5:$E$504,MATCH($F1900&amp;"",계정매핑!$A$5:$A$504,0))&amp;"","공통비"))</f>
        <v/>
      </c>
      <c r="AF1900" s="63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45913</v>
      </c>
      <c r="E1901" s="91" t="inlineStr">
        <is>
          <t>KR</t>
        </is>
      </c>
      <c r="F1901" s="91" t="n">
        <v>62902000</v>
      </c>
      <c r="G1901" s="91" t="n">
        <v>1801</v>
      </c>
      <c r="H1901" s="92" t="n">
        <v>1795000</v>
      </c>
      <c r="I1901" s="91" t="inlineStr">
        <is>
          <t>9월 콜 위탁 수수료(건별)</t>
        </is>
      </c>
      <c r="J1901" s="91" t="inlineStr">
        <is>
          <t>V10015</t>
        </is>
      </c>
      <c r="K1901" s="91" t="inlineStr">
        <is>
          <t>J콜센터</t>
        </is>
      </c>
      <c r="M1901" s="9">
        <f>IF($A1901="","",VALUE($A1901&amp;"")*12+VALUE($B1901&amp;""))</f>
        <v/>
      </c>
      <c r="N1901" s="63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3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3">
        <f>IF($A1901="","",IF(COUNTIF(변동분석!$E$7:$E$506,O1901)&gt;0,"Y","N"))</f>
        <v/>
      </c>
      <c r="W1901" s="63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3">
        <f>IF($A1901="","",IFERROR(INDEX(계정매핑!$E$5:$E$504,MATCH($F1901&amp;"",계정매핑!$A$5:$A$504,0))&amp;"","공통비"))</f>
        <v/>
      </c>
      <c r="AF1901" s="63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45913</v>
      </c>
      <c r="E1902" s="91" t="inlineStr">
        <is>
          <t>KR</t>
        </is>
      </c>
      <c r="F1902" s="91" t="n">
        <v>63001000</v>
      </c>
      <c r="G1902" s="91" t="n">
        <v>1951</v>
      </c>
      <c r="H1902" s="92" t="n">
        <v>4494000</v>
      </c>
      <c r="I1902" s="91" t="inlineStr">
        <is>
          <t>9월 SW 유지보수 - Z시스템</t>
        </is>
      </c>
      <c r="J1902" s="91" t="inlineStr">
        <is>
          <t>V10011</t>
        </is>
      </c>
      <c r="K1902" s="91" t="inlineStr">
        <is>
          <t>Z시스템</t>
        </is>
      </c>
      <c r="M1902" s="9">
        <f>IF($A1902="","",VALUE($A1902&amp;"")*12+VALUE($B1902&amp;""))</f>
        <v/>
      </c>
      <c r="N1902" s="63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3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3">
        <f>IF($A1902="","",IF(COUNTIF(변동분석!$E$7:$E$506,O1902)&gt;0,"Y","N"))</f>
        <v/>
      </c>
      <c r="W1902" s="63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3">
        <f>IF($A1902="","",IFERROR(INDEX(계정매핑!$E$5:$E$504,MATCH($F1902&amp;"",계정매핑!$A$5:$A$504,0))&amp;"","공통비"))</f>
        <v/>
      </c>
      <c r="AF1902" s="63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45914</v>
      </c>
      <c r="E1903" s="91" t="inlineStr">
        <is>
          <t>KR</t>
        </is>
      </c>
      <c r="F1903" s="91" t="n">
        <v>62102000</v>
      </c>
      <c r="G1903" s="91" t="n">
        <v>1401</v>
      </c>
      <c r="H1903" s="92" t="n">
        <v>97000</v>
      </c>
      <c r="I1903" s="91" t="inlineStr">
        <is>
          <t>9월 해외출장 - N호텔</t>
        </is>
      </c>
      <c r="J1903" s="91" t="inlineStr">
        <is>
          <t>V10008</t>
        </is>
      </c>
      <c r="K1903" s="91" t="inlineStr">
        <is>
          <t>N호텔</t>
        </is>
      </c>
      <c r="M1903" s="9">
        <f>IF($A1903="","",VALUE($A1903&amp;"")*12+VALUE($B1903&amp;""))</f>
        <v/>
      </c>
      <c r="N1903" s="63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3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3">
        <f>IF($A1903="","",IF(COUNTIF(변동분석!$E$7:$E$506,O1903)&gt;0,"Y","N"))</f>
        <v/>
      </c>
      <c r="W1903" s="63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3">
        <f>IF($A1903="","",IFERROR(INDEX(계정매핑!$E$5:$E$504,MATCH($F1903&amp;"",계정매핑!$A$5:$A$504,0))&amp;"","공통비"))</f>
        <v/>
      </c>
      <c r="AF1903" s="63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45914</v>
      </c>
      <c r="E1904" s="91" t="inlineStr">
        <is>
          <t>KR</t>
        </is>
      </c>
      <c r="F1904" s="91" t="n">
        <v>62301000</v>
      </c>
      <c r="G1904" s="91" t="n">
        <v>1101</v>
      </c>
      <c r="H1904" s="92" t="n">
        <v>141000</v>
      </c>
      <c r="I1904" s="91" t="inlineStr">
        <is>
          <t>9월 소모품 구입 - Q오피스</t>
        </is>
      </c>
      <c r="J1904" s="91" t="inlineStr">
        <is>
          <t>V10003</t>
        </is>
      </c>
      <c r="K1904" s="91" t="inlineStr">
        <is>
          <t>Q오피스</t>
        </is>
      </c>
      <c r="M1904" s="9">
        <f>IF($A1904="","",VALUE($A1904&amp;"")*12+VALUE($B1904&amp;""))</f>
        <v/>
      </c>
      <c r="N1904" s="63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3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3">
        <f>IF($A1904="","",IF(COUNTIF(변동분석!$E$7:$E$506,O1904)&gt;0,"Y","N"))</f>
        <v/>
      </c>
      <c r="W1904" s="63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3">
        <f>IF($A1904="","",IFERROR(INDEX(계정매핑!$E$5:$E$504,MATCH($F1904&amp;"",계정매핑!$A$5:$A$504,0))&amp;"","공통비"))</f>
        <v/>
      </c>
      <c r="AF1904" s="63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45914</v>
      </c>
      <c r="E1905" s="91" t="inlineStr">
        <is>
          <t>KR</t>
        </is>
      </c>
      <c r="F1905" s="91" t="n">
        <v>62401000</v>
      </c>
      <c r="G1905" s="91" t="n">
        <v>1501</v>
      </c>
      <c r="H1905" s="92" t="n">
        <v>1920000</v>
      </c>
      <c r="I1905" s="91" t="inlineStr">
        <is>
          <t>9월 인쇄물 제작 - S출판</t>
        </is>
      </c>
      <c r="J1905" s="91" t="inlineStr">
        <is>
          <t>V10014</t>
        </is>
      </c>
      <c r="K1905" s="91" t="inlineStr">
        <is>
          <t>S출판</t>
        </is>
      </c>
      <c r="M1905" s="9">
        <f>IF($A1905="","",VALUE($A1905&amp;"")*12+VALUE($B1905&amp;""))</f>
        <v/>
      </c>
      <c r="N1905" s="63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3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3">
        <f>IF($A1905="","",IF(COUNTIF(변동분석!$E$7:$E$506,O1905)&gt;0,"Y","N"))</f>
        <v/>
      </c>
      <c r="W1905" s="63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3">
        <f>IF($A1905="","",IFERROR(INDEX(계정매핑!$E$5:$E$504,MATCH($F1905&amp;"",계정매핑!$A$5:$A$504,0))&amp;"","공통비"))</f>
        <v/>
      </c>
      <c r="AF1905" s="63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45914</v>
      </c>
      <c r="E1906" s="91" t="inlineStr">
        <is>
          <t>KR</t>
        </is>
      </c>
      <c r="F1906" s="91" t="n">
        <v>62902000</v>
      </c>
      <c r="G1906" s="91" t="n">
        <v>1801</v>
      </c>
      <c r="H1906" s="92" t="n">
        <v>1807000</v>
      </c>
      <c r="I1906" s="91" t="inlineStr">
        <is>
          <t>9월 콜 위탁 수수료(건별)</t>
        </is>
      </c>
      <c r="J1906" s="91" t="inlineStr">
        <is>
          <t>V10015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3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3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3">
        <f>IF($A1906="","",IF(COUNTIF(변동분석!$E$7:$E$506,O1906)&gt;0,"Y","N"))</f>
        <v/>
      </c>
      <c r="W1906" s="63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3">
        <f>IF($A1906="","",IFERROR(INDEX(계정매핑!$E$5:$E$504,MATCH($F1906&amp;"",계정매핑!$A$5:$A$504,0))&amp;"","공통비"))</f>
        <v/>
      </c>
      <c r="AF1906" s="63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45914</v>
      </c>
      <c r="E1907" s="91" t="inlineStr">
        <is>
          <t>KR</t>
        </is>
      </c>
      <c r="F1907" s="91" t="n">
        <v>63101000</v>
      </c>
      <c r="G1907" s="91" t="n">
        <v>1602</v>
      </c>
      <c r="H1907" s="92" t="n">
        <v>5173000</v>
      </c>
      <c r="I1907" s="91" t="inlineStr">
        <is>
          <t>9월 사무실 임차료 - BB부동산</t>
        </is>
      </c>
      <c r="J1907" s="91" t="inlineStr">
        <is>
          <t>V10027</t>
        </is>
      </c>
      <c r="K1907" s="91" t="inlineStr">
        <is>
          <t>BB부동산</t>
        </is>
      </c>
      <c r="M1907" s="9">
        <f>IF($A1907="","",VALUE($A1907&amp;"")*12+VALUE($B1907&amp;""))</f>
        <v/>
      </c>
      <c r="N1907" s="63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3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3">
        <f>IF($A1907="","",IF(COUNTIF(변동분석!$E$7:$E$506,O1907)&gt;0,"Y","N"))</f>
        <v/>
      </c>
      <c r="W1907" s="63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3">
        <f>IF($A1907="","",IFERROR(INDEX(계정매핑!$E$5:$E$504,MATCH($F1907&amp;"",계정매핑!$A$5:$A$504,0))&amp;"","공통비"))</f>
        <v/>
      </c>
      <c r="AF1907" s="63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45915</v>
      </c>
      <c r="E1908" s="91" t="inlineStr">
        <is>
          <t>KR</t>
        </is>
      </c>
      <c r="F1908" s="91" t="n">
        <v>62101000</v>
      </c>
      <c r="G1908" s="91" t="n">
        <v>1502</v>
      </c>
      <c r="H1908" s="92" t="n">
        <v>657000</v>
      </c>
      <c r="I1908" s="91" t="inlineStr">
        <is>
          <t>9월 국내출장 - (법인카드)</t>
        </is>
      </c>
      <c r="J1908" s="91" t="inlineStr">
        <is>
          <t>V10009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3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3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3">
        <f>IF($A1908="","",IF(COUNTIF(변동분석!$E$7:$E$506,O1908)&gt;0,"Y","N"))</f>
        <v/>
      </c>
      <c r="W1908" s="63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3">
        <f>IF($A1908="","",IFERROR(INDEX(계정매핑!$E$5:$E$504,MATCH($F1908&amp;"",계정매핑!$A$5:$A$504,0))&amp;"","공통비"))</f>
        <v/>
      </c>
      <c r="AF1908" s="63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45915</v>
      </c>
      <c r="E1909" s="91" t="inlineStr">
        <is>
          <t>KR</t>
        </is>
      </c>
      <c r="F1909" s="91" t="n">
        <v>62102000</v>
      </c>
      <c r="G1909" s="91" t="n">
        <v>1701</v>
      </c>
      <c r="H1909" s="92" t="n">
        <v>68000</v>
      </c>
      <c r="I1909" s="91" t="inlineStr">
        <is>
          <t>9월 해외출장 - N호텔</t>
        </is>
      </c>
      <c r="J1909" s="91" t="inlineStr">
        <is>
          <t>V10008</t>
        </is>
      </c>
      <c r="K1909" s="91" t="inlineStr">
        <is>
          <t>N호텔</t>
        </is>
      </c>
      <c r="M1909" s="9">
        <f>IF($A1909="","",VALUE($A1909&amp;"")*12+VALUE($B1909&amp;""))</f>
        <v/>
      </c>
      <c r="N1909" s="63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3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3">
        <f>IF($A1909="","",IF(COUNTIF(변동분석!$E$7:$E$506,O1909)&gt;0,"Y","N"))</f>
        <v/>
      </c>
      <c r="W1909" s="63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3">
        <f>IF($A1909="","",IFERROR(INDEX(계정매핑!$E$5:$E$504,MATCH($F1909&amp;"",계정매핑!$A$5:$A$504,0))&amp;"","공통비"))</f>
        <v/>
      </c>
      <c r="AF1909" s="63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45915</v>
      </c>
      <c r="E1910" s="91" t="inlineStr">
        <is>
          <t>KR</t>
        </is>
      </c>
      <c r="F1910" s="91" t="n">
        <v>62102000</v>
      </c>
      <c r="G1910" s="91" t="n">
        <v>1951</v>
      </c>
      <c r="H1910" s="92" t="n">
        <v>73000</v>
      </c>
      <c r="I1910" s="91" t="inlineStr">
        <is>
          <t>9월 해외출장 - M항공</t>
        </is>
      </c>
      <c r="J1910" s="91" t="inlineStr">
        <is>
          <t>V10001</t>
        </is>
      </c>
      <c r="K1910" s="91" t="inlineStr">
        <is>
          <t>M항공</t>
        </is>
      </c>
      <c r="M1910" s="9">
        <f>IF($A1910="","",VALUE($A1910&amp;"")*12+VALUE($B1910&amp;""))</f>
        <v/>
      </c>
      <c r="N1910" s="63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3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3">
        <f>IF($A1910="","",IF(COUNTIF(변동분석!$E$7:$E$506,O1910)&gt;0,"Y","N"))</f>
        <v/>
      </c>
      <c r="W1910" s="63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3">
        <f>IF($A1910="","",IFERROR(INDEX(계정매핑!$E$5:$E$504,MATCH($F1910&amp;"",계정매핑!$A$5:$A$504,0))&amp;"","공통비"))</f>
        <v/>
      </c>
      <c r="AF1910" s="63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45915</v>
      </c>
      <c r="E1911" s="91" t="inlineStr">
        <is>
          <t>KR</t>
        </is>
      </c>
      <c r="F1911" s="91" t="n">
        <v>62301000</v>
      </c>
      <c r="G1911" s="91" t="n">
        <v>1701</v>
      </c>
      <c r="H1911" s="92" t="n">
        <v>303000</v>
      </c>
      <c r="I1911" s="91" t="inlineStr">
        <is>
          <t>9월 소모품 구입 - R문구</t>
        </is>
      </c>
      <c r="J1911" s="91" t="inlineStr">
        <is>
          <t>V10021</t>
        </is>
      </c>
      <c r="K1911" s="91" t="inlineStr">
        <is>
          <t>R문구</t>
        </is>
      </c>
      <c r="M1911" s="9">
        <f>IF($A1911="","",VALUE($A1911&amp;"")*12+VALUE($B1911&amp;""))</f>
        <v/>
      </c>
      <c r="N1911" s="63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3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3">
        <f>IF($A1911="","",IF(COUNTIF(변동분석!$E$7:$E$506,O1911)&gt;0,"Y","N"))</f>
        <v/>
      </c>
      <c r="W1911" s="63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3">
        <f>IF($A1911="","",IFERROR(INDEX(계정매핑!$E$5:$E$504,MATCH($F1911&amp;"",계정매핑!$A$5:$A$504,0))&amp;"","공통비"))</f>
        <v/>
      </c>
      <c r="AF1911" s="63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45915</v>
      </c>
      <c r="E1912" s="91" t="inlineStr">
        <is>
          <t>KR</t>
        </is>
      </c>
      <c r="F1912" s="91" t="n">
        <v>62401000</v>
      </c>
      <c r="G1912" s="91" t="n">
        <v>1501</v>
      </c>
      <c r="H1912" s="92" t="n">
        <v>1184000</v>
      </c>
      <c r="I1912" s="91" t="inlineStr">
        <is>
          <t>9월 인쇄물 제작 - G인쇄</t>
        </is>
      </c>
      <c r="J1912" s="91" t="inlineStr">
        <is>
          <t>V10004</t>
        </is>
      </c>
      <c r="K1912" s="91" t="inlineStr">
        <is>
          <t>G인쇄</t>
        </is>
      </c>
      <c r="M1912" s="9">
        <f>IF($A1912="","",VALUE($A1912&amp;"")*12+VALUE($B1912&amp;""))</f>
        <v/>
      </c>
      <c r="N1912" s="63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3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3">
        <f>IF($A1912="","",IF(COUNTIF(변동분석!$E$7:$E$506,O1912)&gt;0,"Y","N"))</f>
        <v/>
      </c>
      <c r="W1912" s="63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3">
        <f>IF($A1912="","",IFERROR(INDEX(계정매핑!$E$5:$E$504,MATCH($F1912&amp;"",계정매핑!$A$5:$A$504,0))&amp;"","공통비"))</f>
        <v/>
      </c>
      <c r="AF1912" s="63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45915</v>
      </c>
      <c r="E1913" s="91" t="inlineStr">
        <is>
          <t>KR</t>
        </is>
      </c>
      <c r="F1913" s="91" t="n">
        <v>62701000</v>
      </c>
      <c r="G1913" s="91" t="n">
        <v>1502</v>
      </c>
      <c r="H1913" s="92" t="n">
        <v>83506000</v>
      </c>
      <c r="I1913" s="91" t="inlineStr">
        <is>
          <t>9월 광고 집행 - F애드</t>
        </is>
      </c>
      <c r="J1913" s="91" t="inlineStr">
        <is>
          <t>V10022</t>
        </is>
      </c>
      <c r="K1913" s="91" t="inlineStr">
        <is>
          <t>F애드</t>
        </is>
      </c>
      <c r="M1913" s="9">
        <f>IF($A1913="","",VALUE($A1913&amp;"")*12+VALUE($B1913&amp;""))</f>
        <v/>
      </c>
      <c r="N1913" s="63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3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3">
        <f>IF($A1913="","",IF(COUNTIF(변동분석!$E$7:$E$506,O1913)&gt;0,"Y","N"))</f>
        <v/>
      </c>
      <c r="W1913" s="63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3">
        <f>IF($A1913="","",IFERROR(INDEX(계정매핑!$E$5:$E$504,MATCH($F1913&amp;"",계정매핑!$A$5:$A$504,0))&amp;"","공통비"))</f>
        <v/>
      </c>
      <c r="AF1913" s="63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45915</v>
      </c>
      <c r="E1914" s="91" t="inlineStr">
        <is>
          <t>KR</t>
        </is>
      </c>
      <c r="F1914" s="91" t="n">
        <v>62801000</v>
      </c>
      <c r="G1914" s="91" t="n">
        <v>1301</v>
      </c>
      <c r="H1914" s="92" t="n">
        <v>5111000</v>
      </c>
      <c r="I1914" s="91" t="inlineStr">
        <is>
          <t>9월 사내교육 - U에듀</t>
        </is>
      </c>
      <c r="J1914" s="91" t="inlineStr">
        <is>
          <t>V10030</t>
        </is>
      </c>
      <c r="K1914" s="91" t="inlineStr">
        <is>
          <t>U에듀</t>
        </is>
      </c>
      <c r="M1914" s="9">
        <f>IF($A1914="","",VALUE($A1914&amp;"")*12+VALUE($B1914&amp;""))</f>
        <v/>
      </c>
      <c r="N1914" s="63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3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3">
        <f>IF($A1914="","",IF(COUNTIF(변동분석!$E$7:$E$506,O1914)&gt;0,"Y","N"))</f>
        <v/>
      </c>
      <c r="W1914" s="63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3">
        <f>IF($A1914="","",IFERROR(INDEX(계정매핑!$E$5:$E$504,MATCH($F1914&amp;"",계정매핑!$A$5:$A$504,0))&amp;"","공통비"))</f>
        <v/>
      </c>
      <c r="AF1914" s="63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45915</v>
      </c>
      <c r="E1915" s="91" t="inlineStr">
        <is>
          <t>KR</t>
        </is>
      </c>
      <c r="F1915" s="91" t="n">
        <v>62901000</v>
      </c>
      <c r="G1915" s="91" t="n">
        <v>1801</v>
      </c>
      <c r="H1915" s="92" t="n">
        <v>6768000</v>
      </c>
      <c r="I1915" s="91" t="inlineStr">
        <is>
          <t>9월 자문 수수료 - K회계법인</t>
        </is>
      </c>
      <c r="J1915" s="91" t="inlineStr">
        <is>
          <t>V10010</t>
        </is>
      </c>
      <c r="K1915" s="91" t="inlineStr">
        <is>
          <t>K회계법인</t>
        </is>
      </c>
      <c r="M1915" s="9">
        <f>IF($A1915="","",VALUE($A1915&amp;"")*12+VALUE($B1915&amp;""))</f>
        <v/>
      </c>
      <c r="N1915" s="63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3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3">
        <f>IF($A1915="","",IF(COUNTIF(변동분석!$E$7:$E$506,O1915)&gt;0,"Y","N"))</f>
        <v/>
      </c>
      <c r="W1915" s="63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3">
        <f>IF($A1915="","",IFERROR(INDEX(계정매핑!$E$5:$E$504,MATCH($F1915&amp;"",계정매핑!$A$5:$A$504,0))&amp;"","공통비"))</f>
        <v/>
      </c>
      <c r="AF1915" s="63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45915</v>
      </c>
      <c r="E1916" s="91" t="inlineStr">
        <is>
          <t>KR</t>
        </is>
      </c>
      <c r="F1916" s="91" t="n">
        <v>62902000</v>
      </c>
      <c r="G1916" s="91" t="n">
        <v>1201</v>
      </c>
      <c r="H1916" s="92" t="n">
        <v>2592000</v>
      </c>
      <c r="I1916" s="91" t="inlineStr">
        <is>
          <t>9월 업무 위탁 수수료 - X서비스</t>
        </is>
      </c>
      <c r="J1916" s="91" t="inlineStr">
        <is>
          <t>V10019</t>
        </is>
      </c>
      <c r="K1916" s="91" t="inlineStr">
        <is>
          <t>X서비스</t>
        </is>
      </c>
      <c r="M1916" s="9">
        <f>IF($A1916="","",VALUE($A1916&amp;"")*12+VALUE($B1916&amp;""))</f>
        <v/>
      </c>
      <c r="N1916" s="63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3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3">
        <f>IF($A1916="","",IF(COUNTIF(변동분석!$E$7:$E$506,O1916)&gt;0,"Y","N"))</f>
        <v/>
      </c>
      <c r="W1916" s="63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3">
        <f>IF($A1916="","",IFERROR(INDEX(계정매핑!$E$5:$E$504,MATCH($F1916&amp;"",계정매핑!$A$5:$A$504,0))&amp;"","공통비"))</f>
        <v/>
      </c>
      <c r="AF1916" s="63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45915</v>
      </c>
      <c r="E1917" s="91" t="inlineStr">
        <is>
          <t>KR</t>
        </is>
      </c>
      <c r="F1917" s="91" t="n">
        <v>62902000</v>
      </c>
      <c r="G1917" s="91" t="n">
        <v>1401</v>
      </c>
      <c r="H1917" s="92" t="n">
        <v>2090000</v>
      </c>
      <c r="I1917" s="91" t="inlineStr">
        <is>
          <t>9월 업무 위탁 수수료 - X서비스</t>
        </is>
      </c>
      <c r="J1917" s="91" t="inlineStr">
        <is>
          <t>V10019</t>
        </is>
      </c>
      <c r="K1917" s="91" t="inlineStr">
        <is>
          <t>X서비스</t>
        </is>
      </c>
      <c r="M1917" s="9">
        <f>IF($A1917="","",VALUE($A1917&amp;"")*12+VALUE($B1917&amp;""))</f>
        <v/>
      </c>
      <c r="N1917" s="63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3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3">
        <f>IF($A1917="","",IF(COUNTIF(변동분석!$E$7:$E$506,O1917)&gt;0,"Y","N"))</f>
        <v/>
      </c>
      <c r="W1917" s="63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3">
        <f>IF($A1917="","",IFERROR(INDEX(계정매핑!$E$5:$E$504,MATCH($F1917&amp;"",계정매핑!$A$5:$A$504,0))&amp;"","공통비"))</f>
        <v/>
      </c>
      <c r="AF1917" s="63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45916</v>
      </c>
      <c r="E1918" s="91" t="inlineStr">
        <is>
          <t>KR</t>
        </is>
      </c>
      <c r="F1918" s="91" t="n">
        <v>62102000</v>
      </c>
      <c r="G1918" s="91" t="n">
        <v>1301</v>
      </c>
      <c r="H1918" s="92" t="n">
        <v>98000</v>
      </c>
      <c r="I1918" s="91" t="inlineStr">
        <is>
          <t>9월 해외출장 - N호텔</t>
        </is>
      </c>
      <c r="J1918" s="91" t="inlineStr">
        <is>
          <t>V10008</t>
        </is>
      </c>
      <c r="K1918" s="91" t="inlineStr">
        <is>
          <t>N호텔</t>
        </is>
      </c>
      <c r="M1918" s="9">
        <f>IF($A1918="","",VALUE($A1918&amp;"")*12+VALUE($B1918&amp;""))</f>
        <v/>
      </c>
      <c r="N1918" s="63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3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3">
        <f>IF($A1918="","",IF(COUNTIF(변동분석!$E$7:$E$506,O1918)&gt;0,"Y","N"))</f>
        <v/>
      </c>
      <c r="W1918" s="63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3">
        <f>IF($A1918="","",IFERROR(INDEX(계정매핑!$E$5:$E$504,MATCH($F1918&amp;"",계정매핑!$A$5:$A$504,0))&amp;"","공통비"))</f>
        <v/>
      </c>
      <c r="AF1918" s="63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45916</v>
      </c>
      <c r="E1919" s="91" t="inlineStr">
        <is>
          <t>KR</t>
        </is>
      </c>
      <c r="F1919" s="91" t="n">
        <v>62102000</v>
      </c>
      <c r="G1919" s="91" t="n">
        <v>1502</v>
      </c>
      <c r="H1919" s="92" t="n">
        <v>151000</v>
      </c>
      <c r="I1919" s="91" t="inlineStr">
        <is>
          <t>9월 해외출장 - N호텔</t>
        </is>
      </c>
      <c r="J1919" s="91" t="inlineStr">
        <is>
          <t>V10008</t>
        </is>
      </c>
      <c r="K1919" s="91" t="inlineStr">
        <is>
          <t>N호텔</t>
        </is>
      </c>
      <c r="M1919" s="9">
        <f>IF($A1919="","",VALUE($A1919&amp;"")*12+VALUE($B1919&amp;""))</f>
        <v/>
      </c>
      <c r="N1919" s="63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3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3">
        <f>IF($A1919="","",IF(COUNTIF(변동분석!$E$7:$E$506,O1919)&gt;0,"Y","N"))</f>
        <v/>
      </c>
      <c r="W1919" s="63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3">
        <f>IF($A1919="","",IFERROR(INDEX(계정매핑!$E$5:$E$504,MATCH($F1919&amp;"",계정매핑!$A$5:$A$504,0))&amp;"","공통비"))</f>
        <v/>
      </c>
      <c r="AF1919" s="63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45916</v>
      </c>
      <c r="E1920" s="91" t="inlineStr">
        <is>
          <t>KR</t>
        </is>
      </c>
      <c r="F1920" s="91" t="n">
        <v>62201000</v>
      </c>
      <c r="G1920" s="91" t="n">
        <v>1601</v>
      </c>
      <c r="H1920" s="92" t="n">
        <v>364000</v>
      </c>
      <c r="I1920" s="91" t="inlineStr">
        <is>
          <t>9월 통신요금 - O텔레콤</t>
        </is>
      </c>
      <c r="J1920" s="91" t="inlineStr">
        <is>
          <t>V10002</t>
        </is>
      </c>
      <c r="K1920" s="91" t="inlineStr">
        <is>
          <t>O텔레콤</t>
        </is>
      </c>
      <c r="M1920" s="9">
        <f>IF($A1920="","",VALUE($A1920&amp;"")*12+VALUE($B1920&amp;""))</f>
        <v/>
      </c>
      <c r="N1920" s="63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3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3">
        <f>IF($A1920="","",IF(COUNTIF(변동분석!$E$7:$E$506,O1920)&gt;0,"Y","N"))</f>
        <v/>
      </c>
      <c r="W1920" s="63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3">
        <f>IF($A1920="","",IFERROR(INDEX(계정매핑!$E$5:$E$504,MATCH($F1920&amp;"",계정매핑!$A$5:$A$504,0))&amp;"","공통비"))</f>
        <v/>
      </c>
      <c r="AF1920" s="63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45916</v>
      </c>
      <c r="E1921" s="91" t="inlineStr">
        <is>
          <t>KR</t>
        </is>
      </c>
      <c r="F1921" s="91" t="n">
        <v>62201000</v>
      </c>
      <c r="G1921" s="91" t="n">
        <v>1951</v>
      </c>
      <c r="H1921" s="92" t="n">
        <v>179000</v>
      </c>
      <c r="I1921" s="91" t="inlineStr">
        <is>
          <t>9월 통신요금 - O텔레콤</t>
        </is>
      </c>
      <c r="J1921" s="91" t="inlineStr">
        <is>
          <t>V10002</t>
        </is>
      </c>
      <c r="K1921" s="91" t="inlineStr">
        <is>
          <t>O텔레콤</t>
        </is>
      </c>
      <c r="M1921" s="9">
        <f>IF($A1921="","",VALUE($A1921&amp;"")*12+VALUE($B1921&amp;""))</f>
        <v/>
      </c>
      <c r="N1921" s="63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3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3">
        <f>IF($A1921="","",IF(COUNTIF(변동분석!$E$7:$E$506,O1921)&gt;0,"Y","N"))</f>
        <v/>
      </c>
      <c r="W1921" s="63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3">
        <f>IF($A1921="","",IFERROR(INDEX(계정매핑!$E$5:$E$504,MATCH($F1921&amp;"",계정매핑!$A$5:$A$504,0))&amp;"","공통비"))</f>
        <v/>
      </c>
      <c r="AF1921" s="63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45916</v>
      </c>
      <c r="E1922" s="91" t="inlineStr">
        <is>
          <t>KR</t>
        </is>
      </c>
      <c r="F1922" s="91" t="n">
        <v>62201000</v>
      </c>
      <c r="G1922" s="91" t="n">
        <v>1951</v>
      </c>
      <c r="H1922" s="92" t="n">
        <v>171000</v>
      </c>
      <c r="I1922" s="91" t="inlineStr">
        <is>
          <t>9월 통신요금 - O텔레콤</t>
        </is>
      </c>
      <c r="J1922" s="91" t="inlineStr">
        <is>
          <t>V10002</t>
        </is>
      </c>
      <c r="K1922" s="91" t="inlineStr">
        <is>
          <t>O텔레콤</t>
        </is>
      </c>
      <c r="M1922" s="9">
        <f>IF($A1922="","",VALUE($A1922&amp;"")*12+VALUE($B1922&amp;""))</f>
        <v/>
      </c>
      <c r="N1922" s="63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3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3">
        <f>IF($A1922="","",IF(COUNTIF(변동분석!$E$7:$E$506,O1922)&gt;0,"Y","N"))</f>
        <v/>
      </c>
      <c r="W1922" s="63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3">
        <f>IF($A1922="","",IFERROR(INDEX(계정매핑!$E$5:$E$504,MATCH($F1922&amp;"",계정매핑!$A$5:$A$504,0))&amp;"","공통비"))</f>
        <v/>
      </c>
      <c r="AF1922" s="63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45916</v>
      </c>
      <c r="E1923" s="91" t="inlineStr">
        <is>
          <t>KR</t>
        </is>
      </c>
      <c r="F1923" s="91" t="n">
        <v>62901000</v>
      </c>
      <c r="G1923" s="91" t="n">
        <v>1101</v>
      </c>
      <c r="H1923" s="92" t="n">
        <v>2881000</v>
      </c>
      <c r="I1923" s="91" t="inlineStr">
        <is>
          <t>9월 자문 수수료 - W컨설팅</t>
        </is>
      </c>
      <c r="J1923" s="91" t="inlineStr">
        <is>
          <t>V10006</t>
        </is>
      </c>
      <c r="K1923" s="91" t="inlineStr">
        <is>
          <t>W컨설팅</t>
        </is>
      </c>
      <c r="M1923" s="9">
        <f>IF($A1923="","",VALUE($A1923&amp;"")*12+VALUE($B1923&amp;""))</f>
        <v/>
      </c>
      <c r="N1923" s="63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3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3">
        <f>IF($A1923="","",IF(COUNTIF(변동분석!$E$7:$E$506,O1923)&gt;0,"Y","N"))</f>
        <v/>
      </c>
      <c r="W1923" s="63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3">
        <f>IF($A1923="","",IFERROR(INDEX(계정매핑!$E$5:$E$504,MATCH($F1923&amp;"",계정매핑!$A$5:$A$504,0))&amp;"","공통비"))</f>
        <v/>
      </c>
      <c r="AF1923" s="63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45916</v>
      </c>
      <c r="E1924" s="91" t="inlineStr">
        <is>
          <t>KR</t>
        </is>
      </c>
      <c r="F1924" s="91" t="n">
        <v>62901000</v>
      </c>
      <c r="G1924" s="91" t="n">
        <v>1401</v>
      </c>
      <c r="H1924" s="92" t="n">
        <v>6277000</v>
      </c>
      <c r="I1924" s="91" t="inlineStr">
        <is>
          <t>9월 자문 수수료 - W컨설팅</t>
        </is>
      </c>
      <c r="J1924" s="91" t="inlineStr">
        <is>
          <t>V10006</t>
        </is>
      </c>
      <c r="K1924" s="91" t="inlineStr">
        <is>
          <t>W컨설팅</t>
        </is>
      </c>
      <c r="M1924" s="9">
        <f>IF($A1924="","",VALUE($A1924&amp;"")*12+VALUE($B1924&amp;""))</f>
        <v/>
      </c>
      <c r="N1924" s="63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3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3">
        <f>IF($A1924="","",IF(COUNTIF(변동분석!$E$7:$E$506,O1924)&gt;0,"Y","N"))</f>
        <v/>
      </c>
      <c r="W1924" s="63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3">
        <f>IF($A1924="","",IFERROR(INDEX(계정매핑!$E$5:$E$504,MATCH($F1924&amp;"",계정매핑!$A$5:$A$504,0))&amp;"","공통비"))</f>
        <v/>
      </c>
      <c r="AF1924" s="63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45916</v>
      </c>
      <c r="E1925" s="91" t="inlineStr">
        <is>
          <t>KR</t>
        </is>
      </c>
      <c r="F1925" s="91" t="n">
        <v>63201000</v>
      </c>
      <c r="G1925" s="91" t="n">
        <v>1602</v>
      </c>
      <c r="H1925" s="92" t="n">
        <v>5389000</v>
      </c>
      <c r="I1925" s="91" t="inlineStr">
        <is>
          <t>9월 차량 유지 - D정비</t>
        </is>
      </c>
      <c r="J1925" s="91" t="inlineStr">
        <is>
          <t>V10024</t>
        </is>
      </c>
      <c r="K1925" s="91" t="inlineStr">
        <is>
          <t>D정비</t>
        </is>
      </c>
      <c r="M1925" s="9">
        <f>IF($A1925="","",VALUE($A1925&amp;"")*12+VALUE($B1925&amp;""))</f>
        <v/>
      </c>
      <c r="N1925" s="63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3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3">
        <f>IF($A1925="","",IF(COUNTIF(변동분석!$E$7:$E$506,O1925)&gt;0,"Y","N"))</f>
        <v/>
      </c>
      <c r="W1925" s="63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3">
        <f>IF($A1925="","",IFERROR(INDEX(계정매핑!$E$5:$E$504,MATCH($F1925&amp;"",계정매핑!$A$5:$A$504,0))&amp;"","공통비"))</f>
        <v/>
      </c>
      <c r="AF1925" s="63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45916</v>
      </c>
      <c r="E1926" s="91" t="inlineStr">
        <is>
          <t>KR</t>
        </is>
      </c>
      <c r="F1926" s="91" t="n">
        <v>63502000</v>
      </c>
      <c r="G1926" s="91" t="n">
        <v>1901</v>
      </c>
      <c r="H1926" s="92" t="n">
        <v>96308000</v>
      </c>
      <c r="I1926" s="91" t="inlineStr">
        <is>
          <t>9월 유지수수료 - (전속설계사)</t>
        </is>
      </c>
      <c r="J1926" s="91" t="inlineStr">
        <is>
          <t>V10020</t>
        </is>
      </c>
      <c r="K1926" s="91" t="inlineStr">
        <is>
          <t>(전속설계사)</t>
        </is>
      </c>
      <c r="M1926" s="9">
        <f>IF($A1926="","",VALUE($A1926&amp;"")*12+VALUE($B1926&amp;""))</f>
        <v/>
      </c>
      <c r="N1926" s="63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3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3">
        <f>IF($A1926="","",IF(COUNTIF(변동분석!$E$7:$E$506,O1926)&gt;0,"Y","N"))</f>
        <v/>
      </c>
      <c r="W1926" s="63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3">
        <f>IF($A1926="","",IFERROR(INDEX(계정매핑!$E$5:$E$504,MATCH($F1926&amp;"",계정매핑!$A$5:$A$504,0))&amp;"","공통비"))</f>
        <v/>
      </c>
      <c r="AF1926" s="63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45917</v>
      </c>
      <c r="E1927" s="91" t="inlineStr">
        <is>
          <t>KR</t>
        </is>
      </c>
      <c r="F1927" s="91" t="n">
        <v>62101000</v>
      </c>
      <c r="G1927" s="91" t="n">
        <v>1301</v>
      </c>
      <c r="H1927" s="92" t="n">
        <v>522000</v>
      </c>
      <c r="I1927" s="91" t="inlineStr">
        <is>
          <t>9월 국내출장 - (법인카드)</t>
        </is>
      </c>
      <c r="J1927" s="91" t="inlineStr">
        <is>
          <t>V10009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3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3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3">
        <f>IF($A1927="","",IF(COUNTIF(변동분석!$E$7:$E$506,O1927)&gt;0,"Y","N"))</f>
        <v/>
      </c>
      <c r="W1927" s="63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3">
        <f>IF($A1927="","",IFERROR(INDEX(계정매핑!$E$5:$E$504,MATCH($F1927&amp;"",계정매핑!$A$5:$A$504,0))&amp;"","공통비"))</f>
        <v/>
      </c>
      <c r="AF1927" s="63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45917</v>
      </c>
      <c r="E1928" s="91" t="inlineStr">
        <is>
          <t>KR</t>
        </is>
      </c>
      <c r="F1928" s="91" t="n">
        <v>62101000</v>
      </c>
      <c r="G1928" s="91" t="n">
        <v>1401</v>
      </c>
      <c r="H1928" s="92" t="n">
        <v>386000</v>
      </c>
      <c r="I1928" s="91" t="inlineStr">
        <is>
          <t>9월 국내출장 - (법인카드)</t>
        </is>
      </c>
      <c r="J1928" s="91" t="inlineStr">
        <is>
          <t>V10009</t>
        </is>
      </c>
      <c r="K1928" s="91" t="inlineStr">
        <is>
          <t>(법인카드)</t>
        </is>
      </c>
      <c r="M1928" s="9">
        <f>IF($A1928="","",VALUE($A1928&amp;"")*12+VALUE($B1928&amp;""))</f>
        <v/>
      </c>
      <c r="N1928" s="63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3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3">
        <f>IF($A1928="","",IF(COUNTIF(변동분석!$E$7:$E$506,O1928)&gt;0,"Y","N"))</f>
        <v/>
      </c>
      <c r="W1928" s="63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3">
        <f>IF($A1928="","",IFERROR(INDEX(계정매핑!$E$5:$E$504,MATCH($F1928&amp;"",계정매핑!$A$5:$A$504,0))&amp;"","공통비"))</f>
        <v/>
      </c>
      <c r="AF1928" s="63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45917</v>
      </c>
      <c r="E1929" s="91" t="inlineStr">
        <is>
          <t>KR</t>
        </is>
      </c>
      <c r="F1929" s="91" t="n">
        <v>62101000</v>
      </c>
      <c r="G1929" s="91" t="n">
        <v>1601</v>
      </c>
      <c r="H1929" s="92" t="n">
        <v>1310000</v>
      </c>
      <c r="I1929" s="91" t="inlineStr">
        <is>
          <t>9월 국내출장 - (법인카드)</t>
        </is>
      </c>
      <c r="J1929" s="91" t="inlineStr">
        <is>
          <t>V10009</t>
        </is>
      </c>
      <c r="K1929" s="91" t="inlineStr">
        <is>
          <t>(법인카드)</t>
        </is>
      </c>
      <c r="M1929" s="9">
        <f>IF($A1929="","",VALUE($A1929&amp;"")*12+VALUE($B1929&amp;""))</f>
        <v/>
      </c>
      <c r="N1929" s="63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3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3">
        <f>IF($A1929="","",IF(COUNTIF(변동분석!$E$7:$E$506,O1929)&gt;0,"Y","N"))</f>
        <v/>
      </c>
      <c r="W1929" s="63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3">
        <f>IF($A1929="","",IFERROR(INDEX(계정매핑!$E$5:$E$504,MATCH($F1929&amp;"",계정매핑!$A$5:$A$504,0))&amp;"","공통비"))</f>
        <v/>
      </c>
      <c r="AF1929" s="63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45917</v>
      </c>
      <c r="E1930" s="91" t="inlineStr">
        <is>
          <t>KR</t>
        </is>
      </c>
      <c r="F1930" s="91" t="n">
        <v>62102000</v>
      </c>
      <c r="G1930" s="91" t="n">
        <v>1201</v>
      </c>
      <c r="H1930" s="92" t="n">
        <v>81000</v>
      </c>
      <c r="I1930" s="91" t="inlineStr">
        <is>
          <t>9월 해외출장 - M항공</t>
        </is>
      </c>
      <c r="J1930" s="91" t="inlineStr">
        <is>
          <t>V10001</t>
        </is>
      </c>
      <c r="K1930" s="91" t="inlineStr">
        <is>
          <t>M항공</t>
        </is>
      </c>
      <c r="M1930" s="9">
        <f>IF($A1930="","",VALUE($A1930&amp;"")*12+VALUE($B1930&amp;""))</f>
        <v/>
      </c>
      <c r="N1930" s="63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3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3">
        <f>IF($A1930="","",IF(COUNTIF(변동분석!$E$7:$E$506,O1930)&gt;0,"Y","N"))</f>
        <v/>
      </c>
      <c r="W1930" s="63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3">
        <f>IF($A1930="","",IFERROR(INDEX(계정매핑!$E$5:$E$504,MATCH($F1930&amp;"",계정매핑!$A$5:$A$504,0))&amp;"","공통비"))</f>
        <v/>
      </c>
      <c r="AF1930" s="63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45917</v>
      </c>
      <c r="E1931" s="91" t="inlineStr">
        <is>
          <t>KR</t>
        </is>
      </c>
      <c r="F1931" s="91" t="n">
        <v>62102000</v>
      </c>
      <c r="G1931" s="91" t="n">
        <v>1601</v>
      </c>
      <c r="H1931" s="92" t="n">
        <v>281000</v>
      </c>
      <c r="I1931" s="91" t="inlineStr">
        <is>
          <t>9월 해외출장 - N호텔</t>
        </is>
      </c>
      <c r="J1931" s="91" t="inlineStr">
        <is>
          <t>V10008</t>
        </is>
      </c>
      <c r="K1931" s="91" t="inlineStr">
        <is>
          <t>N호텔</t>
        </is>
      </c>
      <c r="M1931" s="9">
        <f>IF($A1931="","",VALUE($A1931&amp;"")*12+VALUE($B1931&amp;""))</f>
        <v/>
      </c>
      <c r="N1931" s="63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3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3">
        <f>IF($A1931="","",IF(COUNTIF(변동분석!$E$7:$E$506,O1931)&gt;0,"Y","N"))</f>
        <v/>
      </c>
      <c r="W1931" s="63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3">
        <f>IF($A1931="","",IFERROR(INDEX(계정매핑!$E$5:$E$504,MATCH($F1931&amp;"",계정매핑!$A$5:$A$504,0))&amp;"","공통비"))</f>
        <v/>
      </c>
      <c r="AF1931" s="63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45917</v>
      </c>
      <c r="E1932" s="91" t="inlineStr">
        <is>
          <t>KR</t>
        </is>
      </c>
      <c r="F1932" s="91" t="n">
        <v>62201000</v>
      </c>
      <c r="G1932" s="91" t="n">
        <v>1502</v>
      </c>
      <c r="H1932" s="92" t="n">
        <v>628000</v>
      </c>
      <c r="I1932" s="91" t="inlineStr">
        <is>
          <t>9월 통신요금 - P통신</t>
        </is>
      </c>
      <c r="J1932" s="91" t="inlineStr">
        <is>
          <t>V10013</t>
        </is>
      </c>
      <c r="K1932" s="91" t="inlineStr">
        <is>
          <t>P통신</t>
        </is>
      </c>
      <c r="M1932" s="9">
        <f>IF($A1932="","",VALUE($A1932&amp;"")*12+VALUE($B1932&amp;""))</f>
        <v/>
      </c>
      <c r="N1932" s="63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3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3">
        <f>IF($A1932="","",IF(COUNTIF(변동분석!$E$7:$E$506,O1932)&gt;0,"Y","N"))</f>
        <v/>
      </c>
      <c r="W1932" s="63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3">
        <f>IF($A1932="","",IFERROR(INDEX(계정매핑!$E$5:$E$504,MATCH($F1932&amp;"",계정매핑!$A$5:$A$504,0))&amp;"","공통비"))</f>
        <v/>
      </c>
      <c r="AF1932" s="63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45917</v>
      </c>
      <c r="E1933" s="91" t="inlineStr">
        <is>
          <t>KR</t>
        </is>
      </c>
      <c r="F1933" s="91" t="n">
        <v>62201000</v>
      </c>
      <c r="G1933" s="91" t="n">
        <v>1801</v>
      </c>
      <c r="H1933" s="92" t="n">
        <v>5959000</v>
      </c>
      <c r="I1933" s="91" t="inlineStr">
        <is>
          <t>9월 통신요금 - O텔레콤</t>
        </is>
      </c>
      <c r="J1933" s="91" t="inlineStr">
        <is>
          <t>V10002</t>
        </is>
      </c>
      <c r="K1933" s="91" t="inlineStr">
        <is>
          <t>O텔레콤</t>
        </is>
      </c>
      <c r="M1933" s="9">
        <f>IF($A1933="","",VALUE($A1933&amp;"")*12+VALUE($B1933&amp;""))</f>
        <v/>
      </c>
      <c r="N1933" s="63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3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3">
        <f>IF($A1933="","",IF(COUNTIF(변동분석!$E$7:$E$506,O1933)&gt;0,"Y","N"))</f>
        <v/>
      </c>
      <c r="W1933" s="63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3">
        <f>IF($A1933="","",IFERROR(INDEX(계정매핑!$E$5:$E$504,MATCH($F1933&amp;"",계정매핑!$A$5:$A$504,0))&amp;"","공통비"))</f>
        <v/>
      </c>
      <c r="AF1933" s="63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45917</v>
      </c>
      <c r="E1934" s="91" t="inlineStr">
        <is>
          <t>KR</t>
        </is>
      </c>
      <c r="F1934" s="91" t="n">
        <v>62301000</v>
      </c>
      <c r="G1934" s="91" t="n">
        <v>1801</v>
      </c>
      <c r="H1934" s="92" t="n">
        <v>362000</v>
      </c>
      <c r="I1934" s="91" t="inlineStr">
        <is>
          <t>9월 소모품 구입 - R문구</t>
        </is>
      </c>
      <c r="J1934" s="91" t="inlineStr">
        <is>
          <t>V10021</t>
        </is>
      </c>
      <c r="K1934" s="91" t="inlineStr">
        <is>
          <t>R문구</t>
        </is>
      </c>
      <c r="M1934" s="9">
        <f>IF($A1934="","",VALUE($A1934&amp;"")*12+VALUE($B1934&amp;""))</f>
        <v/>
      </c>
      <c r="N1934" s="63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3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3">
        <f>IF($A1934="","",IF(COUNTIF(변동분석!$E$7:$E$506,O1934)&gt;0,"Y","N"))</f>
        <v/>
      </c>
      <c r="W1934" s="63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3">
        <f>IF($A1934="","",IFERROR(INDEX(계정매핑!$E$5:$E$504,MATCH($F1934&amp;"",계정매핑!$A$5:$A$504,0))&amp;"","공통비"))</f>
        <v/>
      </c>
      <c r="AF1934" s="63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45917</v>
      </c>
      <c r="E1935" s="91" t="inlineStr">
        <is>
          <t>KR</t>
        </is>
      </c>
      <c r="F1935" s="91" t="n">
        <v>62401000</v>
      </c>
      <c r="G1935" s="91" t="n">
        <v>1401</v>
      </c>
      <c r="H1935" s="92" t="n">
        <v>459000</v>
      </c>
      <c r="I1935" s="91" t="inlineStr">
        <is>
          <t>9월 인쇄물 제작 - G인쇄</t>
        </is>
      </c>
      <c r="J1935" s="91" t="inlineStr">
        <is>
          <t>V10004</t>
        </is>
      </c>
      <c r="K1935" s="91" t="inlineStr">
        <is>
          <t>G인쇄</t>
        </is>
      </c>
      <c r="M1935" s="9">
        <f>IF($A1935="","",VALUE($A1935&amp;"")*12+VALUE($B1935&amp;""))</f>
        <v/>
      </c>
      <c r="N1935" s="63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3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3">
        <f>IF($A1935="","",IF(COUNTIF(변동분석!$E$7:$E$506,O1935)&gt;0,"Y","N"))</f>
        <v/>
      </c>
      <c r="W1935" s="63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3">
        <f>IF($A1935="","",IFERROR(INDEX(계정매핑!$E$5:$E$504,MATCH($F1935&amp;"",계정매핑!$A$5:$A$504,0))&amp;"","공통비"))</f>
        <v/>
      </c>
      <c r="AF1935" s="63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45917</v>
      </c>
      <c r="E1936" s="91" t="inlineStr">
        <is>
          <t>KR</t>
        </is>
      </c>
      <c r="F1936" s="91" t="n">
        <v>62902000</v>
      </c>
      <c r="G1936" s="91" t="n">
        <v>1801</v>
      </c>
      <c r="H1936" s="92" t="n">
        <v>1780000</v>
      </c>
      <c r="I1936" s="91" t="inlineStr">
        <is>
          <t>9월 콜 위탁 수수료(건별)</t>
        </is>
      </c>
      <c r="J1936" s="91" t="inlineStr">
        <is>
          <t>V10015</t>
        </is>
      </c>
      <c r="K1936" s="91" t="inlineStr">
        <is>
          <t>J콜센터</t>
        </is>
      </c>
      <c r="M1936" s="9">
        <f>IF($A1936="","",VALUE($A1936&amp;"")*12+VALUE($B1936&amp;""))</f>
        <v/>
      </c>
      <c r="N1936" s="63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3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3">
        <f>IF($A1936="","",IF(COUNTIF(변동분석!$E$7:$E$506,O1936)&gt;0,"Y","N"))</f>
        <v/>
      </c>
      <c r="W1936" s="63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3">
        <f>IF($A1936="","",IFERROR(INDEX(계정매핑!$E$5:$E$504,MATCH($F1936&amp;"",계정매핑!$A$5:$A$504,0))&amp;"","공통비"))</f>
        <v/>
      </c>
      <c r="AF1936" s="63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45917</v>
      </c>
      <c r="E1937" s="91" t="inlineStr">
        <is>
          <t>KR</t>
        </is>
      </c>
      <c r="F1937" s="91" t="n">
        <v>62902000</v>
      </c>
      <c r="G1937" s="91" t="n">
        <v>1801</v>
      </c>
      <c r="H1937" s="92" t="n">
        <v>1845000</v>
      </c>
      <c r="I1937" s="91" t="inlineStr">
        <is>
          <t>9월 콜 위탁 수수료(건별)</t>
        </is>
      </c>
      <c r="J1937" s="91" t="inlineStr">
        <is>
          <t>V10015</t>
        </is>
      </c>
      <c r="K1937" s="91" t="inlineStr">
        <is>
          <t>J콜센터</t>
        </is>
      </c>
      <c r="M1937" s="9">
        <f>IF($A1937="","",VALUE($A1937&amp;"")*12+VALUE($B1937&amp;""))</f>
        <v/>
      </c>
      <c r="N1937" s="63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3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3">
        <f>IF($A1937="","",IF(COUNTIF(변동분석!$E$7:$E$506,O1937)&gt;0,"Y","N"))</f>
        <v/>
      </c>
      <c r="W1937" s="63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3">
        <f>IF($A1937="","",IFERROR(INDEX(계정매핑!$E$5:$E$504,MATCH($F1937&amp;"",계정매핑!$A$5:$A$504,0))&amp;"","공통비"))</f>
        <v/>
      </c>
      <c r="AF1937" s="63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45917</v>
      </c>
      <c r="E1938" s="91" t="inlineStr">
        <is>
          <t>KR</t>
        </is>
      </c>
      <c r="F1938" s="91" t="n">
        <v>63502000</v>
      </c>
      <c r="G1938" s="91" t="n">
        <v>1901</v>
      </c>
      <c r="H1938" s="92" t="n">
        <v>112738000</v>
      </c>
      <c r="I1938" s="91" t="inlineStr">
        <is>
          <t>9월 유지수수료 - CC금융서비스</t>
        </is>
      </c>
      <c r="J1938" s="91" t="inlineStr">
        <is>
          <t>V10028</t>
        </is>
      </c>
      <c r="K1938" s="91" t="inlineStr">
        <is>
          <t>CC금융서비스</t>
        </is>
      </c>
      <c r="M1938" s="9">
        <f>IF($A1938="","",VALUE($A1938&amp;"")*12+VALUE($B1938&amp;""))</f>
        <v/>
      </c>
      <c r="N1938" s="63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3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3">
        <f>IF($A1938="","",IF(COUNTIF(변동분석!$E$7:$E$506,O1938)&gt;0,"Y","N"))</f>
        <v/>
      </c>
      <c r="W1938" s="63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3">
        <f>IF($A1938="","",IFERROR(INDEX(계정매핑!$E$5:$E$504,MATCH($F1938&amp;"",계정매핑!$A$5:$A$504,0))&amp;"","공통비"))</f>
        <v/>
      </c>
      <c r="AF1938" s="63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45918</v>
      </c>
      <c r="E1939" s="91" t="inlineStr">
        <is>
          <t>KR</t>
        </is>
      </c>
      <c r="F1939" s="91" t="n">
        <v>62101000</v>
      </c>
      <c r="G1939" s="91" t="n">
        <v>1101</v>
      </c>
      <c r="H1939" s="92" t="n">
        <v>565000</v>
      </c>
      <c r="I1939" s="91" t="inlineStr">
        <is>
          <t>9월 국내출장 - M항공</t>
        </is>
      </c>
      <c r="J1939" s="91" t="inlineStr">
        <is>
          <t>V10001</t>
        </is>
      </c>
      <c r="K1939" s="91" t="inlineStr">
        <is>
          <t>M항공</t>
        </is>
      </c>
      <c r="M1939" s="9">
        <f>IF($A1939="","",VALUE($A1939&amp;"")*12+VALUE($B1939&amp;""))</f>
        <v/>
      </c>
      <c r="N1939" s="63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3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3">
        <f>IF($A1939="","",IF(COUNTIF(변동분석!$E$7:$E$506,O1939)&gt;0,"Y","N"))</f>
        <v/>
      </c>
      <c r="W1939" s="63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3">
        <f>IF($A1939="","",IFERROR(INDEX(계정매핑!$E$5:$E$504,MATCH($F1939&amp;"",계정매핑!$A$5:$A$504,0))&amp;"","공통비"))</f>
        <v/>
      </c>
      <c r="AF1939" s="63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45918</v>
      </c>
      <c r="E1940" s="91" t="inlineStr">
        <is>
          <t>KR</t>
        </is>
      </c>
      <c r="F1940" s="91" t="n">
        <v>62101000</v>
      </c>
      <c r="G1940" s="91" t="n">
        <v>1401</v>
      </c>
      <c r="H1940" s="92" t="n">
        <v>377000</v>
      </c>
      <c r="I1940" s="91" t="inlineStr">
        <is>
          <t>9월 국내출장 - (법인카드)</t>
        </is>
      </c>
      <c r="J1940" s="91" t="inlineStr">
        <is>
          <t>V10009</t>
        </is>
      </c>
      <c r="K1940" s="91" t="inlineStr">
        <is>
          <t>(법인카드)</t>
        </is>
      </c>
      <c r="M1940" s="9">
        <f>IF($A1940="","",VALUE($A1940&amp;"")*12+VALUE($B1940&amp;""))</f>
        <v/>
      </c>
      <c r="N1940" s="63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3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3">
        <f>IF($A1940="","",IF(COUNTIF(변동분석!$E$7:$E$506,O1940)&gt;0,"Y","N"))</f>
        <v/>
      </c>
      <c r="W1940" s="63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3">
        <f>IF($A1940="","",IFERROR(INDEX(계정매핑!$E$5:$E$504,MATCH($F1940&amp;"",계정매핑!$A$5:$A$504,0))&amp;"","공통비"))</f>
        <v/>
      </c>
      <c r="AF1940" s="63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45918</v>
      </c>
      <c r="E1941" s="91" t="inlineStr">
        <is>
          <t>KR</t>
        </is>
      </c>
      <c r="F1941" s="91" t="n">
        <v>62101000</v>
      </c>
      <c r="G1941" s="91" t="n">
        <v>1701</v>
      </c>
      <c r="H1941" s="92" t="n">
        <v>163000</v>
      </c>
      <c r="I1941" s="91" t="inlineStr">
        <is>
          <t>9월 국내출장 - M항공</t>
        </is>
      </c>
      <c r="J1941" s="91" t="inlineStr">
        <is>
          <t>V10001</t>
        </is>
      </c>
      <c r="K1941" s="91" t="inlineStr">
        <is>
          <t>M항공</t>
        </is>
      </c>
      <c r="M1941" s="9">
        <f>IF($A1941="","",VALUE($A1941&amp;"")*12+VALUE($B1941&amp;""))</f>
        <v/>
      </c>
      <c r="N1941" s="63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3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3">
        <f>IF($A1941="","",IF(COUNTIF(변동분석!$E$7:$E$506,O1941)&gt;0,"Y","N"))</f>
        <v/>
      </c>
      <c r="W1941" s="63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3">
        <f>IF($A1941="","",IFERROR(INDEX(계정매핑!$E$5:$E$504,MATCH($F1941&amp;"",계정매핑!$A$5:$A$504,0))&amp;"","공통비"))</f>
        <v/>
      </c>
      <c r="AF1941" s="63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45918</v>
      </c>
      <c r="E1942" s="91" t="inlineStr">
        <is>
          <t>KR</t>
        </is>
      </c>
      <c r="F1942" s="91" t="n">
        <v>62102000</v>
      </c>
      <c r="G1942" s="91" t="n">
        <v>1502</v>
      </c>
      <c r="H1942" s="92" t="n">
        <v>143000</v>
      </c>
      <c r="I1942" s="91" t="inlineStr">
        <is>
          <t>9월 해외출장 - N호텔</t>
        </is>
      </c>
      <c r="J1942" s="91" t="inlineStr">
        <is>
          <t>V10008</t>
        </is>
      </c>
      <c r="K1942" s="91" t="inlineStr">
        <is>
          <t>N호텔</t>
        </is>
      </c>
      <c r="M1942" s="9">
        <f>IF($A1942="","",VALUE($A1942&amp;"")*12+VALUE($B1942&amp;""))</f>
        <v/>
      </c>
      <c r="N1942" s="63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3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3">
        <f>IF($A1942="","",IF(COUNTIF(변동분석!$E$7:$E$506,O1942)&gt;0,"Y","N"))</f>
        <v/>
      </c>
      <c r="W1942" s="63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3">
        <f>IF($A1942="","",IFERROR(INDEX(계정매핑!$E$5:$E$504,MATCH($F1942&amp;"",계정매핑!$A$5:$A$504,0))&amp;"","공통비"))</f>
        <v/>
      </c>
      <c r="AF1942" s="63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45918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403000</v>
      </c>
      <c r="I1943" s="91" t="inlineStr">
        <is>
          <t>9월 소모품 구입 - Q오피스</t>
        </is>
      </c>
      <c r="J1943" s="91" t="inlineStr">
        <is>
          <t>V10003</t>
        </is>
      </c>
      <c r="K1943" s="91" t="inlineStr">
        <is>
          <t>Q오피스</t>
        </is>
      </c>
      <c r="M1943" s="9">
        <f>IF($A1943="","",VALUE($A1943&amp;"")*12+VALUE($B1943&amp;""))</f>
        <v/>
      </c>
      <c r="N1943" s="63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3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3">
        <f>IF($A1943="","",IF(COUNTIF(변동분석!$E$7:$E$506,O1943)&gt;0,"Y","N"))</f>
        <v/>
      </c>
      <c r="W1943" s="63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3">
        <f>IF($A1943="","",IFERROR(INDEX(계정매핑!$E$5:$E$504,MATCH($F1943&amp;"",계정매핑!$A$5:$A$504,0))&amp;"","공통비"))</f>
        <v/>
      </c>
      <c r="AF1943" s="63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45918</v>
      </c>
      <c r="E1944" s="91" t="inlineStr">
        <is>
          <t>KR</t>
        </is>
      </c>
      <c r="F1944" s="91" t="n">
        <v>62501000</v>
      </c>
      <c r="G1944" s="91" t="n">
        <v>1602</v>
      </c>
      <c r="H1944" s="92" t="n">
        <v>176000</v>
      </c>
      <c r="I1944" s="91" t="inlineStr">
        <is>
          <t>9월 회의 다과 - T케이터링</t>
        </is>
      </c>
      <c r="J1944" s="91" t="inlineStr">
        <is>
          <t>V10005</t>
        </is>
      </c>
      <c r="K1944" s="91" t="inlineStr">
        <is>
          <t>T케이터링</t>
        </is>
      </c>
      <c r="M1944" s="9">
        <f>IF($A1944="","",VALUE($A1944&amp;"")*12+VALUE($B1944&amp;""))</f>
        <v/>
      </c>
      <c r="N1944" s="63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3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3">
        <f>IF($A1944="","",IF(COUNTIF(변동분석!$E$7:$E$506,O1944)&gt;0,"Y","N"))</f>
        <v/>
      </c>
      <c r="W1944" s="63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3">
        <f>IF($A1944="","",IFERROR(INDEX(계정매핑!$E$5:$E$504,MATCH($F1944&amp;"",계정매핑!$A$5:$A$504,0))&amp;"","공통비"))</f>
        <v/>
      </c>
      <c r="AF1944" s="63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45918</v>
      </c>
      <c r="E1945" s="91" t="inlineStr">
        <is>
          <t>KR</t>
        </is>
      </c>
      <c r="F1945" s="91" t="n">
        <v>62901000</v>
      </c>
      <c r="G1945" s="91" t="n">
        <v>1951</v>
      </c>
      <c r="H1945" s="92" t="n">
        <v>4800000</v>
      </c>
      <c r="I1945" s="91" t="inlineStr">
        <is>
          <t>9월 자문 수수료 - K회계법인</t>
        </is>
      </c>
      <c r="J1945" s="91" t="inlineStr">
        <is>
          <t>V10010</t>
        </is>
      </c>
      <c r="K1945" s="91" t="inlineStr">
        <is>
          <t>K회계법인</t>
        </is>
      </c>
      <c r="M1945" s="9">
        <f>IF($A1945="","",VALUE($A1945&amp;"")*12+VALUE($B1945&amp;""))</f>
        <v/>
      </c>
      <c r="N1945" s="63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3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3">
        <f>IF($A1945="","",IF(COUNTIF(변동분석!$E$7:$E$506,O1945)&gt;0,"Y","N"))</f>
        <v/>
      </c>
      <c r="W1945" s="63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3">
        <f>IF($A1945="","",IFERROR(INDEX(계정매핑!$E$5:$E$504,MATCH($F1945&amp;"",계정매핑!$A$5:$A$504,0))&amp;"","공통비"))</f>
        <v/>
      </c>
      <c r="AF1945" s="63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45918</v>
      </c>
      <c r="E1946" s="91" t="inlineStr">
        <is>
          <t>KR</t>
        </is>
      </c>
      <c r="F1946" s="91" t="n">
        <v>63501000</v>
      </c>
      <c r="G1946" s="91" t="n">
        <v>1902</v>
      </c>
      <c r="H1946" s="92" t="n">
        <v>391037000</v>
      </c>
      <c r="I1946" s="91" t="inlineStr">
        <is>
          <t>9월 모집수수료 - AA보험대리점</t>
        </is>
      </c>
      <c r="J1946" s="91" t="inlineStr">
        <is>
          <t>V10032</t>
        </is>
      </c>
      <c r="K1946" s="91" t="inlineStr">
        <is>
          <t>AA보험대리점</t>
        </is>
      </c>
      <c r="M1946" s="9">
        <f>IF($A1946="","",VALUE($A1946&amp;"")*12+VALUE($B1946&amp;""))</f>
        <v/>
      </c>
      <c r="N1946" s="63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3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3">
        <f>IF($A1946="","",IF(COUNTIF(변동분석!$E$7:$E$506,O1946)&gt;0,"Y","N"))</f>
        <v/>
      </c>
      <c r="W1946" s="63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3">
        <f>IF($A1946="","",IFERROR(INDEX(계정매핑!$E$5:$E$504,MATCH($F1946&amp;"",계정매핑!$A$5:$A$504,0))&amp;"","공통비"))</f>
        <v/>
      </c>
      <c r="AF1946" s="63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45918</v>
      </c>
      <c r="E1947" s="91" t="inlineStr">
        <is>
          <t>KR</t>
        </is>
      </c>
      <c r="F1947" s="91" t="n">
        <v>63502000</v>
      </c>
      <c r="G1947" s="91" t="n">
        <v>1902</v>
      </c>
      <c r="H1947" s="92" t="n">
        <v>101306000</v>
      </c>
      <c r="I1947" s="91" t="inlineStr">
        <is>
          <t>9월 유지수수료 - CC금융서비스</t>
        </is>
      </c>
      <c r="J1947" s="91" t="inlineStr">
        <is>
          <t>V10028</t>
        </is>
      </c>
      <c r="K1947" s="91" t="inlineStr">
        <is>
          <t>CC금융서비스</t>
        </is>
      </c>
      <c r="M1947" s="9">
        <f>IF($A1947="","",VALUE($A1947&amp;"")*12+VALUE($B1947&amp;""))</f>
        <v/>
      </c>
      <c r="N1947" s="63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3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3">
        <f>IF($A1947="","",IF(COUNTIF(변동분석!$E$7:$E$506,O1947)&gt;0,"Y","N"))</f>
        <v/>
      </c>
      <c r="W1947" s="63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3">
        <f>IF($A1947="","",IFERROR(INDEX(계정매핑!$E$5:$E$504,MATCH($F1947&amp;"",계정매핑!$A$5:$A$504,0))&amp;"","공통비"))</f>
        <v/>
      </c>
      <c r="AF1947" s="63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45919</v>
      </c>
      <c r="E1948" s="91" t="inlineStr">
        <is>
          <t>KR</t>
        </is>
      </c>
      <c r="F1948" s="91" t="n">
        <v>62201000</v>
      </c>
      <c r="G1948" s="91" t="n">
        <v>1301</v>
      </c>
      <c r="H1948" s="92" t="n">
        <v>149000</v>
      </c>
      <c r="I1948" s="91" t="inlineStr">
        <is>
          <t>9월 통신요금 - P통신</t>
        </is>
      </c>
      <c r="J1948" s="91" t="inlineStr">
        <is>
          <t>V10013</t>
        </is>
      </c>
      <c r="K1948" s="91" t="inlineStr">
        <is>
          <t>P통신</t>
        </is>
      </c>
      <c r="M1948" s="9">
        <f>IF($A1948="","",VALUE($A1948&amp;"")*12+VALUE($B1948&amp;""))</f>
        <v/>
      </c>
      <c r="N1948" s="63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3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3">
        <f>IF($A1948="","",IF(COUNTIF(변동분석!$E$7:$E$506,O1948)&gt;0,"Y","N"))</f>
        <v/>
      </c>
      <c r="W1948" s="63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3">
        <f>IF($A1948="","",IFERROR(INDEX(계정매핑!$E$5:$E$504,MATCH($F1948&amp;"",계정매핑!$A$5:$A$504,0))&amp;"","공통비"))</f>
        <v/>
      </c>
      <c r="AF1948" s="63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45920</v>
      </c>
      <c r="E1949" s="91" t="inlineStr">
        <is>
          <t>KR</t>
        </is>
      </c>
      <c r="F1949" s="91" t="n">
        <v>62101000</v>
      </c>
      <c r="G1949" s="91" t="n">
        <v>1601</v>
      </c>
      <c r="H1949" s="92" t="n">
        <v>1310000</v>
      </c>
      <c r="I1949" s="91" t="inlineStr">
        <is>
          <t>9월 국내출장 - L여행사</t>
        </is>
      </c>
      <c r="J1949" s="91" t="inlineStr">
        <is>
          <t>V10017</t>
        </is>
      </c>
      <c r="K1949" s="91" t="inlineStr">
        <is>
          <t>L여행사</t>
        </is>
      </c>
      <c r="M1949" s="9">
        <f>IF($A1949="","",VALUE($A1949&amp;"")*12+VALUE($B1949&amp;""))</f>
        <v/>
      </c>
      <c r="N1949" s="63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3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3">
        <f>IF($A1949="","",IF(COUNTIF(변동분석!$E$7:$E$506,O1949)&gt;0,"Y","N"))</f>
        <v/>
      </c>
      <c r="W1949" s="63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3">
        <f>IF($A1949="","",IFERROR(INDEX(계정매핑!$E$5:$E$504,MATCH($F1949&amp;"",계정매핑!$A$5:$A$504,0))&amp;"","공통비"))</f>
        <v/>
      </c>
      <c r="AF1949" s="63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45920</v>
      </c>
      <c r="E1950" s="91" t="inlineStr">
        <is>
          <t>KR</t>
        </is>
      </c>
      <c r="F1950" s="91" t="n">
        <v>62101000</v>
      </c>
      <c r="G1950" s="91" t="n">
        <v>1701</v>
      </c>
      <c r="H1950" s="92" t="n">
        <v>179000</v>
      </c>
      <c r="I1950" s="91" t="inlineStr">
        <is>
          <t>9월 국내출장 - (법인카드)</t>
        </is>
      </c>
      <c r="J1950" s="91" t="inlineStr">
        <is>
          <t>V10009</t>
        </is>
      </c>
      <c r="K1950" s="91" t="inlineStr">
        <is>
          <t>(법인카드)</t>
        </is>
      </c>
      <c r="M1950" s="9">
        <f>IF($A1950="","",VALUE($A1950&amp;"")*12+VALUE($B1950&amp;""))</f>
        <v/>
      </c>
      <c r="N1950" s="63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3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3">
        <f>IF($A1950="","",IF(COUNTIF(변동분석!$E$7:$E$506,O1950)&gt;0,"Y","N"))</f>
        <v/>
      </c>
      <c r="W1950" s="63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3">
        <f>IF($A1950="","",IFERROR(INDEX(계정매핑!$E$5:$E$504,MATCH($F1950&amp;"",계정매핑!$A$5:$A$504,0))&amp;"","공통비"))</f>
        <v/>
      </c>
      <c r="AF1950" s="63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45920</v>
      </c>
      <c r="E1951" s="91" t="inlineStr">
        <is>
          <t>KR</t>
        </is>
      </c>
      <c r="F1951" s="91" t="n">
        <v>62201000</v>
      </c>
      <c r="G1951" s="91" t="n">
        <v>1301</v>
      </c>
      <c r="H1951" s="92" t="n">
        <v>222000</v>
      </c>
      <c r="I1951" s="91" t="inlineStr">
        <is>
          <t>9월 통신요금 - O텔레콤</t>
        </is>
      </c>
      <c r="J1951" s="91" t="inlineStr">
        <is>
          <t>V10002</t>
        </is>
      </c>
      <c r="K1951" s="91" t="inlineStr">
        <is>
          <t>O텔레콤</t>
        </is>
      </c>
      <c r="M1951" s="9">
        <f>IF($A1951="","",VALUE($A1951&amp;"")*12+VALUE($B1951&amp;""))</f>
        <v/>
      </c>
      <c r="N1951" s="63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3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3">
        <f>IF($A1951="","",IF(COUNTIF(변동분석!$E$7:$E$506,O1951)&gt;0,"Y","N"))</f>
        <v/>
      </c>
      <c r="W1951" s="63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3">
        <f>IF($A1951="","",IFERROR(INDEX(계정매핑!$E$5:$E$504,MATCH($F1951&amp;"",계정매핑!$A$5:$A$504,0))&amp;"","공통비"))</f>
        <v/>
      </c>
      <c r="AF1951" s="63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45920</v>
      </c>
      <c r="E1952" s="91" t="inlineStr">
        <is>
          <t>KR</t>
        </is>
      </c>
      <c r="F1952" s="91" t="n">
        <v>62501000</v>
      </c>
      <c r="G1952" s="91" t="n">
        <v>1602</v>
      </c>
      <c r="H1952" s="92" t="n">
        <v>372000</v>
      </c>
      <c r="I1952" s="91" t="inlineStr">
        <is>
          <t>9월 회의 다과 - (법인카드)</t>
        </is>
      </c>
      <c r="J1952" s="91" t="inlineStr">
        <is>
          <t>V10009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3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3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3">
        <f>IF($A1952="","",IF(COUNTIF(변동분석!$E$7:$E$506,O1952)&gt;0,"Y","N"))</f>
        <v/>
      </c>
      <c r="W1952" s="63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3">
        <f>IF($A1952="","",IFERROR(INDEX(계정매핑!$E$5:$E$504,MATCH($F1952&amp;"",계정매핑!$A$5:$A$504,0))&amp;"","공통비"))</f>
        <v/>
      </c>
      <c r="AF1952" s="63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45920</v>
      </c>
      <c r="E1953" s="91" t="inlineStr">
        <is>
          <t>KR</t>
        </is>
      </c>
      <c r="F1953" s="91" t="n">
        <v>62901000</v>
      </c>
      <c r="G1953" s="91" t="n">
        <v>1401</v>
      </c>
      <c r="H1953" s="92" t="n">
        <v>3712000</v>
      </c>
      <c r="I1953" s="91" t="inlineStr">
        <is>
          <t>9월 자문 수수료 - K회계법인</t>
        </is>
      </c>
      <c r="J1953" s="91" t="inlineStr">
        <is>
          <t>V10010</t>
        </is>
      </c>
      <c r="K1953" s="91" t="inlineStr">
        <is>
          <t>K회계법인</t>
        </is>
      </c>
      <c r="M1953" s="9">
        <f>IF($A1953="","",VALUE($A1953&amp;"")*12+VALUE($B1953&amp;""))</f>
        <v/>
      </c>
      <c r="N1953" s="63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3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3">
        <f>IF($A1953="","",IF(COUNTIF(변동분석!$E$7:$E$506,O1953)&gt;0,"Y","N"))</f>
        <v/>
      </c>
      <c r="W1953" s="63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3">
        <f>IF($A1953="","",IFERROR(INDEX(계정매핑!$E$5:$E$504,MATCH($F1953&amp;"",계정매핑!$A$5:$A$504,0))&amp;"","공통비"))</f>
        <v/>
      </c>
      <c r="AF1953" s="63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45921</v>
      </c>
      <c r="E1954" s="91" t="inlineStr">
        <is>
          <t>KR</t>
        </is>
      </c>
      <c r="F1954" s="91" t="n">
        <v>62101000</v>
      </c>
      <c r="G1954" s="91" t="n">
        <v>1101</v>
      </c>
      <c r="H1954" s="92" t="n">
        <v>384000</v>
      </c>
      <c r="I1954" s="91" t="inlineStr">
        <is>
          <t>9월 국내출장 - L여행사</t>
        </is>
      </c>
      <c r="J1954" s="91" t="inlineStr">
        <is>
          <t>V10017</t>
        </is>
      </c>
      <c r="K1954" s="91" t="inlineStr">
        <is>
          <t>L여행사</t>
        </is>
      </c>
      <c r="M1954" s="9">
        <f>IF($A1954="","",VALUE($A1954&amp;"")*12+VALUE($B1954&amp;""))</f>
        <v/>
      </c>
      <c r="N1954" s="63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3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3">
        <f>IF($A1954="","",IF(COUNTIF(변동분석!$E$7:$E$506,O1954)&gt;0,"Y","N"))</f>
        <v/>
      </c>
      <c r="W1954" s="63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3">
        <f>IF($A1954="","",IFERROR(INDEX(계정매핑!$E$5:$E$504,MATCH($F1954&amp;"",계정매핑!$A$5:$A$504,0))&amp;"","공통비"))</f>
        <v/>
      </c>
      <c r="AF1954" s="63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45921</v>
      </c>
      <c r="E1955" s="91" t="inlineStr">
        <is>
          <t>KR</t>
        </is>
      </c>
      <c r="F1955" s="91" t="n">
        <v>62301000</v>
      </c>
      <c r="G1955" s="91" t="n">
        <v>1401</v>
      </c>
      <c r="H1955" s="92" t="n">
        <v>93000</v>
      </c>
      <c r="I1955" s="91" t="inlineStr">
        <is>
          <t>9월 소모품 구입 - R문구</t>
        </is>
      </c>
      <c r="J1955" s="91" t="inlineStr">
        <is>
          <t>V10021</t>
        </is>
      </c>
      <c r="K1955" s="91" t="inlineStr">
        <is>
          <t>R문구</t>
        </is>
      </c>
      <c r="M1955" s="9">
        <f>IF($A1955="","",VALUE($A1955&amp;"")*12+VALUE($B1955&amp;""))</f>
        <v/>
      </c>
      <c r="N1955" s="63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3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3">
        <f>IF($A1955="","",IF(COUNTIF(변동분석!$E$7:$E$506,O1955)&gt;0,"Y","N"))</f>
        <v/>
      </c>
      <c r="W1955" s="63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3">
        <f>IF($A1955="","",IFERROR(INDEX(계정매핑!$E$5:$E$504,MATCH($F1955&amp;"",계정매핑!$A$5:$A$504,0))&amp;"","공통비"))</f>
        <v/>
      </c>
      <c r="AF1955" s="63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45921</v>
      </c>
      <c r="E1956" s="91" t="inlineStr">
        <is>
          <t>KR</t>
        </is>
      </c>
      <c r="F1956" s="91" t="n">
        <v>62301000</v>
      </c>
      <c r="G1956" s="91" t="n">
        <v>1501</v>
      </c>
      <c r="H1956" s="92" t="n">
        <v>197000</v>
      </c>
      <c r="I1956" s="91" t="inlineStr">
        <is>
          <t>9월 소모품 구입 - Q오피스</t>
        </is>
      </c>
      <c r="J1956" s="91" t="inlineStr">
        <is>
          <t>V10003</t>
        </is>
      </c>
      <c r="K1956" s="91" t="inlineStr">
        <is>
          <t>Q오피스</t>
        </is>
      </c>
      <c r="M1956" s="9">
        <f>IF($A1956="","",VALUE($A1956&amp;"")*12+VALUE($B1956&amp;""))</f>
        <v/>
      </c>
      <c r="N1956" s="63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3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3">
        <f>IF($A1956="","",IF(COUNTIF(변동분석!$E$7:$E$506,O1956)&gt;0,"Y","N"))</f>
        <v/>
      </c>
      <c r="W1956" s="63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3">
        <f>IF($A1956="","",IFERROR(INDEX(계정매핑!$E$5:$E$504,MATCH($F1956&amp;"",계정매핑!$A$5:$A$504,0))&amp;"","공통비"))</f>
        <v/>
      </c>
      <c r="AF1956" s="63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45921</v>
      </c>
      <c r="E1957" s="91" t="inlineStr">
        <is>
          <t>KR</t>
        </is>
      </c>
      <c r="F1957" s="91" t="n">
        <v>62501000</v>
      </c>
      <c r="G1957" s="91" t="n">
        <v>1201</v>
      </c>
      <c r="H1957" s="92" t="n">
        <v>144000</v>
      </c>
      <c r="I1957" s="91" t="inlineStr">
        <is>
          <t>9월 회의 다과 - (법인카드)</t>
        </is>
      </c>
      <c r="J1957" s="91" t="inlineStr">
        <is>
          <t>V10009</t>
        </is>
      </c>
      <c r="K1957" s="91" t="inlineStr">
        <is>
          <t>(법인카드)</t>
        </is>
      </c>
      <c r="M1957" s="9">
        <f>IF($A1957="","",VALUE($A1957&amp;"")*12+VALUE($B1957&amp;""))</f>
        <v/>
      </c>
      <c r="N1957" s="63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3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3">
        <f>IF($A1957="","",IF(COUNTIF(변동분석!$E$7:$E$506,O1957)&gt;0,"Y","N"))</f>
        <v/>
      </c>
      <c r="W1957" s="63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3">
        <f>IF($A1957="","",IFERROR(INDEX(계정매핑!$E$5:$E$504,MATCH($F1957&amp;"",계정매핑!$A$5:$A$504,0))&amp;"","공통비"))</f>
        <v/>
      </c>
      <c r="AF1957" s="63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45921</v>
      </c>
      <c r="E1958" s="91" t="inlineStr">
        <is>
          <t>KR</t>
        </is>
      </c>
      <c r="F1958" s="91" t="n">
        <v>62802000</v>
      </c>
      <c r="G1958" s="91" t="n">
        <v>1301</v>
      </c>
      <c r="H1958" s="92" t="n">
        <v>5819000</v>
      </c>
      <c r="I1958" s="91" t="inlineStr">
        <is>
          <t>9월 위탁교육 - V아카데미</t>
        </is>
      </c>
      <c r="J1958" s="91" t="inlineStr">
        <is>
          <t>V10026</t>
        </is>
      </c>
      <c r="K1958" s="91" t="inlineStr">
        <is>
          <t>V아카데미</t>
        </is>
      </c>
      <c r="M1958" s="9">
        <f>IF($A1958="","",VALUE($A1958&amp;"")*12+VALUE($B1958&amp;""))</f>
        <v/>
      </c>
      <c r="N1958" s="63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3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3">
        <f>IF($A1958="","",IF(COUNTIF(변동분석!$E$7:$E$506,O1958)&gt;0,"Y","N"))</f>
        <v/>
      </c>
      <c r="W1958" s="63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3">
        <f>IF($A1958="","",IFERROR(INDEX(계정매핑!$E$5:$E$504,MATCH($F1958&amp;"",계정매핑!$A$5:$A$504,0))&amp;"","공통비"))</f>
        <v/>
      </c>
      <c r="AF1958" s="63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45921</v>
      </c>
      <c r="E1959" s="91" t="inlineStr">
        <is>
          <t>KR</t>
        </is>
      </c>
      <c r="F1959" s="91" t="n">
        <v>62901000</v>
      </c>
      <c r="G1959" s="91" t="n">
        <v>1801</v>
      </c>
      <c r="H1959" s="92" t="n">
        <v>5808000</v>
      </c>
      <c r="I1959" s="91" t="inlineStr">
        <is>
          <t>9월 자문 수수료 - K회계법인</t>
        </is>
      </c>
      <c r="J1959" s="91" t="inlineStr">
        <is>
          <t>V10010</t>
        </is>
      </c>
      <c r="K1959" s="91" t="inlineStr">
        <is>
          <t>K회계법인</t>
        </is>
      </c>
      <c r="M1959" s="9">
        <f>IF($A1959="","",VALUE($A1959&amp;"")*12+VALUE($B1959&amp;""))</f>
        <v/>
      </c>
      <c r="N1959" s="63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3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3">
        <f>IF($A1959="","",IF(COUNTIF(변동분석!$E$7:$E$506,O1959)&gt;0,"Y","N"))</f>
        <v/>
      </c>
      <c r="W1959" s="63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3">
        <f>IF($A1959="","",IFERROR(INDEX(계정매핑!$E$5:$E$504,MATCH($F1959&amp;"",계정매핑!$A$5:$A$504,0))&amp;"","공통비"))</f>
        <v/>
      </c>
      <c r="AF1959" s="63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45921</v>
      </c>
      <c r="E1960" s="91" t="inlineStr">
        <is>
          <t>KR</t>
        </is>
      </c>
      <c r="F1960" s="91" t="n">
        <v>62902000</v>
      </c>
      <c r="G1960" s="91" t="n">
        <v>1801</v>
      </c>
      <c r="H1960" s="92" t="n">
        <v>1768000</v>
      </c>
      <c r="I1960" s="91" t="inlineStr">
        <is>
          <t>9월 콜 위탁 수수료(건별)</t>
        </is>
      </c>
      <c r="J1960" s="91" t="inlineStr">
        <is>
          <t>V10015</t>
        </is>
      </c>
      <c r="K1960" s="91" t="inlineStr">
        <is>
          <t>J콜센터</t>
        </is>
      </c>
      <c r="M1960" s="9">
        <f>IF($A1960="","",VALUE($A1960&amp;"")*12+VALUE($B1960&amp;""))</f>
        <v/>
      </c>
      <c r="N1960" s="63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3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3">
        <f>IF($A1960="","",IF(COUNTIF(변동분석!$E$7:$E$506,O1960)&gt;0,"Y","N"))</f>
        <v/>
      </c>
      <c r="W1960" s="63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3">
        <f>IF($A1960="","",IFERROR(INDEX(계정매핑!$E$5:$E$504,MATCH($F1960&amp;"",계정매핑!$A$5:$A$504,0))&amp;"","공통비"))</f>
        <v/>
      </c>
      <c r="AF1960" s="63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45922</v>
      </c>
      <c r="E1961" s="91" t="inlineStr">
        <is>
          <t>KR</t>
        </is>
      </c>
      <c r="F1961" s="91" t="n">
        <v>62101000</v>
      </c>
      <c r="G1961" s="91" t="n">
        <v>1601</v>
      </c>
      <c r="H1961" s="92" t="n">
        <v>629000</v>
      </c>
      <c r="I1961" s="91" t="inlineStr">
        <is>
          <t>9월 국내출장 - M항공</t>
        </is>
      </c>
      <c r="J1961" s="91" t="inlineStr">
        <is>
          <t>V10001</t>
        </is>
      </c>
      <c r="K1961" s="91" t="inlineStr">
        <is>
          <t>M항공</t>
        </is>
      </c>
      <c r="M1961" s="9">
        <f>IF($A1961="","",VALUE($A1961&amp;"")*12+VALUE($B1961&amp;""))</f>
        <v/>
      </c>
      <c r="N1961" s="63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3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3">
        <f>IF($A1961="","",IF(COUNTIF(변동분석!$E$7:$E$506,O1961)&gt;0,"Y","N"))</f>
        <v/>
      </c>
      <c r="W1961" s="63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3">
        <f>IF($A1961="","",IFERROR(INDEX(계정매핑!$E$5:$E$504,MATCH($F1961&amp;"",계정매핑!$A$5:$A$504,0))&amp;"","공통비"))</f>
        <v/>
      </c>
      <c r="AF1961" s="63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45922</v>
      </c>
      <c r="E1962" s="91" t="inlineStr">
        <is>
          <t>KR</t>
        </is>
      </c>
      <c r="F1962" s="91" t="n">
        <v>62101000</v>
      </c>
      <c r="G1962" s="91" t="n">
        <v>1801</v>
      </c>
      <c r="H1962" s="92" t="n">
        <v>176000</v>
      </c>
      <c r="I1962" s="91" t="inlineStr">
        <is>
          <t>9월 국내출장 - L여행사</t>
        </is>
      </c>
      <c r="J1962" s="91" t="inlineStr">
        <is>
          <t>V10017</t>
        </is>
      </c>
      <c r="K1962" s="91" t="inlineStr">
        <is>
          <t>L여행사</t>
        </is>
      </c>
      <c r="M1962" s="9">
        <f>IF($A1962="","",VALUE($A1962&amp;"")*12+VALUE($B1962&amp;""))</f>
        <v/>
      </c>
      <c r="N1962" s="63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3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3">
        <f>IF($A1962="","",IF(COUNTIF(변동분석!$E$7:$E$506,O1962)&gt;0,"Y","N"))</f>
        <v/>
      </c>
      <c r="W1962" s="63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3">
        <f>IF($A1962="","",IFERROR(INDEX(계정매핑!$E$5:$E$504,MATCH($F1962&amp;"",계정매핑!$A$5:$A$504,0))&amp;"","공통비"))</f>
        <v/>
      </c>
      <c r="AF1962" s="63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45922</v>
      </c>
      <c r="E1963" s="91" t="inlineStr">
        <is>
          <t>KR</t>
        </is>
      </c>
      <c r="F1963" s="91" t="n">
        <v>62201000</v>
      </c>
      <c r="G1963" s="91" t="n">
        <v>1801</v>
      </c>
      <c r="H1963" s="92" t="n">
        <v>4559000</v>
      </c>
      <c r="I1963" s="91" t="inlineStr">
        <is>
          <t>9월 통신요금 - P통신</t>
        </is>
      </c>
      <c r="J1963" s="91" t="inlineStr">
        <is>
          <t>V10013</t>
        </is>
      </c>
      <c r="K1963" s="91" t="inlineStr">
        <is>
          <t>P통신</t>
        </is>
      </c>
      <c r="M1963" s="9">
        <f>IF($A1963="","",VALUE($A1963&amp;"")*12+VALUE($B1963&amp;""))</f>
        <v/>
      </c>
      <c r="N1963" s="63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3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3">
        <f>IF($A1963="","",IF(COUNTIF(변동분석!$E$7:$E$506,O1963)&gt;0,"Y","N"))</f>
        <v/>
      </c>
      <c r="W1963" s="63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3">
        <f>IF($A1963="","",IFERROR(INDEX(계정매핑!$E$5:$E$504,MATCH($F1963&amp;"",계정매핑!$A$5:$A$504,0))&amp;"","공통비"))</f>
        <v/>
      </c>
      <c r="AF1963" s="63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45922</v>
      </c>
      <c r="E1964" s="91" t="inlineStr">
        <is>
          <t>KR</t>
        </is>
      </c>
      <c r="F1964" s="91" t="n">
        <v>62301000</v>
      </c>
      <c r="G1964" s="91" t="n">
        <v>1801</v>
      </c>
      <c r="H1964" s="92" t="n">
        <v>331000</v>
      </c>
      <c r="I1964" s="91" t="inlineStr">
        <is>
          <t>9월 소모품 구입 - Q오피스</t>
        </is>
      </c>
      <c r="J1964" s="91" t="inlineStr">
        <is>
          <t>V10003</t>
        </is>
      </c>
      <c r="K1964" s="91" t="inlineStr">
        <is>
          <t>Q오피스</t>
        </is>
      </c>
      <c r="M1964" s="9">
        <f>IF($A1964="","",VALUE($A1964&amp;"")*12+VALUE($B1964&amp;""))</f>
        <v/>
      </c>
      <c r="N1964" s="63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3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3">
        <f>IF($A1964="","",IF(COUNTIF(변동분석!$E$7:$E$506,O1964)&gt;0,"Y","N"))</f>
        <v/>
      </c>
      <c r="W1964" s="63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3">
        <f>IF($A1964="","",IFERROR(INDEX(계정매핑!$E$5:$E$504,MATCH($F1964&amp;"",계정매핑!$A$5:$A$504,0))&amp;"","공통비"))</f>
        <v/>
      </c>
      <c r="AF1964" s="63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45922</v>
      </c>
      <c r="E1965" s="91" t="inlineStr">
        <is>
          <t>KR</t>
        </is>
      </c>
      <c r="F1965" s="91" t="n">
        <v>62401000</v>
      </c>
      <c r="G1965" s="91" t="n">
        <v>1501</v>
      </c>
      <c r="H1965" s="92" t="n">
        <v>1122000</v>
      </c>
      <c r="I1965" s="91" t="inlineStr">
        <is>
          <t>9월 인쇄물 제작 - S출판</t>
        </is>
      </c>
      <c r="J1965" s="91" t="inlineStr">
        <is>
          <t>V10014</t>
        </is>
      </c>
      <c r="K1965" s="91" t="inlineStr">
        <is>
          <t>S출판</t>
        </is>
      </c>
      <c r="M1965" s="9">
        <f>IF($A1965="","",VALUE($A1965&amp;"")*12+VALUE($B1965&amp;""))</f>
        <v/>
      </c>
      <c r="N1965" s="63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3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3">
        <f>IF($A1965="","",IF(COUNTIF(변동분석!$E$7:$E$506,O1965)&gt;0,"Y","N"))</f>
        <v/>
      </c>
      <c r="W1965" s="63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3">
        <f>IF($A1965="","",IFERROR(INDEX(계정매핑!$E$5:$E$504,MATCH($F1965&amp;"",계정매핑!$A$5:$A$504,0))&amp;"","공통비"))</f>
        <v/>
      </c>
      <c r="AF1965" s="63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45922</v>
      </c>
      <c r="E1966" s="91" t="inlineStr">
        <is>
          <t>KR</t>
        </is>
      </c>
      <c r="F1966" s="91" t="n">
        <v>62501000</v>
      </c>
      <c r="G1966" s="91" t="n">
        <v>1301</v>
      </c>
      <c r="H1966" s="92" t="n">
        <v>105000</v>
      </c>
      <c r="I1966" s="91" t="inlineStr">
        <is>
          <t>9월 회의 다과 - (법인카드)</t>
        </is>
      </c>
      <c r="J1966" s="91" t="inlineStr">
        <is>
          <t>V10009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3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3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3">
        <f>IF($A1966="","",IF(COUNTIF(변동분석!$E$7:$E$506,O1966)&gt;0,"Y","N"))</f>
        <v/>
      </c>
      <c r="W1966" s="63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3">
        <f>IF($A1966="","",IFERROR(INDEX(계정매핑!$E$5:$E$504,MATCH($F1966&amp;"",계정매핑!$A$5:$A$504,0))&amp;"","공통비"))</f>
        <v/>
      </c>
      <c r="AF1966" s="63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45922</v>
      </c>
      <c r="E1967" s="91" t="inlineStr">
        <is>
          <t>KR</t>
        </is>
      </c>
      <c r="F1967" s="91" t="n">
        <v>62501000</v>
      </c>
      <c r="G1967" s="91" t="n">
        <v>1301</v>
      </c>
      <c r="H1967" s="92" t="n">
        <v>208000</v>
      </c>
      <c r="I1967" s="91" t="inlineStr">
        <is>
          <t>9월 회의 다과 - T케이터링</t>
        </is>
      </c>
      <c r="J1967" s="91" t="inlineStr">
        <is>
          <t>V10005</t>
        </is>
      </c>
      <c r="K1967" s="91" t="inlineStr">
        <is>
          <t>T케이터링</t>
        </is>
      </c>
      <c r="M1967" s="9">
        <f>IF($A1967="","",VALUE($A1967&amp;"")*12+VALUE($B1967&amp;""))</f>
        <v/>
      </c>
      <c r="N1967" s="63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3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3">
        <f>IF($A1967="","",IF(COUNTIF(변동분석!$E$7:$E$506,O1967)&gt;0,"Y","N"))</f>
        <v/>
      </c>
      <c r="W1967" s="63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3">
        <f>IF($A1967="","",IFERROR(INDEX(계정매핑!$E$5:$E$504,MATCH($F1967&amp;"",계정매핑!$A$5:$A$504,0))&amp;"","공통비"))</f>
        <v/>
      </c>
      <c r="AF1967" s="63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45922</v>
      </c>
      <c r="E1968" s="91" t="inlineStr">
        <is>
          <t>KR</t>
        </is>
      </c>
      <c r="F1968" s="91" t="n">
        <v>62901000</v>
      </c>
      <c r="G1968" s="91" t="n">
        <v>1801</v>
      </c>
      <c r="H1968" s="92" t="n">
        <v>7087000</v>
      </c>
      <c r="I1968" s="91" t="inlineStr">
        <is>
          <t>9월 자문 수수료 - W컨설팅</t>
        </is>
      </c>
      <c r="J1968" s="91" t="inlineStr">
        <is>
          <t>V10006</t>
        </is>
      </c>
      <c r="K1968" s="91" t="inlineStr">
        <is>
          <t>W컨설팅</t>
        </is>
      </c>
      <c r="M1968" s="9">
        <f>IF($A1968="","",VALUE($A1968&amp;"")*12+VALUE($B1968&amp;""))</f>
        <v/>
      </c>
      <c r="N1968" s="63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3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3">
        <f>IF($A1968="","",IF(COUNTIF(변동분석!$E$7:$E$506,O1968)&gt;0,"Y","N"))</f>
        <v/>
      </c>
      <c r="W1968" s="63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3">
        <f>IF($A1968="","",IFERROR(INDEX(계정매핑!$E$5:$E$504,MATCH($F1968&amp;"",계정매핑!$A$5:$A$504,0))&amp;"","공통비"))</f>
        <v/>
      </c>
      <c r="AF1968" s="63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45923</v>
      </c>
      <c r="E1969" s="91" t="inlineStr">
        <is>
          <t>KR</t>
        </is>
      </c>
      <c r="F1969" s="91" t="n">
        <v>62201000</v>
      </c>
      <c r="G1969" s="91" t="n">
        <v>1101</v>
      </c>
      <c r="H1969" s="92" t="n">
        <v>395000</v>
      </c>
      <c r="I1969" s="91" t="inlineStr">
        <is>
          <t>9월 통신요금 - P통신</t>
        </is>
      </c>
      <c r="J1969" s="91" t="inlineStr">
        <is>
          <t>V10013</t>
        </is>
      </c>
      <c r="K1969" s="91" t="inlineStr">
        <is>
          <t>P통신</t>
        </is>
      </c>
      <c r="M1969" s="9">
        <f>IF($A1969="","",VALUE($A1969&amp;"")*12+VALUE($B1969&amp;""))</f>
        <v/>
      </c>
      <c r="N1969" s="63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3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3">
        <f>IF($A1969="","",IF(COUNTIF(변동분석!$E$7:$E$506,O1969)&gt;0,"Y","N"))</f>
        <v/>
      </c>
      <c r="W1969" s="63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3">
        <f>IF($A1969="","",IFERROR(INDEX(계정매핑!$E$5:$E$504,MATCH($F1969&amp;"",계정매핑!$A$5:$A$504,0))&amp;"","공통비"))</f>
        <v/>
      </c>
      <c r="AF1969" s="63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45923</v>
      </c>
      <c r="E1970" s="91" t="inlineStr">
        <is>
          <t>KR</t>
        </is>
      </c>
      <c r="F1970" s="91" t="n">
        <v>62201000</v>
      </c>
      <c r="G1970" s="91" t="n">
        <v>1951</v>
      </c>
      <c r="H1970" s="92" t="n">
        <v>246000</v>
      </c>
      <c r="I1970" s="91" t="inlineStr">
        <is>
          <t>9월 통신요금 - P통신</t>
        </is>
      </c>
      <c r="J1970" s="91" t="inlineStr">
        <is>
          <t>V10013</t>
        </is>
      </c>
      <c r="K1970" s="91" t="inlineStr">
        <is>
          <t>P통신</t>
        </is>
      </c>
      <c r="M1970" s="9">
        <f>IF($A1970="","",VALUE($A1970&amp;"")*12+VALUE($B1970&amp;""))</f>
        <v/>
      </c>
      <c r="N1970" s="63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3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3">
        <f>IF($A1970="","",IF(COUNTIF(변동분석!$E$7:$E$506,O1970)&gt;0,"Y","N"))</f>
        <v/>
      </c>
      <c r="W1970" s="63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3">
        <f>IF($A1970="","",IFERROR(INDEX(계정매핑!$E$5:$E$504,MATCH($F1970&amp;"",계정매핑!$A$5:$A$504,0))&amp;"","공통비"))</f>
        <v/>
      </c>
      <c r="AF1970" s="63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45923</v>
      </c>
      <c r="E1971" s="91" t="inlineStr">
        <is>
          <t>KR</t>
        </is>
      </c>
      <c r="F1971" s="91" t="n">
        <v>62301000</v>
      </c>
      <c r="G1971" s="91" t="n">
        <v>1701</v>
      </c>
      <c r="H1971" s="92" t="n">
        <v>301000</v>
      </c>
      <c r="I1971" s="91" t="inlineStr">
        <is>
          <t>9월 소모품 구입 - Q오피스</t>
        </is>
      </c>
      <c r="J1971" s="91" t="inlineStr">
        <is>
          <t>V10003</t>
        </is>
      </c>
      <c r="K1971" s="91" t="inlineStr">
        <is>
          <t>Q오피스</t>
        </is>
      </c>
      <c r="M1971" s="9">
        <f>IF($A1971="","",VALUE($A1971&amp;"")*12+VALUE($B1971&amp;""))</f>
        <v/>
      </c>
      <c r="N1971" s="63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3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3">
        <f>IF($A1971="","",IF(COUNTIF(변동분석!$E$7:$E$506,O1971)&gt;0,"Y","N"))</f>
        <v/>
      </c>
      <c r="W1971" s="63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3">
        <f>IF($A1971="","",IFERROR(INDEX(계정매핑!$E$5:$E$504,MATCH($F1971&amp;"",계정매핑!$A$5:$A$504,0))&amp;"","공통비"))</f>
        <v/>
      </c>
      <c r="AF1971" s="63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45923</v>
      </c>
      <c r="E1972" s="91" t="inlineStr">
        <is>
          <t>KR</t>
        </is>
      </c>
      <c r="F1972" s="91" t="n">
        <v>62501000</v>
      </c>
      <c r="G1972" s="91" t="n">
        <v>1401</v>
      </c>
      <c r="H1972" s="92" t="n">
        <v>134000</v>
      </c>
      <c r="I1972" s="91" t="inlineStr">
        <is>
          <t>9월 회의 다과 - T케이터링</t>
        </is>
      </c>
      <c r="J1972" s="91" t="inlineStr">
        <is>
          <t>V10005</t>
        </is>
      </c>
      <c r="K1972" s="91" t="inlineStr">
        <is>
          <t>T케이터링</t>
        </is>
      </c>
      <c r="M1972" s="9">
        <f>IF($A1972="","",VALUE($A1972&amp;"")*12+VALUE($B1972&amp;""))</f>
        <v/>
      </c>
      <c r="N1972" s="63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3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3">
        <f>IF($A1972="","",IF(COUNTIF(변동분석!$E$7:$E$506,O1972)&gt;0,"Y","N"))</f>
        <v/>
      </c>
      <c r="W1972" s="63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3">
        <f>IF($A1972="","",IFERROR(INDEX(계정매핑!$E$5:$E$504,MATCH($F1972&amp;"",계정매핑!$A$5:$A$504,0))&amp;"","공통비"))</f>
        <v/>
      </c>
      <c r="AF1972" s="63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45923</v>
      </c>
      <c r="E1973" s="91" t="inlineStr">
        <is>
          <t>KR</t>
        </is>
      </c>
      <c r="F1973" s="91" t="n">
        <v>62901000</v>
      </c>
      <c r="G1973" s="91" t="n">
        <v>1101</v>
      </c>
      <c r="H1973" s="92" t="n">
        <v>3152000</v>
      </c>
      <c r="I1973" s="91" t="inlineStr">
        <is>
          <t>9월 자문 수수료 - W컨설팅</t>
        </is>
      </c>
      <c r="J1973" s="91" t="inlineStr">
        <is>
          <t>V10006</t>
        </is>
      </c>
      <c r="K1973" s="91" t="inlineStr">
        <is>
          <t>W컨설팅</t>
        </is>
      </c>
      <c r="M1973" s="9">
        <f>IF($A1973="","",VALUE($A1973&amp;"")*12+VALUE($B1973&amp;""))</f>
        <v/>
      </c>
      <c r="N1973" s="63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3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3">
        <f>IF($A1973="","",IF(COUNTIF(변동분석!$E$7:$E$506,O1973)&gt;0,"Y","N"))</f>
        <v/>
      </c>
      <c r="W1973" s="63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3">
        <f>IF($A1973="","",IFERROR(INDEX(계정매핑!$E$5:$E$504,MATCH($F1973&amp;"",계정매핑!$A$5:$A$504,0))&amp;"","공통비"))</f>
        <v/>
      </c>
      <c r="AF1973" s="63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45923</v>
      </c>
      <c r="E1974" s="91" t="inlineStr">
        <is>
          <t>KR</t>
        </is>
      </c>
      <c r="F1974" s="91" t="n">
        <v>62902000</v>
      </c>
      <c r="G1974" s="91" t="n">
        <v>1801</v>
      </c>
      <c r="H1974" s="92" t="n">
        <v>1819000</v>
      </c>
      <c r="I1974" s="91" t="inlineStr">
        <is>
          <t>9월 콜 위탁 수수료(건별)</t>
        </is>
      </c>
      <c r="J1974" s="91" t="inlineStr">
        <is>
          <t>V10015</t>
        </is>
      </c>
      <c r="K1974" s="91" t="inlineStr">
        <is>
          <t>J콜센터</t>
        </is>
      </c>
      <c r="M1974" s="9">
        <f>IF($A1974="","",VALUE($A1974&amp;"")*12+VALUE($B1974&amp;""))</f>
        <v/>
      </c>
      <c r="N1974" s="63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3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3">
        <f>IF($A1974="","",IF(COUNTIF(변동분석!$E$7:$E$506,O1974)&gt;0,"Y","N"))</f>
        <v/>
      </c>
      <c r="W1974" s="63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3">
        <f>IF($A1974="","",IFERROR(INDEX(계정매핑!$E$5:$E$504,MATCH($F1974&amp;"",계정매핑!$A$5:$A$504,0))&amp;"","공통비"))</f>
        <v/>
      </c>
      <c r="AF1974" s="63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45923</v>
      </c>
      <c r="E1975" s="91" t="inlineStr">
        <is>
          <t>KR</t>
        </is>
      </c>
      <c r="F1975" s="91" t="n">
        <v>63001000</v>
      </c>
      <c r="G1975" s="91" t="n">
        <v>1701</v>
      </c>
      <c r="H1975" s="92" t="n">
        <v>46057000</v>
      </c>
      <c r="I1975" s="91" t="inlineStr">
        <is>
          <t>9월 SW 유지보수 - Y소프트</t>
        </is>
      </c>
      <c r="J1975" s="91" t="inlineStr">
        <is>
          <t>V10016</t>
        </is>
      </c>
      <c r="K1975" s="91" t="inlineStr">
        <is>
          <t>Y소프트</t>
        </is>
      </c>
      <c r="M1975" s="9">
        <f>IF($A1975="","",VALUE($A1975&amp;"")*12+VALUE($B1975&amp;""))</f>
        <v/>
      </c>
      <c r="N1975" s="63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3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3">
        <f>IF($A1975="","",IF(COUNTIF(변동분석!$E$7:$E$506,O1975)&gt;0,"Y","N"))</f>
        <v/>
      </c>
      <c r="W1975" s="63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3">
        <f>IF($A1975="","",IFERROR(INDEX(계정매핑!$E$5:$E$504,MATCH($F1975&amp;"",계정매핑!$A$5:$A$504,0))&amp;"","공통비"))</f>
        <v/>
      </c>
      <c r="AF1975" s="63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45923</v>
      </c>
      <c r="E1976" s="91" t="inlineStr">
        <is>
          <t>KR</t>
        </is>
      </c>
      <c r="F1976" s="91" t="n">
        <v>63001000</v>
      </c>
      <c r="G1976" s="91" t="n">
        <v>1951</v>
      </c>
      <c r="H1976" s="92" t="n">
        <v>5014000</v>
      </c>
      <c r="I1976" s="91" t="inlineStr">
        <is>
          <t>9월 SW 유지보수 - Y소프트</t>
        </is>
      </c>
      <c r="J1976" s="91" t="inlineStr">
        <is>
          <t>V10016</t>
        </is>
      </c>
      <c r="K1976" s="91" t="inlineStr">
        <is>
          <t>Y소프트</t>
        </is>
      </c>
      <c r="M1976" s="9">
        <f>IF($A1976="","",VALUE($A1976&amp;"")*12+VALUE($B1976&amp;""))</f>
        <v/>
      </c>
      <c r="N1976" s="63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3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3">
        <f>IF($A1976="","",IF(COUNTIF(변동분석!$E$7:$E$506,O1976)&gt;0,"Y","N"))</f>
        <v/>
      </c>
      <c r="W1976" s="63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3">
        <f>IF($A1976="","",IFERROR(INDEX(계정매핑!$E$5:$E$504,MATCH($F1976&amp;"",계정매핑!$A$5:$A$504,0))&amp;"","공통비"))</f>
        <v/>
      </c>
      <c r="AF1976" s="63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45924</v>
      </c>
      <c r="E1977" s="91" t="inlineStr">
        <is>
          <t>KR</t>
        </is>
      </c>
      <c r="F1977" s="91" t="n">
        <v>62101000</v>
      </c>
      <c r="G1977" s="91" t="n">
        <v>1401</v>
      </c>
      <c r="H1977" s="92" t="n">
        <v>361000</v>
      </c>
      <c r="I1977" s="91" t="inlineStr">
        <is>
          <t>9월 국내출장 - M항공</t>
        </is>
      </c>
      <c r="J1977" s="91" t="inlineStr">
        <is>
          <t>V10001</t>
        </is>
      </c>
      <c r="K1977" s="91" t="inlineStr">
        <is>
          <t>M항공</t>
        </is>
      </c>
      <c r="M1977" s="9">
        <f>IF($A1977="","",VALUE($A1977&amp;"")*12+VALUE($B1977&amp;""))</f>
        <v/>
      </c>
      <c r="N1977" s="63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3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3">
        <f>IF($A1977="","",IF(COUNTIF(변동분석!$E$7:$E$506,O1977)&gt;0,"Y","N"))</f>
        <v/>
      </c>
      <c r="W1977" s="63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3">
        <f>IF($A1977="","",IFERROR(INDEX(계정매핑!$E$5:$E$504,MATCH($F1977&amp;"",계정매핑!$A$5:$A$504,0))&amp;"","공통비"))</f>
        <v/>
      </c>
      <c r="AF1977" s="63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45924</v>
      </c>
      <c r="E1978" s="91" t="inlineStr">
        <is>
          <t>KR</t>
        </is>
      </c>
      <c r="F1978" s="91" t="n">
        <v>62101000</v>
      </c>
      <c r="G1978" s="91" t="n">
        <v>1701</v>
      </c>
      <c r="H1978" s="92" t="n">
        <v>314000</v>
      </c>
      <c r="I1978" s="91" t="inlineStr">
        <is>
          <t>9월 국내출장 - (법인카드)</t>
        </is>
      </c>
      <c r="J1978" s="91" t="inlineStr">
        <is>
          <t>V10009</t>
        </is>
      </c>
      <c r="K1978" s="91" t="inlineStr">
        <is>
          <t>(법인카드)</t>
        </is>
      </c>
      <c r="M1978" s="9">
        <f>IF($A1978="","",VALUE($A1978&amp;"")*12+VALUE($B1978&amp;""))</f>
        <v/>
      </c>
      <c r="N1978" s="63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3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3">
        <f>IF($A1978="","",IF(COUNTIF(변동분석!$E$7:$E$506,O1978)&gt;0,"Y","N"))</f>
        <v/>
      </c>
      <c r="W1978" s="63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3">
        <f>IF($A1978="","",IFERROR(INDEX(계정매핑!$E$5:$E$504,MATCH($F1978&amp;"",계정매핑!$A$5:$A$504,0))&amp;"","공통비"))</f>
        <v/>
      </c>
      <c r="AF1978" s="63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45924</v>
      </c>
      <c r="E1979" s="91" t="inlineStr">
        <is>
          <t>KR</t>
        </is>
      </c>
      <c r="F1979" s="91" t="n">
        <v>62101000</v>
      </c>
      <c r="G1979" s="91" t="n">
        <v>1801</v>
      </c>
      <c r="H1979" s="92" t="n">
        <v>92000</v>
      </c>
      <c r="I1979" s="91" t="inlineStr">
        <is>
          <t>9월 국내출장 - (법인카드)</t>
        </is>
      </c>
      <c r="J1979" s="91" t="inlineStr">
        <is>
          <t>V10009</t>
        </is>
      </c>
      <c r="K1979" s="91" t="inlineStr">
        <is>
          <t>(법인카드)</t>
        </is>
      </c>
      <c r="M1979" s="9">
        <f>IF($A1979="","",VALUE($A1979&amp;"")*12+VALUE($B1979&amp;""))</f>
        <v/>
      </c>
      <c r="N1979" s="63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3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3">
        <f>IF($A1979="","",IF(COUNTIF(변동분석!$E$7:$E$506,O1979)&gt;0,"Y","N"))</f>
        <v/>
      </c>
      <c r="W1979" s="63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3">
        <f>IF($A1979="","",IFERROR(INDEX(계정매핑!$E$5:$E$504,MATCH($F1979&amp;"",계정매핑!$A$5:$A$504,0))&amp;"","공통비"))</f>
        <v/>
      </c>
      <c r="AF1979" s="63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45924</v>
      </c>
      <c r="E1980" s="91" t="inlineStr">
        <is>
          <t>KR</t>
        </is>
      </c>
      <c r="F1980" s="91" t="n">
        <v>62102000</v>
      </c>
      <c r="G1980" s="91" t="n">
        <v>1951</v>
      </c>
      <c r="H1980" s="92" t="n">
        <v>98000</v>
      </c>
      <c r="I1980" s="91" t="inlineStr">
        <is>
          <t>9월 해외출장 - N호텔</t>
        </is>
      </c>
      <c r="J1980" s="91" t="inlineStr">
        <is>
          <t>V10008</t>
        </is>
      </c>
      <c r="K1980" s="91" t="inlineStr">
        <is>
          <t>N호텔</t>
        </is>
      </c>
      <c r="M1980" s="9">
        <f>IF($A1980="","",VALUE($A1980&amp;"")*12+VALUE($B1980&amp;""))</f>
        <v/>
      </c>
      <c r="N1980" s="63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3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3">
        <f>IF($A1980="","",IF(COUNTIF(변동분석!$E$7:$E$506,O1980)&gt;0,"Y","N"))</f>
        <v/>
      </c>
      <c r="W1980" s="63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3">
        <f>IF($A1980="","",IFERROR(INDEX(계정매핑!$E$5:$E$504,MATCH($F1980&amp;"",계정매핑!$A$5:$A$504,0))&amp;"","공통비"))</f>
        <v/>
      </c>
      <c r="AF1980" s="63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45924</v>
      </c>
      <c r="E1981" s="91" t="inlineStr">
        <is>
          <t>KR</t>
        </is>
      </c>
      <c r="F1981" s="91" t="n">
        <v>62301000</v>
      </c>
      <c r="G1981" s="91" t="n">
        <v>1201</v>
      </c>
      <c r="H1981" s="92" t="n">
        <v>185000</v>
      </c>
      <c r="I1981" s="91" t="inlineStr">
        <is>
          <t>9월 소모품 구입 - R문구</t>
        </is>
      </c>
      <c r="J1981" s="91" t="inlineStr">
        <is>
          <t>V10021</t>
        </is>
      </c>
      <c r="K1981" s="91" t="inlineStr">
        <is>
          <t>R문구</t>
        </is>
      </c>
      <c r="M1981" s="9">
        <f>IF($A1981="","",VALUE($A1981&amp;"")*12+VALUE($B1981&amp;""))</f>
        <v/>
      </c>
      <c r="N1981" s="63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3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3">
        <f>IF($A1981="","",IF(COUNTIF(변동분석!$E$7:$E$506,O1981)&gt;0,"Y","N"))</f>
        <v/>
      </c>
      <c r="W1981" s="63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3">
        <f>IF($A1981="","",IFERROR(INDEX(계정매핑!$E$5:$E$504,MATCH($F1981&amp;"",계정매핑!$A$5:$A$504,0))&amp;"","공통비"))</f>
        <v/>
      </c>
      <c r="AF1981" s="63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45924</v>
      </c>
      <c r="E1982" s="91" t="inlineStr">
        <is>
          <t>KR</t>
        </is>
      </c>
      <c r="F1982" s="91" t="n">
        <v>62701000</v>
      </c>
      <c r="G1982" s="91" t="n">
        <v>1501</v>
      </c>
      <c r="H1982" s="92" t="n">
        <v>96494000</v>
      </c>
      <c r="I1982" s="91" t="inlineStr">
        <is>
          <t>9월 광고 집행 - E미디어</t>
        </is>
      </c>
      <c r="J1982" s="91" t="inlineStr">
        <is>
          <t>V10031</t>
        </is>
      </c>
      <c r="K1982" s="91" t="inlineStr">
        <is>
          <t>E미디어</t>
        </is>
      </c>
      <c r="M1982" s="9">
        <f>IF($A1982="","",VALUE($A1982&amp;"")*12+VALUE($B1982&amp;""))</f>
        <v/>
      </c>
      <c r="N1982" s="63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3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3">
        <f>IF($A1982="","",IF(COUNTIF(변동분석!$E$7:$E$506,O1982)&gt;0,"Y","N"))</f>
        <v/>
      </c>
      <c r="W1982" s="63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3">
        <f>IF($A1982="","",IFERROR(INDEX(계정매핑!$E$5:$E$504,MATCH($F1982&amp;"",계정매핑!$A$5:$A$504,0))&amp;"","공통비"))</f>
        <v/>
      </c>
      <c r="AF1982" s="63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45924</v>
      </c>
      <c r="E1983" s="91" t="inlineStr">
        <is>
          <t>KR</t>
        </is>
      </c>
      <c r="F1983" s="91" t="n">
        <v>62901000</v>
      </c>
      <c r="G1983" s="91" t="n">
        <v>1101</v>
      </c>
      <c r="H1983" s="92" t="n">
        <v>3229000</v>
      </c>
      <c r="I1983" s="91" t="inlineStr">
        <is>
          <t>9월 자문 수수료 - K회계법인</t>
        </is>
      </c>
      <c r="J1983" s="91" t="inlineStr">
        <is>
          <t>V10010</t>
        </is>
      </c>
      <c r="K1983" s="91" t="inlineStr">
        <is>
          <t>K회계법인</t>
        </is>
      </c>
      <c r="M1983" s="9">
        <f>IF($A1983="","",VALUE($A1983&amp;"")*12+VALUE($B1983&amp;""))</f>
        <v/>
      </c>
      <c r="N1983" s="63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3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3">
        <f>IF($A1983="","",IF(COUNTIF(변동분석!$E$7:$E$506,O1983)&gt;0,"Y","N"))</f>
        <v/>
      </c>
      <c r="W1983" s="63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3">
        <f>IF($A1983="","",IFERROR(INDEX(계정매핑!$E$5:$E$504,MATCH($F1983&amp;"",계정매핑!$A$5:$A$504,0))&amp;"","공통비"))</f>
        <v/>
      </c>
      <c r="AF1983" s="63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45924</v>
      </c>
      <c r="E1984" s="91" t="inlineStr">
        <is>
          <t>KR</t>
        </is>
      </c>
      <c r="F1984" s="91" t="n">
        <v>62901000</v>
      </c>
      <c r="G1984" s="91" t="n">
        <v>1801</v>
      </c>
      <c r="H1984" s="92" t="n">
        <v>8286000</v>
      </c>
      <c r="I1984" s="91" t="inlineStr">
        <is>
          <t>9월 자문 수수료 - W컨설팅</t>
        </is>
      </c>
      <c r="J1984" s="91" t="inlineStr">
        <is>
          <t>V10006</t>
        </is>
      </c>
      <c r="K1984" s="91" t="inlineStr">
        <is>
          <t>W컨설팅</t>
        </is>
      </c>
      <c r="M1984" s="9">
        <f>IF($A1984="","",VALUE($A1984&amp;"")*12+VALUE($B1984&amp;""))</f>
        <v/>
      </c>
      <c r="N1984" s="63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3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3">
        <f>IF($A1984="","",IF(COUNTIF(변동분석!$E$7:$E$506,O1984)&gt;0,"Y","N"))</f>
        <v/>
      </c>
      <c r="W1984" s="63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3">
        <f>IF($A1984="","",IFERROR(INDEX(계정매핑!$E$5:$E$504,MATCH($F1984&amp;"",계정매핑!$A$5:$A$504,0))&amp;"","공통비"))</f>
        <v/>
      </c>
      <c r="AF1984" s="63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45924</v>
      </c>
      <c r="E1985" s="91" t="inlineStr">
        <is>
          <t>KR</t>
        </is>
      </c>
      <c r="F1985" s="91" t="n">
        <v>62902000</v>
      </c>
      <c r="G1985" s="91" t="n">
        <v>1201</v>
      </c>
      <c r="H1985" s="92" t="n">
        <v>2476000</v>
      </c>
      <c r="I1985" s="91" t="inlineStr">
        <is>
          <t>9월 업무 위탁 수수료 - J콜센터</t>
        </is>
      </c>
      <c r="J1985" s="91" t="inlineStr">
        <is>
          <t>V10015</t>
        </is>
      </c>
      <c r="K1985" s="91" t="inlineStr">
        <is>
          <t>J콜센터</t>
        </is>
      </c>
      <c r="M1985" s="9">
        <f>IF($A1985="","",VALUE($A1985&amp;"")*12+VALUE($B1985&amp;""))</f>
        <v/>
      </c>
      <c r="N1985" s="63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3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3">
        <f>IF($A1985="","",IF(COUNTIF(변동분석!$E$7:$E$506,O1985)&gt;0,"Y","N"))</f>
        <v/>
      </c>
      <c r="W1985" s="63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3">
        <f>IF($A1985="","",IFERROR(INDEX(계정매핑!$E$5:$E$504,MATCH($F1985&amp;"",계정매핑!$A$5:$A$504,0))&amp;"","공통비"))</f>
        <v/>
      </c>
      <c r="AF1985" s="63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45925</v>
      </c>
      <c r="E1986" s="91" t="inlineStr">
        <is>
          <t>KR</t>
        </is>
      </c>
      <c r="F1986" s="91" t="n">
        <v>62101000</v>
      </c>
      <c r="G1986" s="91" t="n">
        <v>1101</v>
      </c>
      <c r="H1986" s="92" t="n">
        <v>391000</v>
      </c>
      <c r="I1986" s="91" t="inlineStr">
        <is>
          <t>9월 국내출장 - (법인카드)</t>
        </is>
      </c>
      <c r="J1986" s="91" t="inlineStr">
        <is>
          <t>V10009</t>
        </is>
      </c>
      <c r="K1986" s="91" t="inlineStr">
        <is>
          <t>(법인카드)</t>
        </is>
      </c>
      <c r="M1986" s="9">
        <f>IF($A1986="","",VALUE($A1986&amp;"")*12+VALUE($B1986&amp;""))</f>
        <v/>
      </c>
      <c r="N1986" s="63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3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3">
        <f>IF($A1986="","",IF(COUNTIF(변동분석!$E$7:$E$506,O1986)&gt;0,"Y","N"))</f>
        <v/>
      </c>
      <c r="W1986" s="63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3">
        <f>IF($A1986="","",IFERROR(INDEX(계정매핑!$E$5:$E$504,MATCH($F1986&amp;"",계정매핑!$A$5:$A$504,0))&amp;"","공통비"))</f>
        <v/>
      </c>
      <c r="AF1986" s="63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45925</v>
      </c>
      <c r="E1987" s="91" t="inlineStr">
        <is>
          <t>KR</t>
        </is>
      </c>
      <c r="F1987" s="91" t="n">
        <v>62102000</v>
      </c>
      <c r="G1987" s="91" t="n">
        <v>1101</v>
      </c>
      <c r="H1987" s="92" t="n">
        <v>171000</v>
      </c>
      <c r="I1987" s="91" t="inlineStr">
        <is>
          <t>9월 해외출장 - N호텔</t>
        </is>
      </c>
      <c r="J1987" s="91" t="inlineStr">
        <is>
          <t>V10008</t>
        </is>
      </c>
      <c r="K1987" s="91" t="inlineStr">
        <is>
          <t>N호텔</t>
        </is>
      </c>
      <c r="M1987" s="9">
        <f>IF($A1987="","",VALUE($A1987&amp;"")*12+VALUE($B1987&amp;""))</f>
        <v/>
      </c>
      <c r="N1987" s="63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3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3">
        <f>IF($A1987="","",IF(COUNTIF(변동분석!$E$7:$E$506,O1987)&gt;0,"Y","N"))</f>
        <v/>
      </c>
      <c r="W1987" s="63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3">
        <f>IF($A1987="","",IFERROR(INDEX(계정매핑!$E$5:$E$504,MATCH($F1987&amp;"",계정매핑!$A$5:$A$504,0))&amp;"","공통비"))</f>
        <v/>
      </c>
      <c r="AF1987" s="63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45925</v>
      </c>
      <c r="E1988" s="91" t="inlineStr">
        <is>
          <t>KR</t>
        </is>
      </c>
      <c r="F1988" s="91" t="n">
        <v>62102000</v>
      </c>
      <c r="G1988" s="91" t="n">
        <v>1951</v>
      </c>
      <c r="H1988" s="92" t="n">
        <v>83000</v>
      </c>
      <c r="I1988" s="91" t="inlineStr">
        <is>
          <t>9월 해외출장 - M항공</t>
        </is>
      </c>
      <c r="J1988" s="91" t="inlineStr">
        <is>
          <t>V10001</t>
        </is>
      </c>
      <c r="K1988" s="91" t="inlineStr">
        <is>
          <t>M항공</t>
        </is>
      </c>
      <c r="M1988" s="9">
        <f>IF($A1988="","",VALUE($A1988&amp;"")*12+VALUE($B1988&amp;""))</f>
        <v/>
      </c>
      <c r="N1988" s="63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3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3">
        <f>IF($A1988="","",IF(COUNTIF(변동분석!$E$7:$E$506,O1988)&gt;0,"Y","N"))</f>
        <v/>
      </c>
      <c r="W1988" s="63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3">
        <f>IF($A1988="","",IFERROR(INDEX(계정매핑!$E$5:$E$504,MATCH($F1988&amp;"",계정매핑!$A$5:$A$504,0))&amp;"","공통비"))</f>
        <v/>
      </c>
      <c r="AF1988" s="63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45925</v>
      </c>
      <c r="E1989" s="91" t="inlineStr">
        <is>
          <t>KR</t>
        </is>
      </c>
      <c r="F1989" s="91" t="n">
        <v>62301000</v>
      </c>
      <c r="G1989" s="91" t="n">
        <v>1101</v>
      </c>
      <c r="H1989" s="92" t="n">
        <v>183000</v>
      </c>
      <c r="I1989" s="91" t="inlineStr">
        <is>
          <t>9월 소모품 구입 - Q오피스</t>
        </is>
      </c>
      <c r="J1989" s="91" t="inlineStr">
        <is>
          <t>V10003</t>
        </is>
      </c>
      <c r="K1989" s="91" t="inlineStr">
        <is>
          <t>Q오피스</t>
        </is>
      </c>
      <c r="M1989" s="9">
        <f>IF($A1989="","",VALUE($A1989&amp;"")*12+VALUE($B1989&amp;""))</f>
        <v/>
      </c>
      <c r="N1989" s="63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3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3">
        <f>IF($A1989="","",IF(COUNTIF(변동분석!$E$7:$E$506,O1989)&gt;0,"Y","N"))</f>
        <v/>
      </c>
      <c r="W1989" s="63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3">
        <f>IF($A1989="","",IFERROR(INDEX(계정매핑!$E$5:$E$504,MATCH($F1989&amp;"",계정매핑!$A$5:$A$504,0))&amp;"","공통비"))</f>
        <v/>
      </c>
      <c r="AF1989" s="63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45925</v>
      </c>
      <c r="E1990" s="91" t="inlineStr">
        <is>
          <t>KR</t>
        </is>
      </c>
      <c r="F1990" s="91" t="n">
        <v>62301000</v>
      </c>
      <c r="G1990" s="91" t="n">
        <v>1401</v>
      </c>
      <c r="H1990" s="92" t="n">
        <v>119000</v>
      </c>
      <c r="I1990" s="91" t="inlineStr">
        <is>
          <t>9월 소모품 구입 - Q오피스</t>
        </is>
      </c>
      <c r="J1990" s="91" t="inlineStr">
        <is>
          <t>V10003</t>
        </is>
      </c>
      <c r="K1990" s="91" t="inlineStr">
        <is>
          <t>Q오피스</t>
        </is>
      </c>
      <c r="M1990" s="9">
        <f>IF($A1990="","",VALUE($A1990&amp;"")*12+VALUE($B1990&amp;""))</f>
        <v/>
      </c>
      <c r="N1990" s="63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3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3">
        <f>IF($A1990="","",IF(COUNTIF(변동분석!$E$7:$E$506,O1990)&gt;0,"Y","N"))</f>
        <v/>
      </c>
      <c r="W1990" s="63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3">
        <f>IF($A1990="","",IFERROR(INDEX(계정매핑!$E$5:$E$504,MATCH($F1990&amp;"",계정매핑!$A$5:$A$504,0))&amp;"","공통비"))</f>
        <v/>
      </c>
      <c r="AF1990" s="63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45925</v>
      </c>
      <c r="E1991" s="91" t="inlineStr">
        <is>
          <t>KR</t>
        </is>
      </c>
      <c r="F1991" s="91" t="n">
        <v>62301000</v>
      </c>
      <c r="G1991" s="91" t="n">
        <v>1401</v>
      </c>
      <c r="H1991" s="92" t="n">
        <v>144000</v>
      </c>
      <c r="I1991" s="91" t="inlineStr">
        <is>
          <t>9월 소모품 구입 - R문구</t>
        </is>
      </c>
      <c r="J1991" s="91" t="inlineStr">
        <is>
          <t>V10021</t>
        </is>
      </c>
      <c r="K1991" s="91" t="inlineStr">
        <is>
          <t>R문구</t>
        </is>
      </c>
      <c r="M1991" s="9">
        <f>IF($A1991="","",VALUE($A1991&amp;"")*12+VALUE($B1991&amp;""))</f>
        <v/>
      </c>
      <c r="N1991" s="63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3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3">
        <f>IF($A1991="","",IF(COUNTIF(변동분석!$E$7:$E$506,O1991)&gt;0,"Y","N"))</f>
        <v/>
      </c>
      <c r="W1991" s="63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3">
        <f>IF($A1991="","",IFERROR(INDEX(계정매핑!$E$5:$E$504,MATCH($F1991&amp;"",계정매핑!$A$5:$A$504,0))&amp;"","공통비"))</f>
        <v/>
      </c>
      <c r="AF1991" s="63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45925</v>
      </c>
      <c r="E1992" s="91" t="inlineStr">
        <is>
          <t>KR</t>
        </is>
      </c>
      <c r="F1992" s="91" t="n">
        <v>62401000</v>
      </c>
      <c r="G1992" s="91" t="n">
        <v>1801</v>
      </c>
      <c r="H1992" s="92" t="n">
        <v>2567000</v>
      </c>
      <c r="I1992" s="91" t="inlineStr">
        <is>
          <t>9월 인쇄물 제작 - S출판</t>
        </is>
      </c>
      <c r="J1992" s="91" t="inlineStr">
        <is>
          <t>V10014</t>
        </is>
      </c>
      <c r="K1992" s="91" t="inlineStr">
        <is>
          <t>S출판</t>
        </is>
      </c>
      <c r="M1992" s="9">
        <f>IF($A1992="","",VALUE($A1992&amp;"")*12+VALUE($B1992&amp;""))</f>
        <v/>
      </c>
      <c r="N1992" s="63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3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3">
        <f>IF($A1992="","",IF(COUNTIF(변동분석!$E$7:$E$506,O1992)&gt;0,"Y","N"))</f>
        <v/>
      </c>
      <c r="W1992" s="63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3">
        <f>IF($A1992="","",IFERROR(INDEX(계정매핑!$E$5:$E$504,MATCH($F1992&amp;"",계정매핑!$A$5:$A$504,0))&amp;"","공통비"))</f>
        <v/>
      </c>
      <c r="AF1992" s="63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45925</v>
      </c>
      <c r="E1993" s="91" t="inlineStr">
        <is>
          <t>KR</t>
        </is>
      </c>
      <c r="F1993" s="91" t="n">
        <v>62501000</v>
      </c>
      <c r="G1993" s="91" t="n">
        <v>1401</v>
      </c>
      <c r="H1993" s="92" t="n">
        <v>253000</v>
      </c>
      <c r="I1993" s="91" t="inlineStr">
        <is>
          <t>9월 회의 다과 - T케이터링</t>
        </is>
      </c>
      <c r="J1993" s="91" t="inlineStr">
        <is>
          <t>V10005</t>
        </is>
      </c>
      <c r="K1993" s="91" t="inlineStr">
        <is>
          <t>T케이터링</t>
        </is>
      </c>
      <c r="M1993" s="9">
        <f>IF($A1993="","",VALUE($A1993&amp;"")*12+VALUE($B1993&amp;""))</f>
        <v/>
      </c>
      <c r="N1993" s="63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3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3">
        <f>IF($A1993="","",IF(COUNTIF(변동분석!$E$7:$E$506,O1993)&gt;0,"Y","N"))</f>
        <v/>
      </c>
      <c r="W1993" s="63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3">
        <f>IF($A1993="","",IFERROR(INDEX(계정매핑!$E$5:$E$504,MATCH($F1993&amp;"",계정매핑!$A$5:$A$504,0))&amp;"","공통비"))</f>
        <v/>
      </c>
      <c r="AF1993" s="63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45925</v>
      </c>
      <c r="E1994" s="91" t="inlineStr">
        <is>
          <t>KR</t>
        </is>
      </c>
      <c r="F1994" s="91" t="n">
        <v>62901000</v>
      </c>
      <c r="G1994" s="91" t="n">
        <v>1201</v>
      </c>
      <c r="H1994" s="92" t="n">
        <v>5651000</v>
      </c>
      <c r="I1994" s="91" t="inlineStr">
        <is>
          <t>9월 자문 수수료 - W컨설팅</t>
        </is>
      </c>
      <c r="J1994" s="91" t="inlineStr">
        <is>
          <t>V10006</t>
        </is>
      </c>
      <c r="K1994" s="91" t="inlineStr">
        <is>
          <t>W컨설팅</t>
        </is>
      </c>
      <c r="M1994" s="9">
        <f>IF($A1994="","",VALUE($A1994&amp;"")*12+VALUE($B1994&amp;""))</f>
        <v/>
      </c>
      <c r="N1994" s="63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3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3">
        <f>IF($A1994="","",IF(COUNTIF(변동분석!$E$7:$E$506,O1994)&gt;0,"Y","N"))</f>
        <v/>
      </c>
      <c r="W1994" s="63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3">
        <f>IF($A1994="","",IFERROR(INDEX(계정매핑!$E$5:$E$504,MATCH($F1994&amp;"",계정매핑!$A$5:$A$504,0))&amp;"","공통비"))</f>
        <v/>
      </c>
      <c r="AF1994" s="63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45925</v>
      </c>
      <c r="E1995" s="91" t="inlineStr">
        <is>
          <t>KR</t>
        </is>
      </c>
      <c r="F1995" s="91" t="n">
        <v>63002000</v>
      </c>
      <c r="G1995" s="91" t="n">
        <v>1701</v>
      </c>
      <c r="H1995" s="92" t="n">
        <v>70000000</v>
      </c>
      <c r="I1995" s="91" t="inlineStr">
        <is>
          <t>9월 클라우드 사용료 - C클라우드</t>
        </is>
      </c>
      <c r="J1995" s="91" t="inlineStr">
        <is>
          <t>V10025</t>
        </is>
      </c>
      <c r="K1995" s="91" t="inlineStr">
        <is>
          <t>C클라우드</t>
        </is>
      </c>
      <c r="M1995" s="9">
        <f>IF($A1995="","",VALUE($A1995&amp;"")*12+VALUE($B1995&amp;""))</f>
        <v/>
      </c>
      <c r="N1995" s="63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3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3">
        <f>IF($A1995="","",IF(COUNTIF(변동분석!$E$7:$E$506,O1995)&gt;0,"Y","N"))</f>
        <v/>
      </c>
      <c r="W1995" s="63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3">
        <f>IF($A1995="","",IFERROR(INDEX(계정매핑!$E$5:$E$504,MATCH($F1995&amp;"",계정매핑!$A$5:$A$504,0))&amp;"","공통비"))</f>
        <v/>
      </c>
      <c r="AF1995" s="63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45925</v>
      </c>
      <c r="E1996" s="91" t="inlineStr">
        <is>
          <t>KR</t>
        </is>
      </c>
      <c r="F1996" s="91" t="n">
        <v>63101000</v>
      </c>
      <c r="G1996" s="91" t="n">
        <v>1602</v>
      </c>
      <c r="H1996" s="92" t="n">
        <v>6471000</v>
      </c>
      <c r="I1996" s="91" t="inlineStr">
        <is>
          <t>9월 사무실 임차료 - AA빌딩</t>
        </is>
      </c>
      <c r="J1996" s="91" t="inlineStr">
        <is>
          <t>V10007</t>
        </is>
      </c>
      <c r="K1996" s="91" t="inlineStr">
        <is>
          <t>AA빌딩</t>
        </is>
      </c>
      <c r="M1996" s="9">
        <f>IF($A1996="","",VALUE($A1996&amp;"")*12+VALUE($B1996&amp;""))</f>
        <v/>
      </c>
      <c r="N1996" s="63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3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3">
        <f>IF($A1996="","",IF(COUNTIF(변동분석!$E$7:$E$506,O1996)&gt;0,"Y","N"))</f>
        <v/>
      </c>
      <c r="W1996" s="63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3">
        <f>IF($A1996="","",IFERROR(INDEX(계정매핑!$E$5:$E$504,MATCH($F1996&amp;"",계정매핑!$A$5:$A$504,0))&amp;"","공통비"))</f>
        <v/>
      </c>
      <c r="AF1996" s="63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45925</v>
      </c>
      <c r="E1997" s="91" t="inlineStr">
        <is>
          <t>KR</t>
        </is>
      </c>
      <c r="F1997" s="91" t="n">
        <v>63501000</v>
      </c>
      <c r="G1997" s="91" t="n">
        <v>1901</v>
      </c>
      <c r="H1997" s="92" t="n">
        <v>473492000</v>
      </c>
      <c r="I1997" s="91" t="inlineStr">
        <is>
          <t>9월 모집수수료 - BB에셋</t>
        </is>
      </c>
      <c r="J1997" s="91" t="inlineStr">
        <is>
          <t>V10012</t>
        </is>
      </c>
      <c r="K1997" s="91" t="inlineStr">
        <is>
          <t>BB에셋</t>
        </is>
      </c>
      <c r="M1997" s="9">
        <f>IF($A1997="","",VALUE($A1997&amp;"")*12+VALUE($B1997&amp;""))</f>
        <v/>
      </c>
      <c r="N1997" s="63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3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3">
        <f>IF($A1997="","",IF(COUNTIF(변동분석!$E$7:$E$506,O1997)&gt;0,"Y","N"))</f>
        <v/>
      </c>
      <c r="W1997" s="63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3">
        <f>IF($A1997="","",IFERROR(INDEX(계정매핑!$E$5:$E$504,MATCH($F1997&amp;"",계정매핑!$A$5:$A$504,0))&amp;"","공통비"))</f>
        <v/>
      </c>
      <c r="AF1997" s="63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45925</v>
      </c>
      <c r="E1998" s="91" t="inlineStr">
        <is>
          <t>KR</t>
        </is>
      </c>
      <c r="F1998" s="91" t="n">
        <v>63502000</v>
      </c>
      <c r="G1998" s="91" t="n">
        <v>1901</v>
      </c>
      <c r="H1998" s="92" t="n">
        <v>125509000</v>
      </c>
      <c r="I1998" s="91" t="inlineStr">
        <is>
          <t>9월 유지수수료 - (전속설계사)</t>
        </is>
      </c>
      <c r="J1998" s="91" t="inlineStr">
        <is>
          <t>V10020</t>
        </is>
      </c>
      <c r="K1998" s="91" t="inlineStr">
        <is>
          <t>(전속설계사)</t>
        </is>
      </c>
      <c r="M1998" s="9">
        <f>IF($A1998="","",VALUE($A1998&amp;"")*12+VALUE($B1998&amp;""))</f>
        <v/>
      </c>
      <c r="N1998" s="63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3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3">
        <f>IF($A1998="","",IF(COUNTIF(변동분석!$E$7:$E$506,O1998)&gt;0,"Y","N"))</f>
        <v/>
      </c>
      <c r="W1998" s="63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3">
        <f>IF($A1998="","",IFERROR(INDEX(계정매핑!$E$5:$E$504,MATCH($F1998&amp;"",계정매핑!$A$5:$A$504,0))&amp;"","공통비"))</f>
        <v/>
      </c>
      <c r="AF1998" s="63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45926</v>
      </c>
      <c r="E1999" s="91" t="inlineStr">
        <is>
          <t>KR</t>
        </is>
      </c>
      <c r="F1999" s="91" t="n">
        <v>62101000</v>
      </c>
      <c r="G1999" s="91" t="n">
        <v>1201</v>
      </c>
      <c r="H1999" s="92" t="n">
        <v>256000</v>
      </c>
      <c r="I1999" s="91" t="inlineStr">
        <is>
          <t>9월 국내출장 - (법인카드)</t>
        </is>
      </c>
      <c r="J1999" s="91" t="inlineStr">
        <is>
          <t>V10009</t>
        </is>
      </c>
      <c r="K1999" s="91" t="inlineStr">
        <is>
          <t>(법인카드)</t>
        </is>
      </c>
      <c r="M1999" s="9">
        <f>IF($A1999="","",VALUE($A1999&amp;"")*12+VALUE($B1999&amp;""))</f>
        <v/>
      </c>
      <c r="N1999" s="63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3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3">
        <f>IF($A1999="","",IF(COUNTIF(변동분석!$E$7:$E$506,O1999)&gt;0,"Y","N"))</f>
        <v/>
      </c>
      <c r="W1999" s="63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3">
        <f>IF($A1999="","",IFERROR(INDEX(계정매핑!$E$5:$E$504,MATCH($F1999&amp;"",계정매핑!$A$5:$A$504,0))&amp;"","공통비"))</f>
        <v/>
      </c>
      <c r="AF1999" s="63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45926</v>
      </c>
      <c r="E2000" s="91" t="inlineStr">
        <is>
          <t>KR</t>
        </is>
      </c>
      <c r="F2000" s="91" t="n">
        <v>62102000</v>
      </c>
      <c r="G2000" s="91" t="n">
        <v>1502</v>
      </c>
      <c r="H2000" s="92" t="n">
        <v>215000</v>
      </c>
      <c r="I2000" s="91" t="inlineStr">
        <is>
          <t>9월 해외출장 - M항공</t>
        </is>
      </c>
      <c r="J2000" s="91" t="inlineStr">
        <is>
          <t>V10001</t>
        </is>
      </c>
      <c r="K2000" s="91" t="inlineStr">
        <is>
          <t>M항공</t>
        </is>
      </c>
      <c r="M2000" s="9">
        <f>IF($A2000="","",VALUE($A2000&amp;"")*12+VALUE($B2000&amp;""))</f>
        <v/>
      </c>
      <c r="N2000" s="63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3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3">
        <f>IF($A2000="","",IF(COUNTIF(변동분석!$E$7:$E$506,O2000)&gt;0,"Y","N"))</f>
        <v/>
      </c>
      <c r="W2000" s="63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3">
        <f>IF($A2000="","",IFERROR(INDEX(계정매핑!$E$5:$E$504,MATCH($F2000&amp;"",계정매핑!$A$5:$A$504,0))&amp;"","공통비"))</f>
        <v/>
      </c>
      <c r="AF2000" s="63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45926</v>
      </c>
      <c r="E2001" s="91" t="inlineStr">
        <is>
          <t>KR</t>
        </is>
      </c>
      <c r="F2001" s="91" t="n">
        <v>62201000</v>
      </c>
      <c r="G2001" s="91" t="n">
        <v>1301</v>
      </c>
      <c r="H2001" s="92" t="n">
        <v>229000</v>
      </c>
      <c r="I2001" s="91" t="inlineStr">
        <is>
          <t>9월 통신요금 - P통신</t>
        </is>
      </c>
      <c r="J2001" s="91" t="inlineStr">
        <is>
          <t>V10013</t>
        </is>
      </c>
      <c r="K2001" s="91" t="inlineStr">
        <is>
          <t>P통신</t>
        </is>
      </c>
      <c r="M2001" s="9">
        <f>IF($A2001="","",VALUE($A2001&amp;"")*12+VALUE($B2001&amp;""))</f>
        <v/>
      </c>
      <c r="N2001" s="63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3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3">
        <f>IF($A2001="","",IF(COUNTIF(변동분석!$E$7:$E$506,O2001)&gt;0,"Y","N"))</f>
        <v/>
      </c>
      <c r="W2001" s="63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3">
        <f>IF($A2001="","",IFERROR(INDEX(계정매핑!$E$5:$E$504,MATCH($F2001&amp;"",계정매핑!$A$5:$A$504,0))&amp;"","공통비"))</f>
        <v/>
      </c>
      <c r="AF2001" s="63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45926</v>
      </c>
      <c r="E2002" s="91" t="inlineStr">
        <is>
          <t>KR</t>
        </is>
      </c>
      <c r="F2002" s="91" t="n">
        <v>62201000</v>
      </c>
      <c r="G2002" s="91" t="n">
        <v>1401</v>
      </c>
      <c r="H2002" s="92" t="n">
        <v>153000</v>
      </c>
      <c r="I2002" s="91" t="inlineStr">
        <is>
          <t>9월 통신요금 - O텔레콤</t>
        </is>
      </c>
      <c r="J2002" s="91" t="inlineStr">
        <is>
          <t>V10002</t>
        </is>
      </c>
      <c r="K2002" s="91" t="inlineStr">
        <is>
          <t>O텔레콤</t>
        </is>
      </c>
      <c r="M2002" s="9">
        <f>IF($A2002="","",VALUE($A2002&amp;"")*12+VALUE($B2002&amp;""))</f>
        <v/>
      </c>
      <c r="N2002" s="63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3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3">
        <f>IF($A2002="","",IF(COUNTIF(변동분석!$E$7:$E$506,O2002)&gt;0,"Y","N"))</f>
        <v/>
      </c>
      <c r="W2002" s="63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3">
        <f>IF($A2002="","",IFERROR(INDEX(계정매핑!$E$5:$E$504,MATCH($F2002&amp;"",계정매핑!$A$5:$A$504,0))&amp;"","공통비"))</f>
        <v/>
      </c>
      <c r="AF2002" s="63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45926</v>
      </c>
      <c r="E2003" s="91" t="inlineStr">
        <is>
          <t>KR</t>
        </is>
      </c>
      <c r="F2003" s="91" t="n">
        <v>62201000</v>
      </c>
      <c r="G2003" s="91" t="n">
        <v>1501</v>
      </c>
      <c r="H2003" s="92" t="n">
        <v>307000</v>
      </c>
      <c r="I2003" s="91" t="inlineStr">
        <is>
          <t>9월 통신요금 - O텔레콤</t>
        </is>
      </c>
      <c r="J2003" s="91" t="inlineStr">
        <is>
          <t>V10002</t>
        </is>
      </c>
      <c r="K2003" s="91" t="inlineStr">
        <is>
          <t>O텔레콤</t>
        </is>
      </c>
      <c r="M2003" s="9">
        <f>IF($A2003="","",VALUE($A2003&amp;"")*12+VALUE($B2003&amp;""))</f>
        <v/>
      </c>
      <c r="N2003" s="63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3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3">
        <f>IF($A2003="","",IF(COUNTIF(변동분석!$E$7:$E$506,O2003)&gt;0,"Y","N"))</f>
        <v/>
      </c>
      <c r="W2003" s="63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3">
        <f>IF($A2003="","",IFERROR(INDEX(계정매핑!$E$5:$E$504,MATCH($F2003&amp;"",계정매핑!$A$5:$A$504,0))&amp;"","공통비"))</f>
        <v/>
      </c>
      <c r="AF2003" s="63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45926</v>
      </c>
      <c r="E2004" s="91" t="inlineStr">
        <is>
          <t>KR</t>
        </is>
      </c>
      <c r="F2004" s="91" t="n">
        <v>62301000</v>
      </c>
      <c r="G2004" s="91" t="n">
        <v>1501</v>
      </c>
      <c r="H2004" s="92" t="n">
        <v>302000</v>
      </c>
      <c r="I2004" s="91" t="inlineStr">
        <is>
          <t>9월 소모품 구입 - R문구</t>
        </is>
      </c>
      <c r="J2004" s="91" t="inlineStr">
        <is>
          <t>V10021</t>
        </is>
      </c>
      <c r="K2004" s="91" t="inlineStr">
        <is>
          <t>R문구</t>
        </is>
      </c>
      <c r="M2004" s="9">
        <f>IF($A2004="","",VALUE($A2004&amp;"")*12+VALUE($B2004&amp;""))</f>
        <v/>
      </c>
      <c r="N2004" s="63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3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3">
        <f>IF($A2004="","",IF(COUNTIF(변동분석!$E$7:$E$506,O2004)&gt;0,"Y","N"))</f>
        <v/>
      </c>
      <c r="W2004" s="63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3">
        <f>IF($A2004="","",IFERROR(INDEX(계정매핑!$E$5:$E$504,MATCH($F2004&amp;"",계정매핑!$A$5:$A$504,0))&amp;"","공통비"))</f>
        <v/>
      </c>
      <c r="AF2004" s="63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45926</v>
      </c>
      <c r="E2005" s="91" t="inlineStr">
        <is>
          <t>KR</t>
        </is>
      </c>
      <c r="F2005" s="91" t="n">
        <v>62301000</v>
      </c>
      <c r="G2005" s="91" t="n">
        <v>1701</v>
      </c>
      <c r="H2005" s="92" t="n">
        <v>300000</v>
      </c>
      <c r="I2005" s="91" t="inlineStr">
        <is>
          <t>9월 소모품 구입 - R문구</t>
        </is>
      </c>
      <c r="J2005" s="91" t="inlineStr">
        <is>
          <t>V10021</t>
        </is>
      </c>
      <c r="K2005" s="91" t="inlineStr">
        <is>
          <t>R문구</t>
        </is>
      </c>
      <c r="M2005" s="9">
        <f>IF($A2005="","",VALUE($A2005&amp;"")*12+VALUE($B2005&amp;""))</f>
        <v/>
      </c>
      <c r="N2005" s="63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3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3">
        <f>IF($A2005="","",IF(COUNTIF(변동분석!$E$7:$E$506,O2005)&gt;0,"Y","N"))</f>
        <v/>
      </c>
      <c r="W2005" s="63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3">
        <f>IF($A2005="","",IFERROR(INDEX(계정매핑!$E$5:$E$504,MATCH($F2005&amp;"",계정매핑!$A$5:$A$504,0))&amp;"","공통비"))</f>
        <v/>
      </c>
      <c r="AF2005" s="63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45926</v>
      </c>
      <c r="E2006" s="91" t="inlineStr">
        <is>
          <t>KR</t>
        </is>
      </c>
      <c r="F2006" s="91" t="n">
        <v>62401000</v>
      </c>
      <c r="G2006" s="91" t="n">
        <v>1501</v>
      </c>
      <c r="H2006" s="92" t="n">
        <v>1388000</v>
      </c>
      <c r="I2006" s="91" t="inlineStr">
        <is>
          <t>9월 인쇄물 제작 - G인쇄</t>
        </is>
      </c>
      <c r="J2006" s="91" t="inlineStr">
        <is>
          <t>V10004</t>
        </is>
      </c>
      <c r="K2006" s="91" t="inlineStr">
        <is>
          <t>G인쇄</t>
        </is>
      </c>
      <c r="M2006" s="9">
        <f>IF($A2006="","",VALUE($A2006&amp;"")*12+VALUE($B2006&amp;""))</f>
        <v/>
      </c>
      <c r="N2006" s="63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3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3">
        <f>IF($A2006="","",IF(COUNTIF(변동분석!$E$7:$E$506,O2006)&gt;0,"Y","N"))</f>
        <v/>
      </c>
      <c r="W2006" s="63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3">
        <f>IF($A2006="","",IFERROR(INDEX(계정매핑!$E$5:$E$504,MATCH($F2006&amp;"",계정매핑!$A$5:$A$504,0))&amp;"","공통비"))</f>
        <v/>
      </c>
      <c r="AF2006" s="63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45926</v>
      </c>
      <c r="E2007" s="91" t="inlineStr">
        <is>
          <t>KR</t>
        </is>
      </c>
      <c r="F2007" s="91" t="n">
        <v>62801000</v>
      </c>
      <c r="G2007" s="91" t="n">
        <v>1301</v>
      </c>
      <c r="H2007" s="92" t="n">
        <v>5123000</v>
      </c>
      <c r="I2007" s="91" t="inlineStr">
        <is>
          <t>9월 사내교육 - (사내강사료)</t>
        </is>
      </c>
      <c r="J2007" s="91" t="inlineStr">
        <is>
          <t>V10023</t>
        </is>
      </c>
      <c r="K2007" s="91" t="inlineStr">
        <is>
          <t>(사내강사료)</t>
        </is>
      </c>
      <c r="M2007" s="9">
        <f>IF($A2007="","",VALUE($A2007&amp;"")*12+VALUE($B2007&amp;""))</f>
        <v/>
      </c>
      <c r="N2007" s="63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3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3">
        <f>IF($A2007="","",IF(COUNTIF(변동분석!$E$7:$E$506,O2007)&gt;0,"Y","N"))</f>
        <v/>
      </c>
      <c r="W2007" s="63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3">
        <f>IF($A2007="","",IFERROR(INDEX(계정매핑!$E$5:$E$504,MATCH($F2007&amp;"",계정매핑!$A$5:$A$504,0))&amp;"","공통비"))</f>
        <v/>
      </c>
      <c r="AF2007" s="63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45926</v>
      </c>
      <c r="E2008" s="91" t="inlineStr">
        <is>
          <t>KR</t>
        </is>
      </c>
      <c r="F2008" s="91" t="n">
        <v>62901000</v>
      </c>
      <c r="G2008" s="91" t="n">
        <v>1951</v>
      </c>
      <c r="H2008" s="92" t="n">
        <v>7514000</v>
      </c>
      <c r="I2008" s="91" t="inlineStr">
        <is>
          <t>9월 자문 수수료 - W컨설팅</t>
        </is>
      </c>
      <c r="J2008" s="91" t="inlineStr">
        <is>
          <t>V10006</t>
        </is>
      </c>
      <c r="K2008" s="91" t="inlineStr">
        <is>
          <t>W컨설팅</t>
        </is>
      </c>
      <c r="M2008" s="9">
        <f>IF($A2008="","",VALUE($A2008&amp;"")*12+VALUE($B2008&amp;""))</f>
        <v/>
      </c>
      <c r="N2008" s="63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3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3">
        <f>IF($A2008="","",IF(COUNTIF(변동분석!$E$7:$E$506,O2008)&gt;0,"Y","N"))</f>
        <v/>
      </c>
      <c r="W2008" s="63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3">
        <f>IF($A2008="","",IFERROR(INDEX(계정매핑!$E$5:$E$504,MATCH($F2008&amp;"",계정매핑!$A$5:$A$504,0))&amp;"","공통비"))</f>
        <v/>
      </c>
      <c r="AF2008" s="63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45926</v>
      </c>
      <c r="E2009" s="91" t="inlineStr">
        <is>
          <t>KR</t>
        </is>
      </c>
      <c r="F2009" s="91" t="n">
        <v>63201000</v>
      </c>
      <c r="G2009" s="91" t="n">
        <v>1602</v>
      </c>
      <c r="H2009" s="92" t="n">
        <v>1783000</v>
      </c>
      <c r="I2009" s="91" t="inlineStr">
        <is>
          <t>9월 차량 유지 - H에너지</t>
        </is>
      </c>
      <c r="J2009" s="91" t="inlineStr">
        <is>
          <t>V10029</t>
        </is>
      </c>
      <c r="K2009" s="91" t="inlineStr">
        <is>
          <t>H에너지</t>
        </is>
      </c>
      <c r="M2009" s="9">
        <f>IF($A2009="","",VALUE($A2009&amp;"")*12+VALUE($B2009&amp;""))</f>
        <v/>
      </c>
      <c r="N2009" s="63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3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3">
        <f>IF($A2009="","",IF(COUNTIF(변동분석!$E$7:$E$506,O2009)&gt;0,"Y","N"))</f>
        <v/>
      </c>
      <c r="W2009" s="63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3">
        <f>IF($A2009="","",IFERROR(INDEX(계정매핑!$E$5:$E$504,MATCH($F2009&amp;"",계정매핑!$A$5:$A$504,0))&amp;"","공통비"))</f>
        <v/>
      </c>
      <c r="AF2009" s="63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45927</v>
      </c>
      <c r="E2010" s="91" t="inlineStr">
        <is>
          <t>KR</t>
        </is>
      </c>
      <c r="F2010" s="91" t="n">
        <v>62101000</v>
      </c>
      <c r="G2010" s="91" t="n">
        <v>1201</v>
      </c>
      <c r="H2010" s="92" t="n">
        <v>135000</v>
      </c>
      <c r="I2010" s="91" t="inlineStr">
        <is>
          <t>9월 국내출장 - M항공</t>
        </is>
      </c>
      <c r="J2010" s="91" t="inlineStr">
        <is>
          <t>V10001</t>
        </is>
      </c>
      <c r="K2010" s="91" t="inlineStr">
        <is>
          <t>M항공</t>
        </is>
      </c>
      <c r="M2010" s="9">
        <f>IF($A2010="","",VALUE($A2010&amp;"")*12+VALUE($B2010&amp;""))</f>
        <v/>
      </c>
      <c r="N2010" s="63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3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3">
        <f>IF($A2010="","",IF(COUNTIF(변동분석!$E$7:$E$506,O2010)&gt;0,"Y","N"))</f>
        <v/>
      </c>
      <c r="W2010" s="63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3">
        <f>IF($A2010="","",IFERROR(INDEX(계정매핑!$E$5:$E$504,MATCH($F2010&amp;"",계정매핑!$A$5:$A$504,0))&amp;"","공통비"))</f>
        <v/>
      </c>
      <c r="AF2010" s="63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45927</v>
      </c>
      <c r="E2011" s="91" t="inlineStr">
        <is>
          <t>KR</t>
        </is>
      </c>
      <c r="F2011" s="91" t="n">
        <v>62101000</v>
      </c>
      <c r="G2011" s="91" t="n">
        <v>1801</v>
      </c>
      <c r="H2011" s="92" t="n">
        <v>118000</v>
      </c>
      <c r="I2011" s="91" t="inlineStr">
        <is>
          <t>9월 국내출장 - (법인카드)</t>
        </is>
      </c>
      <c r="J2011" s="91" t="inlineStr">
        <is>
          <t>V10009</t>
        </is>
      </c>
      <c r="K2011" s="91" t="inlineStr">
        <is>
          <t>(법인카드)</t>
        </is>
      </c>
      <c r="M2011" s="9">
        <f>IF($A2011="","",VALUE($A2011&amp;"")*12+VALUE($B2011&amp;""))</f>
        <v/>
      </c>
      <c r="N2011" s="63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3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3">
        <f>IF($A2011="","",IF(COUNTIF(변동분석!$E$7:$E$506,O2011)&gt;0,"Y","N"))</f>
        <v/>
      </c>
      <c r="W2011" s="63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3">
        <f>IF($A2011="","",IFERROR(INDEX(계정매핑!$E$5:$E$504,MATCH($F2011&amp;"",계정매핑!$A$5:$A$504,0))&amp;"","공통비"))</f>
        <v/>
      </c>
      <c r="AF2011" s="63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45927</v>
      </c>
      <c r="E2012" s="91" t="inlineStr">
        <is>
          <t>KR</t>
        </is>
      </c>
      <c r="F2012" s="91" t="n">
        <v>62301000</v>
      </c>
      <c r="G2012" s="91" t="n">
        <v>1201</v>
      </c>
      <c r="H2012" s="92" t="n">
        <v>147000</v>
      </c>
      <c r="I2012" s="91" t="inlineStr">
        <is>
          <t>9월 소모품 구입 - Q오피스</t>
        </is>
      </c>
      <c r="J2012" s="91" t="inlineStr">
        <is>
          <t>V10003</t>
        </is>
      </c>
      <c r="K2012" s="91" t="inlineStr">
        <is>
          <t>Q오피스</t>
        </is>
      </c>
      <c r="M2012" s="9">
        <f>IF($A2012="","",VALUE($A2012&amp;"")*12+VALUE($B2012&amp;""))</f>
        <v/>
      </c>
      <c r="N2012" s="63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3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3">
        <f>IF($A2012="","",IF(COUNTIF(변동분석!$E$7:$E$506,O2012)&gt;0,"Y","N"))</f>
        <v/>
      </c>
      <c r="W2012" s="63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3">
        <f>IF($A2012="","",IFERROR(INDEX(계정매핑!$E$5:$E$504,MATCH($F2012&amp;"",계정매핑!$A$5:$A$504,0))&amp;"","공통비"))</f>
        <v/>
      </c>
      <c r="AF2012" s="63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45927</v>
      </c>
      <c r="E2013" s="91" t="inlineStr">
        <is>
          <t>KR</t>
        </is>
      </c>
      <c r="F2013" s="91" t="n">
        <v>62301000</v>
      </c>
      <c r="G2013" s="91" t="n">
        <v>1301</v>
      </c>
      <c r="H2013" s="92" t="n">
        <v>179000</v>
      </c>
      <c r="I2013" s="91" t="inlineStr">
        <is>
          <t>9월 소모품 구입 - R문구</t>
        </is>
      </c>
      <c r="J2013" s="91" t="inlineStr">
        <is>
          <t>V10021</t>
        </is>
      </c>
      <c r="K2013" s="91" t="inlineStr">
        <is>
          <t>R문구</t>
        </is>
      </c>
      <c r="M2013" s="9">
        <f>IF($A2013="","",VALUE($A2013&amp;"")*12+VALUE($B2013&amp;""))</f>
        <v/>
      </c>
      <c r="N2013" s="63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3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3">
        <f>IF($A2013="","",IF(COUNTIF(변동분석!$E$7:$E$506,O2013)&gt;0,"Y","N"))</f>
        <v/>
      </c>
      <c r="W2013" s="63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3">
        <f>IF($A2013="","",IFERROR(INDEX(계정매핑!$E$5:$E$504,MATCH($F2013&amp;"",계정매핑!$A$5:$A$504,0))&amp;"","공통비"))</f>
        <v/>
      </c>
      <c r="AF2013" s="63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45927</v>
      </c>
      <c r="E2014" s="91" t="inlineStr">
        <is>
          <t>KR</t>
        </is>
      </c>
      <c r="F2014" s="91" t="n">
        <v>62901000</v>
      </c>
      <c r="G2014" s="91" t="n">
        <v>1401</v>
      </c>
      <c r="H2014" s="92" t="n">
        <v>5139000</v>
      </c>
      <c r="I2014" s="91" t="inlineStr">
        <is>
          <t>9월 자문 수수료 - W컨설팅</t>
        </is>
      </c>
      <c r="J2014" s="91" t="inlineStr">
        <is>
          <t>V10006</t>
        </is>
      </c>
      <c r="K2014" s="91" t="inlineStr">
        <is>
          <t>W컨설팅</t>
        </is>
      </c>
      <c r="M2014" s="9">
        <f>IF($A2014="","",VALUE($A2014&amp;"")*12+VALUE($B2014&amp;""))</f>
        <v/>
      </c>
      <c r="N2014" s="63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3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3">
        <f>IF($A2014="","",IF(COUNTIF(변동분석!$E$7:$E$506,O2014)&gt;0,"Y","N"))</f>
        <v/>
      </c>
      <c r="W2014" s="63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3">
        <f>IF($A2014="","",IFERROR(INDEX(계정매핑!$E$5:$E$504,MATCH($F2014&amp;"",계정매핑!$A$5:$A$504,0))&amp;"","공통비"))</f>
        <v/>
      </c>
      <c r="AF2014" s="63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10</v>
      </c>
      <c r="C2015" s="91" t="inlineStr">
        <is>
          <t>5100002011</t>
        </is>
      </c>
      <c r="D2015" s="94" t="n">
        <v>45932</v>
      </c>
      <c r="E2015" s="91" t="inlineStr">
        <is>
          <t>KR</t>
        </is>
      </c>
      <c r="F2015" s="91" t="n">
        <v>62101000</v>
      </c>
      <c r="G2015" s="91" t="n">
        <v>1951</v>
      </c>
      <c r="H2015" s="92" t="n">
        <v>374000</v>
      </c>
      <c r="I2015" s="91" t="inlineStr">
        <is>
          <t>10월 국내출장 - L여행사</t>
        </is>
      </c>
      <c r="J2015" s="91" t="inlineStr">
        <is>
          <t>V10017</t>
        </is>
      </c>
      <c r="K2015" s="91" t="inlineStr">
        <is>
          <t>L여행사</t>
        </is>
      </c>
      <c r="M2015" s="9">
        <f>IF($A2015="","",VALUE($A2015&amp;"")*12+VALUE($B2015&amp;""))</f>
        <v/>
      </c>
      <c r="N2015" s="63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3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3">
        <f>IF($A2015="","",IF(COUNTIF(변동분석!$E$7:$E$506,O2015)&gt;0,"Y","N"))</f>
        <v/>
      </c>
      <c r="W2015" s="63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3">
        <f>IF($A2015="","",IFERROR(INDEX(계정매핑!$E$5:$E$504,MATCH($F2015&amp;"",계정매핑!$A$5:$A$504,0))&amp;"","공통비"))</f>
        <v/>
      </c>
      <c r="AF2015" s="63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10</v>
      </c>
      <c r="C2016" s="91" t="inlineStr">
        <is>
          <t>5100002012</t>
        </is>
      </c>
      <c r="D2016" s="94" t="n">
        <v>45932</v>
      </c>
      <c r="E2016" s="91" t="inlineStr">
        <is>
          <t>KR</t>
        </is>
      </c>
      <c r="F2016" s="91" t="n">
        <v>62102000</v>
      </c>
      <c r="G2016" s="91" t="n">
        <v>1801</v>
      </c>
      <c r="H2016" s="92" t="n">
        <v>59000</v>
      </c>
      <c r="I2016" s="91" t="inlineStr">
        <is>
          <t>10월 해외출장 - N호텔</t>
        </is>
      </c>
      <c r="J2016" s="91" t="inlineStr">
        <is>
          <t>V10008</t>
        </is>
      </c>
      <c r="K2016" s="91" t="inlineStr">
        <is>
          <t>N호텔</t>
        </is>
      </c>
      <c r="M2016" s="9">
        <f>IF($A2016="","",VALUE($A2016&amp;"")*12+VALUE($B2016&amp;""))</f>
        <v/>
      </c>
      <c r="N2016" s="63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3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3">
        <f>IF($A2016="","",IF(COUNTIF(변동분석!$E$7:$E$506,O2016)&gt;0,"Y","N"))</f>
        <v/>
      </c>
      <c r="W2016" s="63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3">
        <f>IF($A2016="","",IFERROR(INDEX(계정매핑!$E$5:$E$504,MATCH($F2016&amp;"",계정매핑!$A$5:$A$504,0))&amp;"","공통비"))</f>
        <v/>
      </c>
      <c r="AF2016" s="63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10</v>
      </c>
      <c r="C2017" s="91" t="inlineStr">
        <is>
          <t>5100002013</t>
        </is>
      </c>
      <c r="D2017" s="94" t="n">
        <v>45932</v>
      </c>
      <c r="E2017" s="91" t="inlineStr">
        <is>
          <t>KR</t>
        </is>
      </c>
      <c r="F2017" s="91" t="n">
        <v>62201000</v>
      </c>
      <c r="G2017" s="91" t="n">
        <v>1301</v>
      </c>
      <c r="H2017" s="92" t="n">
        <v>124000</v>
      </c>
      <c r="I2017" s="91" t="inlineStr">
        <is>
          <t>10월 통신요금 - P통신</t>
        </is>
      </c>
      <c r="J2017" s="91" t="inlineStr">
        <is>
          <t>V10013</t>
        </is>
      </c>
      <c r="K2017" s="91" t="inlineStr">
        <is>
          <t>P통신</t>
        </is>
      </c>
      <c r="M2017" s="9">
        <f>IF($A2017="","",VALUE($A2017&amp;"")*12+VALUE($B2017&amp;""))</f>
        <v/>
      </c>
      <c r="N2017" s="63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3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3">
        <f>IF($A2017="","",IF(COUNTIF(변동분석!$E$7:$E$506,O2017)&gt;0,"Y","N"))</f>
        <v/>
      </c>
      <c r="W2017" s="63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3">
        <f>IF($A2017="","",IFERROR(INDEX(계정매핑!$E$5:$E$504,MATCH($F2017&amp;"",계정매핑!$A$5:$A$504,0))&amp;"","공통비"))</f>
        <v/>
      </c>
      <c r="AF2017" s="63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10</v>
      </c>
      <c r="C2018" s="91" t="inlineStr">
        <is>
          <t>5100002014</t>
        </is>
      </c>
      <c r="D2018" s="94" t="n">
        <v>45932</v>
      </c>
      <c r="E2018" s="91" t="inlineStr">
        <is>
          <t>KR</t>
        </is>
      </c>
      <c r="F2018" s="91" t="n">
        <v>62501000</v>
      </c>
      <c r="G2018" s="91" t="n">
        <v>1201</v>
      </c>
      <c r="H2018" s="92" t="n">
        <v>111000</v>
      </c>
      <c r="I2018" s="91" t="inlineStr">
        <is>
          <t>10월 회의 다과 - (법인카드)</t>
        </is>
      </c>
      <c r="J2018" s="91" t="inlineStr">
        <is>
          <t>V10009</t>
        </is>
      </c>
      <c r="K2018" s="91" t="inlineStr">
        <is>
          <t>(법인카드)</t>
        </is>
      </c>
      <c r="M2018" s="9">
        <f>IF($A2018="","",VALUE($A2018&amp;"")*12+VALUE($B2018&amp;""))</f>
        <v/>
      </c>
      <c r="N2018" s="63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3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3">
        <f>IF($A2018="","",IF(COUNTIF(변동분석!$E$7:$E$506,O2018)&gt;0,"Y","N"))</f>
        <v/>
      </c>
      <c r="W2018" s="63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3">
        <f>IF($A2018="","",IFERROR(INDEX(계정매핑!$E$5:$E$504,MATCH($F2018&amp;"",계정매핑!$A$5:$A$504,0))&amp;"","공통비"))</f>
        <v/>
      </c>
      <c r="AF2018" s="63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10</v>
      </c>
      <c r="C2019" s="91" t="inlineStr">
        <is>
          <t>5100002015</t>
        </is>
      </c>
      <c r="D2019" s="94" t="n">
        <v>45932</v>
      </c>
      <c r="E2019" s="91" t="inlineStr">
        <is>
          <t>KR</t>
        </is>
      </c>
      <c r="F2019" s="91" t="n">
        <v>62901000</v>
      </c>
      <c r="G2019" s="91" t="n">
        <v>1401</v>
      </c>
      <c r="H2019" s="92" t="n">
        <v>4866000</v>
      </c>
      <c r="I2019" s="91" t="inlineStr">
        <is>
          <t>10월 자문 수수료 - K회계법인</t>
        </is>
      </c>
      <c r="J2019" s="91" t="inlineStr">
        <is>
          <t>V10010</t>
        </is>
      </c>
      <c r="K2019" s="91" t="inlineStr">
        <is>
          <t>K회계법인</t>
        </is>
      </c>
      <c r="M2019" s="9">
        <f>IF($A2019="","",VALUE($A2019&amp;"")*12+VALUE($B2019&amp;""))</f>
        <v/>
      </c>
      <c r="N2019" s="63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3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3">
        <f>IF($A2019="","",IF(COUNTIF(변동분석!$E$7:$E$506,O2019)&gt;0,"Y","N"))</f>
        <v/>
      </c>
      <c r="W2019" s="63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3">
        <f>IF($A2019="","",IFERROR(INDEX(계정매핑!$E$5:$E$504,MATCH($F2019&amp;"",계정매핑!$A$5:$A$504,0))&amp;"","공통비"))</f>
        <v/>
      </c>
      <c r="AF2019" s="63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10</v>
      </c>
      <c r="C2020" s="91" t="inlineStr">
        <is>
          <t>5100002016</t>
        </is>
      </c>
      <c r="D2020" s="94" t="n">
        <v>45932</v>
      </c>
      <c r="E2020" s="91" t="inlineStr">
        <is>
          <t>KR</t>
        </is>
      </c>
      <c r="F2020" s="91" t="n">
        <v>62901000</v>
      </c>
      <c r="G2020" s="91" t="n">
        <v>1951</v>
      </c>
      <c r="H2020" s="92" t="n">
        <v>6113000</v>
      </c>
      <c r="I2020" s="91" t="inlineStr">
        <is>
          <t>10월 자문 수수료 - W컨설팅</t>
        </is>
      </c>
      <c r="J2020" s="91" t="inlineStr">
        <is>
          <t>V10006</t>
        </is>
      </c>
      <c r="K2020" s="91" t="inlineStr">
        <is>
          <t>W컨설팅</t>
        </is>
      </c>
      <c r="M2020" s="9">
        <f>IF($A2020="","",VALUE($A2020&amp;"")*12+VALUE($B2020&amp;""))</f>
        <v/>
      </c>
      <c r="N2020" s="63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3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3">
        <f>IF($A2020="","",IF(COUNTIF(변동분석!$E$7:$E$506,O2020)&gt;0,"Y","N"))</f>
        <v/>
      </c>
      <c r="W2020" s="63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3">
        <f>IF($A2020="","",IFERROR(INDEX(계정매핑!$E$5:$E$504,MATCH($F2020&amp;"",계정매핑!$A$5:$A$504,0))&amp;"","공통비"))</f>
        <v/>
      </c>
      <c r="AF2020" s="63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10</v>
      </c>
      <c r="C2021" s="91" t="inlineStr">
        <is>
          <t>5100002017</t>
        </is>
      </c>
      <c r="D2021" s="94" t="n">
        <v>45933</v>
      </c>
      <c r="E2021" s="91" t="inlineStr">
        <is>
          <t>KR</t>
        </is>
      </c>
      <c r="F2021" s="91" t="n">
        <v>62101000</v>
      </c>
      <c r="G2021" s="91" t="n">
        <v>1101</v>
      </c>
      <c r="H2021" s="92" t="n">
        <v>481000</v>
      </c>
      <c r="I2021" s="91" t="inlineStr">
        <is>
          <t>10월 국내출장 - M항공</t>
        </is>
      </c>
      <c r="J2021" s="91" t="inlineStr">
        <is>
          <t>V10001</t>
        </is>
      </c>
      <c r="K2021" s="91" t="inlineStr">
        <is>
          <t>M항공</t>
        </is>
      </c>
      <c r="M2021" s="9">
        <f>IF($A2021="","",VALUE($A2021&amp;"")*12+VALUE($B2021&amp;""))</f>
        <v/>
      </c>
      <c r="N2021" s="63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3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3">
        <f>IF($A2021="","",IF(COUNTIF(변동분석!$E$7:$E$506,O2021)&gt;0,"Y","N"))</f>
        <v/>
      </c>
      <c r="W2021" s="63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3">
        <f>IF($A2021="","",IFERROR(INDEX(계정매핑!$E$5:$E$504,MATCH($F2021&amp;"",계정매핑!$A$5:$A$504,0))&amp;"","공통비"))</f>
        <v/>
      </c>
      <c r="AF2021" s="63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10</v>
      </c>
      <c r="C2022" s="91" t="inlineStr">
        <is>
          <t>5100002018</t>
        </is>
      </c>
      <c r="D2022" s="94" t="n">
        <v>45933</v>
      </c>
      <c r="E2022" s="91" t="inlineStr">
        <is>
          <t>KR</t>
        </is>
      </c>
      <c r="F2022" s="91" t="n">
        <v>62102000</v>
      </c>
      <c r="G2022" s="91" t="n">
        <v>1401</v>
      </c>
      <c r="H2022" s="92" t="n">
        <v>86000</v>
      </c>
      <c r="I2022" s="91" t="inlineStr">
        <is>
          <t>10월 해외출장 - M항공</t>
        </is>
      </c>
      <c r="J2022" s="91" t="inlineStr">
        <is>
          <t>V10001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3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3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3">
        <f>IF($A2022="","",IF(COUNTIF(변동분석!$E$7:$E$506,O2022)&gt;0,"Y","N"))</f>
        <v/>
      </c>
      <c r="W2022" s="63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3">
        <f>IF($A2022="","",IFERROR(INDEX(계정매핑!$E$5:$E$504,MATCH($F2022&amp;"",계정매핑!$A$5:$A$504,0))&amp;"","공통비"))</f>
        <v/>
      </c>
      <c r="AF2022" s="63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10</v>
      </c>
      <c r="C2023" s="91" t="inlineStr">
        <is>
          <t>5100002019</t>
        </is>
      </c>
      <c r="D2023" s="94" t="n">
        <v>45933</v>
      </c>
      <c r="E2023" s="91" t="inlineStr">
        <is>
          <t>KR</t>
        </is>
      </c>
      <c r="F2023" s="91" t="n">
        <v>62301000</v>
      </c>
      <c r="G2023" s="91" t="n">
        <v>1201</v>
      </c>
      <c r="H2023" s="92" t="n">
        <v>152000</v>
      </c>
      <c r="I2023" s="91" t="inlineStr">
        <is>
          <t>10월 소모품 구입 - R문구</t>
        </is>
      </c>
      <c r="J2023" s="91" t="inlineStr">
        <is>
          <t>V10021</t>
        </is>
      </c>
      <c r="K2023" s="91" t="inlineStr">
        <is>
          <t>R문구</t>
        </is>
      </c>
      <c r="M2023" s="9">
        <f>IF($A2023="","",VALUE($A2023&amp;"")*12+VALUE($B2023&amp;""))</f>
        <v/>
      </c>
      <c r="N2023" s="63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3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3">
        <f>IF($A2023="","",IF(COUNTIF(변동분석!$E$7:$E$506,O2023)&gt;0,"Y","N"))</f>
        <v/>
      </c>
      <c r="W2023" s="63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3">
        <f>IF($A2023="","",IFERROR(INDEX(계정매핑!$E$5:$E$504,MATCH($F2023&amp;"",계정매핑!$A$5:$A$504,0))&amp;"","공통비"))</f>
        <v/>
      </c>
      <c r="AF2023" s="63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10</v>
      </c>
      <c r="C2024" s="91" t="inlineStr">
        <is>
          <t>5100002020</t>
        </is>
      </c>
      <c r="D2024" s="94" t="n">
        <v>45933</v>
      </c>
      <c r="E2024" s="91" t="inlineStr">
        <is>
          <t>KR</t>
        </is>
      </c>
      <c r="F2024" s="91" t="n">
        <v>62301000</v>
      </c>
      <c r="G2024" s="91" t="n">
        <v>1201</v>
      </c>
      <c r="H2024" s="92" t="n">
        <v>135000</v>
      </c>
      <c r="I2024" s="91" t="inlineStr">
        <is>
          <t>10월 소모품 구입 - R문구</t>
        </is>
      </c>
      <c r="J2024" s="91" t="inlineStr">
        <is>
          <t>V10021</t>
        </is>
      </c>
      <c r="K2024" s="91" t="inlineStr">
        <is>
          <t>R문구</t>
        </is>
      </c>
      <c r="M2024" s="9">
        <f>IF($A2024="","",VALUE($A2024&amp;"")*12+VALUE($B2024&amp;""))</f>
        <v/>
      </c>
      <c r="N2024" s="63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3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3">
        <f>IF($A2024="","",IF(COUNTIF(변동분석!$E$7:$E$506,O2024)&gt;0,"Y","N"))</f>
        <v/>
      </c>
      <c r="W2024" s="63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3">
        <f>IF($A2024="","",IFERROR(INDEX(계정매핑!$E$5:$E$504,MATCH($F2024&amp;"",계정매핑!$A$5:$A$504,0))&amp;"","공통비"))</f>
        <v/>
      </c>
      <c r="AF2024" s="63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10</v>
      </c>
      <c r="C2025" s="91" t="inlineStr">
        <is>
          <t>5100002021</t>
        </is>
      </c>
      <c r="D2025" s="94" t="n">
        <v>45933</v>
      </c>
      <c r="E2025" s="91" t="inlineStr">
        <is>
          <t>KR</t>
        </is>
      </c>
      <c r="F2025" s="91" t="n">
        <v>62401000</v>
      </c>
      <c r="G2025" s="91" t="n">
        <v>1801</v>
      </c>
      <c r="H2025" s="92" t="n">
        <v>3260000</v>
      </c>
      <c r="I2025" s="91" t="inlineStr">
        <is>
          <t>10월 인쇄물 제작 - G인쇄</t>
        </is>
      </c>
      <c r="J2025" s="91" t="inlineStr">
        <is>
          <t>V10004</t>
        </is>
      </c>
      <c r="K2025" s="91" t="inlineStr">
        <is>
          <t>G인쇄</t>
        </is>
      </c>
      <c r="M2025" s="9">
        <f>IF($A2025="","",VALUE($A2025&amp;"")*12+VALUE($B2025&amp;""))</f>
        <v/>
      </c>
      <c r="N2025" s="63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3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3">
        <f>IF($A2025="","",IF(COUNTIF(변동분석!$E$7:$E$506,O2025)&gt;0,"Y","N"))</f>
        <v/>
      </c>
      <c r="W2025" s="63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3">
        <f>IF($A2025="","",IFERROR(INDEX(계정매핑!$E$5:$E$504,MATCH($F2025&amp;"",계정매핑!$A$5:$A$504,0))&amp;"","공통비"))</f>
        <v/>
      </c>
      <c r="AF2025" s="63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10</v>
      </c>
      <c r="C2026" s="91" t="inlineStr">
        <is>
          <t>5100002022</t>
        </is>
      </c>
      <c r="D2026" s="94" t="n">
        <v>45933</v>
      </c>
      <c r="E2026" s="91" t="inlineStr">
        <is>
          <t>KR</t>
        </is>
      </c>
      <c r="F2026" s="91" t="n">
        <v>63201000</v>
      </c>
      <c r="G2026" s="91" t="n">
        <v>1602</v>
      </c>
      <c r="H2026" s="92" t="n">
        <v>1794000</v>
      </c>
      <c r="I2026" s="91" t="inlineStr">
        <is>
          <t>10월 차량 유지 - H에너지</t>
        </is>
      </c>
      <c r="J2026" s="91" t="inlineStr">
        <is>
          <t>V10029</t>
        </is>
      </c>
      <c r="K2026" s="91" t="inlineStr">
        <is>
          <t>H에너지</t>
        </is>
      </c>
      <c r="M2026" s="9">
        <f>IF($A2026="","",VALUE($A2026&amp;"")*12+VALUE($B2026&amp;""))</f>
        <v/>
      </c>
      <c r="N2026" s="63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3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3">
        <f>IF($A2026="","",IF(COUNTIF(변동분석!$E$7:$E$506,O2026)&gt;0,"Y","N"))</f>
        <v/>
      </c>
      <c r="W2026" s="63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3">
        <f>IF($A2026="","",IFERROR(INDEX(계정매핑!$E$5:$E$504,MATCH($F2026&amp;"",계정매핑!$A$5:$A$504,0))&amp;"","공통비"))</f>
        <v/>
      </c>
      <c r="AF2026" s="63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10</v>
      </c>
      <c r="C2027" s="91" t="inlineStr">
        <is>
          <t>5100002023</t>
        </is>
      </c>
      <c r="D2027" s="94" t="n">
        <v>45934</v>
      </c>
      <c r="E2027" s="91" t="inlineStr">
        <is>
          <t>KR</t>
        </is>
      </c>
      <c r="F2027" s="91" t="n">
        <v>62101000</v>
      </c>
      <c r="G2027" s="91" t="n">
        <v>1201</v>
      </c>
      <c r="H2027" s="92" t="n">
        <v>283000</v>
      </c>
      <c r="I2027" s="91" t="inlineStr">
        <is>
          <t>10월 국내출장 - (법인카드)</t>
        </is>
      </c>
      <c r="J2027" s="91" t="inlineStr">
        <is>
          <t>V10009</t>
        </is>
      </c>
      <c r="K2027" s="91" t="inlineStr">
        <is>
          <t>(법인카드)</t>
        </is>
      </c>
      <c r="M2027" s="9">
        <f>IF($A2027="","",VALUE($A2027&amp;"")*12+VALUE($B2027&amp;""))</f>
        <v/>
      </c>
      <c r="N2027" s="63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3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3">
        <f>IF($A2027="","",IF(COUNTIF(변동분석!$E$7:$E$506,O2027)&gt;0,"Y","N"))</f>
        <v/>
      </c>
      <c r="W2027" s="63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3">
        <f>IF($A2027="","",IFERROR(INDEX(계정매핑!$E$5:$E$504,MATCH($F2027&amp;"",계정매핑!$A$5:$A$504,0))&amp;"","공통비"))</f>
        <v/>
      </c>
      <c r="AF2027" s="63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10</v>
      </c>
      <c r="C2028" s="91" t="inlineStr">
        <is>
          <t>5100002024</t>
        </is>
      </c>
      <c r="D2028" s="94" t="n">
        <v>45934</v>
      </c>
      <c r="E2028" s="91" t="inlineStr">
        <is>
          <t>KR</t>
        </is>
      </c>
      <c r="F2028" s="91" t="n">
        <v>62101000</v>
      </c>
      <c r="G2028" s="91" t="n">
        <v>1601</v>
      </c>
      <c r="H2028" s="92" t="n">
        <v>1373000</v>
      </c>
      <c r="I2028" s="91" t="inlineStr">
        <is>
          <t>10월 국내출장 - (법인카드)</t>
        </is>
      </c>
      <c r="J2028" s="91" t="inlineStr">
        <is>
          <t>V10009</t>
        </is>
      </c>
      <c r="K2028" s="91" t="inlineStr">
        <is>
          <t>(법인카드)</t>
        </is>
      </c>
      <c r="M2028" s="9">
        <f>IF($A2028="","",VALUE($A2028&amp;"")*12+VALUE($B2028&amp;""))</f>
        <v/>
      </c>
      <c r="N2028" s="63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3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3">
        <f>IF($A2028="","",IF(COUNTIF(변동분석!$E$7:$E$506,O2028)&gt;0,"Y","N"))</f>
        <v/>
      </c>
      <c r="W2028" s="63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3">
        <f>IF($A2028="","",IFERROR(INDEX(계정매핑!$E$5:$E$504,MATCH($F2028&amp;"",계정매핑!$A$5:$A$504,0))&amp;"","공통비"))</f>
        <v/>
      </c>
      <c r="AF2028" s="63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10</v>
      </c>
      <c r="C2029" s="91" t="inlineStr">
        <is>
          <t>5100002025</t>
        </is>
      </c>
      <c r="D2029" s="94" t="n">
        <v>45934</v>
      </c>
      <c r="E2029" s="91" t="inlineStr">
        <is>
          <t>KR</t>
        </is>
      </c>
      <c r="F2029" s="91" t="n">
        <v>62101000</v>
      </c>
      <c r="G2029" s="91" t="n">
        <v>1801</v>
      </c>
      <c r="H2029" s="92" t="n">
        <v>148000</v>
      </c>
      <c r="I2029" s="91" t="inlineStr">
        <is>
          <t>10월 국내출장 - (법인카드)</t>
        </is>
      </c>
      <c r="J2029" s="91" t="inlineStr">
        <is>
          <t>V10009</t>
        </is>
      </c>
      <c r="K2029" s="91" t="inlineStr">
        <is>
          <t>(법인카드)</t>
        </is>
      </c>
      <c r="M2029" s="9">
        <f>IF($A2029="","",VALUE($A2029&amp;"")*12+VALUE($B2029&amp;""))</f>
        <v/>
      </c>
      <c r="N2029" s="63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3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3">
        <f>IF($A2029="","",IF(COUNTIF(변동분석!$E$7:$E$506,O2029)&gt;0,"Y","N"))</f>
        <v/>
      </c>
      <c r="W2029" s="63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3">
        <f>IF($A2029="","",IFERROR(INDEX(계정매핑!$E$5:$E$504,MATCH($F2029&amp;"",계정매핑!$A$5:$A$504,0))&amp;"","공통비"))</f>
        <v/>
      </c>
      <c r="AF2029" s="63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10</v>
      </c>
      <c r="C2030" s="91" t="inlineStr">
        <is>
          <t>5100002026</t>
        </is>
      </c>
      <c r="D2030" s="94" t="n">
        <v>45934</v>
      </c>
      <c r="E2030" s="91" t="inlineStr">
        <is>
          <t>KR</t>
        </is>
      </c>
      <c r="F2030" s="91" t="n">
        <v>62201000</v>
      </c>
      <c r="G2030" s="91" t="n">
        <v>1101</v>
      </c>
      <c r="H2030" s="92" t="n">
        <v>167000</v>
      </c>
      <c r="I2030" s="91" t="inlineStr">
        <is>
          <t>10월 통신요금 - O텔레콤</t>
        </is>
      </c>
      <c r="J2030" s="91" t="inlineStr">
        <is>
          <t>V10002</t>
        </is>
      </c>
      <c r="K2030" s="91" t="inlineStr">
        <is>
          <t>O텔레콤</t>
        </is>
      </c>
      <c r="M2030" s="9">
        <f>IF($A2030="","",VALUE($A2030&amp;"")*12+VALUE($B2030&amp;""))</f>
        <v/>
      </c>
      <c r="N2030" s="63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3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3">
        <f>IF($A2030="","",IF(COUNTIF(변동분석!$E$7:$E$506,O2030)&gt;0,"Y","N"))</f>
        <v/>
      </c>
      <c r="W2030" s="63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3">
        <f>IF($A2030="","",IFERROR(INDEX(계정매핑!$E$5:$E$504,MATCH($F2030&amp;"",계정매핑!$A$5:$A$504,0))&amp;"","공통비"))</f>
        <v/>
      </c>
      <c r="AF2030" s="63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10</v>
      </c>
      <c r="C2031" s="91" t="inlineStr">
        <is>
          <t>5100002027</t>
        </is>
      </c>
      <c r="D2031" s="94" t="n">
        <v>45934</v>
      </c>
      <c r="E2031" s="91" t="inlineStr">
        <is>
          <t>KR</t>
        </is>
      </c>
      <c r="F2031" s="91" t="n">
        <v>62301000</v>
      </c>
      <c r="G2031" s="91" t="n">
        <v>1801</v>
      </c>
      <c r="H2031" s="92" t="n">
        <v>544000</v>
      </c>
      <c r="I2031" s="91" t="inlineStr">
        <is>
          <t>10월 소모품 구입 - Q오피스</t>
        </is>
      </c>
      <c r="J2031" s="91" t="inlineStr">
        <is>
          <t>V10003</t>
        </is>
      </c>
      <c r="K2031" s="91" t="inlineStr">
        <is>
          <t>Q오피스</t>
        </is>
      </c>
      <c r="M2031" s="9">
        <f>IF($A2031="","",VALUE($A2031&amp;"")*12+VALUE($B2031&amp;""))</f>
        <v/>
      </c>
      <c r="N2031" s="63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3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3">
        <f>IF($A2031="","",IF(COUNTIF(변동분석!$E$7:$E$506,O2031)&gt;0,"Y","N"))</f>
        <v/>
      </c>
      <c r="W2031" s="63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3">
        <f>IF($A2031="","",IFERROR(INDEX(계정매핑!$E$5:$E$504,MATCH($F2031&amp;"",계정매핑!$A$5:$A$504,0))&amp;"","공통비"))</f>
        <v/>
      </c>
      <c r="AF2031" s="63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10</v>
      </c>
      <c r="C2032" s="91" t="inlineStr">
        <is>
          <t>5100002028</t>
        </is>
      </c>
      <c r="D2032" s="94" t="n">
        <v>45934</v>
      </c>
      <c r="E2032" s="91" t="inlineStr">
        <is>
          <t>KR</t>
        </is>
      </c>
      <c r="F2032" s="91" t="n">
        <v>62501000</v>
      </c>
      <c r="G2032" s="91" t="n">
        <v>1401</v>
      </c>
      <c r="H2032" s="92" t="n">
        <v>260000</v>
      </c>
      <c r="I2032" s="91" t="inlineStr">
        <is>
          <t>10월 회의 다과 - (법인카드)</t>
        </is>
      </c>
      <c r="J2032" s="91" t="inlineStr">
        <is>
          <t>V10009</t>
        </is>
      </c>
      <c r="K2032" s="91" t="inlineStr">
        <is>
          <t>(법인카드)</t>
        </is>
      </c>
      <c r="M2032" s="9">
        <f>IF($A2032="","",VALUE($A2032&amp;"")*12+VALUE($B2032&amp;""))</f>
        <v/>
      </c>
      <c r="N2032" s="63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3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3">
        <f>IF($A2032="","",IF(COUNTIF(변동분석!$E$7:$E$506,O2032)&gt;0,"Y","N"))</f>
        <v/>
      </c>
      <c r="W2032" s="63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3">
        <f>IF($A2032="","",IFERROR(INDEX(계정매핑!$E$5:$E$504,MATCH($F2032&amp;"",계정매핑!$A$5:$A$504,0))&amp;"","공통비"))</f>
        <v/>
      </c>
      <c r="AF2032" s="63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10</v>
      </c>
      <c r="C2033" s="91" t="inlineStr">
        <is>
          <t>5100002029</t>
        </is>
      </c>
      <c r="D2033" s="94" t="n">
        <v>45934</v>
      </c>
      <c r="E2033" s="91" t="inlineStr">
        <is>
          <t>KR</t>
        </is>
      </c>
      <c r="F2033" s="91" t="n">
        <v>62501000</v>
      </c>
      <c r="G2033" s="91" t="n">
        <v>1801</v>
      </c>
      <c r="H2033" s="92" t="n">
        <v>79000</v>
      </c>
      <c r="I2033" s="91" t="inlineStr">
        <is>
          <t>10월 회의 다과 - T케이터링</t>
        </is>
      </c>
      <c r="J2033" s="91" t="inlineStr">
        <is>
          <t>V10005</t>
        </is>
      </c>
      <c r="K2033" s="91" t="inlineStr">
        <is>
          <t>T케이터링</t>
        </is>
      </c>
      <c r="M2033" s="9">
        <f>IF($A2033="","",VALUE($A2033&amp;"")*12+VALUE($B2033&amp;""))</f>
        <v/>
      </c>
      <c r="N2033" s="63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3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3">
        <f>IF($A2033="","",IF(COUNTIF(변동분석!$E$7:$E$506,O2033)&gt;0,"Y","N"))</f>
        <v/>
      </c>
      <c r="W2033" s="63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3">
        <f>IF($A2033="","",IFERROR(INDEX(계정매핑!$E$5:$E$504,MATCH($F2033&amp;"",계정매핑!$A$5:$A$504,0))&amp;"","공통비"))</f>
        <v/>
      </c>
      <c r="AF2033" s="63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10</v>
      </c>
      <c r="C2034" s="91" t="inlineStr">
        <is>
          <t>5100002030</t>
        </is>
      </c>
      <c r="D2034" s="94" t="n">
        <v>45934</v>
      </c>
      <c r="E2034" s="91" t="inlineStr">
        <is>
          <t>KR</t>
        </is>
      </c>
      <c r="F2034" s="91" t="n">
        <v>62801000</v>
      </c>
      <c r="G2034" s="91" t="n">
        <v>1301</v>
      </c>
      <c r="H2034" s="92" t="n">
        <v>6459000</v>
      </c>
      <c r="I2034" s="91" t="inlineStr">
        <is>
          <t>10월 사내교육 - U에듀</t>
        </is>
      </c>
      <c r="J2034" s="91" t="inlineStr">
        <is>
          <t>V10030</t>
        </is>
      </c>
      <c r="K2034" s="91" t="inlineStr">
        <is>
          <t>U에듀</t>
        </is>
      </c>
      <c r="M2034" s="9">
        <f>IF($A2034="","",VALUE($A2034&amp;"")*12+VALUE($B2034&amp;""))</f>
        <v/>
      </c>
      <c r="N2034" s="63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3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3">
        <f>IF($A2034="","",IF(COUNTIF(변동분석!$E$7:$E$506,O2034)&gt;0,"Y","N"))</f>
        <v/>
      </c>
      <c r="W2034" s="63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3">
        <f>IF($A2034="","",IFERROR(INDEX(계정매핑!$E$5:$E$504,MATCH($F2034&amp;"",계정매핑!$A$5:$A$504,0))&amp;"","공통비"))</f>
        <v/>
      </c>
      <c r="AF2034" s="63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10</v>
      </c>
      <c r="C2035" s="91" t="inlineStr">
        <is>
          <t>5100002031</t>
        </is>
      </c>
      <c r="D2035" s="94" t="n">
        <v>45934</v>
      </c>
      <c r="E2035" s="91" t="inlineStr">
        <is>
          <t>KR</t>
        </is>
      </c>
      <c r="F2035" s="91" t="n">
        <v>62901000</v>
      </c>
      <c r="G2035" s="91" t="n">
        <v>1401</v>
      </c>
      <c r="H2035" s="92" t="n">
        <v>7157000</v>
      </c>
      <c r="I2035" s="91" t="inlineStr">
        <is>
          <t>10월 자문 수수료 - W컨설팅</t>
        </is>
      </c>
      <c r="J2035" s="91" t="inlineStr">
        <is>
          <t>V10006</t>
        </is>
      </c>
      <c r="K2035" s="91" t="inlineStr">
        <is>
          <t>W컨설팅</t>
        </is>
      </c>
      <c r="M2035" s="9">
        <f>IF($A2035="","",VALUE($A2035&amp;"")*12+VALUE($B2035&amp;""))</f>
        <v/>
      </c>
      <c r="N2035" s="63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3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3">
        <f>IF($A2035="","",IF(COUNTIF(변동분석!$E$7:$E$506,O2035)&gt;0,"Y","N"))</f>
        <v/>
      </c>
      <c r="W2035" s="63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3">
        <f>IF($A2035="","",IFERROR(INDEX(계정매핑!$E$5:$E$504,MATCH($F2035&amp;"",계정매핑!$A$5:$A$504,0))&amp;"","공통비"))</f>
        <v/>
      </c>
      <c r="AF2035" s="63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10</v>
      </c>
      <c r="C2036" s="91" t="inlineStr">
        <is>
          <t>5100002032</t>
        </is>
      </c>
      <c r="D2036" s="94" t="n">
        <v>45934</v>
      </c>
      <c r="E2036" s="91" t="inlineStr">
        <is>
          <t>KR</t>
        </is>
      </c>
      <c r="F2036" s="91" t="n">
        <v>62901000</v>
      </c>
      <c r="G2036" s="91" t="n">
        <v>1401</v>
      </c>
      <c r="H2036" s="92" t="n">
        <v>6888000</v>
      </c>
      <c r="I2036" s="91" t="inlineStr">
        <is>
          <t>10월 자문 수수료 - W컨설팅</t>
        </is>
      </c>
      <c r="J2036" s="91" t="inlineStr">
        <is>
          <t>V10006</t>
        </is>
      </c>
      <c r="K2036" s="91" t="inlineStr">
        <is>
          <t>W컨설팅</t>
        </is>
      </c>
      <c r="M2036" s="9">
        <f>IF($A2036="","",VALUE($A2036&amp;"")*12+VALUE($B2036&amp;""))</f>
        <v/>
      </c>
      <c r="N2036" s="63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3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3">
        <f>IF($A2036="","",IF(COUNTIF(변동분석!$E$7:$E$506,O2036)&gt;0,"Y","N"))</f>
        <v/>
      </c>
      <c r="W2036" s="63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3">
        <f>IF($A2036="","",IFERROR(INDEX(계정매핑!$E$5:$E$504,MATCH($F2036&amp;"",계정매핑!$A$5:$A$504,0))&amp;"","공통비"))</f>
        <v/>
      </c>
      <c r="AF2036" s="63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10</v>
      </c>
      <c r="C2037" s="91" t="inlineStr">
        <is>
          <t>5100002033</t>
        </is>
      </c>
      <c r="D2037" s="94" t="n">
        <v>45934</v>
      </c>
      <c r="E2037" s="91" t="inlineStr">
        <is>
          <t>KR</t>
        </is>
      </c>
      <c r="F2037" s="91" t="n">
        <v>62902000</v>
      </c>
      <c r="G2037" s="91" t="n">
        <v>1801</v>
      </c>
      <c r="H2037" s="92" t="n">
        <v>1755000</v>
      </c>
      <c r="I2037" s="91" t="inlineStr">
        <is>
          <t>10월 콜 위탁 수수료(건별)</t>
        </is>
      </c>
      <c r="J2037" s="91" t="inlineStr">
        <is>
          <t>V10015</t>
        </is>
      </c>
      <c r="K2037" s="91" t="inlineStr">
        <is>
          <t>J콜센터</t>
        </is>
      </c>
      <c r="M2037" s="9">
        <f>IF($A2037="","",VALUE($A2037&amp;"")*12+VALUE($B2037&amp;""))</f>
        <v/>
      </c>
      <c r="N2037" s="63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3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3">
        <f>IF($A2037="","",IF(COUNTIF(변동분석!$E$7:$E$506,O2037)&gt;0,"Y","N"))</f>
        <v/>
      </c>
      <c r="W2037" s="63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3">
        <f>IF($A2037="","",IFERROR(INDEX(계정매핑!$E$5:$E$504,MATCH($F2037&amp;"",계정매핑!$A$5:$A$504,0))&amp;"","공통비"))</f>
        <v/>
      </c>
      <c r="AF2037" s="63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10</v>
      </c>
      <c r="C2038" s="91" t="inlineStr">
        <is>
          <t>5100002034</t>
        </is>
      </c>
      <c r="D2038" s="94" t="n">
        <v>45934</v>
      </c>
      <c r="E2038" s="91" t="inlineStr">
        <is>
          <t>KR</t>
        </is>
      </c>
      <c r="F2038" s="91" t="n">
        <v>62902000</v>
      </c>
      <c r="G2038" s="91" t="n">
        <v>1801</v>
      </c>
      <c r="H2038" s="92" t="n">
        <v>1763000</v>
      </c>
      <c r="I2038" s="91" t="inlineStr">
        <is>
          <t>10월 콜 위탁 수수료(건별)</t>
        </is>
      </c>
      <c r="J2038" s="91" t="inlineStr">
        <is>
          <t>V10015</t>
        </is>
      </c>
      <c r="K2038" s="91" t="inlineStr">
        <is>
          <t>J콜센터</t>
        </is>
      </c>
      <c r="M2038" s="9">
        <f>IF($A2038="","",VALUE($A2038&amp;"")*12+VALUE($B2038&amp;""))</f>
        <v/>
      </c>
      <c r="N2038" s="63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3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3">
        <f>IF($A2038="","",IF(COUNTIF(변동분석!$E$7:$E$506,O2038)&gt;0,"Y","N"))</f>
        <v/>
      </c>
      <c r="W2038" s="63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3">
        <f>IF($A2038="","",IFERROR(INDEX(계정매핑!$E$5:$E$504,MATCH($F2038&amp;"",계정매핑!$A$5:$A$504,0))&amp;"","공통비"))</f>
        <v/>
      </c>
      <c r="AF2038" s="63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10</v>
      </c>
      <c r="C2039" s="91" t="inlineStr">
        <is>
          <t>5100002035</t>
        </is>
      </c>
      <c r="D2039" s="94" t="n">
        <v>45934</v>
      </c>
      <c r="E2039" s="91" t="inlineStr">
        <is>
          <t>KR</t>
        </is>
      </c>
      <c r="F2039" s="91" t="n">
        <v>62902000</v>
      </c>
      <c r="G2039" s="91" t="n">
        <v>1801</v>
      </c>
      <c r="H2039" s="92" t="n">
        <v>3000000</v>
      </c>
      <c r="I2039" s="91" t="inlineStr">
        <is>
          <t>10월 업무 위탁 수수료 - X서비스</t>
        </is>
      </c>
      <c r="J2039" s="91" t="inlineStr">
        <is>
          <t>V10019</t>
        </is>
      </c>
      <c r="K2039" s="91" t="inlineStr">
        <is>
          <t>X서비스</t>
        </is>
      </c>
      <c r="M2039" s="9">
        <f>IF($A2039="","",VALUE($A2039&amp;"")*12+VALUE($B2039&amp;""))</f>
        <v/>
      </c>
      <c r="N2039" s="63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3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3">
        <f>IF($A2039="","",IF(COUNTIF(변동분석!$E$7:$E$506,O2039)&gt;0,"Y","N"))</f>
        <v/>
      </c>
      <c r="W2039" s="63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3">
        <f>IF($A2039="","",IFERROR(INDEX(계정매핑!$E$5:$E$504,MATCH($F2039&amp;"",계정매핑!$A$5:$A$504,0))&amp;"","공통비"))</f>
        <v/>
      </c>
      <c r="AF2039" s="63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10</v>
      </c>
      <c r="C2040" s="91" t="inlineStr">
        <is>
          <t>5100002036</t>
        </is>
      </c>
      <c r="D2040" s="94" t="n">
        <v>45934</v>
      </c>
      <c r="E2040" s="91" t="inlineStr">
        <is>
          <t>KR</t>
        </is>
      </c>
      <c r="F2040" s="91" t="n">
        <v>63001000</v>
      </c>
      <c r="G2040" s="91" t="n">
        <v>1951</v>
      </c>
      <c r="H2040" s="92" t="n">
        <v>4180000</v>
      </c>
      <c r="I2040" s="91" t="inlineStr">
        <is>
          <t>10월 SW 유지보수 - Z시스템</t>
        </is>
      </c>
      <c r="J2040" s="91" t="inlineStr">
        <is>
          <t>V10011</t>
        </is>
      </c>
      <c r="K2040" s="91" t="inlineStr">
        <is>
          <t>Z시스템</t>
        </is>
      </c>
      <c r="M2040" s="9">
        <f>IF($A2040="","",VALUE($A2040&amp;"")*12+VALUE($B2040&amp;""))</f>
        <v/>
      </c>
      <c r="N2040" s="63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3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3">
        <f>IF($A2040="","",IF(COUNTIF(변동분석!$E$7:$E$506,O2040)&gt;0,"Y","N"))</f>
        <v/>
      </c>
      <c r="W2040" s="63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3">
        <f>IF($A2040="","",IFERROR(INDEX(계정매핑!$E$5:$E$504,MATCH($F2040&amp;"",계정매핑!$A$5:$A$504,0))&amp;"","공통비"))</f>
        <v/>
      </c>
      <c r="AF2040" s="63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10</v>
      </c>
      <c r="C2041" s="91" t="inlineStr">
        <is>
          <t>5100002037</t>
        </is>
      </c>
      <c r="D2041" s="94" t="n">
        <v>45935</v>
      </c>
      <c r="E2041" s="91" t="inlineStr">
        <is>
          <t>KR</t>
        </is>
      </c>
      <c r="F2041" s="91" t="n">
        <v>62102000</v>
      </c>
      <c r="G2041" s="91" t="n">
        <v>1101</v>
      </c>
      <c r="H2041" s="92" t="n">
        <v>160000</v>
      </c>
      <c r="I2041" s="91" t="inlineStr">
        <is>
          <t>10월 해외출장 - N호텔</t>
        </is>
      </c>
      <c r="J2041" s="91" t="inlineStr">
        <is>
          <t>V10008</t>
        </is>
      </c>
      <c r="K2041" s="91" t="inlineStr">
        <is>
          <t>N호텔</t>
        </is>
      </c>
      <c r="M2041" s="9">
        <f>IF($A2041="","",VALUE($A2041&amp;"")*12+VALUE($B2041&amp;""))</f>
        <v/>
      </c>
      <c r="N2041" s="63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3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3">
        <f>IF($A2041="","",IF(COUNTIF(변동분석!$E$7:$E$506,O2041)&gt;0,"Y","N"))</f>
        <v/>
      </c>
      <c r="W2041" s="63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3">
        <f>IF($A2041="","",IFERROR(INDEX(계정매핑!$E$5:$E$504,MATCH($F2041&amp;"",계정매핑!$A$5:$A$504,0))&amp;"","공통비"))</f>
        <v/>
      </c>
      <c r="AF2041" s="63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10</v>
      </c>
      <c r="C2042" s="91" t="inlineStr">
        <is>
          <t>5100002038</t>
        </is>
      </c>
      <c r="D2042" s="94" t="n">
        <v>45935</v>
      </c>
      <c r="E2042" s="91" t="inlineStr">
        <is>
          <t>KR</t>
        </is>
      </c>
      <c r="F2042" s="91" t="n">
        <v>62102000</v>
      </c>
      <c r="G2042" s="91" t="n">
        <v>1301</v>
      </c>
      <c r="H2042" s="92" t="n">
        <v>73000</v>
      </c>
      <c r="I2042" s="91" t="inlineStr">
        <is>
          <t>10월 해외출장 - N호텔</t>
        </is>
      </c>
      <c r="J2042" s="91" t="inlineStr">
        <is>
          <t>V10008</t>
        </is>
      </c>
      <c r="K2042" s="91" t="inlineStr">
        <is>
          <t>N호텔</t>
        </is>
      </c>
      <c r="M2042" s="9">
        <f>IF($A2042="","",VALUE($A2042&amp;"")*12+VALUE($B2042&amp;""))</f>
        <v/>
      </c>
      <c r="N2042" s="63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3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3">
        <f>IF($A2042="","",IF(COUNTIF(변동분석!$E$7:$E$506,O2042)&gt;0,"Y","N"))</f>
        <v/>
      </c>
      <c r="W2042" s="63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3">
        <f>IF($A2042="","",IFERROR(INDEX(계정매핑!$E$5:$E$504,MATCH($F2042&amp;"",계정매핑!$A$5:$A$504,0))&amp;"","공통비"))</f>
        <v/>
      </c>
      <c r="AF2042" s="63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10</v>
      </c>
      <c r="C2043" s="91" t="inlineStr">
        <is>
          <t>5100002039</t>
        </is>
      </c>
      <c r="D2043" s="94" t="n">
        <v>45935</v>
      </c>
      <c r="E2043" s="91" t="inlineStr">
        <is>
          <t>KR</t>
        </is>
      </c>
      <c r="F2043" s="91" t="n">
        <v>62102000</v>
      </c>
      <c r="G2043" s="91" t="n">
        <v>1951</v>
      </c>
      <c r="H2043" s="92" t="n">
        <v>88000</v>
      </c>
      <c r="I2043" s="91" t="inlineStr">
        <is>
          <t>10월 해외출장 - N호텔</t>
        </is>
      </c>
      <c r="J2043" s="91" t="inlineStr">
        <is>
          <t>V10008</t>
        </is>
      </c>
      <c r="K2043" s="91" t="inlineStr">
        <is>
          <t>N호텔</t>
        </is>
      </c>
      <c r="M2043" s="9">
        <f>IF($A2043="","",VALUE($A2043&amp;"")*12+VALUE($B2043&amp;""))</f>
        <v/>
      </c>
      <c r="N2043" s="63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3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3">
        <f>IF($A2043="","",IF(COUNTIF(변동분석!$E$7:$E$506,O2043)&gt;0,"Y","N"))</f>
        <v/>
      </c>
      <c r="W2043" s="63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3">
        <f>IF($A2043="","",IFERROR(INDEX(계정매핑!$E$5:$E$504,MATCH($F2043&amp;"",계정매핑!$A$5:$A$504,0))&amp;"","공통비"))</f>
        <v/>
      </c>
      <c r="AF2043" s="63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10</v>
      </c>
      <c r="C2044" s="91" t="inlineStr">
        <is>
          <t>5100002040</t>
        </is>
      </c>
      <c r="D2044" s="94" t="n">
        <v>45935</v>
      </c>
      <c r="E2044" s="91" t="inlineStr">
        <is>
          <t>KR</t>
        </is>
      </c>
      <c r="F2044" s="91" t="n">
        <v>62301000</v>
      </c>
      <c r="G2044" s="91" t="n">
        <v>1602</v>
      </c>
      <c r="H2044" s="92" t="n">
        <v>317000</v>
      </c>
      <c r="I2044" s="91" t="inlineStr">
        <is>
          <t>10월 소모품 구입 - R문구</t>
        </is>
      </c>
      <c r="J2044" s="91" t="inlineStr">
        <is>
          <t>V10021</t>
        </is>
      </c>
      <c r="K2044" s="91" t="inlineStr">
        <is>
          <t>R문구</t>
        </is>
      </c>
      <c r="M2044" s="9">
        <f>IF($A2044="","",VALUE($A2044&amp;"")*12+VALUE($B2044&amp;""))</f>
        <v/>
      </c>
      <c r="N2044" s="63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3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3">
        <f>IF($A2044="","",IF(COUNTIF(변동분석!$E$7:$E$506,O2044)&gt;0,"Y","N"))</f>
        <v/>
      </c>
      <c r="W2044" s="63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3">
        <f>IF($A2044="","",IFERROR(INDEX(계정매핑!$E$5:$E$504,MATCH($F2044&amp;"",계정매핑!$A$5:$A$504,0))&amp;"","공통비"))</f>
        <v/>
      </c>
      <c r="AF2044" s="63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10</v>
      </c>
      <c r="C2045" s="91" t="inlineStr">
        <is>
          <t>5100002041</t>
        </is>
      </c>
      <c r="D2045" s="94" t="n">
        <v>45935</v>
      </c>
      <c r="E2045" s="91" t="inlineStr">
        <is>
          <t>KR</t>
        </is>
      </c>
      <c r="F2045" s="91" t="n">
        <v>62501000</v>
      </c>
      <c r="G2045" s="91" t="n">
        <v>1601</v>
      </c>
      <c r="H2045" s="92" t="n">
        <v>476000</v>
      </c>
      <c r="I2045" s="91" t="inlineStr">
        <is>
          <t>10월 회의 다과 - T케이터링</t>
        </is>
      </c>
      <c r="J2045" s="91" t="inlineStr">
        <is>
          <t>V10005</t>
        </is>
      </c>
      <c r="K2045" s="91" t="inlineStr">
        <is>
          <t>T케이터링</t>
        </is>
      </c>
      <c r="M2045" s="9">
        <f>IF($A2045="","",VALUE($A2045&amp;"")*12+VALUE($B2045&amp;""))</f>
        <v/>
      </c>
      <c r="N2045" s="63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3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3">
        <f>IF($A2045="","",IF(COUNTIF(변동분석!$E$7:$E$506,O2045)&gt;0,"Y","N"))</f>
        <v/>
      </c>
      <c r="W2045" s="63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3">
        <f>IF($A2045="","",IFERROR(INDEX(계정매핑!$E$5:$E$504,MATCH($F2045&amp;"",계정매핑!$A$5:$A$504,0))&amp;"","공통비"))</f>
        <v/>
      </c>
      <c r="AF2045" s="63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10</v>
      </c>
      <c r="C2046" s="91" t="inlineStr">
        <is>
          <t>5100002042</t>
        </is>
      </c>
      <c r="D2046" s="94" t="n">
        <v>45935</v>
      </c>
      <c r="E2046" s="91" t="inlineStr">
        <is>
          <t>KR</t>
        </is>
      </c>
      <c r="F2046" s="91" t="n">
        <v>62601000</v>
      </c>
      <c r="G2046" s="91" t="n">
        <v>1601</v>
      </c>
      <c r="H2046" s="92" t="n">
        <v>1244000</v>
      </c>
      <c r="I2046" s="91" t="inlineStr">
        <is>
          <t>10월 업무추진 - (법인카드)</t>
        </is>
      </c>
      <c r="J2046" s="91" t="inlineStr">
        <is>
          <t>V10009</t>
        </is>
      </c>
      <c r="K2046" s="91" t="inlineStr">
        <is>
          <t>(법인카드)</t>
        </is>
      </c>
      <c r="M2046" s="9">
        <f>IF($A2046="","",VALUE($A2046&amp;"")*12+VALUE($B2046&amp;""))</f>
        <v/>
      </c>
      <c r="N2046" s="63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3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3">
        <f>IF($A2046="","",IF(COUNTIF(변동분석!$E$7:$E$506,O2046)&gt;0,"Y","N"))</f>
        <v/>
      </c>
      <c r="W2046" s="63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3">
        <f>IF($A2046="","",IFERROR(INDEX(계정매핑!$E$5:$E$504,MATCH($F2046&amp;"",계정매핑!$A$5:$A$504,0))&amp;"","공통비"))</f>
        <v/>
      </c>
      <c r="AF2046" s="63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10</v>
      </c>
      <c r="C2047" s="91" t="inlineStr">
        <is>
          <t>5100002043</t>
        </is>
      </c>
      <c r="D2047" s="94" t="n">
        <v>45935</v>
      </c>
      <c r="E2047" s="91" t="inlineStr">
        <is>
          <t>KR</t>
        </is>
      </c>
      <c r="F2047" s="91" t="n">
        <v>62902000</v>
      </c>
      <c r="G2047" s="91" t="n">
        <v>1101</v>
      </c>
      <c r="H2047" s="92" t="n">
        <v>909000</v>
      </c>
      <c r="I2047" s="91" t="inlineStr">
        <is>
          <t>10월 업무 위탁 수수료 - J콜센터</t>
        </is>
      </c>
      <c r="J2047" s="91" t="inlineStr">
        <is>
          <t>V10015</t>
        </is>
      </c>
      <c r="K2047" s="91" t="inlineStr">
        <is>
          <t>J콜센터</t>
        </is>
      </c>
      <c r="M2047" s="9">
        <f>IF($A2047="","",VALUE($A2047&amp;"")*12+VALUE($B2047&amp;""))</f>
        <v/>
      </c>
      <c r="N2047" s="63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3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3">
        <f>IF($A2047="","",IF(COUNTIF(변동분석!$E$7:$E$506,O2047)&gt;0,"Y","N"))</f>
        <v/>
      </c>
      <c r="W2047" s="63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3">
        <f>IF($A2047="","",IFERROR(INDEX(계정매핑!$E$5:$E$504,MATCH($F2047&amp;"",계정매핑!$A$5:$A$504,0))&amp;"","공통비"))</f>
        <v/>
      </c>
      <c r="AF2047" s="63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10</v>
      </c>
      <c r="C2048" s="91" t="inlineStr">
        <is>
          <t>5100002044</t>
        </is>
      </c>
      <c r="D2048" s="94" t="n">
        <v>45936</v>
      </c>
      <c r="E2048" s="91" t="inlineStr">
        <is>
          <t>KR</t>
        </is>
      </c>
      <c r="F2048" s="91" t="n">
        <v>62101000</v>
      </c>
      <c r="G2048" s="91" t="n">
        <v>1101</v>
      </c>
      <c r="H2048" s="92" t="n">
        <v>513000</v>
      </c>
      <c r="I2048" s="91" t="inlineStr">
        <is>
          <t>10월 국내출장 - (법인카드)</t>
        </is>
      </c>
      <c r="J2048" s="91" t="inlineStr">
        <is>
          <t>V10009</t>
        </is>
      </c>
      <c r="K2048" s="91" t="inlineStr">
        <is>
          <t>(법인카드)</t>
        </is>
      </c>
      <c r="M2048" s="9">
        <f>IF($A2048="","",VALUE($A2048&amp;"")*12+VALUE($B2048&amp;""))</f>
        <v/>
      </c>
      <c r="N2048" s="63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3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3">
        <f>IF($A2048="","",IF(COUNTIF(변동분석!$E$7:$E$506,O2048)&gt;0,"Y","N"))</f>
        <v/>
      </c>
      <c r="W2048" s="63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3">
        <f>IF($A2048="","",IFERROR(INDEX(계정매핑!$E$5:$E$504,MATCH($F2048&amp;"",계정매핑!$A$5:$A$504,0))&amp;"","공통비"))</f>
        <v/>
      </c>
      <c r="AF2048" s="63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10</v>
      </c>
      <c r="C2049" s="91" t="inlineStr">
        <is>
          <t>5100002045</t>
        </is>
      </c>
      <c r="D2049" s="94" t="n">
        <v>45936</v>
      </c>
      <c r="E2049" s="91" t="inlineStr">
        <is>
          <t>KR</t>
        </is>
      </c>
      <c r="F2049" s="91" t="n">
        <v>62101000</v>
      </c>
      <c r="G2049" s="91" t="n">
        <v>1401</v>
      </c>
      <c r="H2049" s="92" t="n">
        <v>353000</v>
      </c>
      <c r="I2049" s="91" t="inlineStr">
        <is>
          <t>10월 국내출장 - (법인카드)</t>
        </is>
      </c>
      <c r="J2049" s="91" t="inlineStr">
        <is>
          <t>V10009</t>
        </is>
      </c>
      <c r="K2049" s="91" t="inlineStr">
        <is>
          <t>(법인카드)</t>
        </is>
      </c>
      <c r="M2049" s="9">
        <f>IF($A2049="","",VALUE($A2049&amp;"")*12+VALUE($B2049&amp;""))</f>
        <v/>
      </c>
      <c r="N2049" s="63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3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3">
        <f>IF($A2049="","",IF(COUNTIF(변동분석!$E$7:$E$506,O2049)&gt;0,"Y","N"))</f>
        <v/>
      </c>
      <c r="W2049" s="63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3">
        <f>IF($A2049="","",IFERROR(INDEX(계정매핑!$E$5:$E$504,MATCH($F2049&amp;"",계정매핑!$A$5:$A$504,0))&amp;"","공통비"))</f>
        <v/>
      </c>
      <c r="AF2049" s="63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10</v>
      </c>
      <c r="C2050" s="91" t="inlineStr">
        <is>
          <t>5100002046</t>
        </is>
      </c>
      <c r="D2050" s="94" t="n">
        <v>45936</v>
      </c>
      <c r="E2050" s="91" t="inlineStr">
        <is>
          <t>KR</t>
        </is>
      </c>
      <c r="F2050" s="91" t="n">
        <v>62101000</v>
      </c>
      <c r="G2050" s="91" t="n">
        <v>1801</v>
      </c>
      <c r="H2050" s="92" t="n">
        <v>134000</v>
      </c>
      <c r="I2050" s="91" t="inlineStr">
        <is>
          <t>10월 국내출장 - M항공</t>
        </is>
      </c>
      <c r="J2050" s="91" t="inlineStr">
        <is>
          <t>V10001</t>
        </is>
      </c>
      <c r="K2050" s="91" t="inlineStr">
        <is>
          <t>M항공</t>
        </is>
      </c>
      <c r="M2050" s="9">
        <f>IF($A2050="","",VALUE($A2050&amp;"")*12+VALUE($B2050&amp;""))</f>
        <v/>
      </c>
      <c r="N2050" s="63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3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3">
        <f>IF($A2050="","",IF(COUNTIF(변동분석!$E$7:$E$506,O2050)&gt;0,"Y","N"))</f>
        <v/>
      </c>
      <c r="W2050" s="63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3">
        <f>IF($A2050="","",IFERROR(INDEX(계정매핑!$E$5:$E$504,MATCH($F2050&amp;"",계정매핑!$A$5:$A$504,0))&amp;"","공통비"))</f>
        <v/>
      </c>
      <c r="AF2050" s="63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10</v>
      </c>
      <c r="C2051" s="91" t="inlineStr">
        <is>
          <t>5100002047</t>
        </is>
      </c>
      <c r="D2051" s="94" t="n">
        <v>45936</v>
      </c>
      <c r="E2051" s="91" t="inlineStr">
        <is>
          <t>KR</t>
        </is>
      </c>
      <c r="F2051" s="91" t="n">
        <v>62102000</v>
      </c>
      <c r="G2051" s="91" t="n">
        <v>1601</v>
      </c>
      <c r="H2051" s="92" t="n">
        <v>200000</v>
      </c>
      <c r="I2051" s="91" t="inlineStr">
        <is>
          <t>10월 해외출장 - N호텔</t>
        </is>
      </c>
      <c r="J2051" s="91" t="inlineStr">
        <is>
          <t>V10008</t>
        </is>
      </c>
      <c r="K2051" s="91" t="inlineStr">
        <is>
          <t>N호텔</t>
        </is>
      </c>
      <c r="M2051" s="9">
        <f>IF($A2051="","",VALUE($A2051&amp;"")*12+VALUE($B2051&amp;""))</f>
        <v/>
      </c>
      <c r="N2051" s="63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3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3">
        <f>IF($A2051="","",IF(COUNTIF(변동분석!$E$7:$E$506,O2051)&gt;0,"Y","N"))</f>
        <v/>
      </c>
      <c r="W2051" s="63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3">
        <f>IF($A2051="","",IFERROR(INDEX(계정매핑!$E$5:$E$504,MATCH($F2051&amp;"",계정매핑!$A$5:$A$504,0))&amp;"","공통비"))</f>
        <v/>
      </c>
      <c r="AF2051" s="63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10</v>
      </c>
      <c r="C2052" s="91" t="inlineStr">
        <is>
          <t>5100002048</t>
        </is>
      </c>
      <c r="D2052" s="94" t="n">
        <v>45936</v>
      </c>
      <c r="E2052" s="91" t="inlineStr">
        <is>
          <t>KR</t>
        </is>
      </c>
      <c r="F2052" s="91" t="n">
        <v>62201000</v>
      </c>
      <c r="G2052" s="91" t="n">
        <v>1201</v>
      </c>
      <c r="H2052" s="92" t="n">
        <v>368000</v>
      </c>
      <c r="I2052" s="91" t="inlineStr">
        <is>
          <t>10월 통신요금 - P통신</t>
        </is>
      </c>
      <c r="J2052" s="91" t="inlineStr">
        <is>
          <t>V10013</t>
        </is>
      </c>
      <c r="K2052" s="91" t="inlineStr">
        <is>
          <t>P통신</t>
        </is>
      </c>
      <c r="M2052" s="9">
        <f>IF($A2052="","",VALUE($A2052&amp;"")*12+VALUE($B2052&amp;""))</f>
        <v/>
      </c>
      <c r="N2052" s="63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3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3">
        <f>IF($A2052="","",IF(COUNTIF(변동분석!$E$7:$E$506,O2052)&gt;0,"Y","N"))</f>
        <v/>
      </c>
      <c r="W2052" s="63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3">
        <f>IF($A2052="","",IFERROR(INDEX(계정매핑!$E$5:$E$504,MATCH($F2052&amp;"",계정매핑!$A$5:$A$504,0))&amp;"","공통비"))</f>
        <v/>
      </c>
      <c r="AF2052" s="63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45936</v>
      </c>
      <c r="E2053" s="91" t="inlineStr">
        <is>
          <t>KR</t>
        </is>
      </c>
      <c r="F2053" s="91" t="n">
        <v>62201000</v>
      </c>
      <c r="G2053" s="91" t="n">
        <v>1801</v>
      </c>
      <c r="H2053" s="92" t="n">
        <v>9570000</v>
      </c>
      <c r="I2053" s="91" t="inlineStr">
        <is>
          <t>10월 통신요금 - P통신</t>
        </is>
      </c>
      <c r="J2053" s="91" t="inlineStr">
        <is>
          <t>V10013</t>
        </is>
      </c>
      <c r="K2053" s="91" t="inlineStr">
        <is>
          <t>P통신</t>
        </is>
      </c>
      <c r="M2053" s="9">
        <f>IF($A2053="","",VALUE($A2053&amp;"")*12+VALUE($B2053&amp;""))</f>
        <v/>
      </c>
      <c r="N2053" s="63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3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3">
        <f>IF($A2053="","",IF(COUNTIF(변동분석!$E$7:$E$506,O2053)&gt;0,"Y","N"))</f>
        <v/>
      </c>
      <c r="W2053" s="63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3">
        <f>IF($A2053="","",IFERROR(INDEX(계정매핑!$E$5:$E$504,MATCH($F2053&amp;"",계정매핑!$A$5:$A$504,0))&amp;"","공통비"))</f>
        <v/>
      </c>
      <c r="AF2053" s="63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45936</v>
      </c>
      <c r="E2054" s="91" t="inlineStr">
        <is>
          <t>KR</t>
        </is>
      </c>
      <c r="F2054" s="91" t="n">
        <v>62501000</v>
      </c>
      <c r="G2054" s="91" t="n">
        <v>1601</v>
      </c>
      <c r="H2054" s="92" t="n">
        <v>308000</v>
      </c>
      <c r="I2054" s="91" t="inlineStr">
        <is>
          <t>10월 회의 다과 - T케이터링</t>
        </is>
      </c>
      <c r="J2054" s="91" t="inlineStr">
        <is>
          <t>V10005</t>
        </is>
      </c>
      <c r="K2054" s="91" t="inlineStr">
        <is>
          <t>T케이터링</t>
        </is>
      </c>
      <c r="M2054" s="9">
        <f>IF($A2054="","",VALUE($A2054&amp;"")*12+VALUE($B2054&amp;""))</f>
        <v/>
      </c>
      <c r="N2054" s="63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3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3">
        <f>IF($A2054="","",IF(COUNTIF(변동분석!$E$7:$E$506,O2054)&gt;0,"Y","N"))</f>
        <v/>
      </c>
      <c r="W2054" s="63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3">
        <f>IF($A2054="","",IFERROR(INDEX(계정매핑!$E$5:$E$504,MATCH($F2054&amp;"",계정매핑!$A$5:$A$504,0))&amp;"","공통비"))</f>
        <v/>
      </c>
      <c r="AF2054" s="63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45936</v>
      </c>
      <c r="E2055" s="91" t="inlineStr">
        <is>
          <t>KR</t>
        </is>
      </c>
      <c r="F2055" s="91" t="n">
        <v>62802000</v>
      </c>
      <c r="G2055" s="91" t="n">
        <v>1301</v>
      </c>
      <c r="H2055" s="92" t="n">
        <v>4542000</v>
      </c>
      <c r="I2055" s="91" t="inlineStr">
        <is>
          <t>10월 위탁교육 - V아카데미</t>
        </is>
      </c>
      <c r="J2055" s="91" t="inlineStr">
        <is>
          <t>V10026</t>
        </is>
      </c>
      <c r="K2055" s="91" t="inlineStr">
        <is>
          <t>V아카데미</t>
        </is>
      </c>
      <c r="M2055" s="9">
        <f>IF($A2055="","",VALUE($A2055&amp;"")*12+VALUE($B2055&amp;""))</f>
        <v/>
      </c>
      <c r="N2055" s="63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3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3">
        <f>IF($A2055="","",IF(COUNTIF(변동분석!$E$7:$E$506,O2055)&gt;0,"Y","N"))</f>
        <v/>
      </c>
      <c r="W2055" s="63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3">
        <f>IF($A2055="","",IFERROR(INDEX(계정매핑!$E$5:$E$504,MATCH($F2055&amp;"",계정매핑!$A$5:$A$504,0))&amp;"","공통비"))</f>
        <v/>
      </c>
      <c r="AF2055" s="63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45936</v>
      </c>
      <c r="E2056" s="91" t="inlineStr">
        <is>
          <t>KR</t>
        </is>
      </c>
      <c r="F2056" s="91" t="n">
        <v>62901000</v>
      </c>
      <c r="G2056" s="91" t="n">
        <v>1201</v>
      </c>
      <c r="H2056" s="92" t="n">
        <v>4165000</v>
      </c>
      <c r="I2056" s="91" t="inlineStr">
        <is>
          <t>10월 자문 수수료 - K회계법인</t>
        </is>
      </c>
      <c r="J2056" s="91" t="inlineStr">
        <is>
          <t>V10010</t>
        </is>
      </c>
      <c r="K2056" s="91" t="inlineStr">
        <is>
          <t>K회계법인</t>
        </is>
      </c>
      <c r="M2056" s="9">
        <f>IF($A2056="","",VALUE($A2056&amp;"")*12+VALUE($B2056&amp;""))</f>
        <v/>
      </c>
      <c r="N2056" s="63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3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3">
        <f>IF($A2056="","",IF(COUNTIF(변동분석!$E$7:$E$506,O2056)&gt;0,"Y","N"))</f>
        <v/>
      </c>
      <c r="W2056" s="63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3">
        <f>IF($A2056="","",IFERROR(INDEX(계정매핑!$E$5:$E$504,MATCH($F2056&amp;"",계정매핑!$A$5:$A$504,0))&amp;"","공통비"))</f>
        <v/>
      </c>
      <c r="AF2056" s="63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45936</v>
      </c>
      <c r="E2057" s="91" t="inlineStr">
        <is>
          <t>KR</t>
        </is>
      </c>
      <c r="F2057" s="91" t="n">
        <v>62902000</v>
      </c>
      <c r="G2057" s="91" t="n">
        <v>1801</v>
      </c>
      <c r="H2057" s="92" t="n">
        <v>1753000</v>
      </c>
      <c r="I2057" s="91" t="inlineStr">
        <is>
          <t>10월 콜 위탁 수수료(건별)</t>
        </is>
      </c>
      <c r="J2057" s="91" t="inlineStr">
        <is>
          <t>V10015</t>
        </is>
      </c>
      <c r="K2057" s="91" t="inlineStr">
        <is>
          <t>J콜센터</t>
        </is>
      </c>
      <c r="M2057" s="9">
        <f>IF($A2057="","",VALUE($A2057&amp;"")*12+VALUE($B2057&amp;""))</f>
        <v/>
      </c>
      <c r="N2057" s="63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3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3">
        <f>IF($A2057="","",IF(COUNTIF(변동분석!$E$7:$E$506,O2057)&gt;0,"Y","N"))</f>
        <v/>
      </c>
      <c r="W2057" s="63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3">
        <f>IF($A2057="","",IFERROR(INDEX(계정매핑!$E$5:$E$504,MATCH($F2057&amp;"",계정매핑!$A$5:$A$504,0))&amp;"","공통비"))</f>
        <v/>
      </c>
      <c r="AF2057" s="63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45936</v>
      </c>
      <c r="E2058" s="91" t="inlineStr">
        <is>
          <t>KR</t>
        </is>
      </c>
      <c r="F2058" s="91" t="n">
        <v>62902000</v>
      </c>
      <c r="G2058" s="91" t="n">
        <v>1951</v>
      </c>
      <c r="H2058" s="92" t="n">
        <v>1743000</v>
      </c>
      <c r="I2058" s="91" t="inlineStr">
        <is>
          <t>10월 업무 위탁 수수료 - X서비스</t>
        </is>
      </c>
      <c r="J2058" s="91" t="inlineStr">
        <is>
          <t>V10019</t>
        </is>
      </c>
      <c r="K2058" s="91" t="inlineStr">
        <is>
          <t>X서비스</t>
        </is>
      </c>
      <c r="M2058" s="9">
        <f>IF($A2058="","",VALUE($A2058&amp;"")*12+VALUE($B2058&amp;""))</f>
        <v/>
      </c>
      <c r="N2058" s="63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3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3">
        <f>IF($A2058="","",IF(COUNTIF(변동분석!$E$7:$E$506,O2058)&gt;0,"Y","N"))</f>
        <v/>
      </c>
      <c r="W2058" s="63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3">
        <f>IF($A2058="","",IFERROR(INDEX(계정매핑!$E$5:$E$504,MATCH($F2058&amp;"",계정매핑!$A$5:$A$504,0))&amp;"","공통비"))</f>
        <v/>
      </c>
      <c r="AF2058" s="63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45937</v>
      </c>
      <c r="E2059" s="91" t="inlineStr">
        <is>
          <t>KR</t>
        </is>
      </c>
      <c r="F2059" s="91" t="n">
        <v>62101000</v>
      </c>
      <c r="G2059" s="91" t="n">
        <v>1602</v>
      </c>
      <c r="H2059" s="92" t="n">
        <v>654000</v>
      </c>
      <c r="I2059" s="91" t="inlineStr">
        <is>
          <t>10월 국내출장 - (법인카드)</t>
        </is>
      </c>
      <c r="J2059" s="91" t="inlineStr">
        <is>
          <t>V10009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3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3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3">
        <f>IF($A2059="","",IF(COUNTIF(변동분석!$E$7:$E$506,O2059)&gt;0,"Y","N"))</f>
        <v/>
      </c>
      <c r="W2059" s="63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3">
        <f>IF($A2059="","",IFERROR(INDEX(계정매핑!$E$5:$E$504,MATCH($F2059&amp;"",계정매핑!$A$5:$A$504,0))&amp;"","공통비"))</f>
        <v/>
      </c>
      <c r="AF2059" s="63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45937</v>
      </c>
      <c r="E2060" s="91" t="inlineStr">
        <is>
          <t>KR</t>
        </is>
      </c>
      <c r="F2060" s="91" t="n">
        <v>62101000</v>
      </c>
      <c r="G2060" s="91" t="n">
        <v>1951</v>
      </c>
      <c r="H2060" s="92" t="n">
        <v>259000</v>
      </c>
      <c r="I2060" s="91" t="inlineStr">
        <is>
          <t>10월 국내출장 - M항공</t>
        </is>
      </c>
      <c r="J2060" s="91" t="inlineStr">
        <is>
          <t>V10001</t>
        </is>
      </c>
      <c r="K2060" s="91" t="inlineStr">
        <is>
          <t>M항공</t>
        </is>
      </c>
      <c r="M2060" s="9">
        <f>IF($A2060="","",VALUE($A2060&amp;"")*12+VALUE($B2060&amp;""))</f>
        <v/>
      </c>
      <c r="N2060" s="63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3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3">
        <f>IF($A2060="","",IF(COUNTIF(변동분석!$E$7:$E$506,O2060)&gt;0,"Y","N"))</f>
        <v/>
      </c>
      <c r="W2060" s="63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3">
        <f>IF($A2060="","",IFERROR(INDEX(계정매핑!$E$5:$E$504,MATCH($F2060&amp;"",계정매핑!$A$5:$A$504,0))&amp;"","공통비"))</f>
        <v/>
      </c>
      <c r="AF2060" s="63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45937</v>
      </c>
      <c r="E2061" s="91" t="inlineStr">
        <is>
          <t>KR</t>
        </is>
      </c>
      <c r="F2061" s="91" t="n">
        <v>62102000</v>
      </c>
      <c r="G2061" s="91" t="n">
        <v>1401</v>
      </c>
      <c r="H2061" s="92" t="n">
        <v>61000</v>
      </c>
      <c r="I2061" s="91" t="inlineStr">
        <is>
          <t>10월 해외출장 - M항공</t>
        </is>
      </c>
      <c r="J2061" s="91" t="inlineStr">
        <is>
          <t>V10001</t>
        </is>
      </c>
      <c r="K2061" s="91" t="inlineStr">
        <is>
          <t>M항공</t>
        </is>
      </c>
      <c r="M2061" s="9">
        <f>IF($A2061="","",VALUE($A2061&amp;"")*12+VALUE($B2061&amp;""))</f>
        <v/>
      </c>
      <c r="N2061" s="63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3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3">
        <f>IF($A2061="","",IF(COUNTIF(변동분석!$E$7:$E$506,O2061)&gt;0,"Y","N"))</f>
        <v/>
      </c>
      <c r="W2061" s="63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3">
        <f>IF($A2061="","",IFERROR(INDEX(계정매핑!$E$5:$E$504,MATCH($F2061&amp;"",계정매핑!$A$5:$A$504,0))&amp;"","공통비"))</f>
        <v/>
      </c>
      <c r="AF2061" s="63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45937</v>
      </c>
      <c r="E2062" s="91" t="inlineStr">
        <is>
          <t>KR</t>
        </is>
      </c>
      <c r="F2062" s="91" t="n">
        <v>62102000</v>
      </c>
      <c r="G2062" s="91" t="n">
        <v>1701</v>
      </c>
      <c r="H2062" s="92" t="n">
        <v>47000</v>
      </c>
      <c r="I2062" s="91" t="inlineStr">
        <is>
          <t>10월 해외출장 - N호텔</t>
        </is>
      </c>
      <c r="J2062" s="91" t="inlineStr">
        <is>
          <t>V10008</t>
        </is>
      </c>
      <c r="K2062" s="91" t="inlineStr">
        <is>
          <t>N호텔</t>
        </is>
      </c>
      <c r="M2062" s="9">
        <f>IF($A2062="","",VALUE($A2062&amp;"")*12+VALUE($B2062&amp;""))</f>
        <v/>
      </c>
      <c r="N2062" s="63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3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3">
        <f>IF($A2062="","",IF(COUNTIF(변동분석!$E$7:$E$506,O2062)&gt;0,"Y","N"))</f>
        <v/>
      </c>
      <c r="W2062" s="63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3">
        <f>IF($A2062="","",IFERROR(INDEX(계정매핑!$E$5:$E$504,MATCH($F2062&amp;"",계정매핑!$A$5:$A$504,0))&amp;"","공통비"))</f>
        <v/>
      </c>
      <c r="AF2062" s="63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45937</v>
      </c>
      <c r="E2063" s="91" t="inlineStr">
        <is>
          <t>KR</t>
        </is>
      </c>
      <c r="F2063" s="91" t="n">
        <v>62301000</v>
      </c>
      <c r="G2063" s="91" t="n">
        <v>1301</v>
      </c>
      <c r="H2063" s="92" t="n">
        <v>249000</v>
      </c>
      <c r="I2063" s="91" t="inlineStr">
        <is>
          <t>10월 소모품 구입 - Q오피스</t>
        </is>
      </c>
      <c r="J2063" s="91" t="inlineStr">
        <is>
          <t>V10003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3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3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3">
        <f>IF($A2063="","",IF(COUNTIF(변동분석!$E$7:$E$506,O2063)&gt;0,"Y","N"))</f>
        <v/>
      </c>
      <c r="W2063" s="63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3">
        <f>IF($A2063="","",IFERROR(INDEX(계정매핑!$E$5:$E$504,MATCH($F2063&amp;"",계정매핑!$A$5:$A$504,0))&amp;"","공통비"))</f>
        <v/>
      </c>
      <c r="AF2063" s="63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45937</v>
      </c>
      <c r="E2064" s="91" t="inlineStr">
        <is>
          <t>KR</t>
        </is>
      </c>
      <c r="F2064" s="91" t="n">
        <v>62301000</v>
      </c>
      <c r="G2064" s="91" t="n">
        <v>1301</v>
      </c>
      <c r="H2064" s="92" t="n">
        <v>175000</v>
      </c>
      <c r="I2064" s="91" t="inlineStr">
        <is>
          <t>10월 소모품 구입 - Q오피스</t>
        </is>
      </c>
      <c r="J2064" s="91" t="inlineStr">
        <is>
          <t>V10003</t>
        </is>
      </c>
      <c r="K2064" s="91" t="inlineStr">
        <is>
          <t>Q오피스</t>
        </is>
      </c>
      <c r="M2064" s="9">
        <f>IF($A2064="","",VALUE($A2064&amp;"")*12+VALUE($B2064&amp;""))</f>
        <v/>
      </c>
      <c r="N2064" s="63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3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3">
        <f>IF($A2064="","",IF(COUNTIF(변동분석!$E$7:$E$506,O2064)&gt;0,"Y","N"))</f>
        <v/>
      </c>
      <c r="W2064" s="63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3">
        <f>IF($A2064="","",IFERROR(INDEX(계정매핑!$E$5:$E$504,MATCH($F2064&amp;"",계정매핑!$A$5:$A$504,0))&amp;"","공통비"))</f>
        <v/>
      </c>
      <c r="AF2064" s="63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45937</v>
      </c>
      <c r="E2065" s="91" t="inlineStr">
        <is>
          <t>KR</t>
        </is>
      </c>
      <c r="F2065" s="91" t="n">
        <v>62401000</v>
      </c>
      <c r="G2065" s="91" t="n">
        <v>1401</v>
      </c>
      <c r="H2065" s="92" t="n">
        <v>274000</v>
      </c>
      <c r="I2065" s="91" t="inlineStr">
        <is>
          <t>10월 인쇄물 제작 - S출판</t>
        </is>
      </c>
      <c r="J2065" s="91" t="inlineStr">
        <is>
          <t>V10014</t>
        </is>
      </c>
      <c r="K2065" s="91" t="inlineStr">
        <is>
          <t>S출판</t>
        </is>
      </c>
      <c r="M2065" s="9">
        <f>IF($A2065="","",VALUE($A2065&amp;"")*12+VALUE($B2065&amp;""))</f>
        <v/>
      </c>
      <c r="N2065" s="63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3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3">
        <f>IF($A2065="","",IF(COUNTIF(변동분석!$E$7:$E$506,O2065)&gt;0,"Y","N"))</f>
        <v/>
      </c>
      <c r="W2065" s="63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3">
        <f>IF($A2065="","",IFERROR(INDEX(계정매핑!$E$5:$E$504,MATCH($F2065&amp;"",계정매핑!$A$5:$A$504,0))&amp;"","공통비"))</f>
        <v/>
      </c>
      <c r="AF2065" s="63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45937</v>
      </c>
      <c r="E2066" s="91" t="inlineStr">
        <is>
          <t>KR</t>
        </is>
      </c>
      <c r="F2066" s="91" t="n">
        <v>62401000</v>
      </c>
      <c r="G2066" s="91" t="n">
        <v>1502</v>
      </c>
      <c r="H2066" s="92" t="n">
        <v>2060000</v>
      </c>
      <c r="I2066" s="91" t="inlineStr">
        <is>
          <t>10월 인쇄물 제작 - G인쇄</t>
        </is>
      </c>
      <c r="J2066" s="91" t="inlineStr">
        <is>
          <t>V10004</t>
        </is>
      </c>
      <c r="K2066" s="91" t="inlineStr">
        <is>
          <t>G인쇄</t>
        </is>
      </c>
      <c r="M2066" s="9">
        <f>IF($A2066="","",VALUE($A2066&amp;"")*12+VALUE($B2066&amp;""))</f>
        <v/>
      </c>
      <c r="N2066" s="63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3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3">
        <f>IF($A2066="","",IF(COUNTIF(변동분석!$E$7:$E$506,O2066)&gt;0,"Y","N"))</f>
        <v/>
      </c>
      <c r="W2066" s="63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3">
        <f>IF($A2066="","",IFERROR(INDEX(계정매핑!$E$5:$E$504,MATCH($F2066&amp;"",계정매핑!$A$5:$A$504,0))&amp;"","공통비"))</f>
        <v/>
      </c>
      <c r="AF2066" s="63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45937</v>
      </c>
      <c r="E2067" s="91" t="inlineStr">
        <is>
          <t>KR</t>
        </is>
      </c>
      <c r="F2067" s="91" t="n">
        <v>62501000</v>
      </c>
      <c r="G2067" s="91" t="n">
        <v>1101</v>
      </c>
      <c r="H2067" s="92" t="n">
        <v>123000</v>
      </c>
      <c r="I2067" s="91" t="inlineStr">
        <is>
          <t>10월 회의 다과 - (법인카드)</t>
        </is>
      </c>
      <c r="J2067" s="91" t="inlineStr">
        <is>
          <t>V10009</t>
        </is>
      </c>
      <c r="K2067" s="91" t="inlineStr">
        <is>
          <t>(법인카드)</t>
        </is>
      </c>
      <c r="M2067" s="9">
        <f>IF($A2067="","",VALUE($A2067&amp;"")*12+VALUE($B2067&amp;""))</f>
        <v/>
      </c>
      <c r="N2067" s="63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3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3">
        <f>IF($A2067="","",IF(COUNTIF(변동분석!$E$7:$E$506,O2067)&gt;0,"Y","N"))</f>
        <v/>
      </c>
      <c r="W2067" s="63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3">
        <f>IF($A2067="","",IFERROR(INDEX(계정매핑!$E$5:$E$504,MATCH($F2067&amp;"",계정매핑!$A$5:$A$504,0))&amp;"","공통비"))</f>
        <v/>
      </c>
      <c r="AF2067" s="63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45937</v>
      </c>
      <c r="E2068" s="91" t="inlineStr">
        <is>
          <t>KR</t>
        </is>
      </c>
      <c r="F2068" s="91" t="n">
        <v>62601000</v>
      </c>
      <c r="G2068" s="91" t="n">
        <v>1602</v>
      </c>
      <c r="H2068" s="92" t="n">
        <v>1799000</v>
      </c>
      <c r="I2068" s="91" t="inlineStr">
        <is>
          <t>10월 업무추진 - (법인카드)</t>
        </is>
      </c>
      <c r="J2068" s="91" t="inlineStr">
        <is>
          <t>V10009</t>
        </is>
      </c>
      <c r="K2068" s="91" t="inlineStr">
        <is>
          <t>(법인카드)</t>
        </is>
      </c>
      <c r="M2068" s="9">
        <f>IF($A2068="","",VALUE($A2068&amp;"")*12+VALUE($B2068&amp;""))</f>
        <v/>
      </c>
      <c r="N2068" s="63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3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3">
        <f>IF($A2068="","",IF(COUNTIF(변동분석!$E$7:$E$506,O2068)&gt;0,"Y","N"))</f>
        <v/>
      </c>
      <c r="W2068" s="63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3">
        <f>IF($A2068="","",IFERROR(INDEX(계정매핑!$E$5:$E$504,MATCH($F2068&amp;"",계정매핑!$A$5:$A$504,0))&amp;"","공통비"))</f>
        <v/>
      </c>
      <c r="AF2068" s="63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45937</v>
      </c>
      <c r="E2069" s="91" t="inlineStr">
        <is>
          <t>KR</t>
        </is>
      </c>
      <c r="F2069" s="91" t="n">
        <v>62901000</v>
      </c>
      <c r="G2069" s="91" t="n">
        <v>1101</v>
      </c>
      <c r="H2069" s="92" t="n">
        <v>3597000</v>
      </c>
      <c r="I2069" s="91" t="inlineStr">
        <is>
          <t>10월 자문 수수료 - W컨설팅</t>
        </is>
      </c>
      <c r="J2069" s="91" t="inlineStr">
        <is>
          <t>V10006</t>
        </is>
      </c>
      <c r="K2069" s="91" t="inlineStr">
        <is>
          <t>W컨설팅</t>
        </is>
      </c>
      <c r="M2069" s="9">
        <f>IF($A2069="","",VALUE($A2069&amp;"")*12+VALUE($B2069&amp;""))</f>
        <v/>
      </c>
      <c r="N2069" s="63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3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3">
        <f>IF($A2069="","",IF(COUNTIF(변동분석!$E$7:$E$506,O2069)&gt;0,"Y","N"))</f>
        <v/>
      </c>
      <c r="W2069" s="63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3">
        <f>IF($A2069="","",IFERROR(INDEX(계정매핑!$E$5:$E$504,MATCH($F2069&amp;"",계정매핑!$A$5:$A$504,0))&amp;"","공통비"))</f>
        <v/>
      </c>
      <c r="AF2069" s="63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45937</v>
      </c>
      <c r="E2070" s="91" t="inlineStr">
        <is>
          <t>KR</t>
        </is>
      </c>
      <c r="F2070" s="91" t="n">
        <v>62902000</v>
      </c>
      <c r="G2070" s="91" t="n">
        <v>1801</v>
      </c>
      <c r="H2070" s="92" t="n">
        <v>1824000</v>
      </c>
      <c r="I2070" s="91" t="inlineStr">
        <is>
          <t>10월 콜 위탁 수수료(건별)</t>
        </is>
      </c>
      <c r="J2070" s="91" t="inlineStr">
        <is>
          <t>V10015</t>
        </is>
      </c>
      <c r="K2070" s="91" t="inlineStr">
        <is>
          <t>J콜센터</t>
        </is>
      </c>
      <c r="M2070" s="9">
        <f>IF($A2070="","",VALUE($A2070&amp;"")*12+VALUE($B2070&amp;""))</f>
        <v/>
      </c>
      <c r="N2070" s="63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3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3">
        <f>IF($A2070="","",IF(COUNTIF(변동분석!$E$7:$E$506,O2070)&gt;0,"Y","N"))</f>
        <v/>
      </c>
      <c r="W2070" s="63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3">
        <f>IF($A2070="","",IFERROR(INDEX(계정매핑!$E$5:$E$504,MATCH($F2070&amp;"",계정매핑!$A$5:$A$504,0))&amp;"","공통비"))</f>
        <v/>
      </c>
      <c r="AF2070" s="63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45938</v>
      </c>
      <c r="E2071" s="91" t="inlineStr">
        <is>
          <t>KR</t>
        </is>
      </c>
      <c r="F2071" s="91" t="n">
        <v>62102000</v>
      </c>
      <c r="G2071" s="91" t="n">
        <v>1801</v>
      </c>
      <c r="H2071" s="92" t="n">
        <v>69000</v>
      </c>
      <c r="I2071" s="91" t="inlineStr">
        <is>
          <t>10월 해외출장 - M항공</t>
        </is>
      </c>
      <c r="J2071" s="91" t="inlineStr">
        <is>
          <t>V10001</t>
        </is>
      </c>
      <c r="K2071" s="91" t="inlineStr">
        <is>
          <t>M항공</t>
        </is>
      </c>
      <c r="M2071" s="9">
        <f>IF($A2071="","",VALUE($A2071&amp;"")*12+VALUE($B2071&amp;""))</f>
        <v/>
      </c>
      <c r="N2071" s="63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3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3">
        <f>IF($A2071="","",IF(COUNTIF(변동분석!$E$7:$E$506,O2071)&gt;0,"Y","N"))</f>
        <v/>
      </c>
      <c r="W2071" s="63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3">
        <f>IF($A2071="","",IFERROR(INDEX(계정매핑!$E$5:$E$504,MATCH($F2071&amp;"",계정매핑!$A$5:$A$504,0))&amp;"","공통비"))</f>
        <v/>
      </c>
      <c r="AF2071" s="63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45938</v>
      </c>
      <c r="E2072" s="91" t="inlineStr">
        <is>
          <t>KR</t>
        </is>
      </c>
      <c r="F2072" s="91" t="n">
        <v>62102000</v>
      </c>
      <c r="G2072" s="91" t="n">
        <v>1951</v>
      </c>
      <c r="H2072" s="92" t="n">
        <v>104000</v>
      </c>
      <c r="I2072" s="91" t="inlineStr">
        <is>
          <t>10월 해외출장 - M항공</t>
        </is>
      </c>
      <c r="J2072" s="91" t="inlineStr">
        <is>
          <t>V10001</t>
        </is>
      </c>
      <c r="K2072" s="91" t="inlineStr">
        <is>
          <t>M항공</t>
        </is>
      </c>
      <c r="M2072" s="9">
        <f>IF($A2072="","",VALUE($A2072&amp;"")*12+VALUE($B2072&amp;""))</f>
        <v/>
      </c>
      <c r="N2072" s="63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3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3">
        <f>IF($A2072="","",IF(COUNTIF(변동분석!$E$7:$E$506,O2072)&gt;0,"Y","N"))</f>
        <v/>
      </c>
      <c r="W2072" s="63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3">
        <f>IF($A2072="","",IFERROR(INDEX(계정매핑!$E$5:$E$504,MATCH($F2072&amp;"",계정매핑!$A$5:$A$504,0))&amp;"","공통비"))</f>
        <v/>
      </c>
      <c r="AF2072" s="63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45938</v>
      </c>
      <c r="E2073" s="91" t="inlineStr">
        <is>
          <t>KR</t>
        </is>
      </c>
      <c r="F2073" s="91" t="n">
        <v>62201000</v>
      </c>
      <c r="G2073" s="91" t="n">
        <v>1951</v>
      </c>
      <c r="H2073" s="92" t="n">
        <v>397000</v>
      </c>
      <c r="I2073" s="91" t="inlineStr">
        <is>
          <t>10월 통신요금 - O텔레콤</t>
        </is>
      </c>
      <c r="J2073" s="91" t="inlineStr">
        <is>
          <t>V10002</t>
        </is>
      </c>
      <c r="K2073" s="91" t="inlineStr">
        <is>
          <t>O텔레콤</t>
        </is>
      </c>
      <c r="M2073" s="9">
        <f>IF($A2073="","",VALUE($A2073&amp;"")*12+VALUE($B2073&amp;""))</f>
        <v/>
      </c>
      <c r="N2073" s="63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3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3">
        <f>IF($A2073="","",IF(COUNTIF(변동분석!$E$7:$E$506,O2073)&gt;0,"Y","N"))</f>
        <v/>
      </c>
      <c r="W2073" s="63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3">
        <f>IF($A2073="","",IFERROR(INDEX(계정매핑!$E$5:$E$504,MATCH($F2073&amp;"",계정매핑!$A$5:$A$504,0))&amp;"","공통비"))</f>
        <v/>
      </c>
      <c r="AF2073" s="63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45938</v>
      </c>
      <c r="E2074" s="91" t="inlineStr">
        <is>
          <t>KR</t>
        </is>
      </c>
      <c r="F2074" s="91" t="n">
        <v>62902000</v>
      </c>
      <c r="G2074" s="91" t="n">
        <v>1801</v>
      </c>
      <c r="H2074" s="92" t="n">
        <v>1760000</v>
      </c>
      <c r="I2074" s="91" t="inlineStr">
        <is>
          <t>10월 콜 위탁 수수료(건별)</t>
        </is>
      </c>
      <c r="J2074" s="91" t="inlineStr">
        <is>
          <t>V10015</t>
        </is>
      </c>
      <c r="K2074" s="91" t="inlineStr">
        <is>
          <t>J콜센터</t>
        </is>
      </c>
      <c r="M2074" s="9">
        <f>IF($A2074="","",VALUE($A2074&amp;"")*12+VALUE($B2074&amp;""))</f>
        <v/>
      </c>
      <c r="N2074" s="63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3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3">
        <f>IF($A2074="","",IF(COUNTIF(변동분석!$E$7:$E$506,O2074)&gt;0,"Y","N"))</f>
        <v/>
      </c>
      <c r="W2074" s="63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3">
        <f>IF($A2074="","",IFERROR(INDEX(계정매핑!$E$5:$E$504,MATCH($F2074&amp;"",계정매핑!$A$5:$A$504,0))&amp;"","공통비"))</f>
        <v/>
      </c>
      <c r="AF2074" s="63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45939</v>
      </c>
      <c r="E2075" s="91" t="inlineStr">
        <is>
          <t>KR</t>
        </is>
      </c>
      <c r="F2075" s="91" t="n">
        <v>62102000</v>
      </c>
      <c r="G2075" s="91" t="n">
        <v>1101</v>
      </c>
      <c r="H2075" s="92" t="n">
        <v>92000</v>
      </c>
      <c r="I2075" s="91" t="inlineStr">
        <is>
          <t>10월 해외출장 - N호텔</t>
        </is>
      </c>
      <c r="J2075" s="91" t="inlineStr">
        <is>
          <t>V10008</t>
        </is>
      </c>
      <c r="K2075" s="91" t="inlineStr">
        <is>
          <t>N호텔</t>
        </is>
      </c>
      <c r="M2075" s="9">
        <f>IF($A2075="","",VALUE($A2075&amp;"")*12+VALUE($B2075&amp;""))</f>
        <v/>
      </c>
      <c r="N2075" s="63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3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3">
        <f>IF($A2075="","",IF(COUNTIF(변동분석!$E$7:$E$506,O2075)&gt;0,"Y","N"))</f>
        <v/>
      </c>
      <c r="W2075" s="63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3">
        <f>IF($A2075="","",IFERROR(INDEX(계정매핑!$E$5:$E$504,MATCH($F2075&amp;"",계정매핑!$A$5:$A$504,0))&amp;"","공통비"))</f>
        <v/>
      </c>
      <c r="AF2075" s="63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45939</v>
      </c>
      <c r="E2076" s="91" t="inlineStr">
        <is>
          <t>KR</t>
        </is>
      </c>
      <c r="F2076" s="91" t="n">
        <v>62102000</v>
      </c>
      <c r="G2076" s="91" t="n">
        <v>1201</v>
      </c>
      <c r="H2076" s="92" t="n">
        <v>82000</v>
      </c>
      <c r="I2076" s="91" t="inlineStr">
        <is>
          <t>10월 해외출장 - M항공</t>
        </is>
      </c>
      <c r="J2076" s="91" t="inlineStr">
        <is>
          <t>V10001</t>
        </is>
      </c>
      <c r="K2076" s="91" t="inlineStr">
        <is>
          <t>M항공</t>
        </is>
      </c>
      <c r="M2076" s="9">
        <f>IF($A2076="","",VALUE($A2076&amp;"")*12+VALUE($B2076&amp;""))</f>
        <v/>
      </c>
      <c r="N2076" s="63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3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3">
        <f>IF($A2076="","",IF(COUNTIF(변동분석!$E$7:$E$506,O2076)&gt;0,"Y","N"))</f>
        <v/>
      </c>
      <c r="W2076" s="63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3">
        <f>IF($A2076="","",IFERROR(INDEX(계정매핑!$E$5:$E$504,MATCH($F2076&amp;"",계정매핑!$A$5:$A$504,0))&amp;"","공통비"))</f>
        <v/>
      </c>
      <c r="AF2076" s="63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45939</v>
      </c>
      <c r="E2077" s="91" t="inlineStr">
        <is>
          <t>KR</t>
        </is>
      </c>
      <c r="F2077" s="91" t="n">
        <v>62102000</v>
      </c>
      <c r="G2077" s="91" t="n">
        <v>1601</v>
      </c>
      <c r="H2077" s="92" t="n">
        <v>217000</v>
      </c>
      <c r="I2077" s="91" t="inlineStr">
        <is>
          <t>10월 해외출장 - M항공</t>
        </is>
      </c>
      <c r="J2077" s="91" t="inlineStr">
        <is>
          <t>V10001</t>
        </is>
      </c>
      <c r="K2077" s="91" t="inlineStr">
        <is>
          <t>M항공</t>
        </is>
      </c>
      <c r="M2077" s="9">
        <f>IF($A2077="","",VALUE($A2077&amp;"")*12+VALUE($B2077&amp;""))</f>
        <v/>
      </c>
      <c r="N2077" s="63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3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3">
        <f>IF($A2077="","",IF(COUNTIF(변동분석!$E$7:$E$506,O2077)&gt;0,"Y","N"))</f>
        <v/>
      </c>
      <c r="W2077" s="63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3">
        <f>IF($A2077="","",IFERROR(INDEX(계정매핑!$E$5:$E$504,MATCH($F2077&amp;"",계정매핑!$A$5:$A$504,0))&amp;"","공통비"))</f>
        <v/>
      </c>
      <c r="AF2077" s="63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45939</v>
      </c>
      <c r="E2078" s="91" t="inlineStr">
        <is>
          <t>KR</t>
        </is>
      </c>
      <c r="F2078" s="91" t="n">
        <v>62102000</v>
      </c>
      <c r="G2078" s="91" t="n">
        <v>1701</v>
      </c>
      <c r="H2078" s="92" t="n">
        <v>39000</v>
      </c>
      <c r="I2078" s="91" t="inlineStr">
        <is>
          <t>10월 해외출장 - N호텔</t>
        </is>
      </c>
      <c r="J2078" s="91" t="inlineStr">
        <is>
          <t>V10008</t>
        </is>
      </c>
      <c r="K2078" s="91" t="inlineStr">
        <is>
          <t>N호텔</t>
        </is>
      </c>
      <c r="M2078" s="9">
        <f>IF($A2078="","",VALUE($A2078&amp;"")*12+VALUE($B2078&amp;""))</f>
        <v/>
      </c>
      <c r="N2078" s="63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3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3">
        <f>IF($A2078="","",IF(COUNTIF(변동분석!$E$7:$E$506,O2078)&gt;0,"Y","N"))</f>
        <v/>
      </c>
      <c r="W2078" s="63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3">
        <f>IF($A2078="","",IFERROR(INDEX(계정매핑!$E$5:$E$504,MATCH($F2078&amp;"",계정매핑!$A$5:$A$504,0))&amp;"","공통비"))</f>
        <v/>
      </c>
      <c r="AF2078" s="63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45939</v>
      </c>
      <c r="E2079" s="91" t="inlineStr">
        <is>
          <t>KR</t>
        </is>
      </c>
      <c r="F2079" s="91" t="n">
        <v>62201000</v>
      </c>
      <c r="G2079" s="91" t="n">
        <v>1501</v>
      </c>
      <c r="H2079" s="92" t="n">
        <v>261000</v>
      </c>
      <c r="I2079" s="91" t="inlineStr">
        <is>
          <t>10월 통신요금 - P통신</t>
        </is>
      </c>
      <c r="J2079" s="91" t="inlineStr">
        <is>
          <t>V10013</t>
        </is>
      </c>
      <c r="K2079" s="91" t="inlineStr">
        <is>
          <t>P통신</t>
        </is>
      </c>
      <c r="M2079" s="9">
        <f>IF($A2079="","",VALUE($A2079&amp;"")*12+VALUE($B2079&amp;""))</f>
        <v/>
      </c>
      <c r="N2079" s="63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3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3">
        <f>IF($A2079="","",IF(COUNTIF(변동분석!$E$7:$E$506,O2079)&gt;0,"Y","N"))</f>
        <v/>
      </c>
      <c r="W2079" s="63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3">
        <f>IF($A2079="","",IFERROR(INDEX(계정매핑!$E$5:$E$504,MATCH($F2079&amp;"",계정매핑!$A$5:$A$504,0))&amp;"","공통비"))</f>
        <v/>
      </c>
      <c r="AF2079" s="63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45939</v>
      </c>
      <c r="E2080" s="91" t="inlineStr">
        <is>
          <t>KR</t>
        </is>
      </c>
      <c r="F2080" s="91" t="n">
        <v>62301000</v>
      </c>
      <c r="G2080" s="91" t="n">
        <v>1201</v>
      </c>
      <c r="H2080" s="92" t="n">
        <v>104000</v>
      </c>
      <c r="I2080" s="91" t="inlineStr">
        <is>
          <t>10월 소모품 구입 - Q오피스</t>
        </is>
      </c>
      <c r="J2080" s="91" t="inlineStr">
        <is>
          <t>V10003</t>
        </is>
      </c>
      <c r="K2080" s="91" t="inlineStr">
        <is>
          <t>Q오피스</t>
        </is>
      </c>
      <c r="M2080" s="9">
        <f>IF($A2080="","",VALUE($A2080&amp;"")*12+VALUE($B2080&amp;""))</f>
        <v/>
      </c>
      <c r="N2080" s="63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3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3">
        <f>IF($A2080="","",IF(COUNTIF(변동분석!$E$7:$E$506,O2080)&gt;0,"Y","N"))</f>
        <v/>
      </c>
      <c r="W2080" s="63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3">
        <f>IF($A2080="","",IFERROR(INDEX(계정매핑!$E$5:$E$504,MATCH($F2080&amp;"",계정매핑!$A$5:$A$504,0))&amp;"","공통비"))</f>
        <v/>
      </c>
      <c r="AF2080" s="63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45939</v>
      </c>
      <c r="E2081" s="91" t="inlineStr">
        <is>
          <t>KR</t>
        </is>
      </c>
      <c r="F2081" s="91" t="n">
        <v>62501000</v>
      </c>
      <c r="G2081" s="91" t="n">
        <v>1301</v>
      </c>
      <c r="H2081" s="92" t="n">
        <v>204000</v>
      </c>
      <c r="I2081" s="91" t="inlineStr">
        <is>
          <t>10월 회의 다과 - T케이터링</t>
        </is>
      </c>
      <c r="J2081" s="91" t="inlineStr">
        <is>
          <t>V10005</t>
        </is>
      </c>
      <c r="K2081" s="91" t="inlineStr">
        <is>
          <t>T케이터링</t>
        </is>
      </c>
      <c r="M2081" s="9">
        <f>IF($A2081="","",VALUE($A2081&amp;"")*12+VALUE($B2081&amp;""))</f>
        <v/>
      </c>
      <c r="N2081" s="63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3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3">
        <f>IF($A2081="","",IF(COUNTIF(변동분석!$E$7:$E$506,O2081)&gt;0,"Y","N"))</f>
        <v/>
      </c>
      <c r="W2081" s="63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3">
        <f>IF($A2081="","",IFERROR(INDEX(계정매핑!$E$5:$E$504,MATCH($F2081&amp;"",계정매핑!$A$5:$A$504,0))&amp;"","공통비"))</f>
        <v/>
      </c>
      <c r="AF2081" s="63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45939</v>
      </c>
      <c r="E2082" s="91" t="inlineStr">
        <is>
          <t>KR</t>
        </is>
      </c>
      <c r="F2082" s="91" t="n">
        <v>62601000</v>
      </c>
      <c r="G2082" s="91" t="n">
        <v>1301</v>
      </c>
      <c r="H2082" s="92" t="n">
        <v>1799000</v>
      </c>
      <c r="I2082" s="91" t="inlineStr">
        <is>
          <t>10월 업무추진 - (법인카드)</t>
        </is>
      </c>
      <c r="J2082" s="91" t="inlineStr">
        <is>
          <t>V10009</t>
        </is>
      </c>
      <c r="K2082" s="91" t="inlineStr">
        <is>
          <t>(법인카드)</t>
        </is>
      </c>
      <c r="M2082" s="9">
        <f>IF($A2082="","",VALUE($A2082&amp;"")*12+VALUE($B2082&amp;""))</f>
        <v/>
      </c>
      <c r="N2082" s="63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3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3">
        <f>IF($A2082="","",IF(COUNTIF(변동분석!$E$7:$E$506,O2082)&gt;0,"Y","N"))</f>
        <v/>
      </c>
      <c r="W2082" s="63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3">
        <f>IF($A2082="","",IFERROR(INDEX(계정매핑!$E$5:$E$504,MATCH($F2082&amp;"",계정매핑!$A$5:$A$504,0))&amp;"","공통비"))</f>
        <v/>
      </c>
      <c r="AF2082" s="63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45939</v>
      </c>
      <c r="E2083" s="91" t="inlineStr">
        <is>
          <t>KR</t>
        </is>
      </c>
      <c r="F2083" s="91" t="n">
        <v>62901000</v>
      </c>
      <c r="G2083" s="91" t="n">
        <v>1951</v>
      </c>
      <c r="H2083" s="92" t="n">
        <v>6499000</v>
      </c>
      <c r="I2083" s="91" t="inlineStr">
        <is>
          <t>10월 자문 수수료 - K회계법인</t>
        </is>
      </c>
      <c r="J2083" s="91" t="inlineStr">
        <is>
          <t>V10010</t>
        </is>
      </c>
      <c r="K2083" s="91" t="inlineStr">
        <is>
          <t>K회계법인</t>
        </is>
      </c>
      <c r="M2083" s="9">
        <f>IF($A2083="","",VALUE($A2083&amp;"")*12+VALUE($B2083&amp;""))</f>
        <v/>
      </c>
      <c r="N2083" s="63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3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3">
        <f>IF($A2083="","",IF(COUNTIF(변동분석!$E$7:$E$506,O2083)&gt;0,"Y","N"))</f>
        <v/>
      </c>
      <c r="W2083" s="63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3">
        <f>IF($A2083="","",IFERROR(INDEX(계정매핑!$E$5:$E$504,MATCH($F2083&amp;"",계정매핑!$A$5:$A$504,0))&amp;"","공통비"))</f>
        <v/>
      </c>
      <c r="AF2083" s="63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45939</v>
      </c>
      <c r="E2084" s="91" t="inlineStr">
        <is>
          <t>KR</t>
        </is>
      </c>
      <c r="F2084" s="91" t="n">
        <v>62902000</v>
      </c>
      <c r="G2084" s="91" t="n">
        <v>1101</v>
      </c>
      <c r="H2084" s="92" t="n">
        <v>1473000</v>
      </c>
      <c r="I2084" s="91" t="inlineStr">
        <is>
          <t>10월 업무 위탁 수수료 - X서비스</t>
        </is>
      </c>
      <c r="J2084" s="91" t="inlineStr">
        <is>
          <t>V10019</t>
        </is>
      </c>
      <c r="K2084" s="91" t="inlineStr">
        <is>
          <t>X서비스</t>
        </is>
      </c>
      <c r="M2084" s="9">
        <f>IF($A2084="","",VALUE($A2084&amp;"")*12+VALUE($B2084&amp;""))</f>
        <v/>
      </c>
      <c r="N2084" s="63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3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3">
        <f>IF($A2084="","",IF(COUNTIF(변동분석!$E$7:$E$506,O2084)&gt;0,"Y","N"))</f>
        <v/>
      </c>
      <c r="W2084" s="63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3">
        <f>IF($A2084="","",IFERROR(INDEX(계정매핑!$E$5:$E$504,MATCH($F2084&amp;"",계정매핑!$A$5:$A$504,0))&amp;"","공통비"))</f>
        <v/>
      </c>
      <c r="AF2084" s="63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45939</v>
      </c>
      <c r="E2085" s="91" t="inlineStr">
        <is>
          <t>KR</t>
        </is>
      </c>
      <c r="F2085" s="91" t="n">
        <v>63201000</v>
      </c>
      <c r="G2085" s="91" t="n">
        <v>1601</v>
      </c>
      <c r="H2085" s="92" t="n">
        <v>5694000</v>
      </c>
      <c r="I2085" s="91" t="inlineStr">
        <is>
          <t>10월 차량 유지 - D정비</t>
        </is>
      </c>
      <c r="J2085" s="91" t="inlineStr">
        <is>
          <t>V10024</t>
        </is>
      </c>
      <c r="K2085" s="91" t="inlineStr">
        <is>
          <t>D정비</t>
        </is>
      </c>
      <c r="M2085" s="9">
        <f>IF($A2085="","",VALUE($A2085&amp;"")*12+VALUE($B2085&amp;""))</f>
        <v/>
      </c>
      <c r="N2085" s="63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3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3">
        <f>IF($A2085="","",IF(COUNTIF(변동분석!$E$7:$E$506,O2085)&gt;0,"Y","N"))</f>
        <v/>
      </c>
      <c r="W2085" s="63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3">
        <f>IF($A2085="","",IFERROR(INDEX(계정매핑!$E$5:$E$504,MATCH($F2085&amp;"",계정매핑!$A$5:$A$504,0))&amp;"","공통비"))</f>
        <v/>
      </c>
      <c r="AF2085" s="63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45940</v>
      </c>
      <c r="E2086" s="91" t="inlineStr">
        <is>
          <t>KR</t>
        </is>
      </c>
      <c r="F2086" s="91" t="n">
        <v>62102000</v>
      </c>
      <c r="G2086" s="91" t="n">
        <v>1401</v>
      </c>
      <c r="H2086" s="92" t="n">
        <v>97000</v>
      </c>
      <c r="I2086" s="91" t="inlineStr">
        <is>
          <t>10월 해외출장 - N호텔</t>
        </is>
      </c>
      <c r="J2086" s="91" t="inlineStr">
        <is>
          <t>V10008</t>
        </is>
      </c>
      <c r="K2086" s="91" t="inlineStr">
        <is>
          <t>N호텔</t>
        </is>
      </c>
      <c r="M2086" s="9">
        <f>IF($A2086="","",VALUE($A2086&amp;"")*12+VALUE($B2086&amp;""))</f>
        <v/>
      </c>
      <c r="N2086" s="63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3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3">
        <f>IF($A2086="","",IF(COUNTIF(변동분석!$E$7:$E$506,O2086)&gt;0,"Y","N"))</f>
        <v/>
      </c>
      <c r="W2086" s="63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3">
        <f>IF($A2086="","",IFERROR(INDEX(계정매핑!$E$5:$E$504,MATCH($F2086&amp;"",계정매핑!$A$5:$A$504,0))&amp;"","공통비"))</f>
        <v/>
      </c>
      <c r="AF2086" s="63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45940</v>
      </c>
      <c r="E2087" s="91" t="inlineStr">
        <is>
          <t>KR</t>
        </is>
      </c>
      <c r="F2087" s="91" t="n">
        <v>62201000</v>
      </c>
      <c r="G2087" s="91" t="n">
        <v>1301</v>
      </c>
      <c r="H2087" s="92" t="n">
        <v>184000</v>
      </c>
      <c r="I2087" s="91" t="inlineStr">
        <is>
          <t>10월 통신요금 - O텔레콤</t>
        </is>
      </c>
      <c r="J2087" s="91" t="inlineStr">
        <is>
          <t>V10002</t>
        </is>
      </c>
      <c r="K2087" s="91" t="inlineStr">
        <is>
          <t>O텔레콤</t>
        </is>
      </c>
      <c r="M2087" s="9">
        <f>IF($A2087="","",VALUE($A2087&amp;"")*12+VALUE($B2087&amp;""))</f>
        <v/>
      </c>
      <c r="N2087" s="63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3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3">
        <f>IF($A2087="","",IF(COUNTIF(변동분석!$E$7:$E$506,O2087)&gt;0,"Y","N"))</f>
        <v/>
      </c>
      <c r="W2087" s="63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3">
        <f>IF($A2087="","",IFERROR(INDEX(계정매핑!$E$5:$E$504,MATCH($F2087&amp;"",계정매핑!$A$5:$A$504,0))&amp;"","공통비"))</f>
        <v/>
      </c>
      <c r="AF2087" s="63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45940</v>
      </c>
      <c r="E2088" s="91" t="inlineStr">
        <is>
          <t>KR</t>
        </is>
      </c>
      <c r="F2088" s="91" t="n">
        <v>62201000</v>
      </c>
      <c r="G2088" s="91" t="n">
        <v>1951</v>
      </c>
      <c r="H2088" s="92" t="n">
        <v>217000</v>
      </c>
      <c r="I2088" s="91" t="inlineStr">
        <is>
          <t>10월 통신요금 - P통신</t>
        </is>
      </c>
      <c r="J2088" s="91" t="inlineStr">
        <is>
          <t>V10013</t>
        </is>
      </c>
      <c r="K2088" s="91" t="inlineStr">
        <is>
          <t>P통신</t>
        </is>
      </c>
      <c r="M2088" s="9">
        <f>IF($A2088="","",VALUE($A2088&amp;"")*12+VALUE($B2088&amp;""))</f>
        <v/>
      </c>
      <c r="N2088" s="63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3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3">
        <f>IF($A2088="","",IF(COUNTIF(변동분석!$E$7:$E$506,O2088)&gt;0,"Y","N"))</f>
        <v/>
      </c>
      <c r="W2088" s="63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3">
        <f>IF($A2088="","",IFERROR(INDEX(계정매핑!$E$5:$E$504,MATCH($F2088&amp;"",계정매핑!$A$5:$A$504,0))&amp;"","공통비"))</f>
        <v/>
      </c>
      <c r="AF2088" s="63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45940</v>
      </c>
      <c r="E2089" s="91" t="inlineStr">
        <is>
          <t>KR</t>
        </is>
      </c>
      <c r="F2089" s="91" t="n">
        <v>62301000</v>
      </c>
      <c r="G2089" s="91" t="n">
        <v>1401</v>
      </c>
      <c r="H2089" s="92" t="n">
        <v>97000</v>
      </c>
      <c r="I2089" s="91" t="inlineStr">
        <is>
          <t>10월 소모품 구입 - Q오피스</t>
        </is>
      </c>
      <c r="J2089" s="91" t="inlineStr">
        <is>
          <t>V10003</t>
        </is>
      </c>
      <c r="K2089" s="91" t="inlineStr">
        <is>
          <t>Q오피스</t>
        </is>
      </c>
      <c r="M2089" s="9">
        <f>IF($A2089="","",VALUE($A2089&amp;"")*12+VALUE($B2089&amp;""))</f>
        <v/>
      </c>
      <c r="N2089" s="63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3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3">
        <f>IF($A2089="","",IF(COUNTIF(변동분석!$E$7:$E$506,O2089)&gt;0,"Y","N"))</f>
        <v/>
      </c>
      <c r="W2089" s="63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3">
        <f>IF($A2089="","",IFERROR(INDEX(계정매핑!$E$5:$E$504,MATCH($F2089&amp;"",계정매핑!$A$5:$A$504,0))&amp;"","공통비"))</f>
        <v/>
      </c>
      <c r="AF2089" s="63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45940</v>
      </c>
      <c r="E2090" s="91" t="inlineStr">
        <is>
          <t>KR</t>
        </is>
      </c>
      <c r="F2090" s="91" t="n">
        <v>62701000</v>
      </c>
      <c r="G2090" s="91" t="n">
        <v>1501</v>
      </c>
      <c r="H2090" s="92" t="n">
        <v>117416000</v>
      </c>
      <c r="I2090" s="91" t="inlineStr">
        <is>
          <t>10월 광고 집행 - F애드</t>
        </is>
      </c>
      <c r="J2090" s="91" t="inlineStr">
        <is>
          <t>V10022</t>
        </is>
      </c>
      <c r="K2090" s="91" t="inlineStr">
        <is>
          <t>F애드</t>
        </is>
      </c>
      <c r="M2090" s="9">
        <f>IF($A2090="","",VALUE($A2090&amp;"")*12+VALUE($B2090&amp;""))</f>
        <v/>
      </c>
      <c r="N2090" s="63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3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3">
        <f>IF($A2090="","",IF(COUNTIF(변동분석!$E$7:$E$506,O2090)&gt;0,"Y","N"))</f>
        <v/>
      </c>
      <c r="W2090" s="63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3">
        <f>IF($A2090="","",IFERROR(INDEX(계정매핑!$E$5:$E$504,MATCH($F2090&amp;"",계정매핑!$A$5:$A$504,0))&amp;"","공통비"))</f>
        <v/>
      </c>
      <c r="AF2090" s="63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45940</v>
      </c>
      <c r="E2091" s="91" t="inlineStr">
        <is>
          <t>KR</t>
        </is>
      </c>
      <c r="F2091" s="91" t="n">
        <v>62902000</v>
      </c>
      <c r="G2091" s="91" t="n">
        <v>1801</v>
      </c>
      <c r="H2091" s="92" t="n">
        <v>1842000</v>
      </c>
      <c r="I2091" s="91" t="inlineStr">
        <is>
          <t>10월 콜 위탁 수수료(건별)</t>
        </is>
      </c>
      <c r="J2091" s="91" t="inlineStr">
        <is>
          <t>V10015</t>
        </is>
      </c>
      <c r="K2091" s="91" t="inlineStr">
        <is>
          <t>J콜센터</t>
        </is>
      </c>
      <c r="M2091" s="9">
        <f>IF($A2091="","",VALUE($A2091&amp;"")*12+VALUE($B2091&amp;""))</f>
        <v/>
      </c>
      <c r="N2091" s="63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3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3">
        <f>IF($A2091="","",IF(COUNTIF(변동분석!$E$7:$E$506,O2091)&gt;0,"Y","N"))</f>
        <v/>
      </c>
      <c r="W2091" s="63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3">
        <f>IF($A2091="","",IFERROR(INDEX(계정매핑!$E$5:$E$504,MATCH($F2091&amp;"",계정매핑!$A$5:$A$504,0))&amp;"","공통비"))</f>
        <v/>
      </c>
      <c r="AF2091" s="63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45941</v>
      </c>
      <c r="E2092" s="91" t="inlineStr">
        <is>
          <t>KR</t>
        </is>
      </c>
      <c r="F2092" s="91" t="n">
        <v>62101000</v>
      </c>
      <c r="G2092" s="91" t="n">
        <v>1502</v>
      </c>
      <c r="H2092" s="92" t="n">
        <v>630000</v>
      </c>
      <c r="I2092" s="91" t="inlineStr">
        <is>
          <t>10월 국내출장 - L여행사</t>
        </is>
      </c>
      <c r="J2092" s="91" t="inlineStr">
        <is>
          <t>V10017</t>
        </is>
      </c>
      <c r="K2092" s="91" t="inlineStr">
        <is>
          <t>L여행사</t>
        </is>
      </c>
      <c r="M2092" s="9">
        <f>IF($A2092="","",VALUE($A2092&amp;"")*12+VALUE($B2092&amp;""))</f>
        <v/>
      </c>
      <c r="N2092" s="63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3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3">
        <f>IF($A2092="","",IF(COUNTIF(변동분석!$E$7:$E$506,O2092)&gt;0,"Y","N"))</f>
        <v/>
      </c>
      <c r="W2092" s="63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3">
        <f>IF($A2092="","",IFERROR(INDEX(계정매핑!$E$5:$E$504,MATCH($F2092&amp;"",계정매핑!$A$5:$A$504,0))&amp;"","공통비"))</f>
        <v/>
      </c>
      <c r="AF2092" s="63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45941</v>
      </c>
      <c r="E2093" s="91" t="inlineStr">
        <is>
          <t>KR</t>
        </is>
      </c>
      <c r="F2093" s="91" t="n">
        <v>62102000</v>
      </c>
      <c r="G2093" s="91" t="n">
        <v>1301</v>
      </c>
      <c r="H2093" s="92" t="n">
        <v>96000</v>
      </c>
      <c r="I2093" s="91" t="inlineStr">
        <is>
          <t>10월 해외출장 - M항공</t>
        </is>
      </c>
      <c r="J2093" s="91" t="inlineStr">
        <is>
          <t>V10001</t>
        </is>
      </c>
      <c r="K2093" s="91" t="inlineStr">
        <is>
          <t>M항공</t>
        </is>
      </c>
      <c r="M2093" s="9">
        <f>IF($A2093="","",VALUE($A2093&amp;"")*12+VALUE($B2093&amp;""))</f>
        <v/>
      </c>
      <c r="N2093" s="63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3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3">
        <f>IF($A2093="","",IF(COUNTIF(변동분석!$E$7:$E$506,O2093)&gt;0,"Y","N"))</f>
        <v/>
      </c>
      <c r="W2093" s="63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3">
        <f>IF($A2093="","",IFERROR(INDEX(계정매핑!$E$5:$E$504,MATCH($F2093&amp;"",계정매핑!$A$5:$A$504,0))&amp;"","공통비"))</f>
        <v/>
      </c>
      <c r="AF2093" s="63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45941</v>
      </c>
      <c r="E2094" s="91" t="inlineStr">
        <is>
          <t>KR</t>
        </is>
      </c>
      <c r="F2094" s="91" t="n">
        <v>62301000</v>
      </c>
      <c r="G2094" s="91" t="n">
        <v>1201</v>
      </c>
      <c r="H2094" s="92" t="n">
        <v>115000</v>
      </c>
      <c r="I2094" s="91" t="inlineStr">
        <is>
          <t>10월 소모품 구입 - Q오피스</t>
        </is>
      </c>
      <c r="J2094" s="91" t="inlineStr">
        <is>
          <t>V10003</t>
        </is>
      </c>
      <c r="K2094" s="91" t="inlineStr">
        <is>
          <t>Q오피스</t>
        </is>
      </c>
      <c r="M2094" s="9">
        <f>IF($A2094="","",VALUE($A2094&amp;"")*12+VALUE($B2094&amp;""))</f>
        <v/>
      </c>
      <c r="N2094" s="63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3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3">
        <f>IF($A2094="","",IF(COUNTIF(변동분석!$E$7:$E$506,O2094)&gt;0,"Y","N"))</f>
        <v/>
      </c>
      <c r="W2094" s="63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3">
        <f>IF($A2094="","",IFERROR(INDEX(계정매핑!$E$5:$E$504,MATCH($F2094&amp;"",계정매핑!$A$5:$A$504,0))&amp;"","공통비"))</f>
        <v/>
      </c>
      <c r="AF2094" s="63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45941</v>
      </c>
      <c r="E2095" s="91" t="inlineStr">
        <is>
          <t>KR</t>
        </is>
      </c>
      <c r="F2095" s="91" t="n">
        <v>62301000</v>
      </c>
      <c r="G2095" s="91" t="n">
        <v>1602</v>
      </c>
      <c r="H2095" s="92" t="n">
        <v>345000</v>
      </c>
      <c r="I2095" s="91" t="inlineStr">
        <is>
          <t>10월 소모품 구입 - Q오피스</t>
        </is>
      </c>
      <c r="J2095" s="91" t="inlineStr">
        <is>
          <t>V10003</t>
        </is>
      </c>
      <c r="K2095" s="91" t="inlineStr">
        <is>
          <t>Q오피스</t>
        </is>
      </c>
      <c r="M2095" s="9">
        <f>IF($A2095="","",VALUE($A2095&amp;"")*12+VALUE($B2095&amp;""))</f>
        <v/>
      </c>
      <c r="N2095" s="63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3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3">
        <f>IF($A2095="","",IF(COUNTIF(변동분석!$E$7:$E$506,O2095)&gt;0,"Y","N"))</f>
        <v/>
      </c>
      <c r="W2095" s="63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3">
        <f>IF($A2095="","",IFERROR(INDEX(계정매핑!$E$5:$E$504,MATCH($F2095&amp;"",계정매핑!$A$5:$A$504,0))&amp;"","공통비"))</f>
        <v/>
      </c>
      <c r="AF2095" s="63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45941</v>
      </c>
      <c r="E2096" s="91" t="inlineStr">
        <is>
          <t>KR</t>
        </is>
      </c>
      <c r="F2096" s="91" t="n">
        <v>62501000</v>
      </c>
      <c r="G2096" s="91" t="n">
        <v>1101</v>
      </c>
      <c r="H2096" s="92" t="n">
        <v>202000</v>
      </c>
      <c r="I2096" s="91" t="inlineStr">
        <is>
          <t>10월 회의 다과 - T케이터링</t>
        </is>
      </c>
      <c r="J2096" s="91" t="inlineStr">
        <is>
          <t>V10005</t>
        </is>
      </c>
      <c r="K2096" s="91" t="inlineStr">
        <is>
          <t>T케이터링</t>
        </is>
      </c>
      <c r="M2096" s="9">
        <f>IF($A2096="","",VALUE($A2096&amp;"")*12+VALUE($B2096&amp;""))</f>
        <v/>
      </c>
      <c r="N2096" s="63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3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3">
        <f>IF($A2096="","",IF(COUNTIF(변동분석!$E$7:$E$506,O2096)&gt;0,"Y","N"))</f>
        <v/>
      </c>
      <c r="W2096" s="63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3">
        <f>IF($A2096="","",IFERROR(INDEX(계정매핑!$E$5:$E$504,MATCH($F2096&amp;"",계정매핑!$A$5:$A$504,0))&amp;"","공통비"))</f>
        <v/>
      </c>
      <c r="AF2096" s="63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45941</v>
      </c>
      <c r="E2097" s="91" t="inlineStr">
        <is>
          <t>KR</t>
        </is>
      </c>
      <c r="F2097" s="91" t="n">
        <v>62501000</v>
      </c>
      <c r="G2097" s="91" t="n">
        <v>1502</v>
      </c>
      <c r="H2097" s="92" t="n">
        <v>299000</v>
      </c>
      <c r="I2097" s="91" t="inlineStr">
        <is>
          <t>10월 회의 다과 - (법인카드)</t>
        </is>
      </c>
      <c r="J2097" s="91" t="inlineStr">
        <is>
          <t>V10009</t>
        </is>
      </c>
      <c r="K2097" s="91" t="inlineStr">
        <is>
          <t>(법인카드)</t>
        </is>
      </c>
      <c r="M2097" s="9">
        <f>IF($A2097="","",VALUE($A2097&amp;"")*12+VALUE($B2097&amp;""))</f>
        <v/>
      </c>
      <c r="N2097" s="63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3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3">
        <f>IF($A2097="","",IF(COUNTIF(변동분석!$E$7:$E$506,O2097)&gt;0,"Y","N"))</f>
        <v/>
      </c>
      <c r="W2097" s="63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3">
        <f>IF($A2097="","",IFERROR(INDEX(계정매핑!$E$5:$E$504,MATCH($F2097&amp;"",계정매핑!$A$5:$A$504,0))&amp;"","공통비"))</f>
        <v/>
      </c>
      <c r="AF2097" s="63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45941</v>
      </c>
      <c r="E2098" s="91" t="inlineStr">
        <is>
          <t>KR</t>
        </is>
      </c>
      <c r="F2098" s="91" t="n">
        <v>62501000</v>
      </c>
      <c r="G2098" s="91" t="n">
        <v>1801</v>
      </c>
      <c r="H2098" s="92" t="n">
        <v>85000</v>
      </c>
      <c r="I2098" s="91" t="inlineStr">
        <is>
          <t>10월 회의 다과 - T케이터링</t>
        </is>
      </c>
      <c r="J2098" s="91" t="inlineStr">
        <is>
          <t>V10005</t>
        </is>
      </c>
      <c r="K2098" s="91" t="inlineStr">
        <is>
          <t>T케이터링</t>
        </is>
      </c>
      <c r="M2098" s="9">
        <f>IF($A2098="","",VALUE($A2098&amp;"")*12+VALUE($B2098&amp;""))</f>
        <v/>
      </c>
      <c r="N2098" s="63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3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3">
        <f>IF($A2098="","",IF(COUNTIF(변동분석!$E$7:$E$506,O2098)&gt;0,"Y","N"))</f>
        <v/>
      </c>
      <c r="W2098" s="63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3">
        <f>IF($A2098="","",IFERROR(INDEX(계정매핑!$E$5:$E$504,MATCH($F2098&amp;"",계정매핑!$A$5:$A$504,0))&amp;"","공통비"))</f>
        <v/>
      </c>
      <c r="AF2098" s="63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45941</v>
      </c>
      <c r="E2099" s="91" t="inlineStr">
        <is>
          <t>KR</t>
        </is>
      </c>
      <c r="F2099" s="91" t="n">
        <v>63101000</v>
      </c>
      <c r="G2099" s="91" t="n">
        <v>1601</v>
      </c>
      <c r="H2099" s="92" t="n">
        <v>9212000</v>
      </c>
      <c r="I2099" s="91" t="inlineStr">
        <is>
          <t>10월 사무실 임차료 - BB부동산</t>
        </is>
      </c>
      <c r="J2099" s="91" t="inlineStr">
        <is>
          <t>V10027</t>
        </is>
      </c>
      <c r="K2099" s="91" t="inlineStr">
        <is>
          <t>BB부동산</t>
        </is>
      </c>
      <c r="M2099" s="9">
        <f>IF($A2099="","",VALUE($A2099&amp;"")*12+VALUE($B2099&amp;""))</f>
        <v/>
      </c>
      <c r="N2099" s="63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3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3">
        <f>IF($A2099="","",IF(COUNTIF(변동분석!$E$7:$E$506,O2099)&gt;0,"Y","N"))</f>
        <v/>
      </c>
      <c r="W2099" s="63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3">
        <f>IF($A2099="","",IFERROR(INDEX(계정매핑!$E$5:$E$504,MATCH($F2099&amp;"",계정매핑!$A$5:$A$504,0))&amp;"","공통비"))</f>
        <v/>
      </c>
      <c r="AF2099" s="63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45941</v>
      </c>
      <c r="E2100" s="91" t="inlineStr">
        <is>
          <t>KR</t>
        </is>
      </c>
      <c r="F2100" s="91" t="n">
        <v>63501000</v>
      </c>
      <c r="G2100" s="91" t="n">
        <v>1901</v>
      </c>
      <c r="H2100" s="92" t="n">
        <v>743997000</v>
      </c>
      <c r="I2100" s="91" t="inlineStr">
        <is>
          <t>10월 모집수수료 - AA보험대리점</t>
        </is>
      </c>
      <c r="J2100" s="91" t="inlineStr">
        <is>
          <t>V10032</t>
        </is>
      </c>
      <c r="K2100" s="91" t="inlineStr">
        <is>
          <t>AA보험대리점</t>
        </is>
      </c>
      <c r="M2100" s="9">
        <f>IF($A2100="","",VALUE($A2100&amp;"")*12+VALUE($B2100&amp;""))</f>
        <v/>
      </c>
      <c r="N2100" s="63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3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3">
        <f>IF($A2100="","",IF(COUNTIF(변동분석!$E$7:$E$506,O2100)&gt;0,"Y","N"))</f>
        <v/>
      </c>
      <c r="W2100" s="63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3">
        <f>IF($A2100="","",IFERROR(INDEX(계정매핑!$E$5:$E$504,MATCH($F2100&amp;"",계정매핑!$A$5:$A$504,0))&amp;"","공통비"))</f>
        <v/>
      </c>
      <c r="AF2100" s="63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45941</v>
      </c>
      <c r="E2101" s="91" t="inlineStr">
        <is>
          <t>KR</t>
        </is>
      </c>
      <c r="F2101" s="91" t="n">
        <v>63502000</v>
      </c>
      <c r="G2101" s="91" t="n">
        <v>1902</v>
      </c>
      <c r="H2101" s="92" t="n">
        <v>72946000</v>
      </c>
      <c r="I2101" s="91" t="inlineStr">
        <is>
          <t>10월 유지수수료 - CC금융서비스</t>
        </is>
      </c>
      <c r="J2101" s="91" t="inlineStr">
        <is>
          <t>V10028</t>
        </is>
      </c>
      <c r="K2101" s="91" t="inlineStr">
        <is>
          <t>CC금융서비스</t>
        </is>
      </c>
      <c r="M2101" s="9">
        <f>IF($A2101="","",VALUE($A2101&amp;"")*12+VALUE($B2101&amp;""))</f>
        <v/>
      </c>
      <c r="N2101" s="63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3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3">
        <f>IF($A2101="","",IF(COUNTIF(변동분석!$E$7:$E$506,O2101)&gt;0,"Y","N"))</f>
        <v/>
      </c>
      <c r="W2101" s="63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3">
        <f>IF($A2101="","",IFERROR(INDEX(계정매핑!$E$5:$E$504,MATCH($F2101&amp;"",계정매핑!$A$5:$A$504,0))&amp;"","공통비"))</f>
        <v/>
      </c>
      <c r="AF2101" s="63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45942</v>
      </c>
      <c r="E2102" s="91" t="inlineStr">
        <is>
          <t>KR</t>
        </is>
      </c>
      <c r="F2102" s="91" t="n">
        <v>62101000</v>
      </c>
      <c r="G2102" s="91" t="n">
        <v>1201</v>
      </c>
      <c r="H2102" s="92" t="n">
        <v>317000</v>
      </c>
      <c r="I2102" s="91" t="inlineStr">
        <is>
          <t>10월 국내출장 - (법인카드)</t>
        </is>
      </c>
      <c r="J2102" s="91" t="inlineStr">
        <is>
          <t>V10009</t>
        </is>
      </c>
      <c r="K2102" s="91" t="inlineStr">
        <is>
          <t>(법인카드)</t>
        </is>
      </c>
      <c r="M2102" s="9">
        <f>IF($A2102="","",VALUE($A2102&amp;"")*12+VALUE($B2102&amp;""))</f>
        <v/>
      </c>
      <c r="N2102" s="63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3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3">
        <f>IF($A2102="","",IF(COUNTIF(변동분석!$E$7:$E$506,O2102)&gt;0,"Y","N"))</f>
        <v/>
      </c>
      <c r="W2102" s="63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3">
        <f>IF($A2102="","",IFERROR(INDEX(계정매핑!$E$5:$E$504,MATCH($F2102&amp;"",계정매핑!$A$5:$A$504,0))&amp;"","공통비"))</f>
        <v/>
      </c>
      <c r="AF2102" s="63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45942</v>
      </c>
      <c r="E2103" s="91" t="inlineStr">
        <is>
          <t>KR</t>
        </is>
      </c>
      <c r="F2103" s="91" t="n">
        <v>62101000</v>
      </c>
      <c r="G2103" s="91" t="n">
        <v>1701</v>
      </c>
      <c r="H2103" s="92" t="n">
        <v>192000</v>
      </c>
      <c r="I2103" s="91" t="inlineStr">
        <is>
          <t>10월 국내출장 - L여행사</t>
        </is>
      </c>
      <c r="J2103" s="91" t="inlineStr">
        <is>
          <t>V10017</t>
        </is>
      </c>
      <c r="K2103" s="91" t="inlineStr">
        <is>
          <t>L여행사</t>
        </is>
      </c>
      <c r="M2103" s="9">
        <f>IF($A2103="","",VALUE($A2103&amp;"")*12+VALUE($B2103&amp;""))</f>
        <v/>
      </c>
      <c r="N2103" s="63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3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3">
        <f>IF($A2103="","",IF(COUNTIF(변동분석!$E$7:$E$506,O2103)&gt;0,"Y","N"))</f>
        <v/>
      </c>
      <c r="W2103" s="63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3">
        <f>IF($A2103="","",IFERROR(INDEX(계정매핑!$E$5:$E$504,MATCH($F2103&amp;"",계정매핑!$A$5:$A$504,0))&amp;"","공통비"))</f>
        <v/>
      </c>
      <c r="AF2103" s="63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45942</v>
      </c>
      <c r="E2104" s="91" t="inlineStr">
        <is>
          <t>KR</t>
        </is>
      </c>
      <c r="F2104" s="91" t="n">
        <v>62201000</v>
      </c>
      <c r="G2104" s="91" t="n">
        <v>1401</v>
      </c>
      <c r="H2104" s="92" t="n">
        <v>196000</v>
      </c>
      <c r="I2104" s="91" t="inlineStr">
        <is>
          <t>10월 통신요금 - O텔레콤</t>
        </is>
      </c>
      <c r="J2104" s="91" t="inlineStr">
        <is>
          <t>V10002</t>
        </is>
      </c>
      <c r="K2104" s="91" t="inlineStr">
        <is>
          <t>O텔레콤</t>
        </is>
      </c>
      <c r="M2104" s="9">
        <f>IF($A2104="","",VALUE($A2104&amp;"")*12+VALUE($B2104&amp;""))</f>
        <v/>
      </c>
      <c r="N2104" s="63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3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3">
        <f>IF($A2104="","",IF(COUNTIF(변동분석!$E$7:$E$506,O2104)&gt;0,"Y","N"))</f>
        <v/>
      </c>
      <c r="W2104" s="63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3">
        <f>IF($A2104="","",IFERROR(INDEX(계정매핑!$E$5:$E$504,MATCH($F2104&amp;"",계정매핑!$A$5:$A$504,0))&amp;"","공통비"))</f>
        <v/>
      </c>
      <c r="AF2104" s="63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45942</v>
      </c>
      <c r="E2105" s="91" t="inlineStr">
        <is>
          <t>KR</t>
        </is>
      </c>
      <c r="F2105" s="91" t="n">
        <v>62301000</v>
      </c>
      <c r="G2105" s="91" t="n">
        <v>1502</v>
      </c>
      <c r="H2105" s="92" t="n">
        <v>290000</v>
      </c>
      <c r="I2105" s="91" t="inlineStr">
        <is>
          <t>10월 소모품 구입 - R문구</t>
        </is>
      </c>
      <c r="J2105" s="91" t="inlineStr">
        <is>
          <t>V10021</t>
        </is>
      </c>
      <c r="K2105" s="91" t="inlineStr">
        <is>
          <t>R문구</t>
        </is>
      </c>
      <c r="M2105" s="9">
        <f>IF($A2105="","",VALUE($A2105&amp;"")*12+VALUE($B2105&amp;""))</f>
        <v/>
      </c>
      <c r="N2105" s="63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3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3">
        <f>IF($A2105="","",IF(COUNTIF(변동분석!$E$7:$E$506,O2105)&gt;0,"Y","N"))</f>
        <v/>
      </c>
      <c r="W2105" s="63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3">
        <f>IF($A2105="","",IFERROR(INDEX(계정매핑!$E$5:$E$504,MATCH($F2105&amp;"",계정매핑!$A$5:$A$504,0))&amp;"","공통비"))</f>
        <v/>
      </c>
      <c r="AF2105" s="63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45942</v>
      </c>
      <c r="E2106" s="91" t="inlineStr">
        <is>
          <t>KR</t>
        </is>
      </c>
      <c r="F2106" s="91" t="n">
        <v>62401000</v>
      </c>
      <c r="G2106" s="91" t="n">
        <v>1801</v>
      </c>
      <c r="H2106" s="92" t="n">
        <v>4209000</v>
      </c>
      <c r="I2106" s="91" t="inlineStr">
        <is>
          <t>10월 인쇄물 제작 - S출판</t>
        </is>
      </c>
      <c r="J2106" s="91" t="inlineStr">
        <is>
          <t>V10014</t>
        </is>
      </c>
      <c r="K2106" s="91" t="inlineStr">
        <is>
          <t>S출판</t>
        </is>
      </c>
      <c r="M2106" s="9">
        <f>IF($A2106="","",VALUE($A2106&amp;"")*12+VALUE($B2106&amp;""))</f>
        <v/>
      </c>
      <c r="N2106" s="63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3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3">
        <f>IF($A2106="","",IF(COUNTIF(변동분석!$E$7:$E$506,O2106)&gt;0,"Y","N"))</f>
        <v/>
      </c>
      <c r="W2106" s="63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3">
        <f>IF($A2106="","",IFERROR(INDEX(계정매핑!$E$5:$E$504,MATCH($F2106&amp;"",계정매핑!$A$5:$A$504,0))&amp;"","공통비"))</f>
        <v/>
      </c>
      <c r="AF2106" s="63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45942</v>
      </c>
      <c r="E2107" s="91" t="inlineStr">
        <is>
          <t>KR</t>
        </is>
      </c>
      <c r="F2107" s="91" t="n">
        <v>62501000</v>
      </c>
      <c r="G2107" s="91" t="n">
        <v>1201</v>
      </c>
      <c r="H2107" s="92" t="n">
        <v>127000</v>
      </c>
      <c r="I2107" s="91" t="inlineStr">
        <is>
          <t>10월 회의 다과 - T케이터링</t>
        </is>
      </c>
      <c r="J2107" s="91" t="inlineStr">
        <is>
          <t>V10005</t>
        </is>
      </c>
      <c r="K2107" s="91" t="inlineStr">
        <is>
          <t>T케이터링</t>
        </is>
      </c>
      <c r="M2107" s="9">
        <f>IF($A2107="","",VALUE($A2107&amp;"")*12+VALUE($B2107&amp;""))</f>
        <v/>
      </c>
      <c r="N2107" s="63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3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3">
        <f>IF($A2107="","",IF(COUNTIF(변동분석!$E$7:$E$506,O2107)&gt;0,"Y","N"))</f>
        <v/>
      </c>
      <c r="W2107" s="63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3">
        <f>IF($A2107="","",IFERROR(INDEX(계정매핑!$E$5:$E$504,MATCH($F2107&amp;"",계정매핑!$A$5:$A$504,0))&amp;"","공통비"))</f>
        <v/>
      </c>
      <c r="AF2107" s="63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45942</v>
      </c>
      <c r="E2108" s="91" t="inlineStr">
        <is>
          <t>KR</t>
        </is>
      </c>
      <c r="F2108" s="91" t="n">
        <v>62902000</v>
      </c>
      <c r="G2108" s="91" t="n">
        <v>1201</v>
      </c>
      <c r="H2108" s="92" t="n">
        <v>3810000</v>
      </c>
      <c r="I2108" s="91" t="inlineStr">
        <is>
          <t>10월 업무 위탁 수수료 - J콜센터</t>
        </is>
      </c>
      <c r="J2108" s="91" t="inlineStr">
        <is>
          <t>V10015</t>
        </is>
      </c>
      <c r="K2108" s="91" t="inlineStr">
        <is>
          <t>J콜센터</t>
        </is>
      </c>
      <c r="M2108" s="9">
        <f>IF($A2108="","",VALUE($A2108&amp;"")*12+VALUE($B2108&amp;""))</f>
        <v/>
      </c>
      <c r="N2108" s="63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3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3">
        <f>IF($A2108="","",IF(COUNTIF(변동분석!$E$7:$E$506,O2108)&gt;0,"Y","N"))</f>
        <v/>
      </c>
      <c r="W2108" s="63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3">
        <f>IF($A2108="","",IFERROR(INDEX(계정매핑!$E$5:$E$504,MATCH($F2108&amp;"",계정매핑!$A$5:$A$504,0))&amp;"","공통비"))</f>
        <v/>
      </c>
      <c r="AF2108" s="63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45943</v>
      </c>
      <c r="E2109" s="91" t="inlineStr">
        <is>
          <t>KR</t>
        </is>
      </c>
      <c r="F2109" s="91" t="n">
        <v>62101000</v>
      </c>
      <c r="G2109" s="91" t="n">
        <v>1101</v>
      </c>
      <c r="H2109" s="92" t="n">
        <v>386000</v>
      </c>
      <c r="I2109" s="91" t="inlineStr">
        <is>
          <t>10월 국내출장 - M항공</t>
        </is>
      </c>
      <c r="J2109" s="91" t="inlineStr">
        <is>
          <t>V10001</t>
        </is>
      </c>
      <c r="K2109" s="91" t="inlineStr">
        <is>
          <t>M항공</t>
        </is>
      </c>
      <c r="M2109" s="9">
        <f>IF($A2109="","",VALUE($A2109&amp;"")*12+VALUE($B2109&amp;""))</f>
        <v/>
      </c>
      <c r="N2109" s="63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3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3">
        <f>IF($A2109="","",IF(COUNTIF(변동분석!$E$7:$E$506,O2109)&gt;0,"Y","N"))</f>
        <v/>
      </c>
      <c r="W2109" s="63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3">
        <f>IF($A2109="","",IFERROR(INDEX(계정매핑!$E$5:$E$504,MATCH($F2109&amp;"",계정매핑!$A$5:$A$504,0))&amp;"","공통비"))</f>
        <v/>
      </c>
      <c r="AF2109" s="63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45943</v>
      </c>
      <c r="E2110" s="91" t="inlineStr">
        <is>
          <t>KR</t>
        </is>
      </c>
      <c r="F2110" s="91" t="n">
        <v>62101000</v>
      </c>
      <c r="G2110" s="91" t="n">
        <v>1301</v>
      </c>
      <c r="H2110" s="92" t="n">
        <v>439000</v>
      </c>
      <c r="I2110" s="91" t="inlineStr">
        <is>
          <t>10월 국내출장 - L여행사</t>
        </is>
      </c>
      <c r="J2110" s="91" t="inlineStr">
        <is>
          <t>V10017</t>
        </is>
      </c>
      <c r="K2110" s="91" t="inlineStr">
        <is>
          <t>L여행사</t>
        </is>
      </c>
      <c r="M2110" s="9">
        <f>IF($A2110="","",VALUE($A2110&amp;"")*12+VALUE($B2110&amp;""))</f>
        <v/>
      </c>
      <c r="N2110" s="63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3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3">
        <f>IF($A2110="","",IF(COUNTIF(변동분석!$E$7:$E$506,O2110)&gt;0,"Y","N"))</f>
        <v/>
      </c>
      <c r="W2110" s="63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3">
        <f>IF($A2110="","",IFERROR(INDEX(계정매핑!$E$5:$E$504,MATCH($F2110&amp;"",계정매핑!$A$5:$A$504,0))&amp;"","공통비"))</f>
        <v/>
      </c>
      <c r="AF2110" s="63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45943</v>
      </c>
      <c r="E2111" s="91" t="inlineStr">
        <is>
          <t>KR</t>
        </is>
      </c>
      <c r="F2111" s="91" t="n">
        <v>62101000</v>
      </c>
      <c r="G2111" s="91" t="n">
        <v>1301</v>
      </c>
      <c r="H2111" s="92" t="n">
        <v>265000</v>
      </c>
      <c r="I2111" s="91" t="inlineStr">
        <is>
          <t>10월 국내출장 - L여행사</t>
        </is>
      </c>
      <c r="J2111" s="91" t="inlineStr">
        <is>
          <t>V10017</t>
        </is>
      </c>
      <c r="K2111" s="91" t="inlineStr">
        <is>
          <t>L여행사</t>
        </is>
      </c>
      <c r="M2111" s="9">
        <f>IF($A2111="","",VALUE($A2111&amp;"")*12+VALUE($B2111&amp;""))</f>
        <v/>
      </c>
      <c r="N2111" s="63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3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3">
        <f>IF($A2111="","",IF(COUNTIF(변동분석!$E$7:$E$506,O2111)&gt;0,"Y","N"))</f>
        <v/>
      </c>
      <c r="W2111" s="63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3">
        <f>IF($A2111="","",IFERROR(INDEX(계정매핑!$E$5:$E$504,MATCH($F2111&amp;"",계정매핑!$A$5:$A$504,0))&amp;"","공통비"))</f>
        <v/>
      </c>
      <c r="AF2111" s="63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45943</v>
      </c>
      <c r="E2112" s="91" t="inlineStr">
        <is>
          <t>KR</t>
        </is>
      </c>
      <c r="F2112" s="91" t="n">
        <v>62101000</v>
      </c>
      <c r="G2112" s="91" t="n">
        <v>1301</v>
      </c>
      <c r="H2112" s="92" t="n">
        <v>207000</v>
      </c>
      <c r="I2112" s="91" t="inlineStr">
        <is>
          <t>10월 국내출장 - (법인카드)</t>
        </is>
      </c>
      <c r="J2112" s="91" t="inlineStr">
        <is>
          <t>V10009</t>
        </is>
      </c>
      <c r="K2112" s="91" t="inlineStr">
        <is>
          <t>(법인카드)</t>
        </is>
      </c>
      <c r="M2112" s="9">
        <f>IF($A2112="","",VALUE($A2112&amp;"")*12+VALUE($B2112&amp;""))</f>
        <v/>
      </c>
      <c r="N2112" s="63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3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3">
        <f>IF($A2112="","",IF(COUNTIF(변동분석!$E$7:$E$506,O2112)&gt;0,"Y","N"))</f>
        <v/>
      </c>
      <c r="W2112" s="63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3">
        <f>IF($A2112="","",IFERROR(INDEX(계정매핑!$E$5:$E$504,MATCH($F2112&amp;"",계정매핑!$A$5:$A$504,0))&amp;"","공통비"))</f>
        <v/>
      </c>
      <c r="AF2112" s="63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45943</v>
      </c>
      <c r="E2113" s="91" t="inlineStr">
        <is>
          <t>KR</t>
        </is>
      </c>
      <c r="F2113" s="91" t="n">
        <v>62101000</v>
      </c>
      <c r="G2113" s="91" t="n">
        <v>1701</v>
      </c>
      <c r="H2113" s="92" t="n">
        <v>199000</v>
      </c>
      <c r="I2113" s="91" t="inlineStr">
        <is>
          <t>10월 국내출장 - M항공</t>
        </is>
      </c>
      <c r="J2113" s="91" t="inlineStr">
        <is>
          <t>V10001</t>
        </is>
      </c>
      <c r="K2113" s="91" t="inlineStr">
        <is>
          <t>M항공</t>
        </is>
      </c>
      <c r="M2113" s="9">
        <f>IF($A2113="","",VALUE($A2113&amp;"")*12+VALUE($B2113&amp;""))</f>
        <v/>
      </c>
      <c r="N2113" s="63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3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3">
        <f>IF($A2113="","",IF(COUNTIF(변동분석!$E$7:$E$506,O2113)&gt;0,"Y","N"))</f>
        <v/>
      </c>
      <c r="W2113" s="63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3">
        <f>IF($A2113="","",IFERROR(INDEX(계정매핑!$E$5:$E$504,MATCH($F2113&amp;"",계정매핑!$A$5:$A$504,0))&amp;"","공통비"))</f>
        <v/>
      </c>
      <c r="AF2113" s="63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45943</v>
      </c>
      <c r="E2114" s="91" t="inlineStr">
        <is>
          <t>KR</t>
        </is>
      </c>
      <c r="F2114" s="91" t="n">
        <v>62101000</v>
      </c>
      <c r="G2114" s="91" t="n">
        <v>1801</v>
      </c>
      <c r="H2114" s="92" t="n">
        <v>145000</v>
      </c>
      <c r="I2114" s="91" t="inlineStr">
        <is>
          <t>10월 국내출장 - L여행사</t>
        </is>
      </c>
      <c r="J2114" s="91" t="inlineStr">
        <is>
          <t>V10017</t>
        </is>
      </c>
      <c r="K2114" s="91" t="inlineStr">
        <is>
          <t>L여행사</t>
        </is>
      </c>
      <c r="M2114" s="9">
        <f>IF($A2114="","",VALUE($A2114&amp;"")*12+VALUE($B2114&amp;""))</f>
        <v/>
      </c>
      <c r="N2114" s="63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3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3">
        <f>IF($A2114="","",IF(COUNTIF(변동분석!$E$7:$E$506,O2114)&gt;0,"Y","N"))</f>
        <v/>
      </c>
      <c r="W2114" s="63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3">
        <f>IF($A2114="","",IFERROR(INDEX(계정매핑!$E$5:$E$504,MATCH($F2114&amp;"",계정매핑!$A$5:$A$504,0))&amp;"","공통비"))</f>
        <v/>
      </c>
      <c r="AF2114" s="63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45943</v>
      </c>
      <c r="E2115" s="91" t="inlineStr">
        <is>
          <t>KR</t>
        </is>
      </c>
      <c r="F2115" s="91" t="n">
        <v>62102000</v>
      </c>
      <c r="G2115" s="91" t="n">
        <v>1301</v>
      </c>
      <c r="H2115" s="92" t="n">
        <v>110000</v>
      </c>
      <c r="I2115" s="91" t="inlineStr">
        <is>
          <t>10월 해외출장 - M항공</t>
        </is>
      </c>
      <c r="J2115" s="91" t="inlineStr">
        <is>
          <t>V10001</t>
        </is>
      </c>
      <c r="K2115" s="91" t="inlineStr">
        <is>
          <t>M항공</t>
        </is>
      </c>
      <c r="M2115" s="9">
        <f>IF($A2115="","",VALUE($A2115&amp;"")*12+VALUE($B2115&amp;""))</f>
        <v/>
      </c>
      <c r="N2115" s="63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3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3">
        <f>IF($A2115="","",IF(COUNTIF(변동분석!$E$7:$E$506,O2115)&gt;0,"Y","N"))</f>
        <v/>
      </c>
      <c r="W2115" s="63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3">
        <f>IF($A2115="","",IFERROR(INDEX(계정매핑!$E$5:$E$504,MATCH($F2115&amp;"",계정매핑!$A$5:$A$504,0))&amp;"","공통비"))</f>
        <v/>
      </c>
      <c r="AF2115" s="63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45943</v>
      </c>
      <c r="E2116" s="91" t="inlineStr">
        <is>
          <t>KR</t>
        </is>
      </c>
      <c r="F2116" s="91" t="n">
        <v>62102000</v>
      </c>
      <c r="G2116" s="91" t="n">
        <v>1501</v>
      </c>
      <c r="H2116" s="92" t="n">
        <v>122000</v>
      </c>
      <c r="I2116" s="91" t="inlineStr">
        <is>
          <t>10월 해외출장 - M항공</t>
        </is>
      </c>
      <c r="J2116" s="91" t="inlineStr">
        <is>
          <t>V10001</t>
        </is>
      </c>
      <c r="K2116" s="91" t="inlineStr">
        <is>
          <t>M항공</t>
        </is>
      </c>
      <c r="M2116" s="9">
        <f>IF($A2116="","",VALUE($A2116&amp;"")*12+VALUE($B2116&amp;""))</f>
        <v/>
      </c>
      <c r="N2116" s="63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3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3">
        <f>IF($A2116="","",IF(COUNTIF(변동분석!$E$7:$E$506,O2116)&gt;0,"Y","N"))</f>
        <v/>
      </c>
      <c r="W2116" s="63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3">
        <f>IF($A2116="","",IFERROR(INDEX(계정매핑!$E$5:$E$504,MATCH($F2116&amp;"",계정매핑!$A$5:$A$504,0))&amp;"","공통비"))</f>
        <v/>
      </c>
      <c r="AF2116" s="63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45943</v>
      </c>
      <c r="E2117" s="91" t="inlineStr">
        <is>
          <t>KR</t>
        </is>
      </c>
      <c r="F2117" s="91" t="n">
        <v>62501000</v>
      </c>
      <c r="G2117" s="91" t="n">
        <v>1501</v>
      </c>
      <c r="H2117" s="92" t="n">
        <v>428000</v>
      </c>
      <c r="I2117" s="91" t="inlineStr">
        <is>
          <t>10월 회의 다과 - (법인카드)</t>
        </is>
      </c>
      <c r="J2117" s="91" t="inlineStr">
        <is>
          <t>V10009</t>
        </is>
      </c>
      <c r="K2117" s="91" t="inlineStr">
        <is>
          <t>(법인카드)</t>
        </is>
      </c>
      <c r="M2117" s="9">
        <f>IF($A2117="","",VALUE($A2117&amp;"")*12+VALUE($B2117&amp;""))</f>
        <v/>
      </c>
      <c r="N2117" s="63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3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3">
        <f>IF($A2117="","",IF(COUNTIF(변동분석!$E$7:$E$506,O2117)&gt;0,"Y","N"))</f>
        <v/>
      </c>
      <c r="W2117" s="63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3">
        <f>IF($A2117="","",IFERROR(INDEX(계정매핑!$E$5:$E$504,MATCH($F2117&amp;"",계정매핑!$A$5:$A$504,0))&amp;"","공통비"))</f>
        <v/>
      </c>
      <c r="AF2117" s="63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45943</v>
      </c>
      <c r="E2118" s="91" t="inlineStr">
        <is>
          <t>KR</t>
        </is>
      </c>
      <c r="F2118" s="91" t="n">
        <v>62501000</v>
      </c>
      <c r="G2118" s="91" t="n">
        <v>1501</v>
      </c>
      <c r="H2118" s="92" t="n">
        <v>235000</v>
      </c>
      <c r="I2118" s="91" t="inlineStr">
        <is>
          <t>10월 회의 다과 - T케이터링</t>
        </is>
      </c>
      <c r="J2118" s="91" t="inlineStr">
        <is>
          <t>V10005</t>
        </is>
      </c>
      <c r="K2118" s="91" t="inlineStr">
        <is>
          <t>T케이터링</t>
        </is>
      </c>
      <c r="M2118" s="9">
        <f>IF($A2118="","",VALUE($A2118&amp;"")*12+VALUE($B2118&amp;""))</f>
        <v/>
      </c>
      <c r="N2118" s="63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3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3">
        <f>IF($A2118="","",IF(COUNTIF(변동분석!$E$7:$E$506,O2118)&gt;0,"Y","N"))</f>
        <v/>
      </c>
      <c r="W2118" s="63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3">
        <f>IF($A2118="","",IFERROR(INDEX(계정매핑!$E$5:$E$504,MATCH($F2118&amp;"",계정매핑!$A$5:$A$504,0))&amp;"","공통비"))</f>
        <v/>
      </c>
      <c r="AF2118" s="63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45943</v>
      </c>
      <c r="E2119" s="91" t="inlineStr">
        <is>
          <t>KR</t>
        </is>
      </c>
      <c r="F2119" s="91" t="n">
        <v>62601000</v>
      </c>
      <c r="G2119" s="91" t="n">
        <v>1101</v>
      </c>
      <c r="H2119" s="92" t="n">
        <v>3061000</v>
      </c>
      <c r="I2119" s="91" t="inlineStr">
        <is>
          <t>10월 업무추진 - (법인카드)</t>
        </is>
      </c>
      <c r="J2119" s="91" t="inlineStr">
        <is>
          <t>V10009</t>
        </is>
      </c>
      <c r="K2119" s="91" t="inlineStr">
        <is>
          <t>(법인카드)</t>
        </is>
      </c>
      <c r="M2119" s="9">
        <f>IF($A2119="","",VALUE($A2119&amp;"")*12+VALUE($B2119&amp;""))</f>
        <v/>
      </c>
      <c r="N2119" s="63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3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3">
        <f>IF($A2119="","",IF(COUNTIF(변동분석!$E$7:$E$506,O2119)&gt;0,"Y","N"))</f>
        <v/>
      </c>
      <c r="W2119" s="63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3">
        <f>IF($A2119="","",IFERROR(INDEX(계정매핑!$E$5:$E$504,MATCH($F2119&amp;"",계정매핑!$A$5:$A$504,0))&amp;"","공통비"))</f>
        <v/>
      </c>
      <c r="AF2119" s="63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45943</v>
      </c>
      <c r="E2120" s="91" t="inlineStr">
        <is>
          <t>KR</t>
        </is>
      </c>
      <c r="F2120" s="91" t="n">
        <v>62901000</v>
      </c>
      <c r="G2120" s="91" t="n">
        <v>1201</v>
      </c>
      <c r="H2120" s="92" t="n">
        <v>5252000</v>
      </c>
      <c r="I2120" s="91" t="inlineStr">
        <is>
          <t>10월 자문 수수료 - K회계법인</t>
        </is>
      </c>
      <c r="J2120" s="91" t="inlineStr">
        <is>
          <t>V10010</t>
        </is>
      </c>
      <c r="K2120" s="91" t="inlineStr">
        <is>
          <t>K회계법인</t>
        </is>
      </c>
      <c r="M2120" s="9">
        <f>IF($A2120="","",VALUE($A2120&amp;"")*12+VALUE($B2120&amp;""))</f>
        <v/>
      </c>
      <c r="N2120" s="63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3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3">
        <f>IF($A2120="","",IF(COUNTIF(변동분석!$E$7:$E$506,O2120)&gt;0,"Y","N"))</f>
        <v/>
      </c>
      <c r="W2120" s="63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3">
        <f>IF($A2120="","",IFERROR(INDEX(계정매핑!$E$5:$E$504,MATCH($F2120&amp;"",계정매핑!$A$5:$A$504,0))&amp;"","공통비"))</f>
        <v/>
      </c>
      <c r="AF2120" s="63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45943</v>
      </c>
      <c r="E2121" s="91" t="inlineStr">
        <is>
          <t>KR</t>
        </is>
      </c>
      <c r="F2121" s="91" t="n">
        <v>62902000</v>
      </c>
      <c r="G2121" s="91" t="n">
        <v>1801</v>
      </c>
      <c r="H2121" s="92" t="n">
        <v>1753000</v>
      </c>
      <c r="I2121" s="91" t="inlineStr">
        <is>
          <t>10월 콜 위탁 수수료(건별)</t>
        </is>
      </c>
      <c r="J2121" s="91" t="inlineStr">
        <is>
          <t>V10015</t>
        </is>
      </c>
      <c r="K2121" s="91" t="inlineStr">
        <is>
          <t>J콜센터</t>
        </is>
      </c>
      <c r="M2121" s="9">
        <f>IF($A2121="","",VALUE($A2121&amp;"")*12+VALUE($B2121&amp;""))</f>
        <v/>
      </c>
      <c r="N2121" s="63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3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3">
        <f>IF($A2121="","",IF(COUNTIF(변동분석!$E$7:$E$506,O2121)&gt;0,"Y","N"))</f>
        <v/>
      </c>
      <c r="W2121" s="63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3">
        <f>IF($A2121="","",IFERROR(INDEX(계정매핑!$E$5:$E$504,MATCH($F2121&amp;"",계정매핑!$A$5:$A$504,0))&amp;"","공통비"))</f>
        <v/>
      </c>
      <c r="AF2121" s="63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45944</v>
      </c>
      <c r="E2122" s="91" t="inlineStr">
        <is>
          <t>KR</t>
        </is>
      </c>
      <c r="F2122" s="91" t="n">
        <v>62101000</v>
      </c>
      <c r="G2122" s="91" t="n">
        <v>1501</v>
      </c>
      <c r="H2122" s="92" t="n">
        <v>501000</v>
      </c>
      <c r="I2122" s="91" t="inlineStr">
        <is>
          <t>10월 국내출장 - M항공</t>
        </is>
      </c>
      <c r="J2122" s="91" t="inlineStr">
        <is>
          <t>V10001</t>
        </is>
      </c>
      <c r="K2122" s="91" t="inlineStr">
        <is>
          <t>M항공</t>
        </is>
      </c>
      <c r="M2122" s="9">
        <f>IF($A2122="","",VALUE($A2122&amp;"")*12+VALUE($B2122&amp;""))</f>
        <v/>
      </c>
      <c r="N2122" s="63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3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3">
        <f>IF($A2122="","",IF(COUNTIF(변동분석!$E$7:$E$506,O2122)&gt;0,"Y","N"))</f>
        <v/>
      </c>
      <c r="W2122" s="63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3">
        <f>IF($A2122="","",IFERROR(INDEX(계정매핑!$E$5:$E$504,MATCH($F2122&amp;"",계정매핑!$A$5:$A$504,0))&amp;"","공통비"))</f>
        <v/>
      </c>
      <c r="AF2122" s="63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45944</v>
      </c>
      <c r="E2123" s="91" t="inlineStr">
        <is>
          <t>KR</t>
        </is>
      </c>
      <c r="F2123" s="91" t="n">
        <v>62101000</v>
      </c>
      <c r="G2123" s="91" t="n">
        <v>1701</v>
      </c>
      <c r="H2123" s="92" t="n">
        <v>177000</v>
      </c>
      <c r="I2123" s="91" t="inlineStr">
        <is>
          <t>10월 국내출장 - (법인카드)</t>
        </is>
      </c>
      <c r="J2123" s="91" t="inlineStr">
        <is>
          <t>V10009</t>
        </is>
      </c>
      <c r="K2123" s="91" t="inlineStr">
        <is>
          <t>(법인카드)</t>
        </is>
      </c>
      <c r="M2123" s="9">
        <f>IF($A2123="","",VALUE($A2123&amp;"")*12+VALUE($B2123&amp;""))</f>
        <v/>
      </c>
      <c r="N2123" s="63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3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3">
        <f>IF($A2123="","",IF(COUNTIF(변동분석!$E$7:$E$506,O2123)&gt;0,"Y","N"))</f>
        <v/>
      </c>
      <c r="W2123" s="63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3">
        <f>IF($A2123="","",IFERROR(INDEX(계정매핑!$E$5:$E$504,MATCH($F2123&amp;"",계정매핑!$A$5:$A$504,0))&amp;"","공통비"))</f>
        <v/>
      </c>
      <c r="AF2123" s="63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45944</v>
      </c>
      <c r="E2124" s="91" t="inlineStr">
        <is>
          <t>KR</t>
        </is>
      </c>
      <c r="F2124" s="91" t="n">
        <v>62301000</v>
      </c>
      <c r="G2124" s="91" t="n">
        <v>1401</v>
      </c>
      <c r="H2124" s="92" t="n">
        <v>82000</v>
      </c>
      <c r="I2124" s="91" t="inlineStr">
        <is>
          <t>10월 소모품 구입 - R문구</t>
        </is>
      </c>
      <c r="J2124" s="91" t="inlineStr">
        <is>
          <t>V10021</t>
        </is>
      </c>
      <c r="K2124" s="91" t="inlineStr">
        <is>
          <t>R문구</t>
        </is>
      </c>
      <c r="M2124" s="9">
        <f>IF($A2124="","",VALUE($A2124&amp;"")*12+VALUE($B2124&amp;""))</f>
        <v/>
      </c>
      <c r="N2124" s="63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3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3">
        <f>IF($A2124="","",IF(COUNTIF(변동분석!$E$7:$E$506,O2124)&gt;0,"Y","N"))</f>
        <v/>
      </c>
      <c r="W2124" s="63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3">
        <f>IF($A2124="","",IFERROR(INDEX(계정매핑!$E$5:$E$504,MATCH($F2124&amp;"",계정매핑!$A$5:$A$504,0))&amp;"","공통비"))</f>
        <v/>
      </c>
      <c r="AF2124" s="63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45944</v>
      </c>
      <c r="E2125" s="91" t="inlineStr">
        <is>
          <t>KR</t>
        </is>
      </c>
      <c r="F2125" s="91" t="n">
        <v>62301000</v>
      </c>
      <c r="G2125" s="91" t="n">
        <v>1701</v>
      </c>
      <c r="H2125" s="92" t="n">
        <v>285000</v>
      </c>
      <c r="I2125" s="91" t="inlineStr">
        <is>
          <t>10월 소모품 구입 - Q오피스</t>
        </is>
      </c>
      <c r="J2125" s="91" t="inlineStr">
        <is>
          <t>V10003</t>
        </is>
      </c>
      <c r="K2125" s="91" t="inlineStr">
        <is>
          <t>Q오피스</t>
        </is>
      </c>
      <c r="M2125" s="9">
        <f>IF($A2125="","",VALUE($A2125&amp;"")*12+VALUE($B2125&amp;""))</f>
        <v/>
      </c>
      <c r="N2125" s="63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3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3">
        <f>IF($A2125="","",IF(COUNTIF(변동분석!$E$7:$E$506,O2125)&gt;0,"Y","N"))</f>
        <v/>
      </c>
      <c r="W2125" s="63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3">
        <f>IF($A2125="","",IFERROR(INDEX(계정매핑!$E$5:$E$504,MATCH($F2125&amp;"",계정매핑!$A$5:$A$504,0))&amp;"","공통비"))</f>
        <v/>
      </c>
      <c r="AF2125" s="63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45944</v>
      </c>
      <c r="E2126" s="91" t="inlineStr">
        <is>
          <t>KR</t>
        </is>
      </c>
      <c r="F2126" s="91" t="n">
        <v>62901000</v>
      </c>
      <c r="G2126" s="91" t="n">
        <v>1101</v>
      </c>
      <c r="H2126" s="92" t="n">
        <v>1869000</v>
      </c>
      <c r="I2126" s="91" t="inlineStr">
        <is>
          <t>10월 자문 수수료 - K회계법인</t>
        </is>
      </c>
      <c r="J2126" s="91" t="inlineStr">
        <is>
          <t>V10010</t>
        </is>
      </c>
      <c r="K2126" s="91" t="inlineStr">
        <is>
          <t>K회계법인</t>
        </is>
      </c>
      <c r="M2126" s="9">
        <f>IF($A2126="","",VALUE($A2126&amp;"")*12+VALUE($B2126&amp;""))</f>
        <v/>
      </c>
      <c r="N2126" s="63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3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3">
        <f>IF($A2126="","",IF(COUNTIF(변동분석!$E$7:$E$506,O2126)&gt;0,"Y","N"))</f>
        <v/>
      </c>
      <c r="W2126" s="63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3">
        <f>IF($A2126="","",IFERROR(INDEX(계정매핑!$E$5:$E$504,MATCH($F2126&amp;"",계정매핑!$A$5:$A$504,0))&amp;"","공통비"))</f>
        <v/>
      </c>
      <c r="AF2126" s="63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45944</v>
      </c>
      <c r="E2127" s="91" t="inlineStr">
        <is>
          <t>KR</t>
        </is>
      </c>
      <c r="F2127" s="91" t="n">
        <v>63502000</v>
      </c>
      <c r="G2127" s="91" t="n">
        <v>1901</v>
      </c>
      <c r="H2127" s="92" t="n">
        <v>92898000</v>
      </c>
      <c r="I2127" s="91" t="inlineStr">
        <is>
          <t>10월 유지수수료 - CC금융서비스</t>
        </is>
      </c>
      <c r="J2127" s="91" t="inlineStr">
        <is>
          <t>V10028</t>
        </is>
      </c>
      <c r="K2127" s="91" t="inlineStr">
        <is>
          <t>CC금융서비스</t>
        </is>
      </c>
      <c r="M2127" s="9">
        <f>IF($A2127="","",VALUE($A2127&amp;"")*12+VALUE($B2127&amp;""))</f>
        <v/>
      </c>
      <c r="N2127" s="63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3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3">
        <f>IF($A2127="","",IF(COUNTIF(변동분석!$E$7:$E$506,O2127)&gt;0,"Y","N"))</f>
        <v/>
      </c>
      <c r="W2127" s="63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3">
        <f>IF($A2127="","",IFERROR(INDEX(계정매핑!$E$5:$E$504,MATCH($F2127&amp;"",계정매핑!$A$5:$A$504,0))&amp;"","공통비"))</f>
        <v/>
      </c>
      <c r="AF2127" s="63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45944</v>
      </c>
      <c r="E2128" s="91" t="inlineStr">
        <is>
          <t>KR</t>
        </is>
      </c>
      <c r="F2128" s="91" t="n">
        <v>63502000</v>
      </c>
      <c r="G2128" s="91" t="n">
        <v>1902</v>
      </c>
      <c r="H2128" s="92" t="n">
        <v>142378000</v>
      </c>
      <c r="I2128" s="91" t="inlineStr">
        <is>
          <t>10월 유지수수료 - (전속설계사)</t>
        </is>
      </c>
      <c r="J2128" s="91" t="inlineStr">
        <is>
          <t>V10020</t>
        </is>
      </c>
      <c r="K2128" s="91" t="inlineStr">
        <is>
          <t>(전속설계사)</t>
        </is>
      </c>
      <c r="M2128" s="9">
        <f>IF($A2128="","",VALUE($A2128&amp;"")*12+VALUE($B2128&amp;""))</f>
        <v/>
      </c>
      <c r="N2128" s="63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3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3">
        <f>IF($A2128="","",IF(COUNTIF(변동분석!$E$7:$E$506,O2128)&gt;0,"Y","N"))</f>
        <v/>
      </c>
      <c r="W2128" s="63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3">
        <f>IF($A2128="","",IFERROR(INDEX(계정매핑!$E$5:$E$504,MATCH($F2128&amp;"",계정매핑!$A$5:$A$504,0))&amp;"","공통비"))</f>
        <v/>
      </c>
      <c r="AF2128" s="63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45945</v>
      </c>
      <c r="E2129" s="91" t="inlineStr">
        <is>
          <t>KR</t>
        </is>
      </c>
      <c r="F2129" s="91" t="n">
        <v>62101000</v>
      </c>
      <c r="G2129" s="91" t="n">
        <v>1301</v>
      </c>
      <c r="H2129" s="92" t="n">
        <v>253000</v>
      </c>
      <c r="I2129" s="91" t="inlineStr">
        <is>
          <t>10월 국내출장 - M항공</t>
        </is>
      </c>
      <c r="J2129" s="91" t="inlineStr">
        <is>
          <t>V10001</t>
        </is>
      </c>
      <c r="K2129" s="91" t="inlineStr">
        <is>
          <t>M항공</t>
        </is>
      </c>
      <c r="M2129" s="9">
        <f>IF($A2129="","",VALUE($A2129&amp;"")*12+VALUE($B2129&amp;""))</f>
        <v/>
      </c>
      <c r="N2129" s="63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3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3">
        <f>IF($A2129="","",IF(COUNTIF(변동분석!$E$7:$E$506,O2129)&gt;0,"Y","N"))</f>
        <v/>
      </c>
      <c r="W2129" s="63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3">
        <f>IF($A2129="","",IFERROR(INDEX(계정매핑!$E$5:$E$504,MATCH($F2129&amp;"",계정매핑!$A$5:$A$504,0))&amp;"","공통비"))</f>
        <v/>
      </c>
      <c r="AF2129" s="63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45945</v>
      </c>
      <c r="E2130" s="91" t="inlineStr">
        <is>
          <t>KR</t>
        </is>
      </c>
      <c r="F2130" s="91" t="n">
        <v>62102000</v>
      </c>
      <c r="G2130" s="91" t="n">
        <v>1602</v>
      </c>
      <c r="H2130" s="92" t="n">
        <v>364000</v>
      </c>
      <c r="I2130" s="91" t="inlineStr">
        <is>
          <t>10월 해외출장 - N호텔</t>
        </is>
      </c>
      <c r="J2130" s="91" t="inlineStr">
        <is>
          <t>V10008</t>
        </is>
      </c>
      <c r="K2130" s="91" t="inlineStr">
        <is>
          <t>N호텔</t>
        </is>
      </c>
      <c r="M2130" s="9">
        <f>IF($A2130="","",VALUE($A2130&amp;"")*12+VALUE($B2130&amp;""))</f>
        <v/>
      </c>
      <c r="N2130" s="63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3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3">
        <f>IF($A2130="","",IF(COUNTIF(변동분석!$E$7:$E$506,O2130)&gt;0,"Y","N"))</f>
        <v/>
      </c>
      <c r="W2130" s="63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3">
        <f>IF($A2130="","",IFERROR(INDEX(계정매핑!$E$5:$E$504,MATCH($F2130&amp;"",계정매핑!$A$5:$A$504,0))&amp;"","공통비"))</f>
        <v/>
      </c>
      <c r="AF2130" s="63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45945</v>
      </c>
      <c r="E2131" s="91" t="inlineStr">
        <is>
          <t>KR</t>
        </is>
      </c>
      <c r="F2131" s="91" t="n">
        <v>62201000</v>
      </c>
      <c r="G2131" s="91" t="n">
        <v>1301</v>
      </c>
      <c r="H2131" s="92" t="n">
        <v>133000</v>
      </c>
      <c r="I2131" s="91" t="inlineStr">
        <is>
          <t>10월 통신요금 - P통신</t>
        </is>
      </c>
      <c r="J2131" s="91" t="inlineStr">
        <is>
          <t>V10013</t>
        </is>
      </c>
      <c r="K2131" s="91" t="inlineStr">
        <is>
          <t>P통신</t>
        </is>
      </c>
      <c r="M2131" s="9">
        <f>IF($A2131="","",VALUE($A2131&amp;"")*12+VALUE($B2131&amp;""))</f>
        <v/>
      </c>
      <c r="N2131" s="63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3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3">
        <f>IF($A2131="","",IF(COUNTIF(변동분석!$E$7:$E$506,O2131)&gt;0,"Y","N"))</f>
        <v/>
      </c>
      <c r="W2131" s="63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3">
        <f>IF($A2131="","",IFERROR(INDEX(계정매핑!$E$5:$E$504,MATCH($F2131&amp;"",계정매핑!$A$5:$A$504,0))&amp;"","공통비"))</f>
        <v/>
      </c>
      <c r="AF2131" s="63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45945</v>
      </c>
      <c r="E2132" s="91" t="inlineStr">
        <is>
          <t>KR</t>
        </is>
      </c>
      <c r="F2132" s="91" t="n">
        <v>62201000</v>
      </c>
      <c r="G2132" s="91" t="n">
        <v>1502</v>
      </c>
      <c r="H2132" s="92" t="n">
        <v>309000</v>
      </c>
      <c r="I2132" s="91" t="inlineStr">
        <is>
          <t>10월 통신요금 - P통신</t>
        </is>
      </c>
      <c r="J2132" s="91" t="inlineStr">
        <is>
          <t>V10013</t>
        </is>
      </c>
      <c r="K2132" s="91" t="inlineStr">
        <is>
          <t>P통신</t>
        </is>
      </c>
      <c r="M2132" s="9">
        <f>IF($A2132="","",VALUE($A2132&amp;"")*12+VALUE($B2132&amp;""))</f>
        <v/>
      </c>
      <c r="N2132" s="63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3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3">
        <f>IF($A2132="","",IF(COUNTIF(변동분석!$E$7:$E$506,O2132)&gt;0,"Y","N"))</f>
        <v/>
      </c>
      <c r="W2132" s="63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3">
        <f>IF($A2132="","",IFERROR(INDEX(계정매핑!$E$5:$E$504,MATCH($F2132&amp;"",계정매핑!$A$5:$A$504,0))&amp;"","공통비"))</f>
        <v/>
      </c>
      <c r="AF2132" s="63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45945</v>
      </c>
      <c r="E2133" s="91" t="inlineStr">
        <is>
          <t>KR</t>
        </is>
      </c>
      <c r="F2133" s="91" t="n">
        <v>62801000</v>
      </c>
      <c r="G2133" s="91" t="n">
        <v>1301</v>
      </c>
      <c r="H2133" s="92" t="n">
        <v>5454000</v>
      </c>
      <c r="I2133" s="91" t="inlineStr">
        <is>
          <t>10월 사내교육 - (사내강사료)</t>
        </is>
      </c>
      <c r="J2133" s="91" t="inlineStr">
        <is>
          <t>V10023</t>
        </is>
      </c>
      <c r="K2133" s="91" t="inlineStr">
        <is>
          <t>(사내강사료)</t>
        </is>
      </c>
      <c r="M2133" s="9">
        <f>IF($A2133="","",VALUE($A2133&amp;"")*12+VALUE($B2133&amp;""))</f>
        <v/>
      </c>
      <c r="N2133" s="63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3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3">
        <f>IF($A2133="","",IF(COUNTIF(변동분석!$E$7:$E$506,O2133)&gt;0,"Y","N"))</f>
        <v/>
      </c>
      <c r="W2133" s="63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3">
        <f>IF($A2133="","",IFERROR(INDEX(계정매핑!$E$5:$E$504,MATCH($F2133&amp;"",계정매핑!$A$5:$A$504,0))&amp;"","공통비"))</f>
        <v/>
      </c>
      <c r="AF2133" s="63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45945</v>
      </c>
      <c r="E2134" s="91" t="inlineStr">
        <is>
          <t>KR</t>
        </is>
      </c>
      <c r="F2134" s="91" t="n">
        <v>62902000</v>
      </c>
      <c r="G2134" s="91" t="n">
        <v>1951</v>
      </c>
      <c r="H2134" s="92" t="n">
        <v>2514000</v>
      </c>
      <c r="I2134" s="91" t="inlineStr">
        <is>
          <t>10월 업무 위탁 수수료 - J콜센터</t>
        </is>
      </c>
      <c r="J2134" s="91" t="inlineStr">
        <is>
          <t>V10015</t>
        </is>
      </c>
      <c r="K2134" s="91" t="inlineStr">
        <is>
          <t>J콜센터</t>
        </is>
      </c>
      <c r="M2134" s="9">
        <f>IF($A2134="","",VALUE($A2134&amp;"")*12+VALUE($B2134&amp;""))</f>
        <v/>
      </c>
      <c r="N2134" s="63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3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3">
        <f>IF($A2134="","",IF(COUNTIF(변동분석!$E$7:$E$506,O2134)&gt;0,"Y","N"))</f>
        <v/>
      </c>
      <c r="W2134" s="63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3">
        <f>IF($A2134="","",IFERROR(INDEX(계정매핑!$E$5:$E$504,MATCH($F2134&amp;"",계정매핑!$A$5:$A$504,0))&amp;"","공통비"))</f>
        <v/>
      </c>
      <c r="AF2134" s="63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45946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840000</v>
      </c>
      <c r="I2135" s="91" t="inlineStr">
        <is>
          <t>10월 국내출장 - L여행사</t>
        </is>
      </c>
      <c r="J2135" s="91" t="inlineStr">
        <is>
          <t>V10017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3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3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3">
        <f>IF($A2135="","",IF(COUNTIF(변동분석!$E$7:$E$506,O2135)&gt;0,"Y","N"))</f>
        <v/>
      </c>
      <c r="W2135" s="63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3">
        <f>IF($A2135="","",IFERROR(INDEX(계정매핑!$E$5:$E$504,MATCH($F2135&amp;"",계정매핑!$A$5:$A$504,0))&amp;"","공통비"))</f>
        <v/>
      </c>
      <c r="AF2135" s="63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45946</v>
      </c>
      <c r="E2136" s="91" t="inlineStr">
        <is>
          <t>KR</t>
        </is>
      </c>
      <c r="F2136" s="91" t="n">
        <v>62101000</v>
      </c>
      <c r="G2136" s="91" t="n">
        <v>1501</v>
      </c>
      <c r="H2136" s="92" t="n">
        <v>387000</v>
      </c>
      <c r="I2136" s="91" t="inlineStr">
        <is>
          <t>10월 국내출장 - M항공</t>
        </is>
      </c>
      <c r="J2136" s="91" t="inlineStr">
        <is>
          <t>V10001</t>
        </is>
      </c>
      <c r="K2136" s="91" t="inlineStr">
        <is>
          <t>M항공</t>
        </is>
      </c>
      <c r="M2136" s="9">
        <f>IF($A2136="","",VALUE($A2136&amp;"")*12+VALUE($B2136&amp;""))</f>
        <v/>
      </c>
      <c r="N2136" s="63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3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3">
        <f>IF($A2136="","",IF(COUNTIF(변동분석!$E$7:$E$506,O2136)&gt;0,"Y","N"))</f>
        <v/>
      </c>
      <c r="W2136" s="63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3">
        <f>IF($A2136="","",IFERROR(INDEX(계정매핑!$E$5:$E$504,MATCH($F2136&amp;"",계정매핑!$A$5:$A$504,0))&amp;"","공통비"))</f>
        <v/>
      </c>
      <c r="AF2136" s="63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45946</v>
      </c>
      <c r="E2137" s="91" t="inlineStr">
        <is>
          <t>KR</t>
        </is>
      </c>
      <c r="F2137" s="91" t="n">
        <v>62101000</v>
      </c>
      <c r="G2137" s="91" t="n">
        <v>1701</v>
      </c>
      <c r="H2137" s="92" t="n">
        <v>142000</v>
      </c>
      <c r="I2137" s="91" t="inlineStr">
        <is>
          <t>10월 국내출장 - (법인카드)</t>
        </is>
      </c>
      <c r="J2137" s="91" t="inlineStr">
        <is>
          <t>V10009</t>
        </is>
      </c>
      <c r="K2137" s="91" t="inlineStr">
        <is>
          <t>(법인카드)</t>
        </is>
      </c>
      <c r="M2137" s="9">
        <f>IF($A2137="","",VALUE($A2137&amp;"")*12+VALUE($B2137&amp;""))</f>
        <v/>
      </c>
      <c r="N2137" s="63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3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3">
        <f>IF($A2137="","",IF(COUNTIF(변동분석!$E$7:$E$506,O2137)&gt;0,"Y","N"))</f>
        <v/>
      </c>
      <c r="W2137" s="63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3">
        <f>IF($A2137="","",IFERROR(INDEX(계정매핑!$E$5:$E$504,MATCH($F2137&amp;"",계정매핑!$A$5:$A$504,0))&amp;"","공통비"))</f>
        <v/>
      </c>
      <c r="AF2137" s="63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45946</v>
      </c>
      <c r="E2138" s="91" t="inlineStr">
        <is>
          <t>KR</t>
        </is>
      </c>
      <c r="F2138" s="91" t="n">
        <v>62101000</v>
      </c>
      <c r="G2138" s="91" t="n">
        <v>1801</v>
      </c>
      <c r="H2138" s="92" t="n">
        <v>138000</v>
      </c>
      <c r="I2138" s="91" t="inlineStr">
        <is>
          <t>10월 국내출장 - (법인카드)</t>
        </is>
      </c>
      <c r="J2138" s="91" t="inlineStr">
        <is>
          <t>V10009</t>
        </is>
      </c>
      <c r="K2138" s="91" t="inlineStr">
        <is>
          <t>(법인카드)</t>
        </is>
      </c>
      <c r="M2138" s="9">
        <f>IF($A2138="","",VALUE($A2138&amp;"")*12+VALUE($B2138&amp;""))</f>
        <v/>
      </c>
      <c r="N2138" s="63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3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3">
        <f>IF($A2138="","",IF(COUNTIF(변동분석!$E$7:$E$506,O2138)&gt;0,"Y","N"))</f>
        <v/>
      </c>
      <c r="W2138" s="63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3">
        <f>IF($A2138="","",IFERROR(INDEX(계정매핑!$E$5:$E$504,MATCH($F2138&amp;"",계정매핑!$A$5:$A$504,0))&amp;"","공통비"))</f>
        <v/>
      </c>
      <c r="AF2138" s="63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45946</v>
      </c>
      <c r="E2139" s="91" t="inlineStr">
        <is>
          <t>KR</t>
        </is>
      </c>
      <c r="F2139" s="91" t="n">
        <v>62201000</v>
      </c>
      <c r="G2139" s="91" t="n">
        <v>1101</v>
      </c>
      <c r="H2139" s="92" t="n">
        <v>131000</v>
      </c>
      <c r="I2139" s="91" t="inlineStr">
        <is>
          <t>10월 통신요금 - O텔레콤</t>
        </is>
      </c>
      <c r="J2139" s="91" t="inlineStr">
        <is>
          <t>V10002</t>
        </is>
      </c>
      <c r="K2139" s="91" t="inlineStr">
        <is>
          <t>O텔레콤</t>
        </is>
      </c>
      <c r="M2139" s="9">
        <f>IF($A2139="","",VALUE($A2139&amp;"")*12+VALUE($B2139&amp;""))</f>
        <v/>
      </c>
      <c r="N2139" s="63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3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3">
        <f>IF($A2139="","",IF(COUNTIF(변동분석!$E$7:$E$506,O2139)&gt;0,"Y","N"))</f>
        <v/>
      </c>
      <c r="W2139" s="63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3">
        <f>IF($A2139="","",IFERROR(INDEX(계정매핑!$E$5:$E$504,MATCH($F2139&amp;"",계정매핑!$A$5:$A$504,0))&amp;"","공통비"))</f>
        <v/>
      </c>
      <c r="AF2139" s="63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45946</v>
      </c>
      <c r="E2140" s="91" t="inlineStr">
        <is>
          <t>KR</t>
        </is>
      </c>
      <c r="F2140" s="91" t="n">
        <v>62501000</v>
      </c>
      <c r="G2140" s="91" t="n">
        <v>1101</v>
      </c>
      <c r="H2140" s="92" t="n">
        <v>204000</v>
      </c>
      <c r="I2140" s="91" t="inlineStr">
        <is>
          <t>10월 회의 다과 - (법인카드)</t>
        </is>
      </c>
      <c r="J2140" s="91" t="inlineStr">
        <is>
          <t>V10009</t>
        </is>
      </c>
      <c r="K2140" s="91" t="inlineStr">
        <is>
          <t>(법인카드)</t>
        </is>
      </c>
      <c r="M2140" s="9">
        <f>IF($A2140="","",VALUE($A2140&amp;"")*12+VALUE($B2140&amp;""))</f>
        <v/>
      </c>
      <c r="N2140" s="63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3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3">
        <f>IF($A2140="","",IF(COUNTIF(변동분석!$E$7:$E$506,O2140)&gt;0,"Y","N"))</f>
        <v/>
      </c>
      <c r="W2140" s="63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3">
        <f>IF($A2140="","",IFERROR(INDEX(계정매핑!$E$5:$E$504,MATCH($F2140&amp;"",계정매핑!$A$5:$A$504,0))&amp;"","공통비"))</f>
        <v/>
      </c>
      <c r="AF2140" s="63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45946</v>
      </c>
      <c r="E2141" s="91" t="inlineStr">
        <is>
          <t>KR</t>
        </is>
      </c>
      <c r="F2141" s="91" t="n">
        <v>62601000</v>
      </c>
      <c r="G2141" s="91" t="n">
        <v>1502</v>
      </c>
      <c r="H2141" s="92" t="n">
        <v>2818000</v>
      </c>
      <c r="I2141" s="91" t="inlineStr">
        <is>
          <t>10월 업무추진 - (법인카드)</t>
        </is>
      </c>
      <c r="J2141" s="91" t="inlineStr">
        <is>
          <t>V10009</t>
        </is>
      </c>
      <c r="K2141" s="91" t="inlineStr">
        <is>
          <t>(법인카드)</t>
        </is>
      </c>
      <c r="M2141" s="9">
        <f>IF($A2141="","",VALUE($A2141&amp;"")*12+VALUE($B2141&amp;""))</f>
        <v/>
      </c>
      <c r="N2141" s="63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3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3">
        <f>IF($A2141="","",IF(COUNTIF(변동분석!$E$7:$E$506,O2141)&gt;0,"Y","N"))</f>
        <v/>
      </c>
      <c r="W2141" s="63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3">
        <f>IF($A2141="","",IFERROR(INDEX(계정매핑!$E$5:$E$504,MATCH($F2141&amp;"",계정매핑!$A$5:$A$504,0))&amp;"","공통비"))</f>
        <v/>
      </c>
      <c r="AF2141" s="63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45946</v>
      </c>
      <c r="E2142" s="91" t="inlineStr">
        <is>
          <t>KR</t>
        </is>
      </c>
      <c r="F2142" s="91" t="n">
        <v>63101000</v>
      </c>
      <c r="G2142" s="91" t="n">
        <v>1602</v>
      </c>
      <c r="H2142" s="92" t="n">
        <v>6585000</v>
      </c>
      <c r="I2142" s="91" t="inlineStr">
        <is>
          <t>10월 사무실 임차료 - AA빌딩</t>
        </is>
      </c>
      <c r="J2142" s="91" t="inlineStr">
        <is>
          <t>V10007</t>
        </is>
      </c>
      <c r="K2142" s="91" t="inlineStr">
        <is>
          <t>AA빌딩</t>
        </is>
      </c>
      <c r="M2142" s="9">
        <f>IF($A2142="","",VALUE($A2142&amp;"")*12+VALUE($B2142&amp;""))</f>
        <v/>
      </c>
      <c r="N2142" s="63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3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3">
        <f>IF($A2142="","",IF(COUNTIF(변동분석!$E$7:$E$506,O2142)&gt;0,"Y","N"))</f>
        <v/>
      </c>
      <c r="W2142" s="63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3">
        <f>IF($A2142="","",IFERROR(INDEX(계정매핑!$E$5:$E$504,MATCH($F2142&amp;"",계정매핑!$A$5:$A$504,0))&amp;"","공통비"))</f>
        <v/>
      </c>
      <c r="AF2142" s="63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45947</v>
      </c>
      <c r="E2143" s="91" t="inlineStr">
        <is>
          <t>KR</t>
        </is>
      </c>
      <c r="F2143" s="91" t="n">
        <v>62102000</v>
      </c>
      <c r="G2143" s="91" t="n">
        <v>1501</v>
      </c>
      <c r="H2143" s="92" t="n">
        <v>174000</v>
      </c>
      <c r="I2143" s="91" t="inlineStr">
        <is>
          <t>10월 해외출장 - M항공</t>
        </is>
      </c>
      <c r="J2143" s="91" t="inlineStr">
        <is>
          <t>V10001</t>
        </is>
      </c>
      <c r="K2143" s="91" t="inlineStr">
        <is>
          <t>M항공</t>
        </is>
      </c>
      <c r="M2143" s="9">
        <f>IF($A2143="","",VALUE($A2143&amp;"")*12+VALUE($B2143&amp;""))</f>
        <v/>
      </c>
      <c r="N2143" s="63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3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3">
        <f>IF($A2143="","",IF(COUNTIF(변동분석!$E$7:$E$506,O2143)&gt;0,"Y","N"))</f>
        <v/>
      </c>
      <c r="W2143" s="63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3">
        <f>IF($A2143="","",IFERROR(INDEX(계정매핑!$E$5:$E$504,MATCH($F2143&amp;"",계정매핑!$A$5:$A$504,0))&amp;"","공통비"))</f>
        <v/>
      </c>
      <c r="AF2143" s="63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45947</v>
      </c>
      <c r="E2144" s="91" t="inlineStr">
        <is>
          <t>KR</t>
        </is>
      </c>
      <c r="F2144" s="91" t="n">
        <v>62201000</v>
      </c>
      <c r="G2144" s="91" t="n">
        <v>1951</v>
      </c>
      <c r="H2144" s="92" t="n">
        <v>219000</v>
      </c>
      <c r="I2144" s="91" t="inlineStr">
        <is>
          <t>10월 통신요금 - P통신</t>
        </is>
      </c>
      <c r="J2144" s="91" t="inlineStr">
        <is>
          <t>V10013</t>
        </is>
      </c>
      <c r="K2144" s="91" t="inlineStr">
        <is>
          <t>P통신</t>
        </is>
      </c>
      <c r="M2144" s="9">
        <f>IF($A2144="","",VALUE($A2144&amp;"")*12+VALUE($B2144&amp;""))</f>
        <v/>
      </c>
      <c r="N2144" s="63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3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3">
        <f>IF($A2144="","",IF(COUNTIF(변동분석!$E$7:$E$506,O2144)&gt;0,"Y","N"))</f>
        <v/>
      </c>
      <c r="W2144" s="63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3">
        <f>IF($A2144="","",IFERROR(INDEX(계정매핑!$E$5:$E$504,MATCH($F2144&amp;"",계정매핑!$A$5:$A$504,0))&amp;"","공통비"))</f>
        <v/>
      </c>
      <c r="AF2144" s="63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45947</v>
      </c>
      <c r="E2145" s="91" t="inlineStr">
        <is>
          <t>KR</t>
        </is>
      </c>
      <c r="F2145" s="91" t="n">
        <v>62301000</v>
      </c>
      <c r="G2145" s="91" t="n">
        <v>1301</v>
      </c>
      <c r="H2145" s="92" t="n">
        <v>328000</v>
      </c>
      <c r="I2145" s="91" t="inlineStr">
        <is>
          <t>10월 소모품 구입 - R문구</t>
        </is>
      </c>
      <c r="J2145" s="91" t="inlineStr">
        <is>
          <t>V10021</t>
        </is>
      </c>
      <c r="K2145" s="91" t="inlineStr">
        <is>
          <t>R문구</t>
        </is>
      </c>
      <c r="M2145" s="9">
        <f>IF($A2145="","",VALUE($A2145&amp;"")*12+VALUE($B2145&amp;""))</f>
        <v/>
      </c>
      <c r="N2145" s="63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3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3">
        <f>IF($A2145="","",IF(COUNTIF(변동분석!$E$7:$E$506,O2145)&gt;0,"Y","N"))</f>
        <v/>
      </c>
      <c r="W2145" s="63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3">
        <f>IF($A2145="","",IFERROR(INDEX(계정매핑!$E$5:$E$504,MATCH($F2145&amp;"",계정매핑!$A$5:$A$504,0))&amp;"","공통비"))</f>
        <v/>
      </c>
      <c r="AF2145" s="63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45947</v>
      </c>
      <c r="E2146" s="91" t="inlineStr">
        <is>
          <t>KR</t>
        </is>
      </c>
      <c r="F2146" s="91" t="n">
        <v>62401000</v>
      </c>
      <c r="G2146" s="91" t="n">
        <v>1401</v>
      </c>
      <c r="H2146" s="92" t="n">
        <v>201000</v>
      </c>
      <c r="I2146" s="91" t="inlineStr">
        <is>
          <t>10월 인쇄물 제작 - G인쇄</t>
        </is>
      </c>
      <c r="J2146" s="91" t="inlineStr">
        <is>
          <t>V10004</t>
        </is>
      </c>
      <c r="K2146" s="91" t="inlineStr">
        <is>
          <t>G인쇄</t>
        </is>
      </c>
      <c r="M2146" s="9">
        <f>IF($A2146="","",VALUE($A2146&amp;"")*12+VALUE($B2146&amp;""))</f>
        <v/>
      </c>
      <c r="N2146" s="63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3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3">
        <f>IF($A2146="","",IF(COUNTIF(변동분석!$E$7:$E$506,O2146)&gt;0,"Y","N"))</f>
        <v/>
      </c>
      <c r="W2146" s="63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3">
        <f>IF($A2146="","",IFERROR(INDEX(계정매핑!$E$5:$E$504,MATCH($F2146&amp;"",계정매핑!$A$5:$A$504,0))&amp;"","공통비"))</f>
        <v/>
      </c>
      <c r="AF2146" s="63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45947</v>
      </c>
      <c r="E2147" s="91" t="inlineStr">
        <is>
          <t>KR</t>
        </is>
      </c>
      <c r="F2147" s="91" t="n">
        <v>62501000</v>
      </c>
      <c r="G2147" s="91" t="n">
        <v>1801</v>
      </c>
      <c r="H2147" s="92" t="n">
        <v>77000</v>
      </c>
      <c r="I2147" s="91" t="inlineStr">
        <is>
          <t>10월 회의 다과 - (법인카드)</t>
        </is>
      </c>
      <c r="J2147" s="91" t="inlineStr">
        <is>
          <t>V10009</t>
        </is>
      </c>
      <c r="K2147" s="91" t="inlineStr">
        <is>
          <t>(법인카드)</t>
        </is>
      </c>
      <c r="M2147" s="9">
        <f>IF($A2147="","",VALUE($A2147&amp;"")*12+VALUE($B2147&amp;""))</f>
        <v/>
      </c>
      <c r="N2147" s="63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3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3">
        <f>IF($A2147="","",IF(COUNTIF(변동분석!$E$7:$E$506,O2147)&gt;0,"Y","N"))</f>
        <v/>
      </c>
      <c r="W2147" s="63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3">
        <f>IF($A2147="","",IFERROR(INDEX(계정매핑!$E$5:$E$504,MATCH($F2147&amp;"",계정매핑!$A$5:$A$504,0))&amp;"","공통비"))</f>
        <v/>
      </c>
      <c r="AF2147" s="63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45947</v>
      </c>
      <c r="E2148" s="91" t="inlineStr">
        <is>
          <t>KR</t>
        </is>
      </c>
      <c r="F2148" s="91" t="n">
        <v>62902000</v>
      </c>
      <c r="G2148" s="91" t="n">
        <v>1401</v>
      </c>
      <c r="H2148" s="92" t="n">
        <v>3196000</v>
      </c>
      <c r="I2148" s="91" t="inlineStr">
        <is>
          <t>10월 업무 위탁 수수료 - J콜센터</t>
        </is>
      </c>
      <c r="J2148" s="91" t="inlineStr">
        <is>
          <t>V10015</t>
        </is>
      </c>
      <c r="K2148" s="91" t="inlineStr">
        <is>
          <t>J콜센터</t>
        </is>
      </c>
      <c r="M2148" s="9">
        <f>IF($A2148="","",VALUE($A2148&amp;"")*12+VALUE($B2148&amp;""))</f>
        <v/>
      </c>
      <c r="N2148" s="63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3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3">
        <f>IF($A2148="","",IF(COUNTIF(변동분석!$E$7:$E$506,O2148)&gt;0,"Y","N"))</f>
        <v/>
      </c>
      <c r="W2148" s="63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3">
        <f>IF($A2148="","",IFERROR(INDEX(계정매핑!$E$5:$E$504,MATCH($F2148&amp;"",계정매핑!$A$5:$A$504,0))&amp;"","공통비"))</f>
        <v/>
      </c>
      <c r="AF2148" s="63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45947</v>
      </c>
      <c r="E2149" s="91" t="inlineStr">
        <is>
          <t>KR</t>
        </is>
      </c>
      <c r="F2149" s="91" t="n">
        <v>63001000</v>
      </c>
      <c r="G2149" s="91" t="n">
        <v>1701</v>
      </c>
      <c r="H2149" s="92" t="n">
        <v>46452000</v>
      </c>
      <c r="I2149" s="91" t="inlineStr">
        <is>
          <t>10월 SW 유지보수 - Z시스템</t>
        </is>
      </c>
      <c r="J2149" s="91" t="inlineStr">
        <is>
          <t>V10011</t>
        </is>
      </c>
      <c r="K2149" s="91" t="inlineStr">
        <is>
          <t>Z시스템</t>
        </is>
      </c>
      <c r="M2149" s="9">
        <f>IF($A2149="","",VALUE($A2149&amp;"")*12+VALUE($B2149&amp;""))</f>
        <v/>
      </c>
      <c r="N2149" s="63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3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3">
        <f>IF($A2149="","",IF(COUNTIF(변동분석!$E$7:$E$506,O2149)&gt;0,"Y","N"))</f>
        <v/>
      </c>
      <c r="W2149" s="63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3">
        <f>IF($A2149="","",IFERROR(INDEX(계정매핑!$E$5:$E$504,MATCH($F2149&amp;"",계정매핑!$A$5:$A$504,0))&amp;"","공통비"))</f>
        <v/>
      </c>
      <c r="AF2149" s="63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45948</v>
      </c>
      <c r="E2150" s="91" t="inlineStr">
        <is>
          <t>KR</t>
        </is>
      </c>
      <c r="F2150" s="91" t="n">
        <v>62101000</v>
      </c>
      <c r="G2150" s="91" t="n">
        <v>1502</v>
      </c>
      <c r="H2150" s="92" t="n">
        <v>644000</v>
      </c>
      <c r="I2150" s="91" t="inlineStr">
        <is>
          <t>10월 국내출장 - L여행사</t>
        </is>
      </c>
      <c r="J2150" s="91" t="inlineStr">
        <is>
          <t>V10017</t>
        </is>
      </c>
      <c r="K2150" s="91" t="inlineStr">
        <is>
          <t>L여행사</t>
        </is>
      </c>
      <c r="M2150" s="9">
        <f>IF($A2150="","",VALUE($A2150&amp;"")*12+VALUE($B2150&amp;""))</f>
        <v/>
      </c>
      <c r="N2150" s="63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3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3">
        <f>IF($A2150="","",IF(COUNTIF(변동분석!$E$7:$E$506,O2150)&gt;0,"Y","N"))</f>
        <v/>
      </c>
      <c r="W2150" s="63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3">
        <f>IF($A2150="","",IFERROR(INDEX(계정매핑!$E$5:$E$504,MATCH($F2150&amp;"",계정매핑!$A$5:$A$504,0))&amp;"","공통비"))</f>
        <v/>
      </c>
      <c r="AF2150" s="63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45948</v>
      </c>
      <c r="E2151" s="91" t="inlineStr">
        <is>
          <t>KR</t>
        </is>
      </c>
      <c r="F2151" s="91" t="n">
        <v>62201000</v>
      </c>
      <c r="G2151" s="91" t="n">
        <v>1502</v>
      </c>
      <c r="H2151" s="92" t="n">
        <v>257000</v>
      </c>
      <c r="I2151" s="91" t="inlineStr">
        <is>
          <t>10월 통신요금 - O텔레콤</t>
        </is>
      </c>
      <c r="J2151" s="91" t="inlineStr">
        <is>
          <t>V10002</t>
        </is>
      </c>
      <c r="K2151" s="91" t="inlineStr">
        <is>
          <t>O텔레콤</t>
        </is>
      </c>
      <c r="M2151" s="9">
        <f>IF($A2151="","",VALUE($A2151&amp;"")*12+VALUE($B2151&amp;""))</f>
        <v/>
      </c>
      <c r="N2151" s="63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3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3">
        <f>IF($A2151="","",IF(COUNTIF(변동분석!$E$7:$E$506,O2151)&gt;0,"Y","N"))</f>
        <v/>
      </c>
      <c r="W2151" s="63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3">
        <f>IF($A2151="","",IFERROR(INDEX(계정매핑!$E$5:$E$504,MATCH($F2151&amp;"",계정매핑!$A$5:$A$504,0))&amp;"","공통비"))</f>
        <v/>
      </c>
      <c r="AF2151" s="63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45948</v>
      </c>
      <c r="E2152" s="91" t="inlineStr">
        <is>
          <t>KR</t>
        </is>
      </c>
      <c r="F2152" s="91" t="n">
        <v>62201000</v>
      </c>
      <c r="G2152" s="91" t="n">
        <v>1601</v>
      </c>
      <c r="H2152" s="92" t="n">
        <v>751000</v>
      </c>
      <c r="I2152" s="91" t="inlineStr">
        <is>
          <t>10월 통신요금 - O텔레콤</t>
        </is>
      </c>
      <c r="J2152" s="91" t="inlineStr">
        <is>
          <t>V10002</t>
        </is>
      </c>
      <c r="K2152" s="91" t="inlineStr">
        <is>
          <t>O텔레콤</t>
        </is>
      </c>
      <c r="M2152" s="9">
        <f>IF($A2152="","",VALUE($A2152&amp;"")*12+VALUE($B2152&amp;""))</f>
        <v/>
      </c>
      <c r="N2152" s="63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3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3">
        <f>IF($A2152="","",IF(COUNTIF(변동분석!$E$7:$E$506,O2152)&gt;0,"Y","N"))</f>
        <v/>
      </c>
      <c r="W2152" s="63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3">
        <f>IF($A2152="","",IFERROR(INDEX(계정매핑!$E$5:$E$504,MATCH($F2152&amp;"",계정매핑!$A$5:$A$504,0))&amp;"","공통비"))</f>
        <v/>
      </c>
      <c r="AF2152" s="63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45948</v>
      </c>
      <c r="E2153" s="91" t="inlineStr">
        <is>
          <t>KR</t>
        </is>
      </c>
      <c r="F2153" s="91" t="n">
        <v>62301000</v>
      </c>
      <c r="G2153" s="91" t="n">
        <v>1801</v>
      </c>
      <c r="H2153" s="92" t="n">
        <v>439000</v>
      </c>
      <c r="I2153" s="91" t="inlineStr">
        <is>
          <t>10월 소모품 구입 - Q오피스</t>
        </is>
      </c>
      <c r="J2153" s="91" t="inlineStr">
        <is>
          <t>V10003</t>
        </is>
      </c>
      <c r="K2153" s="91" t="inlineStr">
        <is>
          <t>Q오피스</t>
        </is>
      </c>
      <c r="M2153" s="9">
        <f>IF($A2153="","",VALUE($A2153&amp;"")*12+VALUE($B2153&amp;""))</f>
        <v/>
      </c>
      <c r="N2153" s="63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3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3">
        <f>IF($A2153="","",IF(COUNTIF(변동분석!$E$7:$E$506,O2153)&gt;0,"Y","N"))</f>
        <v/>
      </c>
      <c r="W2153" s="63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3">
        <f>IF($A2153="","",IFERROR(INDEX(계정매핑!$E$5:$E$504,MATCH($F2153&amp;"",계정매핑!$A$5:$A$504,0))&amp;"","공통비"))</f>
        <v/>
      </c>
      <c r="AF2153" s="63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45948</v>
      </c>
      <c r="E2154" s="91" t="inlineStr">
        <is>
          <t>KR</t>
        </is>
      </c>
      <c r="F2154" s="91" t="n">
        <v>62902000</v>
      </c>
      <c r="G2154" s="91" t="n">
        <v>1801</v>
      </c>
      <c r="H2154" s="92" t="n">
        <v>1811000</v>
      </c>
      <c r="I2154" s="91" t="inlineStr">
        <is>
          <t>10월 콜 위탁 수수료(건별)</t>
        </is>
      </c>
      <c r="J2154" s="91" t="inlineStr">
        <is>
          <t>V10015</t>
        </is>
      </c>
      <c r="K2154" s="91" t="inlineStr">
        <is>
          <t>J콜센터</t>
        </is>
      </c>
      <c r="M2154" s="9">
        <f>IF($A2154="","",VALUE($A2154&amp;"")*12+VALUE($B2154&amp;""))</f>
        <v/>
      </c>
      <c r="N2154" s="63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3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3">
        <f>IF($A2154="","",IF(COUNTIF(변동분석!$E$7:$E$506,O2154)&gt;0,"Y","N"))</f>
        <v/>
      </c>
      <c r="W2154" s="63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3">
        <f>IF($A2154="","",IFERROR(INDEX(계정매핑!$E$5:$E$504,MATCH($F2154&amp;"",계정매핑!$A$5:$A$504,0))&amp;"","공통비"))</f>
        <v/>
      </c>
      <c r="AF2154" s="63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45949</v>
      </c>
      <c r="E2155" s="91" t="inlineStr">
        <is>
          <t>KR</t>
        </is>
      </c>
      <c r="F2155" s="91" t="n">
        <v>62101000</v>
      </c>
      <c r="G2155" s="91" t="n">
        <v>1701</v>
      </c>
      <c r="H2155" s="92" t="n">
        <v>164000</v>
      </c>
      <c r="I2155" s="91" t="inlineStr">
        <is>
          <t>10월 국내출장 - M항공</t>
        </is>
      </c>
      <c r="J2155" s="91" t="inlineStr">
        <is>
          <t>V10001</t>
        </is>
      </c>
      <c r="K2155" s="91" t="inlineStr">
        <is>
          <t>M항공</t>
        </is>
      </c>
      <c r="M2155" s="9">
        <f>IF($A2155="","",VALUE($A2155&amp;"")*12+VALUE($B2155&amp;""))</f>
        <v/>
      </c>
      <c r="N2155" s="63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3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3">
        <f>IF($A2155="","",IF(COUNTIF(변동분석!$E$7:$E$506,O2155)&gt;0,"Y","N"))</f>
        <v/>
      </c>
      <c r="W2155" s="63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3">
        <f>IF($A2155="","",IFERROR(INDEX(계정매핑!$E$5:$E$504,MATCH($F2155&amp;"",계정매핑!$A$5:$A$504,0))&amp;"","공통비"))</f>
        <v/>
      </c>
      <c r="AF2155" s="63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45949</v>
      </c>
      <c r="E2156" s="91" t="inlineStr">
        <is>
          <t>KR</t>
        </is>
      </c>
      <c r="F2156" s="91" t="n">
        <v>62101000</v>
      </c>
      <c r="G2156" s="91" t="n">
        <v>1951</v>
      </c>
      <c r="H2156" s="92" t="n">
        <v>338000</v>
      </c>
      <c r="I2156" s="91" t="inlineStr">
        <is>
          <t>10월 국내출장 - (법인카드)</t>
        </is>
      </c>
      <c r="J2156" s="91" t="inlineStr">
        <is>
          <t>V10009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3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3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3">
        <f>IF($A2156="","",IF(COUNTIF(변동분석!$E$7:$E$506,O2156)&gt;0,"Y","N"))</f>
        <v/>
      </c>
      <c r="W2156" s="63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3">
        <f>IF($A2156="","",IFERROR(INDEX(계정매핑!$E$5:$E$504,MATCH($F2156&amp;"",계정매핑!$A$5:$A$504,0))&amp;"","공통비"))</f>
        <v/>
      </c>
      <c r="AF2156" s="63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45949</v>
      </c>
      <c r="E2157" s="91" t="inlineStr">
        <is>
          <t>KR</t>
        </is>
      </c>
      <c r="F2157" s="91" t="n">
        <v>62201000</v>
      </c>
      <c r="G2157" s="91" t="n">
        <v>1301</v>
      </c>
      <c r="H2157" s="92" t="n">
        <v>163000</v>
      </c>
      <c r="I2157" s="91" t="inlineStr">
        <is>
          <t>10월 통신요금 - O텔레콤</t>
        </is>
      </c>
      <c r="J2157" s="91" t="inlineStr">
        <is>
          <t>V10002</t>
        </is>
      </c>
      <c r="K2157" s="91" t="inlineStr">
        <is>
          <t>O텔레콤</t>
        </is>
      </c>
      <c r="M2157" s="9">
        <f>IF($A2157="","",VALUE($A2157&amp;"")*12+VALUE($B2157&amp;""))</f>
        <v/>
      </c>
      <c r="N2157" s="63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3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3">
        <f>IF($A2157="","",IF(COUNTIF(변동분석!$E$7:$E$506,O2157)&gt;0,"Y","N"))</f>
        <v/>
      </c>
      <c r="W2157" s="63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3">
        <f>IF($A2157="","",IFERROR(INDEX(계정매핑!$E$5:$E$504,MATCH($F2157&amp;"",계정매핑!$A$5:$A$504,0))&amp;"","공통비"))</f>
        <v/>
      </c>
      <c r="AF2157" s="63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45949</v>
      </c>
      <c r="E2158" s="91" t="inlineStr">
        <is>
          <t>KR</t>
        </is>
      </c>
      <c r="F2158" s="91" t="n">
        <v>62201000</v>
      </c>
      <c r="G2158" s="91" t="n">
        <v>1701</v>
      </c>
      <c r="H2158" s="92" t="n">
        <v>5781000</v>
      </c>
      <c r="I2158" s="91" t="inlineStr">
        <is>
          <t>10월 통신요금 - P통신</t>
        </is>
      </c>
      <c r="J2158" s="91" t="inlineStr">
        <is>
          <t>V10013</t>
        </is>
      </c>
      <c r="K2158" s="91" t="inlineStr">
        <is>
          <t>P통신</t>
        </is>
      </c>
      <c r="M2158" s="9">
        <f>IF($A2158="","",VALUE($A2158&amp;"")*12+VALUE($B2158&amp;""))</f>
        <v/>
      </c>
      <c r="N2158" s="63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3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3">
        <f>IF($A2158="","",IF(COUNTIF(변동분석!$E$7:$E$506,O2158)&gt;0,"Y","N"))</f>
        <v/>
      </c>
      <c r="W2158" s="63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3">
        <f>IF($A2158="","",IFERROR(INDEX(계정매핑!$E$5:$E$504,MATCH($F2158&amp;"",계정매핑!$A$5:$A$504,0))&amp;"","공통비"))</f>
        <v/>
      </c>
      <c r="AF2158" s="63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45949</v>
      </c>
      <c r="E2159" s="91" t="inlineStr">
        <is>
          <t>KR</t>
        </is>
      </c>
      <c r="F2159" s="91" t="n">
        <v>62301000</v>
      </c>
      <c r="G2159" s="91" t="n">
        <v>1101</v>
      </c>
      <c r="H2159" s="92" t="n">
        <v>71000</v>
      </c>
      <c r="I2159" s="91" t="inlineStr">
        <is>
          <t>10월 소모품 구입 - R문구</t>
        </is>
      </c>
      <c r="J2159" s="91" t="inlineStr">
        <is>
          <t>V10021</t>
        </is>
      </c>
      <c r="K2159" s="91" t="inlineStr">
        <is>
          <t>R문구</t>
        </is>
      </c>
      <c r="M2159" s="9">
        <f>IF($A2159="","",VALUE($A2159&amp;"")*12+VALUE($B2159&amp;""))</f>
        <v/>
      </c>
      <c r="N2159" s="63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3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3">
        <f>IF($A2159="","",IF(COUNTIF(변동분석!$E$7:$E$506,O2159)&gt;0,"Y","N"))</f>
        <v/>
      </c>
      <c r="W2159" s="63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3">
        <f>IF($A2159="","",IFERROR(INDEX(계정매핑!$E$5:$E$504,MATCH($F2159&amp;"",계정매핑!$A$5:$A$504,0))&amp;"","공통비"))</f>
        <v/>
      </c>
      <c r="AF2159" s="63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45949</v>
      </c>
      <c r="E2160" s="91" t="inlineStr">
        <is>
          <t>KR</t>
        </is>
      </c>
      <c r="F2160" s="91" t="n">
        <v>62301000</v>
      </c>
      <c r="G2160" s="91" t="n">
        <v>1501</v>
      </c>
      <c r="H2160" s="92" t="n">
        <v>380000</v>
      </c>
      <c r="I2160" s="91" t="inlineStr">
        <is>
          <t>10월 소모품 구입 - Q오피스</t>
        </is>
      </c>
      <c r="J2160" s="91" t="inlineStr">
        <is>
          <t>V10003</t>
        </is>
      </c>
      <c r="K2160" s="91" t="inlineStr">
        <is>
          <t>Q오피스</t>
        </is>
      </c>
      <c r="M2160" s="9">
        <f>IF($A2160="","",VALUE($A2160&amp;"")*12+VALUE($B2160&amp;""))</f>
        <v/>
      </c>
      <c r="N2160" s="63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3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3">
        <f>IF($A2160="","",IF(COUNTIF(변동분석!$E$7:$E$506,O2160)&gt;0,"Y","N"))</f>
        <v/>
      </c>
      <c r="W2160" s="63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3">
        <f>IF($A2160="","",IFERROR(INDEX(계정매핑!$E$5:$E$504,MATCH($F2160&amp;"",계정매핑!$A$5:$A$504,0))&amp;"","공통비"))</f>
        <v/>
      </c>
      <c r="AF2160" s="63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45949</v>
      </c>
      <c r="E2161" s="91" t="inlineStr">
        <is>
          <t>KR</t>
        </is>
      </c>
      <c r="F2161" s="91" t="n">
        <v>62501000</v>
      </c>
      <c r="G2161" s="91" t="n">
        <v>1301</v>
      </c>
      <c r="H2161" s="92" t="n">
        <v>376000</v>
      </c>
      <c r="I2161" s="91" t="inlineStr">
        <is>
          <t>10월 회의 다과 - (법인카드)</t>
        </is>
      </c>
      <c r="J2161" s="91" t="inlineStr">
        <is>
          <t>V10009</t>
        </is>
      </c>
      <c r="K2161" s="91" t="inlineStr">
        <is>
          <t>(법인카드)</t>
        </is>
      </c>
      <c r="M2161" s="9">
        <f>IF($A2161="","",VALUE($A2161&amp;"")*12+VALUE($B2161&amp;""))</f>
        <v/>
      </c>
      <c r="N2161" s="63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3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3">
        <f>IF($A2161="","",IF(COUNTIF(변동분석!$E$7:$E$506,O2161)&gt;0,"Y","N"))</f>
        <v/>
      </c>
      <c r="W2161" s="63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3">
        <f>IF($A2161="","",IFERROR(INDEX(계정매핑!$E$5:$E$504,MATCH($F2161&amp;"",계정매핑!$A$5:$A$504,0))&amp;"","공통비"))</f>
        <v/>
      </c>
      <c r="AF2161" s="63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45949</v>
      </c>
      <c r="E2162" s="91" t="inlineStr">
        <is>
          <t>KR</t>
        </is>
      </c>
      <c r="F2162" s="91" t="n">
        <v>62501000</v>
      </c>
      <c r="G2162" s="91" t="n">
        <v>1401</v>
      </c>
      <c r="H2162" s="92" t="n">
        <v>294000</v>
      </c>
      <c r="I2162" s="91" t="inlineStr">
        <is>
          <t>10월 회의 다과 - T케이터링</t>
        </is>
      </c>
      <c r="J2162" s="91" t="inlineStr">
        <is>
          <t>V10005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3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3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3">
        <f>IF($A2162="","",IF(COUNTIF(변동분석!$E$7:$E$506,O2162)&gt;0,"Y","N"))</f>
        <v/>
      </c>
      <c r="W2162" s="63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3">
        <f>IF($A2162="","",IFERROR(INDEX(계정매핑!$E$5:$E$504,MATCH($F2162&amp;"",계정매핑!$A$5:$A$504,0))&amp;"","공통비"))</f>
        <v/>
      </c>
      <c r="AF2162" s="63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45949</v>
      </c>
      <c r="E2163" s="91" t="inlineStr">
        <is>
          <t>KR</t>
        </is>
      </c>
      <c r="F2163" s="91" t="n">
        <v>62902000</v>
      </c>
      <c r="G2163" s="91" t="n">
        <v>1801</v>
      </c>
      <c r="H2163" s="92" t="n">
        <v>1807000</v>
      </c>
      <c r="I2163" s="91" t="inlineStr">
        <is>
          <t>10월 콜 위탁 수수료(건별)</t>
        </is>
      </c>
      <c r="J2163" s="91" t="inlineStr">
        <is>
          <t>V10015</t>
        </is>
      </c>
      <c r="K2163" s="91" t="inlineStr">
        <is>
          <t>J콜센터</t>
        </is>
      </c>
      <c r="M2163" s="9">
        <f>IF($A2163="","",VALUE($A2163&amp;"")*12+VALUE($B2163&amp;""))</f>
        <v/>
      </c>
      <c r="N2163" s="63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3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3">
        <f>IF($A2163="","",IF(COUNTIF(변동분석!$E$7:$E$506,O2163)&gt;0,"Y","N"))</f>
        <v/>
      </c>
      <c r="W2163" s="63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3">
        <f>IF($A2163="","",IFERROR(INDEX(계정매핑!$E$5:$E$504,MATCH($F2163&amp;"",계정매핑!$A$5:$A$504,0))&amp;"","공통비"))</f>
        <v/>
      </c>
      <c r="AF2163" s="63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45950</v>
      </c>
      <c r="E2164" s="91" t="inlineStr">
        <is>
          <t>KR</t>
        </is>
      </c>
      <c r="F2164" s="91" t="n">
        <v>62101000</v>
      </c>
      <c r="G2164" s="91" t="n">
        <v>1201</v>
      </c>
      <c r="H2164" s="92" t="n">
        <v>262000</v>
      </c>
      <c r="I2164" s="91" t="inlineStr">
        <is>
          <t>10월 국내출장 - L여행사</t>
        </is>
      </c>
      <c r="J2164" s="91" t="inlineStr">
        <is>
          <t>V10017</t>
        </is>
      </c>
      <c r="K2164" s="91" t="inlineStr">
        <is>
          <t>L여행사</t>
        </is>
      </c>
      <c r="M2164" s="9">
        <f>IF($A2164="","",VALUE($A2164&amp;"")*12+VALUE($B2164&amp;""))</f>
        <v/>
      </c>
      <c r="N2164" s="63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3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3">
        <f>IF($A2164="","",IF(COUNTIF(변동분석!$E$7:$E$506,O2164)&gt;0,"Y","N"))</f>
        <v/>
      </c>
      <c r="W2164" s="63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3">
        <f>IF($A2164="","",IFERROR(INDEX(계정매핑!$E$5:$E$504,MATCH($F2164&amp;"",계정매핑!$A$5:$A$504,0))&amp;"","공통비"))</f>
        <v/>
      </c>
      <c r="AF2164" s="63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45950</v>
      </c>
      <c r="E2165" s="91" t="inlineStr">
        <is>
          <t>KR</t>
        </is>
      </c>
      <c r="F2165" s="91" t="n">
        <v>62102000</v>
      </c>
      <c r="G2165" s="91" t="n">
        <v>1701</v>
      </c>
      <c r="H2165" s="92" t="n">
        <v>29000</v>
      </c>
      <c r="I2165" s="91" t="inlineStr">
        <is>
          <t>10월 해외출장 - M항공</t>
        </is>
      </c>
      <c r="J2165" s="91" t="inlineStr">
        <is>
          <t>V10001</t>
        </is>
      </c>
      <c r="K2165" s="91" t="inlineStr">
        <is>
          <t>M항공</t>
        </is>
      </c>
      <c r="M2165" s="9">
        <f>IF($A2165="","",VALUE($A2165&amp;"")*12+VALUE($B2165&amp;""))</f>
        <v/>
      </c>
      <c r="N2165" s="63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3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3">
        <f>IF($A2165="","",IF(COUNTIF(변동분석!$E$7:$E$506,O2165)&gt;0,"Y","N"))</f>
        <v/>
      </c>
      <c r="W2165" s="63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3">
        <f>IF($A2165="","",IFERROR(INDEX(계정매핑!$E$5:$E$504,MATCH($F2165&amp;"",계정매핑!$A$5:$A$504,0))&amp;"","공통비"))</f>
        <v/>
      </c>
      <c r="AF2165" s="63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45950</v>
      </c>
      <c r="E2166" s="91" t="inlineStr">
        <is>
          <t>KR</t>
        </is>
      </c>
      <c r="F2166" s="91" t="n">
        <v>62201000</v>
      </c>
      <c r="G2166" s="91" t="n">
        <v>1401</v>
      </c>
      <c r="H2166" s="92" t="n">
        <v>251000</v>
      </c>
      <c r="I2166" s="91" t="inlineStr">
        <is>
          <t>10월 통신요금 - O텔레콤</t>
        </is>
      </c>
      <c r="J2166" s="91" t="inlineStr">
        <is>
          <t>V10002</t>
        </is>
      </c>
      <c r="K2166" s="91" t="inlineStr">
        <is>
          <t>O텔레콤</t>
        </is>
      </c>
      <c r="M2166" s="9">
        <f>IF($A2166="","",VALUE($A2166&amp;"")*12+VALUE($B2166&amp;""))</f>
        <v/>
      </c>
      <c r="N2166" s="63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3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3">
        <f>IF($A2166="","",IF(COUNTIF(변동분석!$E$7:$E$506,O2166)&gt;0,"Y","N"))</f>
        <v/>
      </c>
      <c r="W2166" s="63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3">
        <f>IF($A2166="","",IFERROR(INDEX(계정매핑!$E$5:$E$504,MATCH($F2166&amp;"",계정매핑!$A$5:$A$504,0))&amp;"","공통비"))</f>
        <v/>
      </c>
      <c r="AF2166" s="63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45950</v>
      </c>
      <c r="E2167" s="91" t="inlineStr">
        <is>
          <t>KR</t>
        </is>
      </c>
      <c r="F2167" s="91" t="n">
        <v>62201000</v>
      </c>
      <c r="G2167" s="91" t="n">
        <v>1602</v>
      </c>
      <c r="H2167" s="92" t="n">
        <v>367000</v>
      </c>
      <c r="I2167" s="91" t="inlineStr">
        <is>
          <t>10월 통신요금 - P통신</t>
        </is>
      </c>
      <c r="J2167" s="91" t="inlineStr">
        <is>
          <t>V10013</t>
        </is>
      </c>
      <c r="K2167" s="91" t="inlineStr">
        <is>
          <t>P통신</t>
        </is>
      </c>
      <c r="M2167" s="9">
        <f>IF($A2167="","",VALUE($A2167&amp;"")*12+VALUE($B2167&amp;""))</f>
        <v/>
      </c>
      <c r="N2167" s="63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3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3">
        <f>IF($A2167="","",IF(COUNTIF(변동분석!$E$7:$E$506,O2167)&gt;0,"Y","N"))</f>
        <v/>
      </c>
      <c r="W2167" s="63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3">
        <f>IF($A2167="","",IFERROR(INDEX(계정매핑!$E$5:$E$504,MATCH($F2167&amp;"",계정매핑!$A$5:$A$504,0))&amp;"","공통비"))</f>
        <v/>
      </c>
      <c r="AF2167" s="63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45950</v>
      </c>
      <c r="E2168" s="91" t="inlineStr">
        <is>
          <t>KR</t>
        </is>
      </c>
      <c r="F2168" s="91" t="n">
        <v>62301000</v>
      </c>
      <c r="G2168" s="91" t="n">
        <v>1401</v>
      </c>
      <c r="H2168" s="92" t="n">
        <v>78000</v>
      </c>
      <c r="I2168" s="91" t="inlineStr">
        <is>
          <t>10월 소모품 구입 - R문구</t>
        </is>
      </c>
      <c r="J2168" s="91" t="inlineStr">
        <is>
          <t>V10021</t>
        </is>
      </c>
      <c r="K2168" s="91" t="inlineStr">
        <is>
          <t>R문구</t>
        </is>
      </c>
      <c r="M2168" s="9">
        <f>IF($A2168="","",VALUE($A2168&amp;"")*12+VALUE($B2168&amp;""))</f>
        <v/>
      </c>
      <c r="N2168" s="63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3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3">
        <f>IF($A2168="","",IF(COUNTIF(변동분석!$E$7:$E$506,O2168)&gt;0,"Y","N"))</f>
        <v/>
      </c>
      <c r="W2168" s="63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3">
        <f>IF($A2168="","",IFERROR(INDEX(계정매핑!$E$5:$E$504,MATCH($F2168&amp;"",계정매핑!$A$5:$A$504,0))&amp;"","공통비"))</f>
        <v/>
      </c>
      <c r="AF2168" s="63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45950</v>
      </c>
      <c r="E2169" s="91" t="inlineStr">
        <is>
          <t>KR</t>
        </is>
      </c>
      <c r="F2169" s="91" t="n">
        <v>62301000</v>
      </c>
      <c r="G2169" s="91" t="n">
        <v>1701</v>
      </c>
      <c r="H2169" s="92" t="n">
        <v>200000</v>
      </c>
      <c r="I2169" s="91" t="inlineStr">
        <is>
          <t>10월 소모품 구입 - R문구</t>
        </is>
      </c>
      <c r="J2169" s="91" t="inlineStr">
        <is>
          <t>V10021</t>
        </is>
      </c>
      <c r="K2169" s="91" t="inlineStr">
        <is>
          <t>R문구</t>
        </is>
      </c>
      <c r="M2169" s="9">
        <f>IF($A2169="","",VALUE($A2169&amp;"")*12+VALUE($B2169&amp;""))</f>
        <v/>
      </c>
      <c r="N2169" s="63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3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3">
        <f>IF($A2169="","",IF(COUNTIF(변동분석!$E$7:$E$506,O2169)&gt;0,"Y","N"))</f>
        <v/>
      </c>
      <c r="W2169" s="63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3">
        <f>IF($A2169="","",IFERROR(INDEX(계정매핑!$E$5:$E$504,MATCH($F2169&amp;"",계정매핑!$A$5:$A$504,0))&amp;"","공통비"))</f>
        <v/>
      </c>
      <c r="AF2169" s="63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45950</v>
      </c>
      <c r="E2170" s="91" t="inlineStr">
        <is>
          <t>KR</t>
        </is>
      </c>
      <c r="F2170" s="91" t="n">
        <v>62901000</v>
      </c>
      <c r="G2170" s="91" t="n">
        <v>1201</v>
      </c>
      <c r="H2170" s="92" t="n">
        <v>4560000</v>
      </c>
      <c r="I2170" s="91" t="inlineStr">
        <is>
          <t>10월 자문 수수료 - W컨설팅</t>
        </is>
      </c>
      <c r="J2170" s="91" t="inlineStr">
        <is>
          <t>V10006</t>
        </is>
      </c>
      <c r="K2170" s="91" t="inlineStr">
        <is>
          <t>W컨설팅</t>
        </is>
      </c>
      <c r="M2170" s="9">
        <f>IF($A2170="","",VALUE($A2170&amp;"")*12+VALUE($B2170&amp;""))</f>
        <v/>
      </c>
      <c r="N2170" s="63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3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3">
        <f>IF($A2170="","",IF(COUNTIF(변동분석!$E$7:$E$506,O2170)&gt;0,"Y","N"))</f>
        <v/>
      </c>
      <c r="W2170" s="63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3">
        <f>IF($A2170="","",IFERROR(INDEX(계정매핑!$E$5:$E$504,MATCH($F2170&amp;"",계정매핑!$A$5:$A$504,0))&amp;"","공통비"))</f>
        <v/>
      </c>
      <c r="AF2170" s="63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45950</v>
      </c>
      <c r="E2171" s="91" t="inlineStr">
        <is>
          <t>KR</t>
        </is>
      </c>
      <c r="F2171" s="91" t="n">
        <v>62902000</v>
      </c>
      <c r="G2171" s="91" t="n">
        <v>1201</v>
      </c>
      <c r="H2171" s="92" t="n">
        <v>5979000</v>
      </c>
      <c r="I2171" s="91" t="inlineStr">
        <is>
          <t>10월 업무 위탁 수수료 - X서비스</t>
        </is>
      </c>
      <c r="J2171" s="91" t="inlineStr">
        <is>
          <t>V10019</t>
        </is>
      </c>
      <c r="K2171" s="91" t="inlineStr">
        <is>
          <t>X서비스</t>
        </is>
      </c>
      <c r="M2171" s="9">
        <f>IF($A2171="","",VALUE($A2171&amp;"")*12+VALUE($B2171&amp;""))</f>
        <v/>
      </c>
      <c r="N2171" s="63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3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3">
        <f>IF($A2171="","",IF(COUNTIF(변동분석!$E$7:$E$506,O2171)&gt;0,"Y","N"))</f>
        <v/>
      </c>
      <c r="W2171" s="63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3">
        <f>IF($A2171="","",IFERROR(INDEX(계정매핑!$E$5:$E$504,MATCH($F2171&amp;"",계정매핑!$A$5:$A$504,0))&amp;"","공통비"))</f>
        <v/>
      </c>
      <c r="AF2171" s="63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45950</v>
      </c>
      <c r="E2172" s="91" t="inlineStr">
        <is>
          <t>KR</t>
        </is>
      </c>
      <c r="F2172" s="91" t="n">
        <v>63501000</v>
      </c>
      <c r="G2172" s="91" t="n">
        <v>1901</v>
      </c>
      <c r="H2172" s="92" t="n">
        <v>499555000</v>
      </c>
      <c r="I2172" s="91" t="inlineStr">
        <is>
          <t>10월 모집수수료 - (전속설계사)</t>
        </is>
      </c>
      <c r="J2172" s="91" t="inlineStr">
        <is>
          <t>V10020</t>
        </is>
      </c>
      <c r="K2172" s="91" t="inlineStr">
        <is>
          <t>(전속설계사)</t>
        </is>
      </c>
      <c r="M2172" s="9">
        <f>IF($A2172="","",VALUE($A2172&amp;"")*12+VALUE($B2172&amp;""))</f>
        <v/>
      </c>
      <c r="N2172" s="63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3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3">
        <f>IF($A2172="","",IF(COUNTIF(변동분석!$E$7:$E$506,O2172)&gt;0,"Y","N"))</f>
        <v/>
      </c>
      <c r="W2172" s="63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3">
        <f>IF($A2172="","",IFERROR(INDEX(계정매핑!$E$5:$E$504,MATCH($F2172&amp;"",계정매핑!$A$5:$A$504,0))&amp;"","공통비"))</f>
        <v/>
      </c>
      <c r="AF2172" s="63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45951</v>
      </c>
      <c r="E2173" s="91" t="inlineStr">
        <is>
          <t>KR</t>
        </is>
      </c>
      <c r="F2173" s="91" t="n">
        <v>62101000</v>
      </c>
      <c r="G2173" s="91" t="n">
        <v>1401</v>
      </c>
      <c r="H2173" s="92" t="n">
        <v>639000</v>
      </c>
      <c r="I2173" s="91" t="inlineStr">
        <is>
          <t>10월 국내출장 - M항공</t>
        </is>
      </c>
      <c r="J2173" s="91" t="inlineStr">
        <is>
          <t>V10001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3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3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3">
        <f>IF($A2173="","",IF(COUNTIF(변동분석!$E$7:$E$506,O2173)&gt;0,"Y","N"))</f>
        <v/>
      </c>
      <c r="W2173" s="63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3">
        <f>IF($A2173="","",IFERROR(INDEX(계정매핑!$E$5:$E$504,MATCH($F2173&amp;"",계정매핑!$A$5:$A$504,0))&amp;"","공통비"))</f>
        <v/>
      </c>
      <c r="AF2173" s="63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45951</v>
      </c>
      <c r="E2174" s="91" t="inlineStr">
        <is>
          <t>KR</t>
        </is>
      </c>
      <c r="F2174" s="91" t="n">
        <v>62101000</v>
      </c>
      <c r="G2174" s="91" t="n">
        <v>1601</v>
      </c>
      <c r="H2174" s="92" t="n">
        <v>1150000</v>
      </c>
      <c r="I2174" s="91" t="inlineStr">
        <is>
          <t>10월 국내출장 - L여행사</t>
        </is>
      </c>
      <c r="J2174" s="91" t="inlineStr">
        <is>
          <t>V10017</t>
        </is>
      </c>
      <c r="K2174" s="91" t="inlineStr">
        <is>
          <t>L여행사</t>
        </is>
      </c>
      <c r="M2174" s="9">
        <f>IF($A2174="","",VALUE($A2174&amp;"")*12+VALUE($B2174&amp;""))</f>
        <v/>
      </c>
      <c r="N2174" s="63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3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3">
        <f>IF($A2174="","",IF(COUNTIF(변동분석!$E$7:$E$506,O2174)&gt;0,"Y","N"))</f>
        <v/>
      </c>
      <c r="W2174" s="63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3">
        <f>IF($A2174="","",IFERROR(INDEX(계정매핑!$E$5:$E$504,MATCH($F2174&amp;"",계정매핑!$A$5:$A$504,0))&amp;"","공통비"))</f>
        <v/>
      </c>
      <c r="AF2174" s="63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45951</v>
      </c>
      <c r="E2175" s="91" t="inlineStr">
        <is>
          <t>KR</t>
        </is>
      </c>
      <c r="F2175" s="91" t="n">
        <v>62201000</v>
      </c>
      <c r="G2175" s="91" t="n">
        <v>1101</v>
      </c>
      <c r="H2175" s="92" t="n">
        <v>149000</v>
      </c>
      <c r="I2175" s="91" t="inlineStr">
        <is>
          <t>10월 통신요금 - P통신</t>
        </is>
      </c>
      <c r="J2175" s="91" t="inlineStr">
        <is>
          <t>V10013</t>
        </is>
      </c>
      <c r="K2175" s="91" t="inlineStr">
        <is>
          <t>P통신</t>
        </is>
      </c>
      <c r="M2175" s="9">
        <f>IF($A2175="","",VALUE($A2175&amp;"")*12+VALUE($B2175&amp;""))</f>
        <v/>
      </c>
      <c r="N2175" s="63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3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3">
        <f>IF($A2175="","",IF(COUNTIF(변동분석!$E$7:$E$506,O2175)&gt;0,"Y","N"))</f>
        <v/>
      </c>
      <c r="W2175" s="63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3">
        <f>IF($A2175="","",IFERROR(INDEX(계정매핑!$E$5:$E$504,MATCH($F2175&amp;"",계정매핑!$A$5:$A$504,0))&amp;"","공통비"))</f>
        <v/>
      </c>
      <c r="AF2175" s="63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45951</v>
      </c>
      <c r="E2176" s="91" t="inlineStr">
        <is>
          <t>KR</t>
        </is>
      </c>
      <c r="F2176" s="91" t="n">
        <v>62201000</v>
      </c>
      <c r="G2176" s="91" t="n">
        <v>1201</v>
      </c>
      <c r="H2176" s="92" t="n">
        <v>228000</v>
      </c>
      <c r="I2176" s="91" t="inlineStr">
        <is>
          <t>10월 통신요금 - O텔레콤</t>
        </is>
      </c>
      <c r="J2176" s="91" t="inlineStr">
        <is>
          <t>V10002</t>
        </is>
      </c>
      <c r="K2176" s="91" t="inlineStr">
        <is>
          <t>O텔레콤</t>
        </is>
      </c>
      <c r="M2176" s="9">
        <f>IF($A2176="","",VALUE($A2176&amp;"")*12+VALUE($B2176&amp;""))</f>
        <v/>
      </c>
      <c r="N2176" s="63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3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3">
        <f>IF($A2176="","",IF(COUNTIF(변동분석!$E$7:$E$506,O2176)&gt;0,"Y","N"))</f>
        <v/>
      </c>
      <c r="W2176" s="63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3">
        <f>IF($A2176="","",IFERROR(INDEX(계정매핑!$E$5:$E$504,MATCH($F2176&amp;"",계정매핑!$A$5:$A$504,0))&amp;"","공통비"))</f>
        <v/>
      </c>
      <c r="AF2176" s="63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45951</v>
      </c>
      <c r="E2177" s="91" t="inlineStr">
        <is>
          <t>KR</t>
        </is>
      </c>
      <c r="F2177" s="91" t="n">
        <v>62201000</v>
      </c>
      <c r="G2177" s="91" t="n">
        <v>1701</v>
      </c>
      <c r="H2177" s="92" t="n">
        <v>3312000</v>
      </c>
      <c r="I2177" s="91" t="inlineStr">
        <is>
          <t>10월 통신요금 - O텔레콤</t>
        </is>
      </c>
      <c r="J2177" s="91" t="inlineStr">
        <is>
          <t>V10002</t>
        </is>
      </c>
      <c r="K2177" s="91" t="inlineStr">
        <is>
          <t>O텔레콤</t>
        </is>
      </c>
      <c r="M2177" s="9">
        <f>IF($A2177="","",VALUE($A2177&amp;"")*12+VALUE($B2177&amp;""))</f>
        <v/>
      </c>
      <c r="N2177" s="63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3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3">
        <f>IF($A2177="","",IF(COUNTIF(변동분석!$E$7:$E$506,O2177)&gt;0,"Y","N"))</f>
        <v/>
      </c>
      <c r="W2177" s="63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3">
        <f>IF($A2177="","",IFERROR(INDEX(계정매핑!$E$5:$E$504,MATCH($F2177&amp;"",계정매핑!$A$5:$A$504,0))&amp;"","공통비"))</f>
        <v/>
      </c>
      <c r="AF2177" s="63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45951</v>
      </c>
      <c r="E2178" s="91" t="inlineStr">
        <is>
          <t>KR</t>
        </is>
      </c>
      <c r="F2178" s="91" t="n">
        <v>62201000</v>
      </c>
      <c r="G2178" s="91" t="n">
        <v>1801</v>
      </c>
      <c r="H2178" s="92" t="n">
        <v>9123000</v>
      </c>
      <c r="I2178" s="91" t="inlineStr">
        <is>
          <t>10월 통신요금 - O텔레콤</t>
        </is>
      </c>
      <c r="J2178" s="91" t="inlineStr">
        <is>
          <t>V10002</t>
        </is>
      </c>
      <c r="K2178" s="91" t="inlineStr">
        <is>
          <t>O텔레콤</t>
        </is>
      </c>
      <c r="M2178" s="9">
        <f>IF($A2178="","",VALUE($A2178&amp;"")*12+VALUE($B2178&amp;""))</f>
        <v/>
      </c>
      <c r="N2178" s="63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3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3">
        <f>IF($A2178="","",IF(COUNTIF(변동분석!$E$7:$E$506,O2178)&gt;0,"Y","N"))</f>
        <v/>
      </c>
      <c r="W2178" s="63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3">
        <f>IF($A2178="","",IFERROR(INDEX(계정매핑!$E$5:$E$504,MATCH($F2178&amp;"",계정매핑!$A$5:$A$504,0))&amp;"","공통비"))</f>
        <v/>
      </c>
      <c r="AF2178" s="63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45951</v>
      </c>
      <c r="E2179" s="91" t="inlineStr">
        <is>
          <t>KR</t>
        </is>
      </c>
      <c r="F2179" s="91" t="n">
        <v>62301000</v>
      </c>
      <c r="G2179" s="91" t="n">
        <v>1101</v>
      </c>
      <c r="H2179" s="92" t="n">
        <v>123000</v>
      </c>
      <c r="I2179" s="91" t="inlineStr">
        <is>
          <t>10월 소모품 구입 - Q오피스</t>
        </is>
      </c>
      <c r="J2179" s="91" t="inlineStr">
        <is>
          <t>V10003</t>
        </is>
      </c>
      <c r="K2179" s="91" t="inlineStr">
        <is>
          <t>Q오피스</t>
        </is>
      </c>
      <c r="M2179" s="9">
        <f>IF($A2179="","",VALUE($A2179&amp;"")*12+VALUE($B2179&amp;""))</f>
        <v/>
      </c>
      <c r="N2179" s="63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3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3">
        <f>IF($A2179="","",IF(COUNTIF(변동분석!$E$7:$E$506,O2179)&gt;0,"Y","N"))</f>
        <v/>
      </c>
      <c r="W2179" s="63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3">
        <f>IF($A2179="","",IFERROR(INDEX(계정매핑!$E$5:$E$504,MATCH($F2179&amp;"",계정매핑!$A$5:$A$504,0))&amp;"","공통비"))</f>
        <v/>
      </c>
      <c r="AF2179" s="63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45951</v>
      </c>
      <c r="E2180" s="91" t="inlineStr">
        <is>
          <t>KR</t>
        </is>
      </c>
      <c r="F2180" s="91" t="n">
        <v>62501000</v>
      </c>
      <c r="G2180" s="91" t="n">
        <v>1601</v>
      </c>
      <c r="H2180" s="92" t="n">
        <v>399000</v>
      </c>
      <c r="I2180" s="91" t="inlineStr">
        <is>
          <t>10월 회의 다과 - (법인카드)</t>
        </is>
      </c>
      <c r="J2180" s="91" t="inlineStr">
        <is>
          <t>V10009</t>
        </is>
      </c>
      <c r="K2180" s="91" t="inlineStr">
        <is>
          <t>(법인카드)</t>
        </is>
      </c>
      <c r="M2180" s="9">
        <f>IF($A2180="","",VALUE($A2180&amp;"")*12+VALUE($B2180&amp;""))</f>
        <v/>
      </c>
      <c r="N2180" s="63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3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3">
        <f>IF($A2180="","",IF(COUNTIF(변동분석!$E$7:$E$506,O2180)&gt;0,"Y","N"))</f>
        <v/>
      </c>
      <c r="W2180" s="63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3">
        <f>IF($A2180="","",IFERROR(INDEX(계정매핑!$E$5:$E$504,MATCH($F2180&amp;"",계정매핑!$A$5:$A$504,0))&amp;"","공통비"))</f>
        <v/>
      </c>
      <c r="AF2180" s="63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45951</v>
      </c>
      <c r="E2181" s="91" t="inlineStr">
        <is>
          <t>KR</t>
        </is>
      </c>
      <c r="F2181" s="91" t="n">
        <v>62501000</v>
      </c>
      <c r="G2181" s="91" t="n">
        <v>1801</v>
      </c>
      <c r="H2181" s="92" t="n">
        <v>137000</v>
      </c>
      <c r="I2181" s="91" t="inlineStr">
        <is>
          <t>10월 회의 다과 - (법인카드)</t>
        </is>
      </c>
      <c r="J2181" s="91" t="inlineStr">
        <is>
          <t>V10009</t>
        </is>
      </c>
      <c r="K2181" s="91" t="inlineStr">
        <is>
          <t>(법인카드)</t>
        </is>
      </c>
      <c r="M2181" s="9">
        <f>IF($A2181="","",VALUE($A2181&amp;"")*12+VALUE($B2181&amp;""))</f>
        <v/>
      </c>
      <c r="N2181" s="63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3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3">
        <f>IF($A2181="","",IF(COUNTIF(변동분석!$E$7:$E$506,O2181)&gt;0,"Y","N"))</f>
        <v/>
      </c>
      <c r="W2181" s="63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3">
        <f>IF($A2181="","",IFERROR(INDEX(계정매핑!$E$5:$E$504,MATCH($F2181&amp;"",계정매핑!$A$5:$A$504,0))&amp;"","공통비"))</f>
        <v/>
      </c>
      <c r="AF2181" s="63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45951</v>
      </c>
      <c r="E2182" s="91" t="inlineStr">
        <is>
          <t>KR</t>
        </is>
      </c>
      <c r="F2182" s="91" t="n">
        <v>62802000</v>
      </c>
      <c r="G2182" s="91" t="n">
        <v>1301</v>
      </c>
      <c r="H2182" s="92" t="n">
        <v>5900000</v>
      </c>
      <c r="I2182" s="91" t="inlineStr">
        <is>
          <t>10월 위탁교육 - I교육원</t>
        </is>
      </c>
      <c r="J2182" s="91" t="inlineStr">
        <is>
          <t>V10018</t>
        </is>
      </c>
      <c r="K2182" s="91" t="inlineStr">
        <is>
          <t>I교육원</t>
        </is>
      </c>
      <c r="M2182" s="9">
        <f>IF($A2182="","",VALUE($A2182&amp;"")*12+VALUE($B2182&amp;""))</f>
        <v/>
      </c>
      <c r="N2182" s="63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3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3">
        <f>IF($A2182="","",IF(COUNTIF(변동분석!$E$7:$E$506,O2182)&gt;0,"Y","N"))</f>
        <v/>
      </c>
      <c r="W2182" s="63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3">
        <f>IF($A2182="","",IFERROR(INDEX(계정매핑!$E$5:$E$504,MATCH($F2182&amp;"",계정매핑!$A$5:$A$504,0))&amp;"","공통비"))</f>
        <v/>
      </c>
      <c r="AF2182" s="63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45952</v>
      </c>
      <c r="E2183" s="91" t="inlineStr">
        <is>
          <t>KR</t>
        </is>
      </c>
      <c r="F2183" s="91" t="n">
        <v>62101000</v>
      </c>
      <c r="G2183" s="91" t="n">
        <v>1401</v>
      </c>
      <c r="H2183" s="92" t="n">
        <v>518000</v>
      </c>
      <c r="I2183" s="91" t="inlineStr">
        <is>
          <t>10월 국내출장 - L여행사</t>
        </is>
      </c>
      <c r="J2183" s="91" t="inlineStr">
        <is>
          <t>V10017</t>
        </is>
      </c>
      <c r="K2183" s="91" t="inlineStr">
        <is>
          <t>L여행사</t>
        </is>
      </c>
      <c r="M2183" s="9">
        <f>IF($A2183="","",VALUE($A2183&amp;"")*12+VALUE($B2183&amp;""))</f>
        <v/>
      </c>
      <c r="N2183" s="63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3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3">
        <f>IF($A2183="","",IF(COUNTIF(변동분석!$E$7:$E$506,O2183)&gt;0,"Y","N"))</f>
        <v/>
      </c>
      <c r="W2183" s="63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3">
        <f>IF($A2183="","",IFERROR(INDEX(계정매핑!$E$5:$E$504,MATCH($F2183&amp;"",계정매핑!$A$5:$A$504,0))&amp;"","공통비"))</f>
        <v/>
      </c>
      <c r="AF2183" s="63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45952</v>
      </c>
      <c r="E2184" s="91" t="inlineStr">
        <is>
          <t>KR</t>
        </is>
      </c>
      <c r="F2184" s="91" t="n">
        <v>62101000</v>
      </c>
      <c r="G2184" s="91" t="n">
        <v>1951</v>
      </c>
      <c r="H2184" s="92" t="n">
        <v>522000</v>
      </c>
      <c r="I2184" s="91" t="inlineStr">
        <is>
          <t>10월 국내출장 - (법인카드)</t>
        </is>
      </c>
      <c r="J2184" s="91" t="inlineStr">
        <is>
          <t>V10009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3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3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3">
        <f>IF($A2184="","",IF(COUNTIF(변동분석!$E$7:$E$506,O2184)&gt;0,"Y","N"))</f>
        <v/>
      </c>
      <c r="W2184" s="63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3">
        <f>IF($A2184="","",IFERROR(INDEX(계정매핑!$E$5:$E$504,MATCH($F2184&amp;"",계정매핑!$A$5:$A$504,0))&amp;"","공통비"))</f>
        <v/>
      </c>
      <c r="AF2184" s="63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45952</v>
      </c>
      <c r="E2185" s="91" t="inlineStr">
        <is>
          <t>KR</t>
        </is>
      </c>
      <c r="F2185" s="91" t="n">
        <v>62102000</v>
      </c>
      <c r="G2185" s="91" t="n">
        <v>1602</v>
      </c>
      <c r="H2185" s="92" t="n">
        <v>196000</v>
      </c>
      <c r="I2185" s="91" t="inlineStr">
        <is>
          <t>10월 해외출장 - M항공</t>
        </is>
      </c>
      <c r="J2185" s="91" t="inlineStr">
        <is>
          <t>V10001</t>
        </is>
      </c>
      <c r="K2185" s="91" t="inlineStr">
        <is>
          <t>M항공</t>
        </is>
      </c>
      <c r="M2185" s="9">
        <f>IF($A2185="","",VALUE($A2185&amp;"")*12+VALUE($B2185&amp;""))</f>
        <v/>
      </c>
      <c r="N2185" s="63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3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3">
        <f>IF($A2185="","",IF(COUNTIF(변동분석!$E$7:$E$506,O2185)&gt;0,"Y","N"))</f>
        <v/>
      </c>
      <c r="W2185" s="63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3">
        <f>IF($A2185="","",IFERROR(INDEX(계정매핑!$E$5:$E$504,MATCH($F2185&amp;"",계정매핑!$A$5:$A$504,0))&amp;"","공통비"))</f>
        <v/>
      </c>
      <c r="AF2185" s="63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45952</v>
      </c>
      <c r="E2186" s="91" t="inlineStr">
        <is>
          <t>KR</t>
        </is>
      </c>
      <c r="F2186" s="91" t="n">
        <v>62301000</v>
      </c>
      <c r="G2186" s="91" t="n">
        <v>1101</v>
      </c>
      <c r="H2186" s="92" t="n">
        <v>113000</v>
      </c>
      <c r="I2186" s="91" t="inlineStr">
        <is>
          <t>10월 소모품 구입 - R문구</t>
        </is>
      </c>
      <c r="J2186" s="91" t="inlineStr">
        <is>
          <t>V10021</t>
        </is>
      </c>
      <c r="K2186" s="91" t="inlineStr">
        <is>
          <t>R문구</t>
        </is>
      </c>
      <c r="M2186" s="9">
        <f>IF($A2186="","",VALUE($A2186&amp;"")*12+VALUE($B2186&amp;""))</f>
        <v/>
      </c>
      <c r="N2186" s="63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3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3">
        <f>IF($A2186="","",IF(COUNTIF(변동분석!$E$7:$E$506,O2186)&gt;0,"Y","N"))</f>
        <v/>
      </c>
      <c r="W2186" s="63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3">
        <f>IF($A2186="","",IFERROR(INDEX(계정매핑!$E$5:$E$504,MATCH($F2186&amp;"",계정매핑!$A$5:$A$504,0))&amp;"","공통비"))</f>
        <v/>
      </c>
      <c r="AF2186" s="63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45952</v>
      </c>
      <c r="E2187" s="91" t="inlineStr">
        <is>
          <t>KR</t>
        </is>
      </c>
      <c r="F2187" s="91" t="n">
        <v>62401000</v>
      </c>
      <c r="G2187" s="91" t="n">
        <v>1501</v>
      </c>
      <c r="H2187" s="92" t="n">
        <v>2000000</v>
      </c>
      <c r="I2187" s="91" t="inlineStr">
        <is>
          <t>10월 인쇄물 제작 - S출판</t>
        </is>
      </c>
      <c r="J2187" s="91" t="inlineStr">
        <is>
          <t>V10014</t>
        </is>
      </c>
      <c r="K2187" s="91" t="inlineStr">
        <is>
          <t>S출판</t>
        </is>
      </c>
      <c r="M2187" s="9">
        <f>IF($A2187="","",VALUE($A2187&amp;"")*12+VALUE($B2187&amp;""))</f>
        <v/>
      </c>
      <c r="N2187" s="63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3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3">
        <f>IF($A2187="","",IF(COUNTIF(변동분석!$E$7:$E$506,O2187)&gt;0,"Y","N"))</f>
        <v/>
      </c>
      <c r="W2187" s="63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3">
        <f>IF($A2187="","",IFERROR(INDEX(계정매핑!$E$5:$E$504,MATCH($F2187&amp;"",계정매핑!$A$5:$A$504,0))&amp;"","공통비"))</f>
        <v/>
      </c>
      <c r="AF2187" s="63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45952</v>
      </c>
      <c r="E2188" s="91" t="inlineStr">
        <is>
          <t>KR</t>
        </is>
      </c>
      <c r="F2188" s="91" t="n">
        <v>62501000</v>
      </c>
      <c r="G2188" s="91" t="n">
        <v>1301</v>
      </c>
      <c r="H2188" s="92" t="n">
        <v>206000</v>
      </c>
      <c r="I2188" s="91" t="inlineStr">
        <is>
          <t>10월 회의 다과 - (법인카드)</t>
        </is>
      </c>
      <c r="J2188" s="91" t="inlineStr">
        <is>
          <t>V10009</t>
        </is>
      </c>
      <c r="K2188" s="91" t="inlineStr">
        <is>
          <t>(법인카드)</t>
        </is>
      </c>
      <c r="M2188" s="9">
        <f>IF($A2188="","",VALUE($A2188&amp;"")*12+VALUE($B2188&amp;""))</f>
        <v/>
      </c>
      <c r="N2188" s="63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3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3">
        <f>IF($A2188="","",IF(COUNTIF(변동분석!$E$7:$E$506,O2188)&gt;0,"Y","N"))</f>
        <v/>
      </c>
      <c r="W2188" s="63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3">
        <f>IF($A2188="","",IFERROR(INDEX(계정매핑!$E$5:$E$504,MATCH($F2188&amp;"",계정매핑!$A$5:$A$504,0))&amp;"","공통비"))</f>
        <v/>
      </c>
      <c r="AF2188" s="63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45952</v>
      </c>
      <c r="E2189" s="91" t="inlineStr">
        <is>
          <t>KR</t>
        </is>
      </c>
      <c r="F2189" s="91" t="n">
        <v>62802000</v>
      </c>
      <c r="G2189" s="91" t="n">
        <v>1301</v>
      </c>
      <c r="H2189" s="92" t="n">
        <v>3868000</v>
      </c>
      <c r="I2189" s="91" t="inlineStr">
        <is>
          <t>10월 위탁교육 - I교육원</t>
        </is>
      </c>
      <c r="J2189" s="91" t="inlineStr">
        <is>
          <t>V10018</t>
        </is>
      </c>
      <c r="K2189" s="91" t="inlineStr">
        <is>
          <t>I교육원</t>
        </is>
      </c>
      <c r="M2189" s="9">
        <f>IF($A2189="","",VALUE($A2189&amp;"")*12+VALUE($B2189&amp;""))</f>
        <v/>
      </c>
      <c r="N2189" s="63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3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3">
        <f>IF($A2189="","",IF(COUNTIF(변동분석!$E$7:$E$506,O2189)&gt;0,"Y","N"))</f>
        <v/>
      </c>
      <c r="W2189" s="63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3">
        <f>IF($A2189="","",IFERROR(INDEX(계정매핑!$E$5:$E$504,MATCH($F2189&amp;"",계정매핑!$A$5:$A$504,0))&amp;"","공통비"))</f>
        <v/>
      </c>
      <c r="AF2189" s="63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45952</v>
      </c>
      <c r="E2190" s="91" t="inlineStr">
        <is>
          <t>KR</t>
        </is>
      </c>
      <c r="F2190" s="91" t="n">
        <v>62901000</v>
      </c>
      <c r="G2190" s="91" t="n">
        <v>1101</v>
      </c>
      <c r="H2190" s="92" t="n">
        <v>2335000</v>
      </c>
      <c r="I2190" s="91" t="inlineStr">
        <is>
          <t>10월 자문 수수료 - K회계법인</t>
        </is>
      </c>
      <c r="J2190" s="91" t="inlineStr">
        <is>
          <t>V10010</t>
        </is>
      </c>
      <c r="K2190" s="91" t="inlineStr">
        <is>
          <t>K회계법인</t>
        </is>
      </c>
      <c r="M2190" s="9">
        <f>IF($A2190="","",VALUE($A2190&amp;"")*12+VALUE($B2190&amp;""))</f>
        <v/>
      </c>
      <c r="N2190" s="63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3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3">
        <f>IF($A2190="","",IF(COUNTIF(변동분석!$E$7:$E$506,O2190)&gt;0,"Y","N"))</f>
        <v/>
      </c>
      <c r="W2190" s="63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3">
        <f>IF($A2190="","",IFERROR(INDEX(계정매핑!$E$5:$E$504,MATCH($F2190&amp;"",계정매핑!$A$5:$A$504,0))&amp;"","공통비"))</f>
        <v/>
      </c>
      <c r="AF2190" s="63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45952</v>
      </c>
      <c r="E2191" s="91" t="inlineStr">
        <is>
          <t>KR</t>
        </is>
      </c>
      <c r="F2191" s="91" t="n">
        <v>62901000</v>
      </c>
      <c r="G2191" s="91" t="n">
        <v>1801</v>
      </c>
      <c r="H2191" s="92" t="n">
        <v>14980000</v>
      </c>
      <c r="I2191" s="91" t="inlineStr">
        <is>
          <t>10월 자문 수수료 - W컨설팅</t>
        </is>
      </c>
      <c r="J2191" s="91" t="inlineStr">
        <is>
          <t>V10006</t>
        </is>
      </c>
      <c r="K2191" s="91" t="inlineStr">
        <is>
          <t>W컨설팅</t>
        </is>
      </c>
      <c r="M2191" s="9">
        <f>IF($A2191="","",VALUE($A2191&amp;"")*12+VALUE($B2191&amp;""))</f>
        <v/>
      </c>
      <c r="N2191" s="63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3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3">
        <f>IF($A2191="","",IF(COUNTIF(변동분석!$E$7:$E$506,O2191)&gt;0,"Y","N"))</f>
        <v/>
      </c>
      <c r="W2191" s="63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3">
        <f>IF($A2191="","",IFERROR(INDEX(계정매핑!$E$5:$E$504,MATCH($F2191&amp;"",계정매핑!$A$5:$A$504,0))&amp;"","공통비"))</f>
        <v/>
      </c>
      <c r="AF2191" s="63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45952</v>
      </c>
      <c r="E2192" s="91" t="inlineStr">
        <is>
          <t>KR</t>
        </is>
      </c>
      <c r="F2192" s="91" t="n">
        <v>62902000</v>
      </c>
      <c r="G2192" s="91" t="n">
        <v>1101</v>
      </c>
      <c r="H2192" s="92" t="n">
        <v>1138000</v>
      </c>
      <c r="I2192" s="91" t="inlineStr">
        <is>
          <t>10월 업무 위탁 수수료 - J콜센터</t>
        </is>
      </c>
      <c r="J2192" s="91" t="inlineStr">
        <is>
          <t>V10015</t>
        </is>
      </c>
      <c r="K2192" s="91" t="inlineStr">
        <is>
          <t>J콜센터</t>
        </is>
      </c>
      <c r="M2192" s="9">
        <f>IF($A2192="","",VALUE($A2192&amp;"")*12+VALUE($B2192&amp;""))</f>
        <v/>
      </c>
      <c r="N2192" s="63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3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3">
        <f>IF($A2192="","",IF(COUNTIF(변동분석!$E$7:$E$506,O2192)&gt;0,"Y","N"))</f>
        <v/>
      </c>
      <c r="W2192" s="63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3">
        <f>IF($A2192="","",IFERROR(INDEX(계정매핑!$E$5:$E$504,MATCH($F2192&amp;"",계정매핑!$A$5:$A$504,0))&amp;"","공통비"))</f>
        <v/>
      </c>
      <c r="AF2192" s="63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45952</v>
      </c>
      <c r="E2193" s="91" t="inlineStr">
        <is>
          <t>KR</t>
        </is>
      </c>
      <c r="F2193" s="91" t="n">
        <v>62902000</v>
      </c>
      <c r="G2193" s="91" t="n">
        <v>1401</v>
      </c>
      <c r="H2193" s="92" t="n">
        <v>4266000</v>
      </c>
      <c r="I2193" s="91" t="inlineStr">
        <is>
          <t>10월 업무 위탁 수수료 - X서비스</t>
        </is>
      </c>
      <c r="J2193" s="91" t="inlineStr">
        <is>
          <t>V10019</t>
        </is>
      </c>
      <c r="K2193" s="91" t="inlineStr">
        <is>
          <t>X서비스</t>
        </is>
      </c>
      <c r="M2193" s="9">
        <f>IF($A2193="","",VALUE($A2193&amp;"")*12+VALUE($B2193&amp;""))</f>
        <v/>
      </c>
      <c r="N2193" s="63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3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3">
        <f>IF($A2193="","",IF(COUNTIF(변동분석!$E$7:$E$506,O2193)&gt;0,"Y","N"))</f>
        <v/>
      </c>
      <c r="W2193" s="63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3">
        <f>IF($A2193="","",IFERROR(INDEX(계정매핑!$E$5:$E$504,MATCH($F2193&amp;"",계정매핑!$A$5:$A$504,0))&amp;"","공통비"))</f>
        <v/>
      </c>
      <c r="AF2193" s="63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45952</v>
      </c>
      <c r="E2194" s="91" t="inlineStr">
        <is>
          <t>KR</t>
        </is>
      </c>
      <c r="F2194" s="91" t="n">
        <v>62902000</v>
      </c>
      <c r="G2194" s="91" t="n">
        <v>1951</v>
      </c>
      <c r="H2194" s="92" t="n">
        <v>1477000</v>
      </c>
      <c r="I2194" s="91" t="inlineStr">
        <is>
          <t>10월 업무 위탁 수수료 - J콜센터</t>
        </is>
      </c>
      <c r="J2194" s="91" t="inlineStr">
        <is>
          <t>V10015</t>
        </is>
      </c>
      <c r="K2194" s="91" t="inlineStr">
        <is>
          <t>J콜센터</t>
        </is>
      </c>
      <c r="M2194" s="9">
        <f>IF($A2194="","",VALUE($A2194&amp;"")*12+VALUE($B2194&amp;""))</f>
        <v/>
      </c>
      <c r="N2194" s="63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3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3">
        <f>IF($A2194="","",IF(COUNTIF(변동분석!$E$7:$E$506,O2194)&gt;0,"Y","N"))</f>
        <v/>
      </c>
      <c r="W2194" s="63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3">
        <f>IF($A2194="","",IFERROR(INDEX(계정매핑!$E$5:$E$504,MATCH($F2194&amp;"",계정매핑!$A$5:$A$504,0))&amp;"","공통비"))</f>
        <v/>
      </c>
      <c r="AF2194" s="63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45953</v>
      </c>
      <c r="E2195" s="91" t="inlineStr">
        <is>
          <t>KR</t>
        </is>
      </c>
      <c r="F2195" s="91" t="n">
        <v>62101000</v>
      </c>
      <c r="G2195" s="91" t="n">
        <v>1301</v>
      </c>
      <c r="H2195" s="92" t="n">
        <v>393000</v>
      </c>
      <c r="I2195" s="91" t="inlineStr">
        <is>
          <t>10월 국내출장 - (법인카드)</t>
        </is>
      </c>
      <c r="J2195" s="91" t="inlineStr">
        <is>
          <t>V10009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3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3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3">
        <f>IF($A2195="","",IF(COUNTIF(변동분석!$E$7:$E$506,O2195)&gt;0,"Y","N"))</f>
        <v/>
      </c>
      <c r="W2195" s="63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3">
        <f>IF($A2195="","",IFERROR(INDEX(계정매핑!$E$5:$E$504,MATCH($F2195&amp;"",계정매핑!$A$5:$A$504,0))&amp;"","공통비"))</f>
        <v/>
      </c>
      <c r="AF2195" s="63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45953</v>
      </c>
      <c r="E2196" s="91" t="inlineStr">
        <is>
          <t>KR</t>
        </is>
      </c>
      <c r="F2196" s="91" t="n">
        <v>62102000</v>
      </c>
      <c r="G2196" s="91" t="n">
        <v>1701</v>
      </c>
      <c r="H2196" s="92" t="n">
        <v>30000</v>
      </c>
      <c r="I2196" s="91" t="inlineStr">
        <is>
          <t>10월 해외출장 - M항공</t>
        </is>
      </c>
      <c r="J2196" s="91" t="inlineStr">
        <is>
          <t>V10001</t>
        </is>
      </c>
      <c r="K2196" s="91" t="inlineStr">
        <is>
          <t>M항공</t>
        </is>
      </c>
      <c r="M2196" s="9">
        <f>IF($A2196="","",VALUE($A2196&amp;"")*12+VALUE($B2196&amp;""))</f>
        <v/>
      </c>
      <c r="N2196" s="63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3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3">
        <f>IF($A2196="","",IF(COUNTIF(변동분석!$E$7:$E$506,O2196)&gt;0,"Y","N"))</f>
        <v/>
      </c>
      <c r="W2196" s="63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3">
        <f>IF($A2196="","",IFERROR(INDEX(계정매핑!$E$5:$E$504,MATCH($F2196&amp;"",계정매핑!$A$5:$A$504,0))&amp;"","공통비"))</f>
        <v/>
      </c>
      <c r="AF2196" s="63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45953</v>
      </c>
      <c r="E2197" s="91" t="inlineStr">
        <is>
          <t>KR</t>
        </is>
      </c>
      <c r="F2197" s="91" t="n">
        <v>62501000</v>
      </c>
      <c r="G2197" s="91" t="n">
        <v>1701</v>
      </c>
      <c r="H2197" s="92" t="n">
        <v>114000</v>
      </c>
      <c r="I2197" s="91" t="inlineStr">
        <is>
          <t>10월 회의 다과 - (법인카드)</t>
        </is>
      </c>
      <c r="J2197" s="91" t="inlineStr">
        <is>
          <t>V10009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3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3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3">
        <f>IF($A2197="","",IF(COUNTIF(변동분석!$E$7:$E$506,O2197)&gt;0,"Y","N"))</f>
        <v/>
      </c>
      <c r="W2197" s="63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3">
        <f>IF($A2197="","",IFERROR(INDEX(계정매핑!$E$5:$E$504,MATCH($F2197&amp;"",계정매핑!$A$5:$A$504,0))&amp;"","공통비"))</f>
        <v/>
      </c>
      <c r="AF2197" s="63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45953</v>
      </c>
      <c r="E2198" s="91" t="inlineStr">
        <is>
          <t>KR</t>
        </is>
      </c>
      <c r="F2198" s="91" t="n">
        <v>62501000</v>
      </c>
      <c r="G2198" s="91" t="n">
        <v>1701</v>
      </c>
      <c r="H2198" s="92" t="n">
        <v>96000</v>
      </c>
      <c r="I2198" s="91" t="inlineStr">
        <is>
          <t>10월 회의 다과 - T케이터링</t>
        </is>
      </c>
      <c r="J2198" s="91" t="inlineStr">
        <is>
          <t>V10005</t>
        </is>
      </c>
      <c r="K2198" s="91" t="inlineStr">
        <is>
          <t>T케이터링</t>
        </is>
      </c>
      <c r="M2198" s="9">
        <f>IF($A2198="","",VALUE($A2198&amp;"")*12+VALUE($B2198&amp;""))</f>
        <v/>
      </c>
      <c r="N2198" s="63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3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3">
        <f>IF($A2198="","",IF(COUNTIF(변동분석!$E$7:$E$506,O2198)&gt;0,"Y","N"))</f>
        <v/>
      </c>
      <c r="W2198" s="63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3">
        <f>IF($A2198="","",IFERROR(INDEX(계정매핑!$E$5:$E$504,MATCH($F2198&amp;"",계정매핑!$A$5:$A$504,0))&amp;"","공통비"))</f>
        <v/>
      </c>
      <c r="AF2198" s="63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45954</v>
      </c>
      <c r="E2199" s="91" t="inlineStr">
        <is>
          <t>KR</t>
        </is>
      </c>
      <c r="F2199" s="91" t="n">
        <v>62101000</v>
      </c>
      <c r="G2199" s="91" t="n">
        <v>1501</v>
      </c>
      <c r="H2199" s="92" t="n">
        <v>644000</v>
      </c>
      <c r="I2199" s="91" t="inlineStr">
        <is>
          <t>10월 국내출장 - (법인카드)</t>
        </is>
      </c>
      <c r="J2199" s="91" t="inlineStr">
        <is>
          <t>V10009</t>
        </is>
      </c>
      <c r="K2199" s="91" t="inlineStr">
        <is>
          <t>(법인카드)</t>
        </is>
      </c>
      <c r="M2199" s="9">
        <f>IF($A2199="","",VALUE($A2199&amp;"")*12+VALUE($B2199&amp;""))</f>
        <v/>
      </c>
      <c r="N2199" s="63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3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3">
        <f>IF($A2199="","",IF(COUNTIF(변동분석!$E$7:$E$506,O2199)&gt;0,"Y","N"))</f>
        <v/>
      </c>
      <c r="W2199" s="63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3">
        <f>IF($A2199="","",IFERROR(INDEX(계정매핑!$E$5:$E$504,MATCH($F2199&amp;"",계정매핑!$A$5:$A$504,0))&amp;"","공통비"))</f>
        <v/>
      </c>
      <c r="AF2199" s="63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45954</v>
      </c>
      <c r="E2200" s="91" t="inlineStr">
        <is>
          <t>KR</t>
        </is>
      </c>
      <c r="F2200" s="91" t="n">
        <v>62101000</v>
      </c>
      <c r="G2200" s="91" t="n">
        <v>1602</v>
      </c>
      <c r="H2200" s="92" t="n">
        <v>1190000</v>
      </c>
      <c r="I2200" s="91" t="inlineStr">
        <is>
          <t>10월 국내출장 - M항공</t>
        </is>
      </c>
      <c r="J2200" s="91" t="inlineStr">
        <is>
          <t>V10001</t>
        </is>
      </c>
      <c r="K2200" s="91" t="inlineStr">
        <is>
          <t>M항공</t>
        </is>
      </c>
      <c r="M2200" s="9">
        <f>IF($A2200="","",VALUE($A2200&amp;"")*12+VALUE($B2200&amp;""))</f>
        <v/>
      </c>
      <c r="N2200" s="63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3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3">
        <f>IF($A2200="","",IF(COUNTIF(변동분석!$E$7:$E$506,O2200)&gt;0,"Y","N"))</f>
        <v/>
      </c>
      <c r="W2200" s="63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3">
        <f>IF($A2200="","",IFERROR(INDEX(계정매핑!$E$5:$E$504,MATCH($F2200&amp;"",계정매핑!$A$5:$A$504,0))&amp;"","공통비"))</f>
        <v/>
      </c>
      <c r="AF2200" s="63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45954</v>
      </c>
      <c r="E2201" s="91" t="inlineStr">
        <is>
          <t>KR</t>
        </is>
      </c>
      <c r="F2201" s="91" t="n">
        <v>62102000</v>
      </c>
      <c r="G2201" s="91" t="n">
        <v>1501</v>
      </c>
      <c r="H2201" s="92" t="n">
        <v>117000</v>
      </c>
      <c r="I2201" s="91" t="inlineStr">
        <is>
          <t>10월 해외출장 - N호텔</t>
        </is>
      </c>
      <c r="J2201" s="91" t="inlineStr">
        <is>
          <t>V10008</t>
        </is>
      </c>
      <c r="K2201" s="91" t="inlineStr">
        <is>
          <t>N호텔</t>
        </is>
      </c>
      <c r="M2201" s="9">
        <f>IF($A2201="","",VALUE($A2201&amp;"")*12+VALUE($B2201&amp;""))</f>
        <v/>
      </c>
      <c r="N2201" s="63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3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3">
        <f>IF($A2201="","",IF(COUNTIF(변동분석!$E$7:$E$506,O2201)&gt;0,"Y","N"))</f>
        <v/>
      </c>
      <c r="W2201" s="63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3">
        <f>IF($A2201="","",IFERROR(INDEX(계정매핑!$E$5:$E$504,MATCH($F2201&amp;"",계정매핑!$A$5:$A$504,0))&amp;"","공통비"))</f>
        <v/>
      </c>
      <c r="AF2201" s="63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45954</v>
      </c>
      <c r="E2202" s="91" t="inlineStr">
        <is>
          <t>KR</t>
        </is>
      </c>
      <c r="F2202" s="91" t="n">
        <v>62301000</v>
      </c>
      <c r="G2202" s="91" t="n">
        <v>1601</v>
      </c>
      <c r="H2202" s="92" t="n">
        <v>361000</v>
      </c>
      <c r="I2202" s="91" t="inlineStr">
        <is>
          <t>10월 소모품 구입 - Q오피스</t>
        </is>
      </c>
      <c r="J2202" s="91" t="inlineStr">
        <is>
          <t>V10003</t>
        </is>
      </c>
      <c r="K2202" s="91" t="inlineStr">
        <is>
          <t>Q오피스</t>
        </is>
      </c>
      <c r="M2202" s="9">
        <f>IF($A2202="","",VALUE($A2202&amp;"")*12+VALUE($B2202&amp;""))</f>
        <v/>
      </c>
      <c r="N2202" s="63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3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3">
        <f>IF($A2202="","",IF(COUNTIF(변동분석!$E$7:$E$506,O2202)&gt;0,"Y","N"))</f>
        <v/>
      </c>
      <c r="W2202" s="63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3">
        <f>IF($A2202="","",IFERROR(INDEX(계정매핑!$E$5:$E$504,MATCH($F2202&amp;"",계정매핑!$A$5:$A$504,0))&amp;"","공통비"))</f>
        <v/>
      </c>
      <c r="AF2202" s="63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45954</v>
      </c>
      <c r="E2203" s="91" t="inlineStr">
        <is>
          <t>KR</t>
        </is>
      </c>
      <c r="F2203" s="91" t="n">
        <v>62301000</v>
      </c>
      <c r="G2203" s="91" t="n">
        <v>1701</v>
      </c>
      <c r="H2203" s="92" t="n">
        <v>177000</v>
      </c>
      <c r="I2203" s="91" t="inlineStr">
        <is>
          <t>10월 소모품 구입 - R문구</t>
        </is>
      </c>
      <c r="J2203" s="91" t="inlineStr">
        <is>
          <t>V10021</t>
        </is>
      </c>
      <c r="K2203" s="91" t="inlineStr">
        <is>
          <t>R문구</t>
        </is>
      </c>
      <c r="M2203" s="9">
        <f>IF($A2203="","",VALUE($A2203&amp;"")*12+VALUE($B2203&amp;""))</f>
        <v/>
      </c>
      <c r="N2203" s="63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3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3">
        <f>IF($A2203="","",IF(COUNTIF(변동분석!$E$7:$E$506,O2203)&gt;0,"Y","N"))</f>
        <v/>
      </c>
      <c r="W2203" s="63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3">
        <f>IF($A2203="","",IFERROR(INDEX(계정매핑!$E$5:$E$504,MATCH($F2203&amp;"",계정매핑!$A$5:$A$504,0))&amp;"","공통비"))</f>
        <v/>
      </c>
      <c r="AF2203" s="63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45954</v>
      </c>
      <c r="E2204" s="91" t="inlineStr">
        <is>
          <t>KR</t>
        </is>
      </c>
      <c r="F2204" s="91" t="n">
        <v>62501000</v>
      </c>
      <c r="G2204" s="91" t="n">
        <v>1101</v>
      </c>
      <c r="H2204" s="92" t="n">
        <v>235000</v>
      </c>
      <c r="I2204" s="91" t="inlineStr">
        <is>
          <t>10월 회의 다과 - T케이터링</t>
        </is>
      </c>
      <c r="J2204" s="91" t="inlineStr">
        <is>
          <t>V10005</t>
        </is>
      </c>
      <c r="K2204" s="91" t="inlineStr">
        <is>
          <t>T케이터링</t>
        </is>
      </c>
      <c r="M2204" s="9">
        <f>IF($A2204="","",VALUE($A2204&amp;"")*12+VALUE($B2204&amp;""))</f>
        <v/>
      </c>
      <c r="N2204" s="63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3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3">
        <f>IF($A2204="","",IF(COUNTIF(변동분석!$E$7:$E$506,O2204)&gt;0,"Y","N"))</f>
        <v/>
      </c>
      <c r="W2204" s="63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3">
        <f>IF($A2204="","",IFERROR(INDEX(계정매핑!$E$5:$E$504,MATCH($F2204&amp;"",계정매핑!$A$5:$A$504,0))&amp;"","공통비"))</f>
        <v/>
      </c>
      <c r="AF2204" s="63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45954</v>
      </c>
      <c r="E2205" s="91" t="inlineStr">
        <is>
          <t>KR</t>
        </is>
      </c>
      <c r="F2205" s="91" t="n">
        <v>62501000</v>
      </c>
      <c r="G2205" s="91" t="n">
        <v>1201</v>
      </c>
      <c r="H2205" s="92" t="n">
        <v>153000</v>
      </c>
      <c r="I2205" s="91" t="inlineStr">
        <is>
          <t>10월 회의 다과 - T케이터링</t>
        </is>
      </c>
      <c r="J2205" s="91" t="inlineStr">
        <is>
          <t>V10005</t>
        </is>
      </c>
      <c r="K2205" s="91" t="inlineStr">
        <is>
          <t>T케이터링</t>
        </is>
      </c>
      <c r="M2205" s="9">
        <f>IF($A2205="","",VALUE($A2205&amp;"")*12+VALUE($B2205&amp;""))</f>
        <v/>
      </c>
      <c r="N2205" s="63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3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3">
        <f>IF($A2205="","",IF(COUNTIF(변동분석!$E$7:$E$506,O2205)&gt;0,"Y","N"))</f>
        <v/>
      </c>
      <c r="W2205" s="63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3">
        <f>IF($A2205="","",IFERROR(INDEX(계정매핑!$E$5:$E$504,MATCH($F2205&amp;"",계정매핑!$A$5:$A$504,0))&amp;"","공통비"))</f>
        <v/>
      </c>
      <c r="AF2205" s="63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45954</v>
      </c>
      <c r="E2206" s="91" t="inlineStr">
        <is>
          <t>KR</t>
        </is>
      </c>
      <c r="F2206" s="91" t="n">
        <v>62701000</v>
      </c>
      <c r="G2206" s="91" t="n">
        <v>1502</v>
      </c>
      <c r="H2206" s="92" t="n">
        <v>72584000</v>
      </c>
      <c r="I2206" s="91" t="inlineStr">
        <is>
          <t>10월 광고 집행 - E미디어</t>
        </is>
      </c>
      <c r="J2206" s="91" t="inlineStr">
        <is>
          <t>V10031</t>
        </is>
      </c>
      <c r="K2206" s="91" t="inlineStr">
        <is>
          <t>E미디어</t>
        </is>
      </c>
      <c r="M2206" s="9">
        <f>IF($A2206="","",VALUE($A2206&amp;"")*12+VALUE($B2206&amp;""))</f>
        <v/>
      </c>
      <c r="N2206" s="63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3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3">
        <f>IF($A2206="","",IF(COUNTIF(변동분석!$E$7:$E$506,O2206)&gt;0,"Y","N"))</f>
        <v/>
      </c>
      <c r="W2206" s="63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3">
        <f>IF($A2206="","",IFERROR(INDEX(계정매핑!$E$5:$E$504,MATCH($F2206&amp;"",계정매핑!$A$5:$A$504,0))&amp;"","공통비"))</f>
        <v/>
      </c>
      <c r="AF2206" s="63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45954</v>
      </c>
      <c r="E2207" s="91" t="inlineStr">
        <is>
          <t>KR</t>
        </is>
      </c>
      <c r="F2207" s="91" t="n">
        <v>62901000</v>
      </c>
      <c r="G2207" s="91" t="n">
        <v>1101</v>
      </c>
      <c r="H2207" s="92" t="n">
        <v>2925000</v>
      </c>
      <c r="I2207" s="91" t="inlineStr">
        <is>
          <t>10월 자문 수수료 - W컨설팅</t>
        </is>
      </c>
      <c r="J2207" s="91" t="inlineStr">
        <is>
          <t>V10006</t>
        </is>
      </c>
      <c r="K2207" s="91" t="inlineStr">
        <is>
          <t>W컨설팅</t>
        </is>
      </c>
      <c r="M2207" s="9">
        <f>IF($A2207="","",VALUE($A2207&amp;"")*12+VALUE($B2207&amp;""))</f>
        <v/>
      </c>
      <c r="N2207" s="63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3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3">
        <f>IF($A2207="","",IF(COUNTIF(변동분석!$E$7:$E$506,O2207)&gt;0,"Y","N"))</f>
        <v/>
      </c>
      <c r="W2207" s="63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3">
        <f>IF($A2207="","",IFERROR(INDEX(계정매핑!$E$5:$E$504,MATCH($F2207&amp;"",계정매핑!$A$5:$A$504,0))&amp;"","공통비"))</f>
        <v/>
      </c>
      <c r="AF2207" s="63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45954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480563000</v>
      </c>
      <c r="I2208" s="91" t="inlineStr">
        <is>
          <t>10월 모집수수료 - BB에셋</t>
        </is>
      </c>
      <c r="J2208" s="91" t="inlineStr">
        <is>
          <t>V10012</t>
        </is>
      </c>
      <c r="K2208" s="91" t="inlineStr">
        <is>
          <t>BB에셋</t>
        </is>
      </c>
      <c r="M2208" s="9">
        <f>IF($A2208="","",VALUE($A2208&amp;"")*12+VALUE($B2208&amp;""))</f>
        <v/>
      </c>
      <c r="N2208" s="63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3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3">
        <f>IF($A2208="","",IF(COUNTIF(변동분석!$E$7:$E$506,O2208)&gt;0,"Y","N"))</f>
        <v/>
      </c>
      <c r="W2208" s="63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3">
        <f>IF($A2208="","",IFERROR(INDEX(계정매핑!$E$5:$E$504,MATCH($F2208&amp;"",계정매핑!$A$5:$A$504,0))&amp;"","공통비"))</f>
        <v/>
      </c>
      <c r="AF2208" s="63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45954</v>
      </c>
      <c r="E2209" s="91" t="inlineStr">
        <is>
          <t>KR</t>
        </is>
      </c>
      <c r="F2209" s="91" t="n">
        <v>63502000</v>
      </c>
      <c r="G2209" s="91" t="n">
        <v>1901</v>
      </c>
      <c r="H2209" s="92" t="n">
        <v>121917000</v>
      </c>
      <c r="I2209" s="91" t="inlineStr">
        <is>
          <t>10월 유지수수료 - (전속설계사)</t>
        </is>
      </c>
      <c r="J2209" s="91" t="inlineStr">
        <is>
          <t>V10020</t>
        </is>
      </c>
      <c r="K2209" s="91" t="inlineStr">
        <is>
          <t>(전속설계사)</t>
        </is>
      </c>
      <c r="M2209" s="9">
        <f>IF($A2209="","",VALUE($A2209&amp;"")*12+VALUE($B2209&amp;""))</f>
        <v/>
      </c>
      <c r="N2209" s="63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3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3">
        <f>IF($A2209="","",IF(COUNTIF(변동분석!$E$7:$E$506,O2209)&gt;0,"Y","N"))</f>
        <v/>
      </c>
      <c r="W2209" s="63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3">
        <f>IF($A2209="","",IFERROR(INDEX(계정매핑!$E$5:$E$504,MATCH($F2209&amp;"",계정매핑!$A$5:$A$504,0))&amp;"","공통비"))</f>
        <v/>
      </c>
      <c r="AF2209" s="63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45955</v>
      </c>
      <c r="E2210" s="91" t="inlineStr">
        <is>
          <t>KR</t>
        </is>
      </c>
      <c r="F2210" s="91" t="n">
        <v>62101000</v>
      </c>
      <c r="G2210" s="91" t="n">
        <v>1201</v>
      </c>
      <c r="H2210" s="92" t="n">
        <v>145000</v>
      </c>
      <c r="I2210" s="91" t="inlineStr">
        <is>
          <t>10월 국내출장 - M항공</t>
        </is>
      </c>
      <c r="J2210" s="91" t="inlineStr">
        <is>
          <t>V10001</t>
        </is>
      </c>
      <c r="K2210" s="91" t="inlineStr">
        <is>
          <t>M항공</t>
        </is>
      </c>
      <c r="M2210" s="9">
        <f>IF($A2210="","",VALUE($A2210&amp;"")*12+VALUE($B2210&amp;""))</f>
        <v/>
      </c>
      <c r="N2210" s="63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3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3">
        <f>IF($A2210="","",IF(COUNTIF(변동분석!$E$7:$E$506,O2210)&gt;0,"Y","N"))</f>
        <v/>
      </c>
      <c r="W2210" s="63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3">
        <f>IF($A2210="","",IFERROR(INDEX(계정매핑!$E$5:$E$504,MATCH($F2210&amp;"",계정매핑!$A$5:$A$504,0))&amp;"","공통비"))</f>
        <v/>
      </c>
      <c r="AF2210" s="63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45955</v>
      </c>
      <c r="E2211" s="91" t="inlineStr">
        <is>
          <t>KR</t>
        </is>
      </c>
      <c r="F2211" s="91" t="n">
        <v>62101000</v>
      </c>
      <c r="G2211" s="91" t="n">
        <v>1401</v>
      </c>
      <c r="H2211" s="92" t="n">
        <v>384000</v>
      </c>
      <c r="I2211" s="91" t="inlineStr">
        <is>
          <t>10월 국내출장 - L여행사</t>
        </is>
      </c>
      <c r="J2211" s="91" t="inlineStr">
        <is>
          <t>V10017</t>
        </is>
      </c>
      <c r="K2211" s="91" t="inlineStr">
        <is>
          <t>L여행사</t>
        </is>
      </c>
      <c r="M2211" s="9">
        <f>IF($A2211="","",VALUE($A2211&amp;"")*12+VALUE($B2211&amp;""))</f>
        <v/>
      </c>
      <c r="N2211" s="63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3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3">
        <f>IF($A2211="","",IF(COUNTIF(변동분석!$E$7:$E$506,O2211)&gt;0,"Y","N"))</f>
        <v/>
      </c>
      <c r="W2211" s="63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3">
        <f>IF($A2211="","",IFERROR(INDEX(계정매핑!$E$5:$E$504,MATCH($F2211&amp;"",계정매핑!$A$5:$A$504,0))&amp;"","공통비"))</f>
        <v/>
      </c>
      <c r="AF2211" s="63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45955</v>
      </c>
      <c r="E2212" s="91" t="inlineStr">
        <is>
          <t>KR</t>
        </is>
      </c>
      <c r="F2212" s="91" t="n">
        <v>62101000</v>
      </c>
      <c r="G2212" s="91" t="n">
        <v>1602</v>
      </c>
      <c r="H2212" s="92" t="n">
        <v>1205000</v>
      </c>
      <c r="I2212" s="91" t="inlineStr">
        <is>
          <t>10월 국내출장 - M항공</t>
        </is>
      </c>
      <c r="J2212" s="91" t="inlineStr">
        <is>
          <t>V10001</t>
        </is>
      </c>
      <c r="K2212" s="91" t="inlineStr">
        <is>
          <t>M항공</t>
        </is>
      </c>
      <c r="M2212" s="9">
        <f>IF($A2212="","",VALUE($A2212&amp;"")*12+VALUE($B2212&amp;""))</f>
        <v/>
      </c>
      <c r="N2212" s="63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3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3">
        <f>IF($A2212="","",IF(COUNTIF(변동분석!$E$7:$E$506,O2212)&gt;0,"Y","N"))</f>
        <v/>
      </c>
      <c r="W2212" s="63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3">
        <f>IF($A2212="","",IFERROR(INDEX(계정매핑!$E$5:$E$504,MATCH($F2212&amp;"",계정매핑!$A$5:$A$504,0))&amp;"","공통비"))</f>
        <v/>
      </c>
      <c r="AF2212" s="63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45955</v>
      </c>
      <c r="E2213" s="91" t="inlineStr">
        <is>
          <t>KR</t>
        </is>
      </c>
      <c r="F2213" s="91" t="n">
        <v>62102000</v>
      </c>
      <c r="G2213" s="91" t="n">
        <v>1201</v>
      </c>
      <c r="H2213" s="92" t="n">
        <v>121000</v>
      </c>
      <c r="I2213" s="91" t="inlineStr">
        <is>
          <t>10월 해외출장 - N호텔</t>
        </is>
      </c>
      <c r="J2213" s="91" t="inlineStr">
        <is>
          <t>V10008</t>
        </is>
      </c>
      <c r="K2213" s="91" t="inlineStr">
        <is>
          <t>N호텔</t>
        </is>
      </c>
      <c r="M2213" s="9">
        <f>IF($A2213="","",VALUE($A2213&amp;"")*12+VALUE($B2213&amp;""))</f>
        <v/>
      </c>
      <c r="N2213" s="63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3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3">
        <f>IF($A2213="","",IF(COUNTIF(변동분석!$E$7:$E$506,O2213)&gt;0,"Y","N"))</f>
        <v/>
      </c>
      <c r="W2213" s="63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3">
        <f>IF($A2213="","",IFERROR(INDEX(계정매핑!$E$5:$E$504,MATCH($F2213&amp;"",계정매핑!$A$5:$A$504,0))&amp;"","공통비"))</f>
        <v/>
      </c>
      <c r="AF2213" s="63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45955</v>
      </c>
      <c r="E2214" s="91" t="inlineStr">
        <is>
          <t>KR</t>
        </is>
      </c>
      <c r="F2214" s="91" t="n">
        <v>62102000</v>
      </c>
      <c r="G2214" s="91" t="n">
        <v>1502</v>
      </c>
      <c r="H2214" s="92" t="n">
        <v>114000</v>
      </c>
      <c r="I2214" s="91" t="inlineStr">
        <is>
          <t>10월 해외출장 - N호텔</t>
        </is>
      </c>
      <c r="J2214" s="91" t="inlineStr">
        <is>
          <t>V10008</t>
        </is>
      </c>
      <c r="K2214" s="91" t="inlineStr">
        <is>
          <t>N호텔</t>
        </is>
      </c>
      <c r="M2214" s="9">
        <f>IF($A2214="","",VALUE($A2214&amp;"")*12+VALUE($B2214&amp;""))</f>
        <v/>
      </c>
      <c r="N2214" s="63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3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3">
        <f>IF($A2214="","",IF(COUNTIF(변동분석!$E$7:$E$506,O2214)&gt;0,"Y","N"))</f>
        <v/>
      </c>
      <c r="W2214" s="63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3">
        <f>IF($A2214="","",IFERROR(INDEX(계정매핑!$E$5:$E$504,MATCH($F2214&amp;"",계정매핑!$A$5:$A$504,0))&amp;"","공통비"))</f>
        <v/>
      </c>
      <c r="AF2214" s="63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45955</v>
      </c>
      <c r="E2215" s="91" t="inlineStr">
        <is>
          <t>KR</t>
        </is>
      </c>
      <c r="F2215" s="91" t="n">
        <v>62102000</v>
      </c>
      <c r="G2215" s="91" t="n">
        <v>1951</v>
      </c>
      <c r="H2215" s="92" t="n">
        <v>69000</v>
      </c>
      <c r="I2215" s="91" t="inlineStr">
        <is>
          <t>10월 해외출장 - M항공</t>
        </is>
      </c>
      <c r="J2215" s="91" t="inlineStr">
        <is>
          <t>V10001</t>
        </is>
      </c>
      <c r="K2215" s="91" t="inlineStr">
        <is>
          <t>M항공</t>
        </is>
      </c>
      <c r="M2215" s="9">
        <f>IF($A2215="","",VALUE($A2215&amp;"")*12+VALUE($B2215&amp;""))</f>
        <v/>
      </c>
      <c r="N2215" s="63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3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3">
        <f>IF($A2215="","",IF(COUNTIF(변동분석!$E$7:$E$506,O2215)&gt;0,"Y","N"))</f>
        <v/>
      </c>
      <c r="W2215" s="63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3">
        <f>IF($A2215="","",IFERROR(INDEX(계정매핑!$E$5:$E$504,MATCH($F2215&amp;"",계정매핑!$A$5:$A$504,0))&amp;"","공통비"))</f>
        <v/>
      </c>
      <c r="AF2215" s="63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45955</v>
      </c>
      <c r="E2216" s="91" t="inlineStr">
        <is>
          <t>KR</t>
        </is>
      </c>
      <c r="F2216" s="91" t="n">
        <v>62201000</v>
      </c>
      <c r="G2216" s="91" t="n">
        <v>1602</v>
      </c>
      <c r="H2216" s="92" t="n">
        <v>674000</v>
      </c>
      <c r="I2216" s="91" t="inlineStr">
        <is>
          <t>10월 통신요금 - P통신</t>
        </is>
      </c>
      <c r="J2216" s="91" t="inlineStr">
        <is>
          <t>V10013</t>
        </is>
      </c>
      <c r="K2216" s="91" t="inlineStr">
        <is>
          <t>P통신</t>
        </is>
      </c>
      <c r="M2216" s="9">
        <f>IF($A2216="","",VALUE($A2216&amp;"")*12+VALUE($B2216&amp;""))</f>
        <v/>
      </c>
      <c r="N2216" s="63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3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3">
        <f>IF($A2216="","",IF(COUNTIF(변동분석!$E$7:$E$506,O2216)&gt;0,"Y","N"))</f>
        <v/>
      </c>
      <c r="W2216" s="63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3">
        <f>IF($A2216="","",IFERROR(INDEX(계정매핑!$E$5:$E$504,MATCH($F2216&amp;"",계정매핑!$A$5:$A$504,0))&amp;"","공통비"))</f>
        <v/>
      </c>
      <c r="AF2216" s="63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45955</v>
      </c>
      <c r="E2217" s="91" t="inlineStr">
        <is>
          <t>KR</t>
        </is>
      </c>
      <c r="F2217" s="91" t="n">
        <v>62201000</v>
      </c>
      <c r="G2217" s="91" t="n">
        <v>1701</v>
      </c>
      <c r="H2217" s="92" t="n">
        <v>4936000</v>
      </c>
      <c r="I2217" s="91" t="inlineStr">
        <is>
          <t>10월 통신요금 - P통신</t>
        </is>
      </c>
      <c r="J2217" s="91" t="inlineStr">
        <is>
          <t>V10013</t>
        </is>
      </c>
      <c r="K2217" s="91" t="inlineStr">
        <is>
          <t>P통신</t>
        </is>
      </c>
      <c r="M2217" s="9">
        <f>IF($A2217="","",VALUE($A2217&amp;"")*12+VALUE($B2217&amp;""))</f>
        <v/>
      </c>
      <c r="N2217" s="63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3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3">
        <f>IF($A2217="","",IF(COUNTIF(변동분석!$E$7:$E$506,O2217)&gt;0,"Y","N"))</f>
        <v/>
      </c>
      <c r="W2217" s="63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3">
        <f>IF($A2217="","",IFERROR(INDEX(계정매핑!$E$5:$E$504,MATCH($F2217&amp;"",계정매핑!$A$5:$A$504,0))&amp;"","공통비"))</f>
        <v/>
      </c>
      <c r="AF2217" s="63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45955</v>
      </c>
      <c r="E2218" s="91" t="inlineStr">
        <is>
          <t>KR</t>
        </is>
      </c>
      <c r="F2218" s="91" t="n">
        <v>62401000</v>
      </c>
      <c r="G2218" s="91" t="n">
        <v>1401</v>
      </c>
      <c r="H2218" s="92" t="n">
        <v>390000</v>
      </c>
      <c r="I2218" s="91" t="inlineStr">
        <is>
          <t>10월 인쇄물 제작 - G인쇄</t>
        </is>
      </c>
      <c r="J2218" s="91" t="inlineStr">
        <is>
          <t>V10004</t>
        </is>
      </c>
      <c r="K2218" s="91" t="inlineStr">
        <is>
          <t>G인쇄</t>
        </is>
      </c>
      <c r="M2218" s="9">
        <f>IF($A2218="","",VALUE($A2218&amp;"")*12+VALUE($B2218&amp;""))</f>
        <v/>
      </c>
      <c r="N2218" s="63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3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3">
        <f>IF($A2218="","",IF(COUNTIF(변동분석!$E$7:$E$506,O2218)&gt;0,"Y","N"))</f>
        <v/>
      </c>
      <c r="W2218" s="63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3">
        <f>IF($A2218="","",IFERROR(INDEX(계정매핑!$E$5:$E$504,MATCH($F2218&amp;"",계정매핑!$A$5:$A$504,0))&amp;"","공통비"))</f>
        <v/>
      </c>
      <c r="AF2218" s="63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45955</v>
      </c>
      <c r="E2219" s="91" t="inlineStr">
        <is>
          <t>KR</t>
        </is>
      </c>
      <c r="F2219" s="91" t="n">
        <v>62501000</v>
      </c>
      <c r="G2219" s="91" t="n">
        <v>1701</v>
      </c>
      <c r="H2219" s="92" t="n">
        <v>106000</v>
      </c>
      <c r="I2219" s="91" t="inlineStr">
        <is>
          <t>10월 회의 다과 - T케이터링</t>
        </is>
      </c>
      <c r="J2219" s="91" t="inlineStr">
        <is>
          <t>V10005</t>
        </is>
      </c>
      <c r="K2219" s="91" t="inlineStr">
        <is>
          <t>T케이터링</t>
        </is>
      </c>
      <c r="M2219" s="9">
        <f>IF($A2219="","",VALUE($A2219&amp;"")*12+VALUE($B2219&amp;""))</f>
        <v/>
      </c>
      <c r="N2219" s="63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3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3">
        <f>IF($A2219="","",IF(COUNTIF(변동분석!$E$7:$E$506,O2219)&gt;0,"Y","N"))</f>
        <v/>
      </c>
      <c r="W2219" s="63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3">
        <f>IF($A2219="","",IFERROR(INDEX(계정매핑!$E$5:$E$504,MATCH($F2219&amp;"",계정매핑!$A$5:$A$504,0))&amp;"","공통비"))</f>
        <v/>
      </c>
      <c r="AF2219" s="63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45955</v>
      </c>
      <c r="E2220" s="91" t="inlineStr">
        <is>
          <t>KR</t>
        </is>
      </c>
      <c r="F2220" s="91" t="n">
        <v>62901000</v>
      </c>
      <c r="G2220" s="91" t="n">
        <v>1801</v>
      </c>
      <c r="H2220" s="92" t="n">
        <v>17836000</v>
      </c>
      <c r="I2220" s="91" t="inlineStr">
        <is>
          <t>10월 자문 수수료 - K회계법인</t>
        </is>
      </c>
      <c r="J2220" s="91" t="inlineStr">
        <is>
          <t>V10010</t>
        </is>
      </c>
      <c r="K2220" s="91" t="inlineStr">
        <is>
          <t>K회계법인</t>
        </is>
      </c>
      <c r="M2220" s="9">
        <f>IF($A2220="","",VALUE($A2220&amp;"")*12+VALUE($B2220&amp;""))</f>
        <v/>
      </c>
      <c r="N2220" s="63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3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3">
        <f>IF($A2220="","",IF(COUNTIF(변동분석!$E$7:$E$506,O2220)&gt;0,"Y","N"))</f>
        <v/>
      </c>
      <c r="W2220" s="63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3">
        <f>IF($A2220="","",IFERROR(INDEX(계정매핑!$E$5:$E$504,MATCH($F2220&amp;"",계정매핑!$A$5:$A$504,0))&amp;"","공통비"))</f>
        <v/>
      </c>
      <c r="AF2220" s="63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45955</v>
      </c>
      <c r="E2221" s="91" t="inlineStr">
        <is>
          <t>KR</t>
        </is>
      </c>
      <c r="F2221" s="91" t="n">
        <v>62901000</v>
      </c>
      <c r="G2221" s="91" t="n">
        <v>1951</v>
      </c>
      <c r="H2221" s="92" t="n">
        <v>4517000</v>
      </c>
      <c r="I2221" s="91" t="inlineStr">
        <is>
          <t>10월 자문 수수료 - W컨설팅</t>
        </is>
      </c>
      <c r="J2221" s="91" t="inlineStr">
        <is>
          <t>V10006</t>
        </is>
      </c>
      <c r="K2221" s="91" t="inlineStr">
        <is>
          <t>W컨설팅</t>
        </is>
      </c>
      <c r="M2221" s="9">
        <f>IF($A2221="","",VALUE($A2221&amp;"")*12+VALUE($B2221&amp;""))</f>
        <v/>
      </c>
      <c r="N2221" s="63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3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3">
        <f>IF($A2221="","",IF(COUNTIF(변동분석!$E$7:$E$506,O2221)&gt;0,"Y","N"))</f>
        <v/>
      </c>
      <c r="W2221" s="63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3">
        <f>IF($A2221="","",IFERROR(INDEX(계정매핑!$E$5:$E$504,MATCH($F2221&amp;"",계정매핑!$A$5:$A$504,0))&amp;"","공통비"))</f>
        <v/>
      </c>
      <c r="AF2221" s="63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45955</v>
      </c>
      <c r="E2222" s="91" t="inlineStr">
        <is>
          <t>KR</t>
        </is>
      </c>
      <c r="F2222" s="91" t="n">
        <v>62902000</v>
      </c>
      <c r="G2222" s="91" t="n">
        <v>1951</v>
      </c>
      <c r="H2222" s="92" t="n">
        <v>1801000</v>
      </c>
      <c r="I2222" s="91" t="inlineStr">
        <is>
          <t>10월 업무 위탁 수수료 - X서비스</t>
        </is>
      </c>
      <c r="J2222" s="91" t="inlineStr">
        <is>
          <t>V10019</t>
        </is>
      </c>
      <c r="K2222" s="91" t="inlineStr">
        <is>
          <t>X서비스</t>
        </is>
      </c>
      <c r="M2222" s="9">
        <f>IF($A2222="","",VALUE($A2222&amp;"")*12+VALUE($B2222&amp;""))</f>
        <v/>
      </c>
      <c r="N2222" s="63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3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3">
        <f>IF($A2222="","",IF(COUNTIF(변동분석!$E$7:$E$506,O2222)&gt;0,"Y","N"))</f>
        <v/>
      </c>
      <c r="W2222" s="63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3">
        <f>IF($A2222="","",IFERROR(INDEX(계정매핑!$E$5:$E$504,MATCH($F2222&amp;"",계정매핑!$A$5:$A$504,0))&amp;"","공통비"))</f>
        <v/>
      </c>
      <c r="AF2222" s="63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45955</v>
      </c>
      <c r="E2223" s="91" t="inlineStr">
        <is>
          <t>KR</t>
        </is>
      </c>
      <c r="F2223" s="91" t="n">
        <v>63001000</v>
      </c>
      <c r="G2223" s="91" t="n">
        <v>1701</v>
      </c>
      <c r="H2223" s="92" t="n">
        <v>51312000</v>
      </c>
      <c r="I2223" s="91" t="inlineStr">
        <is>
          <t>10월 SW 유지보수 - Y소프트</t>
        </is>
      </c>
      <c r="J2223" s="91" t="inlineStr">
        <is>
          <t>V10016</t>
        </is>
      </c>
      <c r="K2223" s="91" t="inlineStr">
        <is>
          <t>Y소프트</t>
        </is>
      </c>
      <c r="M2223" s="9">
        <f>IF($A2223="","",VALUE($A2223&amp;"")*12+VALUE($B2223&amp;""))</f>
        <v/>
      </c>
      <c r="N2223" s="63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3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3">
        <f>IF($A2223="","",IF(COUNTIF(변동분석!$E$7:$E$506,O2223)&gt;0,"Y","N"))</f>
        <v/>
      </c>
      <c r="W2223" s="63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3">
        <f>IF($A2223="","",IFERROR(INDEX(계정매핑!$E$5:$E$504,MATCH($F2223&amp;"",계정매핑!$A$5:$A$504,0))&amp;"","공통비"))</f>
        <v/>
      </c>
      <c r="AF2223" s="63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45955</v>
      </c>
      <c r="E2224" s="91" t="inlineStr">
        <is>
          <t>KR</t>
        </is>
      </c>
      <c r="F2224" s="91" t="n">
        <v>63002000</v>
      </c>
      <c r="G2224" s="91" t="n">
        <v>1701</v>
      </c>
      <c r="H2224" s="92" t="n">
        <v>70000000</v>
      </c>
      <c r="I2224" s="91" t="inlineStr">
        <is>
          <t>10월 클라우드 사용료 - C클라우드</t>
        </is>
      </c>
      <c r="J2224" s="91" t="inlineStr">
        <is>
          <t>V10025</t>
        </is>
      </c>
      <c r="K2224" s="91" t="inlineStr">
        <is>
          <t>C클라우드</t>
        </is>
      </c>
      <c r="M2224" s="9">
        <f>IF($A2224="","",VALUE($A2224&amp;"")*12+VALUE($B2224&amp;""))</f>
        <v/>
      </c>
      <c r="N2224" s="63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3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3">
        <f>IF($A2224="","",IF(COUNTIF(변동분석!$E$7:$E$506,O2224)&gt;0,"Y","N"))</f>
        <v/>
      </c>
      <c r="W2224" s="63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3">
        <f>IF($A2224="","",IFERROR(INDEX(계정매핑!$E$5:$E$504,MATCH($F2224&amp;"",계정매핑!$A$5:$A$504,0))&amp;"","공통비"))</f>
        <v/>
      </c>
      <c r="AF2224" s="63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45956</v>
      </c>
      <c r="E2225" s="91" t="inlineStr">
        <is>
          <t>KR</t>
        </is>
      </c>
      <c r="F2225" s="91" t="n">
        <v>62102000</v>
      </c>
      <c r="G2225" s="91" t="n">
        <v>1101</v>
      </c>
      <c r="H2225" s="92" t="n">
        <v>132000</v>
      </c>
      <c r="I2225" s="91" t="inlineStr">
        <is>
          <t>10월 해외출장 - M항공</t>
        </is>
      </c>
      <c r="J2225" s="91" t="inlineStr">
        <is>
          <t>V10001</t>
        </is>
      </c>
      <c r="K2225" s="91" t="inlineStr">
        <is>
          <t>M항공</t>
        </is>
      </c>
      <c r="M2225" s="9">
        <f>IF($A2225="","",VALUE($A2225&amp;"")*12+VALUE($B2225&amp;""))</f>
        <v/>
      </c>
      <c r="N2225" s="63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3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3">
        <f>IF($A2225="","",IF(COUNTIF(변동분석!$E$7:$E$506,O2225)&gt;0,"Y","N"))</f>
        <v/>
      </c>
      <c r="W2225" s="63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3">
        <f>IF($A2225="","",IFERROR(INDEX(계정매핑!$E$5:$E$504,MATCH($F2225&amp;"",계정매핑!$A$5:$A$504,0))&amp;"","공통비"))</f>
        <v/>
      </c>
      <c r="AF2225" s="63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45956</v>
      </c>
      <c r="E2226" s="91" t="inlineStr">
        <is>
          <t>KR</t>
        </is>
      </c>
      <c r="F2226" s="91" t="n">
        <v>62102000</v>
      </c>
      <c r="G2226" s="91" t="n">
        <v>1401</v>
      </c>
      <c r="H2226" s="92" t="n">
        <v>46000</v>
      </c>
      <c r="I2226" s="91" t="inlineStr">
        <is>
          <t>10월 해외출장 - N호텔</t>
        </is>
      </c>
      <c r="J2226" s="91" t="inlineStr">
        <is>
          <t>V10008</t>
        </is>
      </c>
      <c r="K2226" s="91" t="inlineStr">
        <is>
          <t>N호텔</t>
        </is>
      </c>
      <c r="M2226" s="9">
        <f>IF($A2226="","",VALUE($A2226&amp;"")*12+VALUE($B2226&amp;""))</f>
        <v/>
      </c>
      <c r="N2226" s="63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3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3">
        <f>IF($A2226="","",IF(COUNTIF(변동분석!$E$7:$E$506,O2226)&gt;0,"Y","N"))</f>
        <v/>
      </c>
      <c r="W2226" s="63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3">
        <f>IF($A2226="","",IFERROR(INDEX(계정매핑!$E$5:$E$504,MATCH($F2226&amp;"",계정매핑!$A$5:$A$504,0))&amp;"","공통비"))</f>
        <v/>
      </c>
      <c r="AF2226" s="63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45956</v>
      </c>
      <c r="E2227" s="91" t="inlineStr">
        <is>
          <t>KR</t>
        </is>
      </c>
      <c r="F2227" s="91" t="n">
        <v>62201000</v>
      </c>
      <c r="G2227" s="91" t="n">
        <v>1101</v>
      </c>
      <c r="H2227" s="92" t="n">
        <v>204000</v>
      </c>
      <c r="I2227" s="91" t="inlineStr">
        <is>
          <t>10월 통신요금 - P통신</t>
        </is>
      </c>
      <c r="J2227" s="91" t="inlineStr">
        <is>
          <t>V10013</t>
        </is>
      </c>
      <c r="K2227" s="91" t="inlineStr">
        <is>
          <t>P통신</t>
        </is>
      </c>
      <c r="M2227" s="9">
        <f>IF($A2227="","",VALUE($A2227&amp;"")*12+VALUE($B2227&amp;""))</f>
        <v/>
      </c>
      <c r="N2227" s="63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3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3">
        <f>IF($A2227="","",IF(COUNTIF(변동분석!$E$7:$E$506,O2227)&gt;0,"Y","N"))</f>
        <v/>
      </c>
      <c r="W2227" s="63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3">
        <f>IF($A2227="","",IFERROR(INDEX(계정매핑!$E$5:$E$504,MATCH($F2227&amp;"",계정매핑!$A$5:$A$504,0))&amp;"","공통비"))</f>
        <v/>
      </c>
      <c r="AF2227" s="63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45956</v>
      </c>
      <c r="E2228" s="91" t="inlineStr">
        <is>
          <t>KR</t>
        </is>
      </c>
      <c r="F2228" s="91" t="n">
        <v>62201000</v>
      </c>
      <c r="G2228" s="91" t="n">
        <v>1401</v>
      </c>
      <c r="H2228" s="92" t="n">
        <v>148000</v>
      </c>
      <c r="I2228" s="91" t="inlineStr">
        <is>
          <t>10월 통신요금 - P통신</t>
        </is>
      </c>
      <c r="J2228" s="91" t="inlineStr">
        <is>
          <t>V10013</t>
        </is>
      </c>
      <c r="K2228" s="91" t="inlineStr">
        <is>
          <t>P통신</t>
        </is>
      </c>
      <c r="M2228" s="9">
        <f>IF($A2228="","",VALUE($A2228&amp;"")*12+VALUE($B2228&amp;""))</f>
        <v/>
      </c>
      <c r="N2228" s="63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3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3">
        <f>IF($A2228="","",IF(COUNTIF(변동분석!$E$7:$E$506,O2228)&gt;0,"Y","N"))</f>
        <v/>
      </c>
      <c r="W2228" s="63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3">
        <f>IF($A2228="","",IFERROR(INDEX(계정매핑!$E$5:$E$504,MATCH($F2228&amp;"",계정매핑!$A$5:$A$504,0))&amp;"","공통비"))</f>
        <v/>
      </c>
      <c r="AF2228" s="63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45956</v>
      </c>
      <c r="E2229" s="91" t="inlineStr">
        <is>
          <t>KR</t>
        </is>
      </c>
      <c r="F2229" s="91" t="n">
        <v>62301000</v>
      </c>
      <c r="G2229" s="91" t="n">
        <v>1401</v>
      </c>
      <c r="H2229" s="92" t="n">
        <v>97000</v>
      </c>
      <c r="I2229" s="91" t="inlineStr">
        <is>
          <t>10월 소모품 구입 - Q오피스</t>
        </is>
      </c>
      <c r="J2229" s="91" t="inlineStr">
        <is>
          <t>V10003</t>
        </is>
      </c>
      <c r="K2229" s="91" t="inlineStr">
        <is>
          <t>Q오피스</t>
        </is>
      </c>
      <c r="M2229" s="9">
        <f>IF($A2229="","",VALUE($A2229&amp;"")*12+VALUE($B2229&amp;""))</f>
        <v/>
      </c>
      <c r="N2229" s="63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3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3">
        <f>IF($A2229="","",IF(COUNTIF(변동분석!$E$7:$E$506,O2229)&gt;0,"Y","N"))</f>
        <v/>
      </c>
      <c r="W2229" s="63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3">
        <f>IF($A2229="","",IFERROR(INDEX(계정매핑!$E$5:$E$504,MATCH($F2229&amp;"",계정매핑!$A$5:$A$504,0))&amp;"","공통비"))</f>
        <v/>
      </c>
      <c r="AF2229" s="63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45956</v>
      </c>
      <c r="E2230" s="91" t="inlineStr">
        <is>
          <t>KR</t>
        </is>
      </c>
      <c r="F2230" s="91" t="n">
        <v>62301000</v>
      </c>
      <c r="G2230" s="91" t="n">
        <v>1701</v>
      </c>
      <c r="H2230" s="92" t="n">
        <v>270000</v>
      </c>
      <c r="I2230" s="91" t="inlineStr">
        <is>
          <t>10월 소모품 구입 - Q오피스</t>
        </is>
      </c>
      <c r="J2230" s="91" t="inlineStr">
        <is>
          <t>V10003</t>
        </is>
      </c>
      <c r="K2230" s="91" t="inlineStr">
        <is>
          <t>Q오피스</t>
        </is>
      </c>
      <c r="M2230" s="9">
        <f>IF($A2230="","",VALUE($A2230&amp;"")*12+VALUE($B2230&amp;""))</f>
        <v/>
      </c>
      <c r="N2230" s="63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3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3">
        <f>IF($A2230="","",IF(COUNTIF(변동분석!$E$7:$E$506,O2230)&gt;0,"Y","N"))</f>
        <v/>
      </c>
      <c r="W2230" s="63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3">
        <f>IF($A2230="","",IFERROR(INDEX(계정매핑!$E$5:$E$504,MATCH($F2230&amp;"",계정매핑!$A$5:$A$504,0))&amp;"","공통비"))</f>
        <v/>
      </c>
      <c r="AF2230" s="63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45956</v>
      </c>
      <c r="E2231" s="91" t="inlineStr">
        <is>
          <t>KR</t>
        </is>
      </c>
      <c r="F2231" s="91" t="n">
        <v>62901000</v>
      </c>
      <c r="G2231" s="91" t="n">
        <v>1201</v>
      </c>
      <c r="H2231" s="92" t="n">
        <v>3056000</v>
      </c>
      <c r="I2231" s="91" t="inlineStr">
        <is>
          <t>10월 자문 수수료 - W컨설팅</t>
        </is>
      </c>
      <c r="J2231" s="91" t="inlineStr">
        <is>
          <t>V10006</t>
        </is>
      </c>
      <c r="K2231" s="91" t="inlineStr">
        <is>
          <t>W컨설팅</t>
        </is>
      </c>
      <c r="M2231" s="9">
        <f>IF($A2231="","",VALUE($A2231&amp;"")*12+VALUE($B2231&amp;""))</f>
        <v/>
      </c>
      <c r="N2231" s="63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3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3">
        <f>IF($A2231="","",IF(COUNTIF(변동분석!$E$7:$E$506,O2231)&gt;0,"Y","N"))</f>
        <v/>
      </c>
      <c r="W2231" s="63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3">
        <f>IF($A2231="","",IFERROR(INDEX(계정매핑!$E$5:$E$504,MATCH($F2231&amp;"",계정매핑!$A$5:$A$504,0))&amp;"","공통비"))</f>
        <v/>
      </c>
      <c r="AF2231" s="63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45957</v>
      </c>
      <c r="E2232" s="91" t="inlineStr">
        <is>
          <t>KR</t>
        </is>
      </c>
      <c r="F2232" s="91" t="n">
        <v>62101000</v>
      </c>
      <c r="G2232" s="91" t="n">
        <v>1801</v>
      </c>
      <c r="H2232" s="92" t="n">
        <v>99000</v>
      </c>
      <c r="I2232" s="91" t="inlineStr">
        <is>
          <t>10월 국내출장 - L여행사</t>
        </is>
      </c>
      <c r="J2232" s="91" t="inlineStr">
        <is>
          <t>V10017</t>
        </is>
      </c>
      <c r="K2232" s="91" t="inlineStr">
        <is>
          <t>L여행사</t>
        </is>
      </c>
      <c r="M2232" s="9">
        <f>IF($A2232="","",VALUE($A2232&amp;"")*12+VALUE($B2232&amp;""))</f>
        <v/>
      </c>
      <c r="N2232" s="63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3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3">
        <f>IF($A2232="","",IF(COUNTIF(변동분석!$E$7:$E$506,O2232)&gt;0,"Y","N"))</f>
        <v/>
      </c>
      <c r="W2232" s="63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3">
        <f>IF($A2232="","",IFERROR(INDEX(계정매핑!$E$5:$E$504,MATCH($F2232&amp;"",계정매핑!$A$5:$A$504,0))&amp;"","공통비"))</f>
        <v/>
      </c>
      <c r="AF2232" s="63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45957</v>
      </c>
      <c r="E2233" s="91" t="inlineStr">
        <is>
          <t>KR</t>
        </is>
      </c>
      <c r="F2233" s="91" t="n">
        <v>62301000</v>
      </c>
      <c r="G2233" s="91" t="n">
        <v>1101</v>
      </c>
      <c r="H2233" s="92" t="n">
        <v>93000</v>
      </c>
      <c r="I2233" s="91" t="inlineStr">
        <is>
          <t>10월 소모품 구입 - Q오피스</t>
        </is>
      </c>
      <c r="J2233" s="91" t="inlineStr">
        <is>
          <t>V10003</t>
        </is>
      </c>
      <c r="K2233" s="91" t="inlineStr">
        <is>
          <t>Q오피스</t>
        </is>
      </c>
      <c r="M2233" s="9">
        <f>IF($A2233="","",VALUE($A2233&amp;"")*12+VALUE($B2233&amp;""))</f>
        <v/>
      </c>
      <c r="N2233" s="63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3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3">
        <f>IF($A2233="","",IF(COUNTIF(변동분석!$E$7:$E$506,O2233)&gt;0,"Y","N"))</f>
        <v/>
      </c>
      <c r="W2233" s="63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3">
        <f>IF($A2233="","",IFERROR(INDEX(계정매핑!$E$5:$E$504,MATCH($F2233&amp;"",계정매핑!$A$5:$A$504,0))&amp;"","공통비"))</f>
        <v/>
      </c>
      <c r="AF2233" s="63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45957</v>
      </c>
      <c r="E2234" s="91" t="inlineStr">
        <is>
          <t>KR</t>
        </is>
      </c>
      <c r="F2234" s="91" t="n">
        <v>62301000</v>
      </c>
      <c r="G2234" s="91" t="n">
        <v>1801</v>
      </c>
      <c r="H2234" s="92" t="n">
        <v>550000</v>
      </c>
      <c r="I2234" s="91" t="inlineStr">
        <is>
          <t>10월 소모품 구입 - R문구</t>
        </is>
      </c>
      <c r="J2234" s="91" t="inlineStr">
        <is>
          <t>V10021</t>
        </is>
      </c>
      <c r="K2234" s="91" t="inlineStr">
        <is>
          <t>R문구</t>
        </is>
      </c>
      <c r="M2234" s="9">
        <f>IF($A2234="","",VALUE($A2234&amp;"")*12+VALUE($B2234&amp;""))</f>
        <v/>
      </c>
      <c r="N2234" s="63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3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3">
        <f>IF($A2234="","",IF(COUNTIF(변동분석!$E$7:$E$506,O2234)&gt;0,"Y","N"))</f>
        <v/>
      </c>
      <c r="W2234" s="63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3">
        <f>IF($A2234="","",IFERROR(INDEX(계정매핑!$E$5:$E$504,MATCH($F2234&amp;"",계정매핑!$A$5:$A$504,0))&amp;"","공통비"))</f>
        <v/>
      </c>
      <c r="AF2234" s="63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45957</v>
      </c>
      <c r="E2235" s="91" t="inlineStr">
        <is>
          <t>KR</t>
        </is>
      </c>
      <c r="F2235" s="91" t="n">
        <v>62401000</v>
      </c>
      <c r="G2235" s="91" t="n">
        <v>1501</v>
      </c>
      <c r="H2235" s="92" t="n">
        <v>1305000</v>
      </c>
      <c r="I2235" s="91" t="inlineStr">
        <is>
          <t>10월 인쇄물 제작 - S출판</t>
        </is>
      </c>
      <c r="J2235" s="91" t="inlineStr">
        <is>
          <t>V10014</t>
        </is>
      </c>
      <c r="K2235" s="91" t="inlineStr">
        <is>
          <t>S출판</t>
        </is>
      </c>
      <c r="M2235" s="9">
        <f>IF($A2235="","",VALUE($A2235&amp;"")*12+VALUE($B2235&amp;""))</f>
        <v/>
      </c>
      <c r="N2235" s="63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3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3">
        <f>IF($A2235="","",IF(COUNTIF(변동분석!$E$7:$E$506,O2235)&gt;0,"Y","N"))</f>
        <v/>
      </c>
      <c r="W2235" s="63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3">
        <f>IF($A2235="","",IFERROR(INDEX(계정매핑!$E$5:$E$504,MATCH($F2235&amp;"",계정매핑!$A$5:$A$504,0))&amp;"","공통비"))</f>
        <v/>
      </c>
      <c r="AF2235" s="63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45957</v>
      </c>
      <c r="E2236" s="91" t="inlineStr">
        <is>
          <t>KR</t>
        </is>
      </c>
      <c r="F2236" s="91" t="n">
        <v>62902000</v>
      </c>
      <c r="G2236" s="91" t="n">
        <v>1101</v>
      </c>
      <c r="H2236" s="92" t="n">
        <v>1399000</v>
      </c>
      <c r="I2236" s="91" t="inlineStr">
        <is>
          <t>10월 업무 위탁 수수료 - X서비스</t>
        </is>
      </c>
      <c r="J2236" s="91" t="inlineStr">
        <is>
          <t>V10019</t>
        </is>
      </c>
      <c r="K2236" s="91" t="inlineStr">
        <is>
          <t>X서비스</t>
        </is>
      </c>
      <c r="M2236" s="9">
        <f>IF($A2236="","",VALUE($A2236&amp;"")*12+VALUE($B2236&amp;""))</f>
        <v/>
      </c>
      <c r="N2236" s="63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3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3">
        <f>IF($A2236="","",IF(COUNTIF(변동분석!$E$7:$E$506,O2236)&gt;0,"Y","N"))</f>
        <v/>
      </c>
      <c r="W2236" s="63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3">
        <f>IF($A2236="","",IFERROR(INDEX(계정매핑!$E$5:$E$504,MATCH($F2236&amp;"",계정매핑!$A$5:$A$504,0))&amp;"","공통비"))</f>
        <v/>
      </c>
      <c r="AF2236" s="63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45957</v>
      </c>
      <c r="E2237" s="91" t="inlineStr">
        <is>
          <t>KR</t>
        </is>
      </c>
      <c r="F2237" s="91" t="n">
        <v>63001000</v>
      </c>
      <c r="G2237" s="91" t="n">
        <v>1951</v>
      </c>
      <c r="H2237" s="92" t="n">
        <v>5371000</v>
      </c>
      <c r="I2237" s="91" t="inlineStr">
        <is>
          <t>10월 SW 유지보수 - Y소프트</t>
        </is>
      </c>
      <c r="J2237" s="91" t="inlineStr">
        <is>
          <t>V10016</t>
        </is>
      </c>
      <c r="K2237" s="91" t="inlineStr">
        <is>
          <t>Y소프트</t>
        </is>
      </c>
      <c r="M2237" s="9">
        <f>IF($A2237="","",VALUE($A2237&amp;"")*12+VALUE($B2237&amp;""))</f>
        <v/>
      </c>
      <c r="N2237" s="63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3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3">
        <f>IF($A2237="","",IF(COUNTIF(변동분석!$E$7:$E$506,O2237)&gt;0,"Y","N"))</f>
        <v/>
      </c>
      <c r="W2237" s="63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3">
        <f>IF($A2237="","",IFERROR(INDEX(계정매핑!$E$5:$E$504,MATCH($F2237&amp;"",계정매핑!$A$5:$A$504,0))&amp;"","공통비"))</f>
        <v/>
      </c>
      <c r="AF2237" s="63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45957</v>
      </c>
      <c r="E2238" s="91" t="inlineStr">
        <is>
          <t>KR</t>
        </is>
      </c>
      <c r="F2238" s="91" t="n">
        <v>63002000</v>
      </c>
      <c r="G2238" s="91" t="n">
        <v>1951</v>
      </c>
      <c r="H2238" s="92" t="n">
        <v>7299000</v>
      </c>
      <c r="I2238" s="91" t="inlineStr">
        <is>
          <t>10월 클라우드 사용료 - C클라우드</t>
        </is>
      </c>
      <c r="J2238" s="91" t="inlineStr">
        <is>
          <t>V10025</t>
        </is>
      </c>
      <c r="K2238" s="91" t="inlineStr">
        <is>
          <t>C클라우드</t>
        </is>
      </c>
      <c r="M2238" s="9">
        <f>IF($A2238="","",VALUE($A2238&amp;"")*12+VALUE($B2238&amp;""))</f>
        <v/>
      </c>
      <c r="N2238" s="63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3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3">
        <f>IF($A2238="","",IF(COUNTIF(변동분석!$E$7:$E$506,O2238)&gt;0,"Y","N"))</f>
        <v/>
      </c>
      <c r="W2238" s="63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3">
        <f>IF($A2238="","",IFERROR(INDEX(계정매핑!$E$5:$E$504,MATCH($F2238&amp;"",계정매핑!$A$5:$A$504,0))&amp;"","공통비"))</f>
        <v/>
      </c>
      <c r="AF2238" s="63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11</v>
      </c>
      <c r="C2239" s="91" t="inlineStr">
        <is>
          <t>5100002235</t>
        </is>
      </c>
      <c r="D2239" s="94" t="n">
        <v>45963</v>
      </c>
      <c r="E2239" s="91" t="inlineStr">
        <is>
          <t>KR</t>
        </is>
      </c>
      <c r="F2239" s="91" t="n">
        <v>62101000</v>
      </c>
      <c r="G2239" s="91" t="n">
        <v>1401</v>
      </c>
      <c r="H2239" s="92" t="n">
        <v>381000</v>
      </c>
      <c r="I2239" s="91" t="inlineStr">
        <is>
          <t>11월 국내출장 - L여행사</t>
        </is>
      </c>
      <c r="J2239" s="91" t="inlineStr">
        <is>
          <t>V10017</t>
        </is>
      </c>
      <c r="K2239" s="91" t="inlineStr">
        <is>
          <t>L여행사</t>
        </is>
      </c>
      <c r="M2239" s="9">
        <f>IF($A2239="","",VALUE($A2239&amp;"")*12+VALUE($B2239&amp;""))</f>
        <v/>
      </c>
      <c r="N2239" s="63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3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3">
        <f>IF($A2239="","",IF(COUNTIF(변동분석!$E$7:$E$506,O2239)&gt;0,"Y","N"))</f>
        <v/>
      </c>
      <c r="W2239" s="63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3">
        <f>IF($A2239="","",IFERROR(INDEX(계정매핑!$E$5:$E$504,MATCH($F2239&amp;"",계정매핑!$A$5:$A$504,0))&amp;"","공통비"))</f>
        <v/>
      </c>
      <c r="AF2239" s="63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11</v>
      </c>
      <c r="C2240" s="91" t="inlineStr">
        <is>
          <t>5100002236</t>
        </is>
      </c>
      <c r="D2240" s="94" t="n">
        <v>45963</v>
      </c>
      <c r="E2240" s="91" t="inlineStr">
        <is>
          <t>KR</t>
        </is>
      </c>
      <c r="F2240" s="91" t="n">
        <v>62401000</v>
      </c>
      <c r="G2240" s="91" t="n">
        <v>1801</v>
      </c>
      <c r="H2240" s="92" t="n">
        <v>2087000</v>
      </c>
      <c r="I2240" s="91" t="inlineStr">
        <is>
          <t>11월 인쇄물 제작 - S출판</t>
        </is>
      </c>
      <c r="J2240" s="91" t="inlineStr">
        <is>
          <t>V10014</t>
        </is>
      </c>
      <c r="K2240" s="91" t="inlineStr">
        <is>
          <t>S출판</t>
        </is>
      </c>
      <c r="M2240" s="9">
        <f>IF($A2240="","",VALUE($A2240&amp;"")*12+VALUE($B2240&amp;""))</f>
        <v/>
      </c>
      <c r="N2240" s="63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3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3">
        <f>IF($A2240="","",IF(COUNTIF(변동분석!$E$7:$E$506,O2240)&gt;0,"Y","N"))</f>
        <v/>
      </c>
      <c r="W2240" s="63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3">
        <f>IF($A2240="","",IFERROR(INDEX(계정매핑!$E$5:$E$504,MATCH($F2240&amp;"",계정매핑!$A$5:$A$504,0))&amp;"","공통비"))</f>
        <v/>
      </c>
      <c r="AF2240" s="63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11</v>
      </c>
      <c r="C2241" s="91" t="inlineStr">
        <is>
          <t>5100002237</t>
        </is>
      </c>
      <c r="D2241" s="94" t="n">
        <v>45963</v>
      </c>
      <c r="E2241" s="91" t="inlineStr">
        <is>
          <t>KR</t>
        </is>
      </c>
      <c r="F2241" s="91" t="n">
        <v>62902000</v>
      </c>
      <c r="G2241" s="91" t="n">
        <v>1801</v>
      </c>
      <c r="H2241" s="92" t="n">
        <v>1809000</v>
      </c>
      <c r="I2241" s="91" t="inlineStr">
        <is>
          <t>11월 콜 위탁 수수료(건별)</t>
        </is>
      </c>
      <c r="J2241" s="91" t="inlineStr">
        <is>
          <t>V10015</t>
        </is>
      </c>
      <c r="K2241" s="91" t="inlineStr">
        <is>
          <t>J콜센터</t>
        </is>
      </c>
      <c r="M2241" s="9">
        <f>IF($A2241="","",VALUE($A2241&amp;"")*12+VALUE($B2241&amp;""))</f>
        <v/>
      </c>
      <c r="N2241" s="63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3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3">
        <f>IF($A2241="","",IF(COUNTIF(변동분석!$E$7:$E$506,O2241)&gt;0,"Y","N"))</f>
        <v/>
      </c>
      <c r="W2241" s="63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3">
        <f>IF($A2241="","",IFERROR(INDEX(계정매핑!$E$5:$E$504,MATCH($F2241&amp;"",계정매핑!$A$5:$A$504,0))&amp;"","공통비"))</f>
        <v/>
      </c>
      <c r="AF2241" s="63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11</v>
      </c>
      <c r="C2242" s="91" t="inlineStr">
        <is>
          <t>5100002238</t>
        </is>
      </c>
      <c r="D2242" s="94" t="n">
        <v>45963</v>
      </c>
      <c r="E2242" s="91" t="inlineStr">
        <is>
          <t>KR</t>
        </is>
      </c>
      <c r="F2242" s="91" t="n">
        <v>62902000</v>
      </c>
      <c r="G2242" s="91" t="n">
        <v>1951</v>
      </c>
      <c r="H2242" s="92" t="n">
        <v>3045000</v>
      </c>
      <c r="I2242" s="91" t="inlineStr">
        <is>
          <t>11월 업무 위탁 수수료 - X서비스</t>
        </is>
      </c>
      <c r="J2242" s="91" t="inlineStr">
        <is>
          <t>V10019</t>
        </is>
      </c>
      <c r="K2242" s="91" t="inlineStr">
        <is>
          <t>X서비스</t>
        </is>
      </c>
      <c r="M2242" s="9">
        <f>IF($A2242="","",VALUE($A2242&amp;"")*12+VALUE($B2242&amp;""))</f>
        <v/>
      </c>
      <c r="N2242" s="63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3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3">
        <f>IF($A2242="","",IF(COUNTIF(변동분석!$E$7:$E$506,O2242)&gt;0,"Y","N"))</f>
        <v/>
      </c>
      <c r="W2242" s="63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3">
        <f>IF($A2242="","",IFERROR(INDEX(계정매핑!$E$5:$E$504,MATCH($F2242&amp;"",계정매핑!$A$5:$A$504,0))&amp;"","공통비"))</f>
        <v/>
      </c>
      <c r="AF2242" s="63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11</v>
      </c>
      <c r="C2243" s="91" t="inlineStr">
        <is>
          <t>5100002239</t>
        </is>
      </c>
      <c r="D2243" s="94" t="n">
        <v>45964</v>
      </c>
      <c r="E2243" s="91" t="inlineStr">
        <is>
          <t>KR</t>
        </is>
      </c>
      <c r="F2243" s="91" t="n">
        <v>62101000</v>
      </c>
      <c r="G2243" s="91" t="n">
        <v>1101</v>
      </c>
      <c r="H2243" s="92" t="n">
        <v>418000</v>
      </c>
      <c r="I2243" s="91" t="inlineStr">
        <is>
          <t>11월 국내출장 - L여행사</t>
        </is>
      </c>
      <c r="J2243" s="91" t="inlineStr">
        <is>
          <t>V10017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3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3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3">
        <f>IF($A2243="","",IF(COUNTIF(변동분석!$E$7:$E$506,O2243)&gt;0,"Y","N"))</f>
        <v/>
      </c>
      <c r="W2243" s="63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3">
        <f>IF($A2243="","",IFERROR(INDEX(계정매핑!$E$5:$E$504,MATCH($F2243&amp;"",계정매핑!$A$5:$A$504,0))&amp;"","공통비"))</f>
        <v/>
      </c>
      <c r="AF2243" s="63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11</v>
      </c>
      <c r="C2244" s="91" t="inlineStr">
        <is>
          <t>5100002240</t>
        </is>
      </c>
      <c r="D2244" s="94" t="n">
        <v>45964</v>
      </c>
      <c r="E2244" s="91" t="inlineStr">
        <is>
          <t>KR</t>
        </is>
      </c>
      <c r="F2244" s="91" t="n">
        <v>62102000</v>
      </c>
      <c r="G2244" s="91" t="n">
        <v>1301</v>
      </c>
      <c r="H2244" s="92" t="n">
        <v>91000</v>
      </c>
      <c r="I2244" s="91" t="inlineStr">
        <is>
          <t>11월 해외출장 - N호텔</t>
        </is>
      </c>
      <c r="J2244" s="91" t="inlineStr">
        <is>
          <t>V10008</t>
        </is>
      </c>
      <c r="K2244" s="91" t="inlineStr">
        <is>
          <t>N호텔</t>
        </is>
      </c>
      <c r="M2244" s="9">
        <f>IF($A2244="","",VALUE($A2244&amp;"")*12+VALUE($B2244&amp;""))</f>
        <v/>
      </c>
      <c r="N2244" s="63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3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3">
        <f>IF($A2244="","",IF(COUNTIF(변동분석!$E$7:$E$506,O2244)&gt;0,"Y","N"))</f>
        <v/>
      </c>
      <c r="W2244" s="63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3">
        <f>IF($A2244="","",IFERROR(INDEX(계정매핑!$E$5:$E$504,MATCH($F2244&amp;"",계정매핑!$A$5:$A$504,0))&amp;"","공통비"))</f>
        <v/>
      </c>
      <c r="AF2244" s="63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11</v>
      </c>
      <c r="C2245" s="91" t="inlineStr">
        <is>
          <t>5100002241</t>
        </is>
      </c>
      <c r="D2245" s="94" t="n">
        <v>45964</v>
      </c>
      <c r="E2245" s="91" t="inlineStr">
        <is>
          <t>KR</t>
        </is>
      </c>
      <c r="F2245" s="91" t="n">
        <v>62401000</v>
      </c>
      <c r="G2245" s="91" t="n">
        <v>1801</v>
      </c>
      <c r="H2245" s="92" t="n">
        <v>1653000</v>
      </c>
      <c r="I2245" s="91" t="inlineStr">
        <is>
          <t>11월 인쇄물 제작 - G인쇄</t>
        </is>
      </c>
      <c r="J2245" s="91" t="inlineStr">
        <is>
          <t>V10004</t>
        </is>
      </c>
      <c r="K2245" s="91" t="inlineStr">
        <is>
          <t>G인쇄</t>
        </is>
      </c>
      <c r="M2245" s="9">
        <f>IF($A2245="","",VALUE($A2245&amp;"")*12+VALUE($B2245&amp;""))</f>
        <v/>
      </c>
      <c r="N2245" s="63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3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3">
        <f>IF($A2245="","",IF(COUNTIF(변동분석!$E$7:$E$506,O2245)&gt;0,"Y","N"))</f>
        <v/>
      </c>
      <c r="W2245" s="63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3">
        <f>IF($A2245="","",IFERROR(INDEX(계정매핑!$E$5:$E$504,MATCH($F2245&amp;"",계정매핑!$A$5:$A$504,0))&amp;"","공통비"))</f>
        <v/>
      </c>
      <c r="AF2245" s="63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11</v>
      </c>
      <c r="C2246" s="91" t="inlineStr">
        <is>
          <t>5100002242</t>
        </is>
      </c>
      <c r="D2246" s="94" t="n">
        <v>45964</v>
      </c>
      <c r="E2246" s="91" t="inlineStr">
        <is>
          <t>KR</t>
        </is>
      </c>
      <c r="F2246" s="91" t="n">
        <v>62701000</v>
      </c>
      <c r="G2246" s="91" t="n">
        <v>1502</v>
      </c>
      <c r="H2246" s="92" t="n">
        <v>76199000</v>
      </c>
      <c r="I2246" s="91" t="inlineStr">
        <is>
          <t>11월 광고 집행 - E미디어</t>
        </is>
      </c>
      <c r="J2246" s="91" t="inlineStr">
        <is>
          <t>V10031</t>
        </is>
      </c>
      <c r="K2246" s="91" t="inlineStr">
        <is>
          <t>E미디어</t>
        </is>
      </c>
      <c r="M2246" s="9">
        <f>IF($A2246="","",VALUE($A2246&amp;"")*12+VALUE($B2246&amp;""))</f>
        <v/>
      </c>
      <c r="N2246" s="63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3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3">
        <f>IF($A2246="","",IF(COUNTIF(변동분석!$E$7:$E$506,O2246)&gt;0,"Y","N"))</f>
        <v/>
      </c>
      <c r="W2246" s="63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3">
        <f>IF($A2246="","",IFERROR(INDEX(계정매핑!$E$5:$E$504,MATCH($F2246&amp;"",계정매핑!$A$5:$A$504,0))&amp;"","공통비"))</f>
        <v/>
      </c>
      <c r="AF2246" s="63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11</v>
      </c>
      <c r="C2247" s="91" t="inlineStr">
        <is>
          <t>5100002243</t>
        </is>
      </c>
      <c r="D2247" s="94" t="n">
        <v>45964</v>
      </c>
      <c r="E2247" s="91" t="inlineStr">
        <is>
          <t>KR</t>
        </is>
      </c>
      <c r="F2247" s="91" t="n">
        <v>62901000</v>
      </c>
      <c r="G2247" s="91" t="n">
        <v>1951</v>
      </c>
      <c r="H2247" s="92" t="n">
        <v>7086000</v>
      </c>
      <c r="I2247" s="91" t="inlineStr">
        <is>
          <t>11월 자문 수수료 - K회계법인</t>
        </is>
      </c>
      <c r="J2247" s="91" t="inlineStr">
        <is>
          <t>V10010</t>
        </is>
      </c>
      <c r="K2247" s="91" t="inlineStr">
        <is>
          <t>K회계법인</t>
        </is>
      </c>
      <c r="M2247" s="9">
        <f>IF($A2247="","",VALUE($A2247&amp;"")*12+VALUE($B2247&amp;""))</f>
        <v/>
      </c>
      <c r="N2247" s="63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3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3">
        <f>IF($A2247="","",IF(COUNTIF(변동분석!$E$7:$E$506,O2247)&gt;0,"Y","N"))</f>
        <v/>
      </c>
      <c r="W2247" s="63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3">
        <f>IF($A2247="","",IFERROR(INDEX(계정매핑!$E$5:$E$504,MATCH($F2247&amp;"",계정매핑!$A$5:$A$504,0))&amp;"","공통비"))</f>
        <v/>
      </c>
      <c r="AF2247" s="63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11</v>
      </c>
      <c r="C2248" s="91" t="inlineStr">
        <is>
          <t>5100002244</t>
        </is>
      </c>
      <c r="D2248" s="94" t="n">
        <v>45964</v>
      </c>
      <c r="E2248" s="91" t="inlineStr">
        <is>
          <t>KR</t>
        </is>
      </c>
      <c r="F2248" s="91" t="n">
        <v>63001000</v>
      </c>
      <c r="G2248" s="91" t="n">
        <v>1951</v>
      </c>
      <c r="H2248" s="92" t="n">
        <v>2531000</v>
      </c>
      <c r="I2248" s="91" t="inlineStr">
        <is>
          <t>11월 SW 유지보수 - Z시스템</t>
        </is>
      </c>
      <c r="J2248" s="91" t="inlineStr">
        <is>
          <t>V10011</t>
        </is>
      </c>
      <c r="K2248" s="91" t="inlineStr">
        <is>
          <t>Z시스템</t>
        </is>
      </c>
      <c r="M2248" s="9">
        <f>IF($A2248="","",VALUE($A2248&amp;"")*12+VALUE($B2248&amp;""))</f>
        <v/>
      </c>
      <c r="N2248" s="63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3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3">
        <f>IF($A2248="","",IF(COUNTIF(변동분석!$E$7:$E$506,O2248)&gt;0,"Y","N"))</f>
        <v/>
      </c>
      <c r="W2248" s="63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3">
        <f>IF($A2248="","",IFERROR(INDEX(계정매핑!$E$5:$E$504,MATCH($F2248&amp;"",계정매핑!$A$5:$A$504,0))&amp;"","공통비"))</f>
        <v/>
      </c>
      <c r="AF2248" s="63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11</v>
      </c>
      <c r="C2249" s="91" t="inlineStr">
        <is>
          <t>5100002245</t>
        </is>
      </c>
      <c r="D2249" s="94" t="n">
        <v>45965</v>
      </c>
      <c r="E2249" s="91" t="inlineStr">
        <is>
          <t>KR</t>
        </is>
      </c>
      <c r="F2249" s="91" t="n">
        <v>62101000</v>
      </c>
      <c r="G2249" s="91" t="n">
        <v>1101</v>
      </c>
      <c r="H2249" s="92" t="n">
        <v>382000</v>
      </c>
      <c r="I2249" s="91" t="inlineStr">
        <is>
          <t>11월 국내출장 - M항공</t>
        </is>
      </c>
      <c r="J2249" s="91" t="inlineStr">
        <is>
          <t>V10001</t>
        </is>
      </c>
      <c r="K2249" s="91" t="inlineStr">
        <is>
          <t>M항공</t>
        </is>
      </c>
      <c r="M2249" s="9">
        <f>IF($A2249="","",VALUE($A2249&amp;"")*12+VALUE($B2249&amp;""))</f>
        <v/>
      </c>
      <c r="N2249" s="63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3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3">
        <f>IF($A2249="","",IF(COUNTIF(변동분석!$E$7:$E$506,O2249)&gt;0,"Y","N"))</f>
        <v/>
      </c>
      <c r="W2249" s="63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3">
        <f>IF($A2249="","",IFERROR(INDEX(계정매핑!$E$5:$E$504,MATCH($F2249&amp;"",계정매핑!$A$5:$A$504,0))&amp;"","공통비"))</f>
        <v/>
      </c>
      <c r="AF2249" s="63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11</v>
      </c>
      <c r="C2250" s="91" t="inlineStr">
        <is>
          <t>5100002246</t>
        </is>
      </c>
      <c r="D2250" s="94" t="n">
        <v>45965</v>
      </c>
      <c r="E2250" s="91" t="inlineStr">
        <is>
          <t>KR</t>
        </is>
      </c>
      <c r="F2250" s="91" t="n">
        <v>62101000</v>
      </c>
      <c r="G2250" s="91" t="n">
        <v>1101</v>
      </c>
      <c r="H2250" s="92" t="n">
        <v>331000</v>
      </c>
      <c r="I2250" s="91" t="inlineStr">
        <is>
          <t>11월 국내출장 - (법인카드)</t>
        </is>
      </c>
      <c r="J2250" s="91" t="inlineStr">
        <is>
          <t>V10009</t>
        </is>
      </c>
      <c r="K2250" s="91" t="inlineStr">
        <is>
          <t>(법인카드)</t>
        </is>
      </c>
      <c r="M2250" s="9">
        <f>IF($A2250="","",VALUE($A2250&amp;"")*12+VALUE($B2250&amp;""))</f>
        <v/>
      </c>
      <c r="N2250" s="63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3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3">
        <f>IF($A2250="","",IF(COUNTIF(변동분석!$E$7:$E$506,O2250)&gt;0,"Y","N"))</f>
        <v/>
      </c>
      <c r="W2250" s="63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3">
        <f>IF($A2250="","",IFERROR(INDEX(계정매핑!$E$5:$E$504,MATCH($F2250&amp;"",계정매핑!$A$5:$A$504,0))&amp;"","공통비"))</f>
        <v/>
      </c>
      <c r="AF2250" s="63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11</v>
      </c>
      <c r="C2251" s="91" t="inlineStr">
        <is>
          <t>5100002247</t>
        </is>
      </c>
      <c r="D2251" s="94" t="n">
        <v>45965</v>
      </c>
      <c r="E2251" s="91" t="inlineStr">
        <is>
          <t>KR</t>
        </is>
      </c>
      <c r="F2251" s="91" t="n">
        <v>62102000</v>
      </c>
      <c r="G2251" s="91" t="n">
        <v>1401</v>
      </c>
      <c r="H2251" s="92" t="n">
        <v>92000</v>
      </c>
      <c r="I2251" s="91" t="inlineStr">
        <is>
          <t>11월 해외출장 - M항공</t>
        </is>
      </c>
      <c r="J2251" s="91" t="inlineStr">
        <is>
          <t>V10001</t>
        </is>
      </c>
      <c r="K2251" s="91" t="inlineStr">
        <is>
          <t>M항공</t>
        </is>
      </c>
      <c r="M2251" s="9">
        <f>IF($A2251="","",VALUE($A2251&amp;"")*12+VALUE($B2251&amp;""))</f>
        <v/>
      </c>
      <c r="N2251" s="63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3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3">
        <f>IF($A2251="","",IF(COUNTIF(변동분석!$E$7:$E$506,O2251)&gt;0,"Y","N"))</f>
        <v/>
      </c>
      <c r="W2251" s="63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3">
        <f>IF($A2251="","",IFERROR(INDEX(계정매핑!$E$5:$E$504,MATCH($F2251&amp;"",계정매핑!$A$5:$A$504,0))&amp;"","공통비"))</f>
        <v/>
      </c>
      <c r="AF2251" s="63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11</v>
      </c>
      <c r="C2252" s="91" t="inlineStr">
        <is>
          <t>5100002248</t>
        </is>
      </c>
      <c r="D2252" s="94" t="n">
        <v>45965</v>
      </c>
      <c r="E2252" s="91" t="inlineStr">
        <is>
          <t>KR</t>
        </is>
      </c>
      <c r="F2252" s="91" t="n">
        <v>62102000</v>
      </c>
      <c r="G2252" s="91" t="n">
        <v>1501</v>
      </c>
      <c r="H2252" s="92" t="n">
        <v>253000</v>
      </c>
      <c r="I2252" s="91" t="inlineStr">
        <is>
          <t>11월 해외출장 - N호텔</t>
        </is>
      </c>
      <c r="J2252" s="91" t="inlineStr">
        <is>
          <t>V10008</t>
        </is>
      </c>
      <c r="K2252" s="91" t="inlineStr">
        <is>
          <t>N호텔</t>
        </is>
      </c>
      <c r="M2252" s="9">
        <f>IF($A2252="","",VALUE($A2252&amp;"")*12+VALUE($B2252&amp;""))</f>
        <v/>
      </c>
      <c r="N2252" s="63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3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3">
        <f>IF($A2252="","",IF(COUNTIF(변동분석!$E$7:$E$506,O2252)&gt;0,"Y","N"))</f>
        <v/>
      </c>
      <c r="W2252" s="63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3">
        <f>IF($A2252="","",IFERROR(INDEX(계정매핑!$E$5:$E$504,MATCH($F2252&amp;"",계정매핑!$A$5:$A$504,0))&amp;"","공통비"))</f>
        <v/>
      </c>
      <c r="AF2252" s="63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11</v>
      </c>
      <c r="C2253" s="91" t="inlineStr">
        <is>
          <t>5100002249</t>
        </is>
      </c>
      <c r="D2253" s="94" t="n">
        <v>45965</v>
      </c>
      <c r="E2253" s="91" t="inlineStr">
        <is>
          <t>KR</t>
        </is>
      </c>
      <c r="F2253" s="91" t="n">
        <v>62102000</v>
      </c>
      <c r="G2253" s="91" t="n">
        <v>1951</v>
      </c>
      <c r="H2253" s="92" t="n">
        <v>82000</v>
      </c>
      <c r="I2253" s="91" t="inlineStr">
        <is>
          <t>11월 해외출장 - M항공</t>
        </is>
      </c>
      <c r="J2253" s="91" t="inlineStr">
        <is>
          <t>V10001</t>
        </is>
      </c>
      <c r="K2253" s="91" t="inlineStr">
        <is>
          <t>M항공</t>
        </is>
      </c>
      <c r="M2253" s="9">
        <f>IF($A2253="","",VALUE($A2253&amp;"")*12+VALUE($B2253&amp;""))</f>
        <v/>
      </c>
      <c r="N2253" s="63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3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3">
        <f>IF($A2253="","",IF(COUNTIF(변동분석!$E$7:$E$506,O2253)&gt;0,"Y","N"))</f>
        <v/>
      </c>
      <c r="W2253" s="63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3">
        <f>IF($A2253="","",IFERROR(INDEX(계정매핑!$E$5:$E$504,MATCH($F2253&amp;"",계정매핑!$A$5:$A$504,0))&amp;"","공통비"))</f>
        <v/>
      </c>
      <c r="AF2253" s="63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11</v>
      </c>
      <c r="C2254" s="91" t="inlineStr">
        <is>
          <t>5100002250</t>
        </is>
      </c>
      <c r="D2254" s="94" t="n">
        <v>45965</v>
      </c>
      <c r="E2254" s="91" t="inlineStr">
        <is>
          <t>KR</t>
        </is>
      </c>
      <c r="F2254" s="91" t="n">
        <v>62201000</v>
      </c>
      <c r="G2254" s="91" t="n">
        <v>1502</v>
      </c>
      <c r="H2254" s="92" t="n">
        <v>228000</v>
      </c>
      <c r="I2254" s="91" t="inlineStr">
        <is>
          <t>11월 통신요금 - O텔레콤</t>
        </is>
      </c>
      <c r="J2254" s="91" t="inlineStr">
        <is>
          <t>V10002</t>
        </is>
      </c>
      <c r="K2254" s="91" t="inlineStr">
        <is>
          <t>O텔레콤</t>
        </is>
      </c>
      <c r="M2254" s="9">
        <f>IF($A2254="","",VALUE($A2254&amp;"")*12+VALUE($B2254&amp;""))</f>
        <v/>
      </c>
      <c r="N2254" s="63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3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3">
        <f>IF($A2254="","",IF(COUNTIF(변동분석!$E$7:$E$506,O2254)&gt;0,"Y","N"))</f>
        <v/>
      </c>
      <c r="W2254" s="63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3">
        <f>IF($A2254="","",IFERROR(INDEX(계정매핑!$E$5:$E$504,MATCH($F2254&amp;"",계정매핑!$A$5:$A$504,0))&amp;"","공통비"))</f>
        <v/>
      </c>
      <c r="AF2254" s="63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11</v>
      </c>
      <c r="C2255" s="91" t="inlineStr">
        <is>
          <t>5100002251</t>
        </is>
      </c>
      <c r="D2255" s="94" t="n">
        <v>45965</v>
      </c>
      <c r="E2255" s="91" t="inlineStr">
        <is>
          <t>KR</t>
        </is>
      </c>
      <c r="F2255" s="91" t="n">
        <v>62301000</v>
      </c>
      <c r="G2255" s="91" t="n">
        <v>1701</v>
      </c>
      <c r="H2255" s="92" t="n">
        <v>197000</v>
      </c>
      <c r="I2255" s="91" t="inlineStr">
        <is>
          <t>11월 소모품 구입 - Q오피스</t>
        </is>
      </c>
      <c r="J2255" s="91" t="inlineStr">
        <is>
          <t>V10003</t>
        </is>
      </c>
      <c r="K2255" s="91" t="inlineStr">
        <is>
          <t>Q오피스</t>
        </is>
      </c>
      <c r="M2255" s="9">
        <f>IF($A2255="","",VALUE($A2255&amp;"")*12+VALUE($B2255&amp;""))</f>
        <v/>
      </c>
      <c r="N2255" s="63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3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3">
        <f>IF($A2255="","",IF(COUNTIF(변동분석!$E$7:$E$506,O2255)&gt;0,"Y","N"))</f>
        <v/>
      </c>
      <c r="W2255" s="63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3">
        <f>IF($A2255="","",IFERROR(INDEX(계정매핑!$E$5:$E$504,MATCH($F2255&amp;"",계정매핑!$A$5:$A$504,0))&amp;"","공통비"))</f>
        <v/>
      </c>
      <c r="AF2255" s="63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11</v>
      </c>
      <c r="C2256" s="91" t="inlineStr">
        <is>
          <t>5100002252</t>
        </is>
      </c>
      <c r="D2256" s="94" t="n">
        <v>45965</v>
      </c>
      <c r="E2256" s="91" t="inlineStr">
        <is>
          <t>KR</t>
        </is>
      </c>
      <c r="F2256" s="91" t="n">
        <v>62501000</v>
      </c>
      <c r="G2256" s="91" t="n">
        <v>1501</v>
      </c>
      <c r="H2256" s="92" t="n">
        <v>297000</v>
      </c>
      <c r="I2256" s="91" t="inlineStr">
        <is>
          <t>11월 회의 다과 - T케이터링</t>
        </is>
      </c>
      <c r="J2256" s="91" t="inlineStr">
        <is>
          <t>V10005</t>
        </is>
      </c>
      <c r="K2256" s="91" t="inlineStr">
        <is>
          <t>T케이터링</t>
        </is>
      </c>
      <c r="M2256" s="9">
        <f>IF($A2256="","",VALUE($A2256&amp;"")*12+VALUE($B2256&amp;""))</f>
        <v/>
      </c>
      <c r="N2256" s="63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3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3">
        <f>IF($A2256="","",IF(COUNTIF(변동분석!$E$7:$E$506,O2256)&gt;0,"Y","N"))</f>
        <v/>
      </c>
      <c r="W2256" s="63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3">
        <f>IF($A2256="","",IFERROR(INDEX(계정매핑!$E$5:$E$504,MATCH($F2256&amp;"",계정매핑!$A$5:$A$504,0))&amp;"","공통비"))</f>
        <v/>
      </c>
      <c r="AF2256" s="63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11</v>
      </c>
      <c r="C2257" s="91" t="inlineStr">
        <is>
          <t>5100002253</t>
        </is>
      </c>
      <c r="D2257" s="94" t="n">
        <v>45965</v>
      </c>
      <c r="E2257" s="91" t="inlineStr">
        <is>
          <t>KR</t>
        </is>
      </c>
      <c r="F2257" s="91" t="n">
        <v>62901000</v>
      </c>
      <c r="G2257" s="91" t="n">
        <v>1201</v>
      </c>
      <c r="H2257" s="92" t="n">
        <v>11252000</v>
      </c>
      <c r="I2257" s="91" t="inlineStr">
        <is>
          <t>11월 자문 수수료 - K회계법인</t>
        </is>
      </c>
      <c r="J2257" s="91" t="inlineStr">
        <is>
          <t>V10010</t>
        </is>
      </c>
      <c r="K2257" s="91" t="inlineStr">
        <is>
          <t>K회계법인</t>
        </is>
      </c>
      <c r="M2257" s="9">
        <f>IF($A2257="","",VALUE($A2257&amp;"")*12+VALUE($B2257&amp;""))</f>
        <v/>
      </c>
      <c r="N2257" s="63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3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3">
        <f>IF($A2257="","",IF(COUNTIF(변동분석!$E$7:$E$506,O2257)&gt;0,"Y","N"))</f>
        <v/>
      </c>
      <c r="W2257" s="63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3">
        <f>IF($A2257="","",IFERROR(INDEX(계정매핑!$E$5:$E$504,MATCH($F2257&amp;"",계정매핑!$A$5:$A$504,0))&amp;"","공통비"))</f>
        <v/>
      </c>
      <c r="AF2257" s="63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11</v>
      </c>
      <c r="C2258" s="91" t="inlineStr">
        <is>
          <t>5100002254</t>
        </is>
      </c>
      <c r="D2258" s="94" t="n">
        <v>45965</v>
      </c>
      <c r="E2258" s="91" t="inlineStr">
        <is>
          <t>KR</t>
        </is>
      </c>
      <c r="F2258" s="91" t="n">
        <v>62902000</v>
      </c>
      <c r="G2258" s="91" t="n">
        <v>1801</v>
      </c>
      <c r="H2258" s="92" t="n">
        <v>1760000</v>
      </c>
      <c r="I2258" s="91" t="inlineStr">
        <is>
          <t>11월 콜 위탁 수수료(건별)</t>
        </is>
      </c>
      <c r="J2258" s="91" t="inlineStr">
        <is>
          <t>V10015</t>
        </is>
      </c>
      <c r="K2258" s="91" t="inlineStr">
        <is>
          <t>J콜센터</t>
        </is>
      </c>
      <c r="M2258" s="9">
        <f>IF($A2258="","",VALUE($A2258&amp;"")*12+VALUE($B2258&amp;""))</f>
        <v/>
      </c>
      <c r="N2258" s="63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3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3">
        <f>IF($A2258="","",IF(COUNTIF(변동분석!$E$7:$E$506,O2258)&gt;0,"Y","N"))</f>
        <v/>
      </c>
      <c r="W2258" s="63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3">
        <f>IF($A2258="","",IFERROR(INDEX(계정매핑!$E$5:$E$504,MATCH($F2258&amp;"",계정매핑!$A$5:$A$504,0))&amp;"","공통비"))</f>
        <v/>
      </c>
      <c r="AF2258" s="63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11</v>
      </c>
      <c r="C2259" s="91" t="inlineStr">
        <is>
          <t>5100002255</t>
        </is>
      </c>
      <c r="D2259" s="94" t="n">
        <v>45965</v>
      </c>
      <c r="E2259" s="91" t="inlineStr">
        <is>
          <t>KR</t>
        </is>
      </c>
      <c r="F2259" s="91" t="n">
        <v>63002000</v>
      </c>
      <c r="G2259" s="91" t="n">
        <v>1951</v>
      </c>
      <c r="H2259" s="92" t="n">
        <v>3452000</v>
      </c>
      <c r="I2259" s="91" t="inlineStr">
        <is>
          <t>11월 클라우드 사용료 - C클라우드</t>
        </is>
      </c>
      <c r="J2259" s="91" t="inlineStr">
        <is>
          <t>V10025</t>
        </is>
      </c>
      <c r="K2259" s="91" t="inlineStr">
        <is>
          <t>C클라우드</t>
        </is>
      </c>
      <c r="M2259" s="9">
        <f>IF($A2259="","",VALUE($A2259&amp;"")*12+VALUE($B2259&amp;""))</f>
        <v/>
      </c>
      <c r="N2259" s="63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3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3">
        <f>IF($A2259="","",IF(COUNTIF(변동분석!$E$7:$E$506,O2259)&gt;0,"Y","N"))</f>
        <v/>
      </c>
      <c r="W2259" s="63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3">
        <f>IF($A2259="","",IFERROR(INDEX(계정매핑!$E$5:$E$504,MATCH($F2259&amp;"",계정매핑!$A$5:$A$504,0))&amp;"","공통비"))</f>
        <v/>
      </c>
      <c r="AF2259" s="63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11</v>
      </c>
      <c r="C2260" s="91" t="inlineStr">
        <is>
          <t>5100002256</t>
        </is>
      </c>
      <c r="D2260" s="94" t="n">
        <v>45966</v>
      </c>
      <c r="E2260" s="91" t="inlineStr">
        <is>
          <t>KR</t>
        </is>
      </c>
      <c r="F2260" s="91" t="n">
        <v>62101000</v>
      </c>
      <c r="G2260" s="91" t="n">
        <v>1201</v>
      </c>
      <c r="H2260" s="92" t="n">
        <v>182000</v>
      </c>
      <c r="I2260" s="91" t="inlineStr">
        <is>
          <t>11월 국내출장 - L여행사</t>
        </is>
      </c>
      <c r="J2260" s="91" t="inlineStr">
        <is>
          <t>V10017</t>
        </is>
      </c>
      <c r="K2260" s="91" t="inlineStr">
        <is>
          <t>L여행사</t>
        </is>
      </c>
      <c r="M2260" s="9">
        <f>IF($A2260="","",VALUE($A2260&amp;"")*12+VALUE($B2260&amp;""))</f>
        <v/>
      </c>
      <c r="N2260" s="63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3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3">
        <f>IF($A2260="","",IF(COUNTIF(변동분석!$E$7:$E$506,O2260)&gt;0,"Y","N"))</f>
        <v/>
      </c>
      <c r="W2260" s="63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3">
        <f>IF($A2260="","",IFERROR(INDEX(계정매핑!$E$5:$E$504,MATCH($F2260&amp;"",계정매핑!$A$5:$A$504,0))&amp;"","공통비"))</f>
        <v/>
      </c>
      <c r="AF2260" s="63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11</v>
      </c>
      <c r="C2261" s="91" t="inlineStr">
        <is>
          <t>5100002257</t>
        </is>
      </c>
      <c r="D2261" s="94" t="n">
        <v>45966</v>
      </c>
      <c r="E2261" s="91" t="inlineStr">
        <is>
          <t>KR</t>
        </is>
      </c>
      <c r="F2261" s="91" t="n">
        <v>62201000</v>
      </c>
      <c r="G2261" s="91" t="n">
        <v>1801</v>
      </c>
      <c r="H2261" s="92" t="n">
        <v>5173000</v>
      </c>
      <c r="I2261" s="91" t="inlineStr">
        <is>
          <t>11월 통신요금 - O텔레콤</t>
        </is>
      </c>
      <c r="J2261" s="91" t="inlineStr">
        <is>
          <t>V10002</t>
        </is>
      </c>
      <c r="K2261" s="91" t="inlineStr">
        <is>
          <t>O텔레콤</t>
        </is>
      </c>
      <c r="M2261" s="9">
        <f>IF($A2261="","",VALUE($A2261&amp;"")*12+VALUE($B2261&amp;""))</f>
        <v/>
      </c>
      <c r="N2261" s="63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3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3">
        <f>IF($A2261="","",IF(COUNTIF(변동분석!$E$7:$E$506,O2261)&gt;0,"Y","N"))</f>
        <v/>
      </c>
      <c r="W2261" s="63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3">
        <f>IF($A2261="","",IFERROR(INDEX(계정매핑!$E$5:$E$504,MATCH($F2261&amp;"",계정매핑!$A$5:$A$504,0))&amp;"","공통비"))</f>
        <v/>
      </c>
      <c r="AF2261" s="63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11</v>
      </c>
      <c r="C2262" s="91" t="inlineStr">
        <is>
          <t>5100002258</t>
        </is>
      </c>
      <c r="D2262" s="94" t="n">
        <v>45966</v>
      </c>
      <c r="E2262" s="91" t="inlineStr">
        <is>
          <t>KR</t>
        </is>
      </c>
      <c r="F2262" s="91" t="n">
        <v>62501000</v>
      </c>
      <c r="G2262" s="91" t="n">
        <v>1101</v>
      </c>
      <c r="H2262" s="92" t="n">
        <v>279000</v>
      </c>
      <c r="I2262" s="91" t="inlineStr">
        <is>
          <t>11월 회의 다과 - (법인카드)</t>
        </is>
      </c>
      <c r="J2262" s="91" t="inlineStr">
        <is>
          <t>V10009</t>
        </is>
      </c>
      <c r="K2262" s="91" t="inlineStr">
        <is>
          <t>(법인카드)</t>
        </is>
      </c>
      <c r="M2262" s="9">
        <f>IF($A2262="","",VALUE($A2262&amp;"")*12+VALUE($B2262&amp;""))</f>
        <v/>
      </c>
      <c r="N2262" s="63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3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3">
        <f>IF($A2262="","",IF(COUNTIF(변동분석!$E$7:$E$506,O2262)&gt;0,"Y","N"))</f>
        <v/>
      </c>
      <c r="W2262" s="63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3">
        <f>IF($A2262="","",IFERROR(INDEX(계정매핑!$E$5:$E$504,MATCH($F2262&amp;"",계정매핑!$A$5:$A$504,0))&amp;"","공통비"))</f>
        <v/>
      </c>
      <c r="AF2262" s="63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11</v>
      </c>
      <c r="C2263" s="91" t="inlineStr">
        <is>
          <t>5100002259</t>
        </is>
      </c>
      <c r="D2263" s="94" t="n">
        <v>45966</v>
      </c>
      <c r="E2263" s="91" t="inlineStr">
        <is>
          <t>KR</t>
        </is>
      </c>
      <c r="F2263" s="91" t="n">
        <v>62501000</v>
      </c>
      <c r="G2263" s="91" t="n">
        <v>1601</v>
      </c>
      <c r="H2263" s="92" t="n">
        <v>354000</v>
      </c>
      <c r="I2263" s="91" t="inlineStr">
        <is>
          <t>11월 회의 다과 - T케이터링</t>
        </is>
      </c>
      <c r="J2263" s="91" t="inlineStr">
        <is>
          <t>V10005</t>
        </is>
      </c>
      <c r="K2263" s="91" t="inlineStr">
        <is>
          <t>T케이터링</t>
        </is>
      </c>
      <c r="M2263" s="9">
        <f>IF($A2263="","",VALUE($A2263&amp;"")*12+VALUE($B2263&amp;""))</f>
        <v/>
      </c>
      <c r="N2263" s="63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3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3">
        <f>IF($A2263="","",IF(COUNTIF(변동분석!$E$7:$E$506,O2263)&gt;0,"Y","N"))</f>
        <v/>
      </c>
      <c r="W2263" s="63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3">
        <f>IF($A2263="","",IFERROR(INDEX(계정매핑!$E$5:$E$504,MATCH($F2263&amp;"",계정매핑!$A$5:$A$504,0))&amp;"","공통비"))</f>
        <v/>
      </c>
      <c r="AF2263" s="63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11</v>
      </c>
      <c r="C2264" s="91" t="inlineStr">
        <is>
          <t>5100002260</t>
        </is>
      </c>
      <c r="D2264" s="94" t="n">
        <v>45966</v>
      </c>
      <c r="E2264" s="91" t="inlineStr">
        <is>
          <t>KR</t>
        </is>
      </c>
      <c r="F2264" s="91" t="n">
        <v>62901000</v>
      </c>
      <c r="G2264" s="91" t="n">
        <v>1401</v>
      </c>
      <c r="H2264" s="92" t="n">
        <v>3985000</v>
      </c>
      <c r="I2264" s="91" t="inlineStr">
        <is>
          <t>11월 자문 수수료 - W컨설팅</t>
        </is>
      </c>
      <c r="J2264" s="91" t="inlineStr">
        <is>
          <t>V10006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3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3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3">
        <f>IF($A2264="","",IF(COUNTIF(변동분석!$E$7:$E$506,O2264)&gt;0,"Y","N"))</f>
        <v/>
      </c>
      <c r="W2264" s="63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3">
        <f>IF($A2264="","",IFERROR(INDEX(계정매핑!$E$5:$E$504,MATCH($F2264&amp;"",계정매핑!$A$5:$A$504,0))&amp;"","공통비"))</f>
        <v/>
      </c>
      <c r="AF2264" s="63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11</v>
      </c>
      <c r="C2265" s="91" t="inlineStr">
        <is>
          <t>5100002261</t>
        </is>
      </c>
      <c r="D2265" s="94" t="n">
        <v>45966</v>
      </c>
      <c r="E2265" s="91" t="inlineStr">
        <is>
          <t>KR</t>
        </is>
      </c>
      <c r="F2265" s="91" t="n">
        <v>63001000</v>
      </c>
      <c r="G2265" s="91" t="n">
        <v>1951</v>
      </c>
      <c r="H2265" s="92" t="n">
        <v>3019000</v>
      </c>
      <c r="I2265" s="91" t="inlineStr">
        <is>
          <t>11월 SW 유지보수 - Z시스템</t>
        </is>
      </c>
      <c r="J2265" s="91" t="inlineStr">
        <is>
          <t>V10011</t>
        </is>
      </c>
      <c r="K2265" s="91" t="inlineStr">
        <is>
          <t>Z시스템</t>
        </is>
      </c>
      <c r="M2265" s="9">
        <f>IF($A2265="","",VALUE($A2265&amp;"")*12+VALUE($B2265&amp;""))</f>
        <v/>
      </c>
      <c r="N2265" s="63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3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3">
        <f>IF($A2265="","",IF(COUNTIF(변동분석!$E$7:$E$506,O2265)&gt;0,"Y","N"))</f>
        <v/>
      </c>
      <c r="W2265" s="63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3">
        <f>IF($A2265="","",IFERROR(INDEX(계정매핑!$E$5:$E$504,MATCH($F2265&amp;"",계정매핑!$A$5:$A$504,0))&amp;"","공통비"))</f>
        <v/>
      </c>
      <c r="AF2265" s="63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11</v>
      </c>
      <c r="C2266" s="91" t="inlineStr">
        <is>
          <t>5100002262</t>
        </is>
      </c>
      <c r="D2266" s="94" t="n">
        <v>45967</v>
      </c>
      <c r="E2266" s="91" t="inlineStr">
        <is>
          <t>KR</t>
        </is>
      </c>
      <c r="F2266" s="91" t="n">
        <v>62101000</v>
      </c>
      <c r="G2266" s="91" t="n">
        <v>1801</v>
      </c>
      <c r="H2266" s="92" t="n">
        <v>104000</v>
      </c>
      <c r="I2266" s="91" t="inlineStr">
        <is>
          <t>11월 국내출장 - (법인카드)</t>
        </is>
      </c>
      <c r="J2266" s="91" t="inlineStr">
        <is>
          <t>V10009</t>
        </is>
      </c>
      <c r="K2266" s="91" t="inlineStr">
        <is>
          <t>(법인카드)</t>
        </is>
      </c>
      <c r="M2266" s="9">
        <f>IF($A2266="","",VALUE($A2266&amp;"")*12+VALUE($B2266&amp;""))</f>
        <v/>
      </c>
      <c r="N2266" s="63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3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3">
        <f>IF($A2266="","",IF(COUNTIF(변동분석!$E$7:$E$506,O2266)&gt;0,"Y","N"))</f>
        <v/>
      </c>
      <c r="W2266" s="63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3">
        <f>IF($A2266="","",IFERROR(INDEX(계정매핑!$E$5:$E$504,MATCH($F2266&amp;"",계정매핑!$A$5:$A$504,0))&amp;"","공통비"))</f>
        <v/>
      </c>
      <c r="AF2266" s="63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11</v>
      </c>
      <c r="C2267" s="91" t="inlineStr">
        <is>
          <t>5100002263</t>
        </is>
      </c>
      <c r="D2267" s="94" t="n">
        <v>45967</v>
      </c>
      <c r="E2267" s="91" t="inlineStr">
        <is>
          <t>KR</t>
        </is>
      </c>
      <c r="F2267" s="91" t="n">
        <v>62101000</v>
      </c>
      <c r="G2267" s="91" t="n">
        <v>1951</v>
      </c>
      <c r="H2267" s="92" t="n">
        <v>355000</v>
      </c>
      <c r="I2267" s="91" t="inlineStr">
        <is>
          <t>11월 국내출장 - (법인카드)</t>
        </is>
      </c>
      <c r="J2267" s="91" t="inlineStr">
        <is>
          <t>V10009</t>
        </is>
      </c>
      <c r="K2267" s="91" t="inlineStr">
        <is>
          <t>(법인카드)</t>
        </is>
      </c>
      <c r="M2267" s="9">
        <f>IF($A2267="","",VALUE($A2267&amp;"")*12+VALUE($B2267&amp;""))</f>
        <v/>
      </c>
      <c r="N2267" s="63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3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3">
        <f>IF($A2267="","",IF(COUNTIF(변동분석!$E$7:$E$506,O2267)&gt;0,"Y","N"))</f>
        <v/>
      </c>
      <c r="W2267" s="63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3">
        <f>IF($A2267="","",IFERROR(INDEX(계정매핑!$E$5:$E$504,MATCH($F2267&amp;"",계정매핑!$A$5:$A$504,0))&amp;"","공통비"))</f>
        <v/>
      </c>
      <c r="AF2267" s="63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11</v>
      </c>
      <c r="C2268" s="91" t="inlineStr">
        <is>
          <t>5100002264</t>
        </is>
      </c>
      <c r="D2268" s="94" t="n">
        <v>45967</v>
      </c>
      <c r="E2268" s="91" t="inlineStr">
        <is>
          <t>KR</t>
        </is>
      </c>
      <c r="F2268" s="91" t="n">
        <v>62301000</v>
      </c>
      <c r="G2268" s="91" t="n">
        <v>1701</v>
      </c>
      <c r="H2268" s="92" t="n">
        <v>335000</v>
      </c>
      <c r="I2268" s="91" t="inlineStr">
        <is>
          <t>11월 소모품 구입 - R문구</t>
        </is>
      </c>
      <c r="J2268" s="91" t="inlineStr">
        <is>
          <t>V10021</t>
        </is>
      </c>
      <c r="K2268" s="91" t="inlineStr">
        <is>
          <t>R문구</t>
        </is>
      </c>
      <c r="M2268" s="9">
        <f>IF($A2268="","",VALUE($A2268&amp;"")*12+VALUE($B2268&amp;""))</f>
        <v/>
      </c>
      <c r="N2268" s="63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3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3">
        <f>IF($A2268="","",IF(COUNTIF(변동분석!$E$7:$E$506,O2268)&gt;0,"Y","N"))</f>
        <v/>
      </c>
      <c r="W2268" s="63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3">
        <f>IF($A2268="","",IFERROR(INDEX(계정매핑!$E$5:$E$504,MATCH($F2268&amp;"",계정매핑!$A$5:$A$504,0))&amp;"","공통비"))</f>
        <v/>
      </c>
      <c r="AF2268" s="63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11</v>
      </c>
      <c r="C2269" s="91" t="inlineStr">
        <is>
          <t>5100002265</t>
        </is>
      </c>
      <c r="D2269" s="94" t="n">
        <v>45967</v>
      </c>
      <c r="E2269" s="91" t="inlineStr">
        <is>
          <t>KR</t>
        </is>
      </c>
      <c r="F2269" s="91" t="n">
        <v>62401000</v>
      </c>
      <c r="G2269" s="91" t="n">
        <v>1401</v>
      </c>
      <c r="H2269" s="92" t="n">
        <v>213000</v>
      </c>
      <c r="I2269" s="91" t="inlineStr">
        <is>
          <t>11월 인쇄물 제작 - G인쇄</t>
        </is>
      </c>
      <c r="J2269" s="91" t="inlineStr">
        <is>
          <t>V10004</t>
        </is>
      </c>
      <c r="K2269" s="91" t="inlineStr">
        <is>
          <t>G인쇄</t>
        </is>
      </c>
      <c r="M2269" s="9">
        <f>IF($A2269="","",VALUE($A2269&amp;"")*12+VALUE($B2269&amp;""))</f>
        <v/>
      </c>
      <c r="N2269" s="63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3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3">
        <f>IF($A2269="","",IF(COUNTIF(변동분석!$E$7:$E$506,O2269)&gt;0,"Y","N"))</f>
        <v/>
      </c>
      <c r="W2269" s="63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3">
        <f>IF($A2269="","",IFERROR(INDEX(계정매핑!$E$5:$E$504,MATCH($F2269&amp;"",계정매핑!$A$5:$A$504,0))&amp;"","공통비"))</f>
        <v/>
      </c>
      <c r="AF2269" s="63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11</v>
      </c>
      <c r="C2270" s="91" t="inlineStr">
        <is>
          <t>5100002266</t>
        </is>
      </c>
      <c r="D2270" s="94" t="n">
        <v>45967</v>
      </c>
      <c r="E2270" s="91" t="inlineStr">
        <is>
          <t>KR</t>
        </is>
      </c>
      <c r="F2270" s="91" t="n">
        <v>62401000</v>
      </c>
      <c r="G2270" s="91" t="n">
        <v>1401</v>
      </c>
      <c r="H2270" s="92" t="n">
        <v>152000</v>
      </c>
      <c r="I2270" s="91" t="inlineStr">
        <is>
          <t>11월 인쇄물 제작 - G인쇄</t>
        </is>
      </c>
      <c r="J2270" s="91" t="inlineStr">
        <is>
          <t>V10004</t>
        </is>
      </c>
      <c r="K2270" s="91" t="inlineStr">
        <is>
          <t>G인쇄</t>
        </is>
      </c>
      <c r="M2270" s="9">
        <f>IF($A2270="","",VALUE($A2270&amp;"")*12+VALUE($B2270&amp;""))</f>
        <v/>
      </c>
      <c r="N2270" s="63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3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3">
        <f>IF($A2270="","",IF(COUNTIF(변동분석!$E$7:$E$506,O2270)&gt;0,"Y","N"))</f>
        <v/>
      </c>
      <c r="W2270" s="63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3">
        <f>IF($A2270="","",IFERROR(INDEX(계정매핑!$E$5:$E$504,MATCH($F2270&amp;"",계정매핑!$A$5:$A$504,0))&amp;"","공통비"))</f>
        <v/>
      </c>
      <c r="AF2270" s="63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11</v>
      </c>
      <c r="C2271" s="91" t="inlineStr">
        <is>
          <t>5100002267</t>
        </is>
      </c>
      <c r="D2271" s="94" t="n">
        <v>45967</v>
      </c>
      <c r="E2271" s="91" t="inlineStr">
        <is>
          <t>KR</t>
        </is>
      </c>
      <c r="F2271" s="91" t="n">
        <v>62501000</v>
      </c>
      <c r="G2271" s="91" t="n">
        <v>1701</v>
      </c>
      <c r="H2271" s="92" t="n">
        <v>161000</v>
      </c>
      <c r="I2271" s="91" t="inlineStr">
        <is>
          <t>11월 회의 다과 - T케이터링</t>
        </is>
      </c>
      <c r="J2271" s="91" t="inlineStr">
        <is>
          <t>V10005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3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3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3">
        <f>IF($A2271="","",IF(COUNTIF(변동분석!$E$7:$E$506,O2271)&gt;0,"Y","N"))</f>
        <v/>
      </c>
      <c r="W2271" s="63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3">
        <f>IF($A2271="","",IFERROR(INDEX(계정매핑!$E$5:$E$504,MATCH($F2271&amp;"",계정매핑!$A$5:$A$504,0))&amp;"","공통비"))</f>
        <v/>
      </c>
      <c r="AF2271" s="63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11</v>
      </c>
      <c r="C2272" s="91" t="inlineStr">
        <is>
          <t>5100002268</t>
        </is>
      </c>
      <c r="D2272" s="94" t="n">
        <v>45967</v>
      </c>
      <c r="E2272" s="91" t="inlineStr">
        <is>
          <t>KR</t>
        </is>
      </c>
      <c r="F2272" s="91" t="n">
        <v>62501000</v>
      </c>
      <c r="G2272" s="91" t="n">
        <v>1801</v>
      </c>
      <c r="H2272" s="92" t="n">
        <v>166000</v>
      </c>
      <c r="I2272" s="91" t="inlineStr">
        <is>
          <t>11월 회의 다과 - (법인카드)</t>
        </is>
      </c>
      <c r="J2272" s="91" t="inlineStr">
        <is>
          <t>V10009</t>
        </is>
      </c>
      <c r="K2272" s="91" t="inlineStr">
        <is>
          <t>(법인카드)</t>
        </is>
      </c>
      <c r="M2272" s="9">
        <f>IF($A2272="","",VALUE($A2272&amp;"")*12+VALUE($B2272&amp;""))</f>
        <v/>
      </c>
      <c r="N2272" s="63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3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3">
        <f>IF($A2272="","",IF(COUNTIF(변동분석!$E$7:$E$506,O2272)&gt;0,"Y","N"))</f>
        <v/>
      </c>
      <c r="W2272" s="63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3">
        <f>IF($A2272="","",IFERROR(INDEX(계정매핑!$E$5:$E$504,MATCH($F2272&amp;"",계정매핑!$A$5:$A$504,0))&amp;"","공통비"))</f>
        <v/>
      </c>
      <c r="AF2272" s="63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11</v>
      </c>
      <c r="C2273" s="91" t="inlineStr">
        <is>
          <t>5100002269</t>
        </is>
      </c>
      <c r="D2273" s="94" t="n">
        <v>45967</v>
      </c>
      <c r="E2273" s="91" t="inlineStr">
        <is>
          <t>KR</t>
        </is>
      </c>
      <c r="F2273" s="91" t="n">
        <v>62901000</v>
      </c>
      <c r="G2273" s="91" t="n">
        <v>1101</v>
      </c>
      <c r="H2273" s="92" t="n">
        <v>2889000</v>
      </c>
      <c r="I2273" s="91" t="inlineStr">
        <is>
          <t>11월 자문 수수료 - W컨설팅</t>
        </is>
      </c>
      <c r="J2273" s="91" t="inlineStr">
        <is>
          <t>V10006</t>
        </is>
      </c>
      <c r="K2273" s="91" t="inlineStr">
        <is>
          <t>W컨설팅</t>
        </is>
      </c>
      <c r="M2273" s="9">
        <f>IF($A2273="","",VALUE($A2273&amp;"")*12+VALUE($B2273&amp;""))</f>
        <v/>
      </c>
      <c r="N2273" s="63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3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3">
        <f>IF($A2273="","",IF(COUNTIF(변동분석!$E$7:$E$506,O2273)&gt;0,"Y","N"))</f>
        <v/>
      </c>
      <c r="W2273" s="63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3">
        <f>IF($A2273="","",IFERROR(INDEX(계정매핑!$E$5:$E$504,MATCH($F2273&amp;"",계정매핑!$A$5:$A$504,0))&amp;"","공통비"))</f>
        <v/>
      </c>
      <c r="AF2273" s="63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11</v>
      </c>
      <c r="C2274" s="91" t="inlineStr">
        <is>
          <t>5100002270</t>
        </is>
      </c>
      <c r="D2274" s="94" t="n">
        <v>45967</v>
      </c>
      <c r="E2274" s="91" t="inlineStr">
        <is>
          <t>KR</t>
        </is>
      </c>
      <c r="F2274" s="91" t="n">
        <v>62902000</v>
      </c>
      <c r="G2274" s="91" t="n">
        <v>1401</v>
      </c>
      <c r="H2274" s="92" t="n">
        <v>2464000</v>
      </c>
      <c r="I2274" s="91" t="inlineStr">
        <is>
          <t>11월 업무 위탁 수수료 - X서비스</t>
        </is>
      </c>
      <c r="J2274" s="91" t="inlineStr">
        <is>
          <t>V10019</t>
        </is>
      </c>
      <c r="K2274" s="91" t="inlineStr">
        <is>
          <t>X서비스</t>
        </is>
      </c>
      <c r="M2274" s="9">
        <f>IF($A2274="","",VALUE($A2274&amp;"")*12+VALUE($B2274&amp;""))</f>
        <v/>
      </c>
      <c r="N2274" s="63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3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3">
        <f>IF($A2274="","",IF(COUNTIF(변동분석!$E$7:$E$506,O2274)&gt;0,"Y","N"))</f>
        <v/>
      </c>
      <c r="W2274" s="63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3">
        <f>IF($A2274="","",IFERROR(INDEX(계정매핑!$E$5:$E$504,MATCH($F2274&amp;"",계정매핑!$A$5:$A$504,0))&amp;"","공통비"))</f>
        <v/>
      </c>
      <c r="AF2274" s="63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45968</v>
      </c>
      <c r="E2275" s="91" t="inlineStr">
        <is>
          <t>KR</t>
        </is>
      </c>
      <c r="F2275" s="91" t="n">
        <v>62101000</v>
      </c>
      <c r="G2275" s="91" t="n">
        <v>1951</v>
      </c>
      <c r="H2275" s="92" t="n">
        <v>228000</v>
      </c>
      <c r="I2275" s="91" t="inlineStr">
        <is>
          <t>11월 국내출장 - L여행사</t>
        </is>
      </c>
      <c r="J2275" s="91" t="inlineStr">
        <is>
          <t>V10017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3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3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3">
        <f>IF($A2275="","",IF(COUNTIF(변동분석!$E$7:$E$506,O2275)&gt;0,"Y","N"))</f>
        <v/>
      </c>
      <c r="W2275" s="63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3">
        <f>IF($A2275="","",IFERROR(INDEX(계정매핑!$E$5:$E$504,MATCH($F2275&amp;"",계정매핑!$A$5:$A$504,0))&amp;"","공통비"))</f>
        <v/>
      </c>
      <c r="AF2275" s="63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45968</v>
      </c>
      <c r="E2276" s="91" t="inlineStr">
        <is>
          <t>KR</t>
        </is>
      </c>
      <c r="F2276" s="91" t="n">
        <v>62102000</v>
      </c>
      <c r="G2276" s="91" t="n">
        <v>1201</v>
      </c>
      <c r="H2276" s="92" t="n">
        <v>52000</v>
      </c>
      <c r="I2276" s="91" t="inlineStr">
        <is>
          <t>11월 해외출장 - M항공</t>
        </is>
      </c>
      <c r="J2276" s="91" t="inlineStr">
        <is>
          <t>V10001</t>
        </is>
      </c>
      <c r="K2276" s="91" t="inlineStr">
        <is>
          <t>M항공</t>
        </is>
      </c>
      <c r="M2276" s="9">
        <f>IF($A2276="","",VALUE($A2276&amp;"")*12+VALUE($B2276&amp;""))</f>
        <v/>
      </c>
      <c r="N2276" s="63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3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3">
        <f>IF($A2276="","",IF(COUNTIF(변동분석!$E$7:$E$506,O2276)&gt;0,"Y","N"))</f>
        <v/>
      </c>
      <c r="W2276" s="63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3">
        <f>IF($A2276="","",IFERROR(INDEX(계정매핑!$E$5:$E$504,MATCH($F2276&amp;"",계정매핑!$A$5:$A$504,0))&amp;"","공통비"))</f>
        <v/>
      </c>
      <c r="AF2276" s="63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45968</v>
      </c>
      <c r="E2277" s="91" t="inlineStr">
        <is>
          <t>KR</t>
        </is>
      </c>
      <c r="F2277" s="91" t="n">
        <v>62201000</v>
      </c>
      <c r="G2277" s="91" t="n">
        <v>1101</v>
      </c>
      <c r="H2277" s="92" t="n">
        <v>165000</v>
      </c>
      <c r="I2277" s="91" t="inlineStr">
        <is>
          <t>11월 통신요금 - P통신</t>
        </is>
      </c>
      <c r="J2277" s="91" t="inlineStr">
        <is>
          <t>V10013</t>
        </is>
      </c>
      <c r="K2277" s="91" t="inlineStr">
        <is>
          <t>P통신</t>
        </is>
      </c>
      <c r="M2277" s="9">
        <f>IF($A2277="","",VALUE($A2277&amp;"")*12+VALUE($B2277&amp;""))</f>
        <v/>
      </c>
      <c r="N2277" s="63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3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3">
        <f>IF($A2277="","",IF(COUNTIF(변동분석!$E$7:$E$506,O2277)&gt;0,"Y","N"))</f>
        <v/>
      </c>
      <c r="W2277" s="63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3">
        <f>IF($A2277="","",IFERROR(INDEX(계정매핑!$E$5:$E$504,MATCH($F2277&amp;"",계정매핑!$A$5:$A$504,0))&amp;"","공통비"))</f>
        <v/>
      </c>
      <c r="AF2277" s="63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45968</v>
      </c>
      <c r="E2278" s="91" t="inlineStr">
        <is>
          <t>KR</t>
        </is>
      </c>
      <c r="F2278" s="91" t="n">
        <v>62201000</v>
      </c>
      <c r="G2278" s="91" t="n">
        <v>1401</v>
      </c>
      <c r="H2278" s="92" t="n">
        <v>195000</v>
      </c>
      <c r="I2278" s="91" t="inlineStr">
        <is>
          <t>11월 통신요금 - O텔레콤</t>
        </is>
      </c>
      <c r="J2278" s="91" t="inlineStr">
        <is>
          <t>V10002</t>
        </is>
      </c>
      <c r="K2278" s="91" t="inlineStr">
        <is>
          <t>O텔레콤</t>
        </is>
      </c>
      <c r="M2278" s="9">
        <f>IF($A2278="","",VALUE($A2278&amp;"")*12+VALUE($B2278&amp;""))</f>
        <v/>
      </c>
      <c r="N2278" s="63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3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3">
        <f>IF($A2278="","",IF(COUNTIF(변동분석!$E$7:$E$506,O2278)&gt;0,"Y","N"))</f>
        <v/>
      </c>
      <c r="W2278" s="63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3">
        <f>IF($A2278="","",IFERROR(INDEX(계정매핑!$E$5:$E$504,MATCH($F2278&amp;"",계정매핑!$A$5:$A$504,0))&amp;"","공통비"))</f>
        <v/>
      </c>
      <c r="AF2278" s="63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45968</v>
      </c>
      <c r="E2279" s="91" t="inlineStr">
        <is>
          <t>KR</t>
        </is>
      </c>
      <c r="F2279" s="91" t="n">
        <v>62201000</v>
      </c>
      <c r="G2279" s="91" t="n">
        <v>1602</v>
      </c>
      <c r="H2279" s="92" t="n">
        <v>809000</v>
      </c>
      <c r="I2279" s="91" t="inlineStr">
        <is>
          <t>11월 통신요금 - P통신</t>
        </is>
      </c>
      <c r="J2279" s="91" t="inlineStr">
        <is>
          <t>V10013</t>
        </is>
      </c>
      <c r="K2279" s="91" t="inlineStr">
        <is>
          <t>P통신</t>
        </is>
      </c>
      <c r="M2279" s="9">
        <f>IF($A2279="","",VALUE($A2279&amp;"")*12+VALUE($B2279&amp;""))</f>
        <v/>
      </c>
      <c r="N2279" s="63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3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3">
        <f>IF($A2279="","",IF(COUNTIF(변동분석!$E$7:$E$506,O2279)&gt;0,"Y","N"))</f>
        <v/>
      </c>
      <c r="W2279" s="63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3">
        <f>IF($A2279="","",IFERROR(INDEX(계정매핑!$E$5:$E$504,MATCH($F2279&amp;"",계정매핑!$A$5:$A$504,0))&amp;"","공통비"))</f>
        <v/>
      </c>
      <c r="AF2279" s="63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45968</v>
      </c>
      <c r="E2280" s="91" t="inlineStr">
        <is>
          <t>KR</t>
        </is>
      </c>
      <c r="F2280" s="91" t="n">
        <v>62501000</v>
      </c>
      <c r="G2280" s="91" t="n">
        <v>1101</v>
      </c>
      <c r="H2280" s="92" t="n">
        <v>256000</v>
      </c>
      <c r="I2280" s="91" t="inlineStr">
        <is>
          <t>11월 회의 다과 - T케이터링</t>
        </is>
      </c>
      <c r="J2280" s="91" t="inlineStr">
        <is>
          <t>V10005</t>
        </is>
      </c>
      <c r="K2280" s="91" t="inlineStr">
        <is>
          <t>T케이터링</t>
        </is>
      </c>
      <c r="M2280" s="9">
        <f>IF($A2280="","",VALUE($A2280&amp;"")*12+VALUE($B2280&amp;""))</f>
        <v/>
      </c>
      <c r="N2280" s="63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3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3">
        <f>IF($A2280="","",IF(COUNTIF(변동분석!$E$7:$E$506,O2280)&gt;0,"Y","N"))</f>
        <v/>
      </c>
      <c r="W2280" s="63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3">
        <f>IF($A2280="","",IFERROR(INDEX(계정매핑!$E$5:$E$504,MATCH($F2280&amp;"",계정매핑!$A$5:$A$504,0))&amp;"","공통비"))</f>
        <v/>
      </c>
      <c r="AF2280" s="63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45968</v>
      </c>
      <c r="E2281" s="91" t="inlineStr">
        <is>
          <t>KR</t>
        </is>
      </c>
      <c r="F2281" s="91" t="n">
        <v>62601000</v>
      </c>
      <c r="G2281" s="91" t="n">
        <v>1501</v>
      </c>
      <c r="H2281" s="92" t="n">
        <v>2551000</v>
      </c>
      <c r="I2281" s="91" t="inlineStr">
        <is>
          <t>11월 업무추진 - (법인카드)</t>
        </is>
      </c>
      <c r="J2281" s="91" t="inlineStr">
        <is>
          <t>V10009</t>
        </is>
      </c>
      <c r="K2281" s="91" t="inlineStr">
        <is>
          <t>(법인카드)</t>
        </is>
      </c>
      <c r="M2281" s="9">
        <f>IF($A2281="","",VALUE($A2281&amp;"")*12+VALUE($B2281&amp;""))</f>
        <v/>
      </c>
      <c r="N2281" s="63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3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3">
        <f>IF($A2281="","",IF(COUNTIF(변동분석!$E$7:$E$506,O2281)&gt;0,"Y","N"))</f>
        <v/>
      </c>
      <c r="W2281" s="63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3">
        <f>IF($A2281="","",IFERROR(INDEX(계정매핑!$E$5:$E$504,MATCH($F2281&amp;"",계정매핑!$A$5:$A$504,0))&amp;"","공통비"))</f>
        <v/>
      </c>
      <c r="AF2281" s="63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45968</v>
      </c>
      <c r="E2282" s="91" t="inlineStr">
        <is>
          <t>KR</t>
        </is>
      </c>
      <c r="F2282" s="91" t="n">
        <v>62901000</v>
      </c>
      <c r="G2282" s="91" t="n">
        <v>1801</v>
      </c>
      <c r="H2282" s="92" t="n">
        <v>6766000</v>
      </c>
      <c r="I2282" s="91" t="inlineStr">
        <is>
          <t>11월 자문 수수료 - K회계법인</t>
        </is>
      </c>
      <c r="J2282" s="91" t="inlineStr">
        <is>
          <t>V10010</t>
        </is>
      </c>
      <c r="K2282" s="91" t="inlineStr">
        <is>
          <t>K회계법인</t>
        </is>
      </c>
      <c r="M2282" s="9">
        <f>IF($A2282="","",VALUE($A2282&amp;"")*12+VALUE($B2282&amp;""))</f>
        <v/>
      </c>
      <c r="N2282" s="63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3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3">
        <f>IF($A2282="","",IF(COUNTIF(변동분석!$E$7:$E$506,O2282)&gt;0,"Y","N"))</f>
        <v/>
      </c>
      <c r="W2282" s="63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3">
        <f>IF($A2282="","",IFERROR(INDEX(계정매핑!$E$5:$E$504,MATCH($F2282&amp;"",계정매핑!$A$5:$A$504,0))&amp;"","공통비"))</f>
        <v/>
      </c>
      <c r="AF2282" s="63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45968</v>
      </c>
      <c r="E2283" s="91" t="inlineStr">
        <is>
          <t>KR</t>
        </is>
      </c>
      <c r="F2283" s="91" t="n">
        <v>62902000</v>
      </c>
      <c r="G2283" s="91" t="n">
        <v>1201</v>
      </c>
      <c r="H2283" s="92" t="n">
        <v>2614000</v>
      </c>
      <c r="I2283" s="91" t="inlineStr">
        <is>
          <t>11월 업무 위탁 수수료 - J콜센터</t>
        </is>
      </c>
      <c r="J2283" s="91" t="inlineStr">
        <is>
          <t>V10015</t>
        </is>
      </c>
      <c r="K2283" s="91" t="inlineStr">
        <is>
          <t>J콜센터</t>
        </is>
      </c>
      <c r="M2283" s="9">
        <f>IF($A2283="","",VALUE($A2283&amp;"")*12+VALUE($B2283&amp;""))</f>
        <v/>
      </c>
      <c r="N2283" s="63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3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3">
        <f>IF($A2283="","",IF(COUNTIF(변동분석!$E$7:$E$506,O2283)&gt;0,"Y","N"))</f>
        <v/>
      </c>
      <c r="W2283" s="63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3">
        <f>IF($A2283="","",IFERROR(INDEX(계정매핑!$E$5:$E$504,MATCH($F2283&amp;"",계정매핑!$A$5:$A$504,0))&amp;"","공통비"))</f>
        <v/>
      </c>
      <c r="AF2283" s="63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45968</v>
      </c>
      <c r="E2284" s="91" t="inlineStr">
        <is>
          <t>KR</t>
        </is>
      </c>
      <c r="F2284" s="91" t="n">
        <v>62902000</v>
      </c>
      <c r="G2284" s="91" t="n">
        <v>1801</v>
      </c>
      <c r="H2284" s="92" t="n">
        <v>1763000</v>
      </c>
      <c r="I2284" s="91" t="inlineStr">
        <is>
          <t>11월 콜 위탁 수수료(건별)</t>
        </is>
      </c>
      <c r="J2284" s="91" t="inlineStr">
        <is>
          <t>V10015</t>
        </is>
      </c>
      <c r="K2284" s="91" t="inlineStr">
        <is>
          <t>J콜센터</t>
        </is>
      </c>
      <c r="M2284" s="9">
        <f>IF($A2284="","",VALUE($A2284&amp;"")*12+VALUE($B2284&amp;""))</f>
        <v/>
      </c>
      <c r="N2284" s="63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3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3">
        <f>IF($A2284="","",IF(COUNTIF(변동분석!$E$7:$E$506,O2284)&gt;0,"Y","N"))</f>
        <v/>
      </c>
      <c r="W2284" s="63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3">
        <f>IF($A2284="","",IFERROR(INDEX(계정매핑!$E$5:$E$504,MATCH($F2284&amp;"",계정매핑!$A$5:$A$504,0))&amp;"","공통비"))</f>
        <v/>
      </c>
      <c r="AF2284" s="63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45968</v>
      </c>
      <c r="E2285" s="91" t="inlineStr">
        <is>
          <t>KR</t>
        </is>
      </c>
      <c r="F2285" s="91" t="n">
        <v>63201000</v>
      </c>
      <c r="G2285" s="91" t="n">
        <v>1602</v>
      </c>
      <c r="H2285" s="92" t="n">
        <v>5597000</v>
      </c>
      <c r="I2285" s="91" t="inlineStr">
        <is>
          <t>11월 차량 유지 - D정비</t>
        </is>
      </c>
      <c r="J2285" s="91" t="inlineStr">
        <is>
          <t>V10024</t>
        </is>
      </c>
      <c r="K2285" s="91" t="inlineStr">
        <is>
          <t>D정비</t>
        </is>
      </c>
      <c r="M2285" s="9">
        <f>IF($A2285="","",VALUE($A2285&amp;"")*12+VALUE($B2285&amp;""))</f>
        <v/>
      </c>
      <c r="N2285" s="63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3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3">
        <f>IF($A2285="","",IF(COUNTIF(변동분석!$E$7:$E$506,O2285)&gt;0,"Y","N"))</f>
        <v/>
      </c>
      <c r="W2285" s="63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3">
        <f>IF($A2285="","",IFERROR(INDEX(계정매핑!$E$5:$E$504,MATCH($F2285&amp;"",계정매핑!$A$5:$A$504,0))&amp;"","공통비"))</f>
        <v/>
      </c>
      <c r="AF2285" s="63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45969</v>
      </c>
      <c r="E2286" s="91" t="inlineStr">
        <is>
          <t>KR</t>
        </is>
      </c>
      <c r="F2286" s="91" t="n">
        <v>62101000</v>
      </c>
      <c r="G2286" s="91" t="n">
        <v>1301</v>
      </c>
      <c r="H2286" s="92" t="n">
        <v>214000</v>
      </c>
      <c r="I2286" s="91" t="inlineStr">
        <is>
          <t>11월 국내출장 - (법인카드)</t>
        </is>
      </c>
      <c r="J2286" s="91" t="inlineStr">
        <is>
          <t>V10009</t>
        </is>
      </c>
      <c r="K2286" s="91" t="inlineStr">
        <is>
          <t>(법인카드)</t>
        </is>
      </c>
      <c r="M2286" s="9">
        <f>IF($A2286="","",VALUE($A2286&amp;"")*12+VALUE($B2286&amp;""))</f>
        <v/>
      </c>
      <c r="N2286" s="63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3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3">
        <f>IF($A2286="","",IF(COUNTIF(변동분석!$E$7:$E$506,O2286)&gt;0,"Y","N"))</f>
        <v/>
      </c>
      <c r="W2286" s="63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3">
        <f>IF($A2286="","",IFERROR(INDEX(계정매핑!$E$5:$E$504,MATCH($F2286&amp;"",계정매핑!$A$5:$A$504,0))&amp;"","공통비"))</f>
        <v/>
      </c>
      <c r="AF2286" s="63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45969</v>
      </c>
      <c r="E2287" s="91" t="inlineStr">
        <is>
          <t>KR</t>
        </is>
      </c>
      <c r="F2287" s="91" t="n">
        <v>62101000</v>
      </c>
      <c r="G2287" s="91" t="n">
        <v>1951</v>
      </c>
      <c r="H2287" s="92" t="n">
        <v>359000</v>
      </c>
      <c r="I2287" s="91" t="inlineStr">
        <is>
          <t>11월 국내출장 - (법인카드)</t>
        </is>
      </c>
      <c r="J2287" s="91" t="inlineStr">
        <is>
          <t>V10009</t>
        </is>
      </c>
      <c r="K2287" s="91" t="inlineStr">
        <is>
          <t>(법인카드)</t>
        </is>
      </c>
      <c r="M2287" s="9">
        <f>IF($A2287="","",VALUE($A2287&amp;"")*12+VALUE($B2287&amp;""))</f>
        <v/>
      </c>
      <c r="N2287" s="63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3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3">
        <f>IF($A2287="","",IF(COUNTIF(변동분석!$E$7:$E$506,O2287)&gt;0,"Y","N"))</f>
        <v/>
      </c>
      <c r="W2287" s="63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3">
        <f>IF($A2287="","",IFERROR(INDEX(계정매핑!$E$5:$E$504,MATCH($F2287&amp;"",계정매핑!$A$5:$A$504,0))&amp;"","공통비"))</f>
        <v/>
      </c>
      <c r="AF2287" s="63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45969</v>
      </c>
      <c r="E2288" s="91" t="inlineStr">
        <is>
          <t>KR</t>
        </is>
      </c>
      <c r="F2288" s="91" t="n">
        <v>62201000</v>
      </c>
      <c r="G2288" s="91" t="n">
        <v>1951</v>
      </c>
      <c r="H2288" s="92" t="n">
        <v>268000</v>
      </c>
      <c r="I2288" s="91" t="inlineStr">
        <is>
          <t>11월 통신요금 - O텔레콤</t>
        </is>
      </c>
      <c r="J2288" s="91" t="inlineStr">
        <is>
          <t>V10002</t>
        </is>
      </c>
      <c r="K2288" s="91" t="inlineStr">
        <is>
          <t>O텔레콤</t>
        </is>
      </c>
      <c r="M2288" s="9">
        <f>IF($A2288="","",VALUE($A2288&amp;"")*12+VALUE($B2288&amp;""))</f>
        <v/>
      </c>
      <c r="N2288" s="63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3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3">
        <f>IF($A2288="","",IF(COUNTIF(변동분석!$E$7:$E$506,O2288)&gt;0,"Y","N"))</f>
        <v/>
      </c>
      <c r="W2288" s="63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3">
        <f>IF($A2288="","",IFERROR(INDEX(계정매핑!$E$5:$E$504,MATCH($F2288&amp;"",계정매핑!$A$5:$A$504,0))&amp;"","공통비"))</f>
        <v/>
      </c>
      <c r="AF2288" s="63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45969</v>
      </c>
      <c r="E2289" s="91" t="inlineStr">
        <is>
          <t>KR</t>
        </is>
      </c>
      <c r="F2289" s="91" t="n">
        <v>62301000</v>
      </c>
      <c r="G2289" s="91" t="n">
        <v>1501</v>
      </c>
      <c r="H2289" s="92" t="n">
        <v>243000</v>
      </c>
      <c r="I2289" s="91" t="inlineStr">
        <is>
          <t>11월 소모품 구입 - R문구</t>
        </is>
      </c>
      <c r="J2289" s="91" t="inlineStr">
        <is>
          <t>V10021</t>
        </is>
      </c>
      <c r="K2289" s="91" t="inlineStr">
        <is>
          <t>R문구</t>
        </is>
      </c>
      <c r="M2289" s="9">
        <f>IF($A2289="","",VALUE($A2289&amp;"")*12+VALUE($B2289&amp;""))</f>
        <v/>
      </c>
      <c r="N2289" s="63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3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3">
        <f>IF($A2289="","",IF(COUNTIF(변동분석!$E$7:$E$506,O2289)&gt;0,"Y","N"))</f>
        <v/>
      </c>
      <c r="W2289" s="63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3">
        <f>IF($A2289="","",IFERROR(INDEX(계정매핑!$E$5:$E$504,MATCH($F2289&amp;"",계정매핑!$A$5:$A$504,0))&amp;"","공통비"))</f>
        <v/>
      </c>
      <c r="AF2289" s="63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45969</v>
      </c>
      <c r="E2290" s="91" t="inlineStr">
        <is>
          <t>KR</t>
        </is>
      </c>
      <c r="F2290" s="91" t="n">
        <v>62501000</v>
      </c>
      <c r="G2290" s="91" t="n">
        <v>1301</v>
      </c>
      <c r="H2290" s="92" t="n">
        <v>335000</v>
      </c>
      <c r="I2290" s="91" t="inlineStr">
        <is>
          <t>11월 회의 다과 - (법인카드)</t>
        </is>
      </c>
      <c r="J2290" s="91" t="inlineStr">
        <is>
          <t>V10009</t>
        </is>
      </c>
      <c r="K2290" s="91" t="inlineStr">
        <is>
          <t>(법인카드)</t>
        </is>
      </c>
      <c r="M2290" s="9">
        <f>IF($A2290="","",VALUE($A2290&amp;"")*12+VALUE($B2290&amp;""))</f>
        <v/>
      </c>
      <c r="N2290" s="63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3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3">
        <f>IF($A2290="","",IF(COUNTIF(변동분석!$E$7:$E$506,O2290)&gt;0,"Y","N"))</f>
        <v/>
      </c>
      <c r="W2290" s="63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3">
        <f>IF($A2290="","",IFERROR(INDEX(계정매핑!$E$5:$E$504,MATCH($F2290&amp;"",계정매핑!$A$5:$A$504,0))&amp;"","공통비"))</f>
        <v/>
      </c>
      <c r="AF2290" s="63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45969</v>
      </c>
      <c r="E2291" s="91" t="inlineStr">
        <is>
          <t>KR</t>
        </is>
      </c>
      <c r="F2291" s="91" t="n">
        <v>62501000</v>
      </c>
      <c r="G2291" s="91" t="n">
        <v>1401</v>
      </c>
      <c r="H2291" s="92" t="n">
        <v>113000</v>
      </c>
      <c r="I2291" s="91" t="inlineStr">
        <is>
          <t>11월 회의 다과 - (법인카드)</t>
        </is>
      </c>
      <c r="J2291" s="91" t="inlineStr">
        <is>
          <t>V10009</t>
        </is>
      </c>
      <c r="K2291" s="91" t="inlineStr">
        <is>
          <t>(법인카드)</t>
        </is>
      </c>
      <c r="M2291" s="9">
        <f>IF($A2291="","",VALUE($A2291&amp;"")*12+VALUE($B2291&amp;""))</f>
        <v/>
      </c>
      <c r="N2291" s="63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3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3">
        <f>IF($A2291="","",IF(COUNTIF(변동분석!$E$7:$E$506,O2291)&gt;0,"Y","N"))</f>
        <v/>
      </c>
      <c r="W2291" s="63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3">
        <f>IF($A2291="","",IFERROR(INDEX(계정매핑!$E$5:$E$504,MATCH($F2291&amp;"",계정매핑!$A$5:$A$504,0))&amp;"","공통비"))</f>
        <v/>
      </c>
      <c r="AF2291" s="63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45969</v>
      </c>
      <c r="E2292" s="91" t="inlineStr">
        <is>
          <t>KR</t>
        </is>
      </c>
      <c r="F2292" s="91" t="n">
        <v>62901000</v>
      </c>
      <c r="G2292" s="91" t="n">
        <v>1401</v>
      </c>
      <c r="H2292" s="92" t="n">
        <v>4824000</v>
      </c>
      <c r="I2292" s="91" t="inlineStr">
        <is>
          <t>11월 자문 수수료 - W컨설팅</t>
        </is>
      </c>
      <c r="J2292" s="91" t="inlineStr">
        <is>
          <t>V10006</t>
        </is>
      </c>
      <c r="K2292" s="91" t="inlineStr">
        <is>
          <t>W컨설팅</t>
        </is>
      </c>
      <c r="M2292" s="9">
        <f>IF($A2292="","",VALUE($A2292&amp;"")*12+VALUE($B2292&amp;""))</f>
        <v/>
      </c>
      <c r="N2292" s="63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3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3">
        <f>IF($A2292="","",IF(COUNTIF(변동분석!$E$7:$E$506,O2292)&gt;0,"Y","N"))</f>
        <v/>
      </c>
      <c r="W2292" s="63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3">
        <f>IF($A2292="","",IFERROR(INDEX(계정매핑!$E$5:$E$504,MATCH($F2292&amp;"",계정매핑!$A$5:$A$504,0))&amp;"","공통비"))</f>
        <v/>
      </c>
      <c r="AF2292" s="63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45969</v>
      </c>
      <c r="E2293" s="91" t="inlineStr">
        <is>
          <t>KR</t>
        </is>
      </c>
      <c r="F2293" s="91" t="n">
        <v>63501000</v>
      </c>
      <c r="G2293" s="91" t="n">
        <v>1901</v>
      </c>
      <c r="H2293" s="92" t="n">
        <v>332203000</v>
      </c>
      <c r="I2293" s="91" t="inlineStr">
        <is>
          <t>11월 모집수수료 - (전속설계사)</t>
        </is>
      </c>
      <c r="J2293" s="91" t="inlineStr">
        <is>
          <t>V10020</t>
        </is>
      </c>
      <c r="K2293" s="91" t="inlineStr">
        <is>
          <t>(전속설계사)</t>
        </is>
      </c>
      <c r="M2293" s="9">
        <f>IF($A2293="","",VALUE($A2293&amp;"")*12+VALUE($B2293&amp;""))</f>
        <v/>
      </c>
      <c r="N2293" s="63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3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3">
        <f>IF($A2293="","",IF(COUNTIF(변동분석!$E$7:$E$506,O2293)&gt;0,"Y","N"))</f>
        <v/>
      </c>
      <c r="W2293" s="63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3">
        <f>IF($A2293="","",IFERROR(INDEX(계정매핑!$E$5:$E$504,MATCH($F2293&amp;"",계정매핑!$A$5:$A$504,0))&amp;"","공통비"))</f>
        <v/>
      </c>
      <c r="AF2293" s="63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45970</v>
      </c>
      <c r="E2294" s="91" t="inlineStr">
        <is>
          <t>KR</t>
        </is>
      </c>
      <c r="F2294" s="91" t="n">
        <v>62101000</v>
      </c>
      <c r="G2294" s="91" t="n">
        <v>1701</v>
      </c>
      <c r="H2294" s="92" t="n">
        <v>159000</v>
      </c>
      <c r="I2294" s="91" t="inlineStr">
        <is>
          <t>11월 국내출장 - L여행사</t>
        </is>
      </c>
      <c r="J2294" s="91" t="inlineStr">
        <is>
          <t>V10017</t>
        </is>
      </c>
      <c r="K2294" s="91" t="inlineStr">
        <is>
          <t>L여행사</t>
        </is>
      </c>
      <c r="M2294" s="9">
        <f>IF($A2294="","",VALUE($A2294&amp;"")*12+VALUE($B2294&amp;""))</f>
        <v/>
      </c>
      <c r="N2294" s="63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3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3">
        <f>IF($A2294="","",IF(COUNTIF(변동분석!$E$7:$E$506,O2294)&gt;0,"Y","N"))</f>
        <v/>
      </c>
      <c r="W2294" s="63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3">
        <f>IF($A2294="","",IFERROR(INDEX(계정매핑!$E$5:$E$504,MATCH($F2294&amp;"",계정매핑!$A$5:$A$504,0))&amp;"","공통비"))</f>
        <v/>
      </c>
      <c r="AF2294" s="63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45970</v>
      </c>
      <c r="E2295" s="91" t="inlineStr">
        <is>
          <t>KR</t>
        </is>
      </c>
      <c r="F2295" s="91" t="n">
        <v>62101000</v>
      </c>
      <c r="G2295" s="91" t="n">
        <v>1701</v>
      </c>
      <c r="H2295" s="92" t="n">
        <v>137000</v>
      </c>
      <c r="I2295" s="91" t="inlineStr">
        <is>
          <t>11월 국내출장 - M항공</t>
        </is>
      </c>
      <c r="J2295" s="91" t="inlineStr">
        <is>
          <t>V10001</t>
        </is>
      </c>
      <c r="K2295" s="91" t="inlineStr">
        <is>
          <t>M항공</t>
        </is>
      </c>
      <c r="M2295" s="9">
        <f>IF($A2295="","",VALUE($A2295&amp;"")*12+VALUE($B2295&amp;""))</f>
        <v/>
      </c>
      <c r="N2295" s="63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3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3">
        <f>IF($A2295="","",IF(COUNTIF(변동분석!$E$7:$E$506,O2295)&gt;0,"Y","N"))</f>
        <v/>
      </c>
      <c r="W2295" s="63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3">
        <f>IF($A2295="","",IFERROR(INDEX(계정매핑!$E$5:$E$504,MATCH($F2295&amp;"",계정매핑!$A$5:$A$504,0))&amp;"","공통비"))</f>
        <v/>
      </c>
      <c r="AF2295" s="63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45970</v>
      </c>
      <c r="E2296" s="91" t="inlineStr">
        <is>
          <t>KR</t>
        </is>
      </c>
      <c r="F2296" s="91" t="n">
        <v>62102000</v>
      </c>
      <c r="G2296" s="91" t="n">
        <v>1601</v>
      </c>
      <c r="H2296" s="92" t="n">
        <v>433000</v>
      </c>
      <c r="I2296" s="91" t="inlineStr">
        <is>
          <t>11월 해외출장 - N호텔</t>
        </is>
      </c>
      <c r="J2296" s="91" t="inlineStr">
        <is>
          <t>V10008</t>
        </is>
      </c>
      <c r="K2296" s="91" t="inlineStr">
        <is>
          <t>N호텔</t>
        </is>
      </c>
      <c r="M2296" s="9">
        <f>IF($A2296="","",VALUE($A2296&amp;"")*12+VALUE($B2296&amp;""))</f>
        <v/>
      </c>
      <c r="N2296" s="63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3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3">
        <f>IF($A2296="","",IF(COUNTIF(변동분석!$E$7:$E$506,O2296)&gt;0,"Y","N"))</f>
        <v/>
      </c>
      <c r="W2296" s="63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3">
        <f>IF($A2296="","",IFERROR(INDEX(계정매핑!$E$5:$E$504,MATCH($F2296&amp;"",계정매핑!$A$5:$A$504,0))&amp;"","공통비"))</f>
        <v/>
      </c>
      <c r="AF2296" s="63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45970</v>
      </c>
      <c r="E2297" s="91" t="inlineStr">
        <is>
          <t>KR</t>
        </is>
      </c>
      <c r="F2297" s="91" t="n">
        <v>62201000</v>
      </c>
      <c r="G2297" s="91" t="n">
        <v>1201</v>
      </c>
      <c r="H2297" s="92" t="n">
        <v>211000</v>
      </c>
      <c r="I2297" s="91" t="inlineStr">
        <is>
          <t>11월 통신요금 - P통신</t>
        </is>
      </c>
      <c r="J2297" s="91" t="inlineStr">
        <is>
          <t>V10013</t>
        </is>
      </c>
      <c r="K2297" s="91" t="inlineStr">
        <is>
          <t>P통신</t>
        </is>
      </c>
      <c r="M2297" s="9">
        <f>IF($A2297="","",VALUE($A2297&amp;"")*12+VALUE($B2297&amp;""))</f>
        <v/>
      </c>
      <c r="N2297" s="63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3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3">
        <f>IF($A2297="","",IF(COUNTIF(변동분석!$E$7:$E$506,O2297)&gt;0,"Y","N"))</f>
        <v/>
      </c>
      <c r="W2297" s="63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3">
        <f>IF($A2297="","",IFERROR(INDEX(계정매핑!$E$5:$E$504,MATCH($F2297&amp;"",계정매핑!$A$5:$A$504,0))&amp;"","공통비"))</f>
        <v/>
      </c>
      <c r="AF2297" s="63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45970</v>
      </c>
      <c r="E2298" s="91" t="inlineStr">
        <is>
          <t>KR</t>
        </is>
      </c>
      <c r="F2298" s="91" t="n">
        <v>62201000</v>
      </c>
      <c r="G2298" s="91" t="n">
        <v>1701</v>
      </c>
      <c r="H2298" s="92" t="n">
        <v>7280000</v>
      </c>
      <c r="I2298" s="91" t="inlineStr">
        <is>
          <t>11월 통신요금 - O텔레콤</t>
        </is>
      </c>
      <c r="J2298" s="91" t="inlineStr">
        <is>
          <t>V10002</t>
        </is>
      </c>
      <c r="K2298" s="91" t="inlineStr">
        <is>
          <t>O텔레콤</t>
        </is>
      </c>
      <c r="M2298" s="9">
        <f>IF($A2298="","",VALUE($A2298&amp;"")*12+VALUE($B2298&amp;""))</f>
        <v/>
      </c>
      <c r="N2298" s="63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3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3">
        <f>IF($A2298="","",IF(COUNTIF(변동분석!$E$7:$E$506,O2298)&gt;0,"Y","N"))</f>
        <v/>
      </c>
      <c r="W2298" s="63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3">
        <f>IF($A2298="","",IFERROR(INDEX(계정매핑!$E$5:$E$504,MATCH($F2298&amp;"",계정매핑!$A$5:$A$504,0))&amp;"","공통비"))</f>
        <v/>
      </c>
      <c r="AF2298" s="63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45970</v>
      </c>
      <c r="E2299" s="91" t="inlineStr">
        <is>
          <t>KR</t>
        </is>
      </c>
      <c r="F2299" s="91" t="n">
        <v>62401000</v>
      </c>
      <c r="G2299" s="91" t="n">
        <v>1501</v>
      </c>
      <c r="H2299" s="92" t="n">
        <v>2977000</v>
      </c>
      <c r="I2299" s="91" t="inlineStr">
        <is>
          <t>11월 인쇄물 제작 - G인쇄</t>
        </is>
      </c>
      <c r="J2299" s="91" t="inlineStr">
        <is>
          <t>V10004</t>
        </is>
      </c>
      <c r="K2299" s="91" t="inlineStr">
        <is>
          <t>G인쇄</t>
        </is>
      </c>
      <c r="M2299" s="9">
        <f>IF($A2299="","",VALUE($A2299&amp;"")*12+VALUE($B2299&amp;""))</f>
        <v/>
      </c>
      <c r="N2299" s="63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3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3">
        <f>IF($A2299="","",IF(COUNTIF(변동분석!$E$7:$E$506,O2299)&gt;0,"Y","N"))</f>
        <v/>
      </c>
      <c r="W2299" s="63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3">
        <f>IF($A2299="","",IFERROR(INDEX(계정매핑!$E$5:$E$504,MATCH($F2299&amp;"",계정매핑!$A$5:$A$504,0))&amp;"","공통비"))</f>
        <v/>
      </c>
      <c r="AF2299" s="63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45970</v>
      </c>
      <c r="E2300" s="91" t="inlineStr">
        <is>
          <t>KR</t>
        </is>
      </c>
      <c r="F2300" s="91" t="n">
        <v>62501000</v>
      </c>
      <c r="G2300" s="91" t="n">
        <v>1101</v>
      </c>
      <c r="H2300" s="92" t="n">
        <v>204000</v>
      </c>
      <c r="I2300" s="91" t="inlineStr">
        <is>
          <t>11월 회의 다과 - T케이터링</t>
        </is>
      </c>
      <c r="J2300" s="91" t="inlineStr">
        <is>
          <t>V10005</t>
        </is>
      </c>
      <c r="K2300" s="91" t="inlineStr">
        <is>
          <t>T케이터링</t>
        </is>
      </c>
      <c r="M2300" s="9">
        <f>IF($A2300="","",VALUE($A2300&amp;"")*12+VALUE($B2300&amp;""))</f>
        <v/>
      </c>
      <c r="N2300" s="63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3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3">
        <f>IF($A2300="","",IF(COUNTIF(변동분석!$E$7:$E$506,O2300)&gt;0,"Y","N"))</f>
        <v/>
      </c>
      <c r="W2300" s="63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3">
        <f>IF($A2300="","",IFERROR(INDEX(계정매핑!$E$5:$E$504,MATCH($F2300&amp;"",계정매핑!$A$5:$A$504,0))&amp;"","공통비"))</f>
        <v/>
      </c>
      <c r="AF2300" s="63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45970</v>
      </c>
      <c r="E2301" s="91" t="inlineStr">
        <is>
          <t>KR</t>
        </is>
      </c>
      <c r="F2301" s="91" t="n">
        <v>62501000</v>
      </c>
      <c r="G2301" s="91" t="n">
        <v>1701</v>
      </c>
      <c r="H2301" s="92" t="n">
        <v>171000</v>
      </c>
      <c r="I2301" s="91" t="inlineStr">
        <is>
          <t>11월 회의 다과 - (법인카드)</t>
        </is>
      </c>
      <c r="J2301" s="91" t="inlineStr">
        <is>
          <t>V10009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3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3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3">
        <f>IF($A2301="","",IF(COUNTIF(변동분석!$E$7:$E$506,O2301)&gt;0,"Y","N"))</f>
        <v/>
      </c>
      <c r="W2301" s="63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3">
        <f>IF($A2301="","",IFERROR(INDEX(계정매핑!$E$5:$E$504,MATCH($F2301&amp;"",계정매핑!$A$5:$A$504,0))&amp;"","공통비"))</f>
        <v/>
      </c>
      <c r="AF2301" s="63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45970</v>
      </c>
      <c r="E2302" s="91" t="inlineStr">
        <is>
          <t>KR</t>
        </is>
      </c>
      <c r="F2302" s="91" t="n">
        <v>62801000</v>
      </c>
      <c r="G2302" s="91" t="n">
        <v>1301</v>
      </c>
      <c r="H2302" s="92" t="n">
        <v>4072000</v>
      </c>
      <c r="I2302" s="91" t="inlineStr">
        <is>
          <t>11월 사내교육 - (사내강사료)</t>
        </is>
      </c>
      <c r="J2302" s="91" t="inlineStr">
        <is>
          <t>V10023</t>
        </is>
      </c>
      <c r="K2302" s="91" t="inlineStr">
        <is>
          <t>(사내강사료)</t>
        </is>
      </c>
      <c r="M2302" s="9">
        <f>IF($A2302="","",VALUE($A2302&amp;"")*12+VALUE($B2302&amp;""))</f>
        <v/>
      </c>
      <c r="N2302" s="63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3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3">
        <f>IF($A2302="","",IF(COUNTIF(변동분석!$E$7:$E$506,O2302)&gt;0,"Y","N"))</f>
        <v/>
      </c>
      <c r="W2302" s="63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3">
        <f>IF($A2302="","",IFERROR(INDEX(계정매핑!$E$5:$E$504,MATCH($F2302&amp;"",계정매핑!$A$5:$A$504,0))&amp;"","공통비"))</f>
        <v/>
      </c>
      <c r="AF2302" s="63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45970</v>
      </c>
      <c r="E2303" s="91" t="inlineStr">
        <is>
          <t>KR</t>
        </is>
      </c>
      <c r="F2303" s="91" t="n">
        <v>62901000</v>
      </c>
      <c r="G2303" s="91" t="n">
        <v>1801</v>
      </c>
      <c r="H2303" s="92" t="n">
        <v>7793000</v>
      </c>
      <c r="I2303" s="91" t="inlineStr">
        <is>
          <t>11월 자문 수수료 - K회계법인</t>
        </is>
      </c>
      <c r="J2303" s="91" t="inlineStr">
        <is>
          <t>V10010</t>
        </is>
      </c>
      <c r="K2303" s="91" t="inlineStr">
        <is>
          <t>K회계법인</t>
        </is>
      </c>
      <c r="M2303" s="9">
        <f>IF($A2303="","",VALUE($A2303&amp;"")*12+VALUE($B2303&amp;""))</f>
        <v/>
      </c>
      <c r="N2303" s="63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3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3">
        <f>IF($A2303="","",IF(COUNTIF(변동분석!$E$7:$E$506,O2303)&gt;0,"Y","N"))</f>
        <v/>
      </c>
      <c r="W2303" s="63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3">
        <f>IF($A2303="","",IFERROR(INDEX(계정매핑!$E$5:$E$504,MATCH($F2303&amp;"",계정매핑!$A$5:$A$504,0))&amp;"","공통비"))</f>
        <v/>
      </c>
      <c r="AF2303" s="63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45970</v>
      </c>
      <c r="E2304" s="91" t="inlineStr">
        <is>
          <t>KR</t>
        </is>
      </c>
      <c r="F2304" s="91" t="n">
        <v>62902000</v>
      </c>
      <c r="G2304" s="91" t="n">
        <v>1401</v>
      </c>
      <c r="H2304" s="92" t="n">
        <v>2166000</v>
      </c>
      <c r="I2304" s="91" t="inlineStr">
        <is>
          <t>11월 업무 위탁 수수료 - X서비스</t>
        </is>
      </c>
      <c r="J2304" s="91" t="inlineStr">
        <is>
          <t>V10019</t>
        </is>
      </c>
      <c r="K2304" s="91" t="inlineStr">
        <is>
          <t>X서비스</t>
        </is>
      </c>
      <c r="M2304" s="9">
        <f>IF($A2304="","",VALUE($A2304&amp;"")*12+VALUE($B2304&amp;""))</f>
        <v/>
      </c>
      <c r="N2304" s="63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3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3">
        <f>IF($A2304="","",IF(COUNTIF(변동분석!$E$7:$E$506,O2304)&gt;0,"Y","N"))</f>
        <v/>
      </c>
      <c r="W2304" s="63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3">
        <f>IF($A2304="","",IFERROR(INDEX(계정매핑!$E$5:$E$504,MATCH($F2304&amp;"",계정매핑!$A$5:$A$504,0))&amp;"","공통비"))</f>
        <v/>
      </c>
      <c r="AF2304" s="63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45970</v>
      </c>
      <c r="E2305" s="91" t="inlineStr">
        <is>
          <t>KR</t>
        </is>
      </c>
      <c r="F2305" s="91" t="n">
        <v>63502000</v>
      </c>
      <c r="G2305" s="91" t="n">
        <v>1901</v>
      </c>
      <c r="H2305" s="92" t="n">
        <v>147812000</v>
      </c>
      <c r="I2305" s="91" t="inlineStr">
        <is>
          <t>11월 유지수수료 - (전속설계사)</t>
        </is>
      </c>
      <c r="J2305" s="91" t="inlineStr">
        <is>
          <t>V10020</t>
        </is>
      </c>
      <c r="K2305" s="91" t="inlineStr">
        <is>
          <t>(전속설계사)</t>
        </is>
      </c>
      <c r="M2305" s="9">
        <f>IF($A2305="","",VALUE($A2305&amp;"")*12+VALUE($B2305&amp;""))</f>
        <v/>
      </c>
      <c r="N2305" s="63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3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3">
        <f>IF($A2305="","",IF(COUNTIF(변동분석!$E$7:$E$506,O2305)&gt;0,"Y","N"))</f>
        <v/>
      </c>
      <c r="W2305" s="63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3">
        <f>IF($A2305="","",IFERROR(INDEX(계정매핑!$E$5:$E$504,MATCH($F2305&amp;"",계정매핑!$A$5:$A$504,0))&amp;"","공통비"))</f>
        <v/>
      </c>
      <c r="AF2305" s="63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45971</v>
      </c>
      <c r="E2306" s="91" t="inlineStr">
        <is>
          <t>KR</t>
        </is>
      </c>
      <c r="F2306" s="91" t="n">
        <v>62102000</v>
      </c>
      <c r="G2306" s="91" t="n">
        <v>1301</v>
      </c>
      <c r="H2306" s="92" t="n">
        <v>73000</v>
      </c>
      <c r="I2306" s="91" t="inlineStr">
        <is>
          <t>11월 해외출장 - M항공</t>
        </is>
      </c>
      <c r="J2306" s="91" t="inlineStr">
        <is>
          <t>V10001</t>
        </is>
      </c>
      <c r="K2306" s="91" t="inlineStr">
        <is>
          <t>M항공</t>
        </is>
      </c>
      <c r="M2306" s="9">
        <f>IF($A2306="","",VALUE($A2306&amp;"")*12+VALUE($B2306&amp;""))</f>
        <v/>
      </c>
      <c r="N2306" s="63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3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3">
        <f>IF($A2306="","",IF(COUNTIF(변동분석!$E$7:$E$506,O2306)&gt;0,"Y","N"))</f>
        <v/>
      </c>
      <c r="W2306" s="63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3">
        <f>IF($A2306="","",IFERROR(INDEX(계정매핑!$E$5:$E$504,MATCH($F2306&amp;"",계정매핑!$A$5:$A$504,0))&amp;"","공통비"))</f>
        <v/>
      </c>
      <c r="AF2306" s="63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45971</v>
      </c>
      <c r="E2307" s="91" t="inlineStr">
        <is>
          <t>KR</t>
        </is>
      </c>
      <c r="F2307" s="91" t="n">
        <v>62301000</v>
      </c>
      <c r="G2307" s="91" t="n">
        <v>1101</v>
      </c>
      <c r="H2307" s="92" t="n">
        <v>139000</v>
      </c>
      <c r="I2307" s="91" t="inlineStr">
        <is>
          <t>11월 소모품 구입 - Q오피스</t>
        </is>
      </c>
      <c r="J2307" s="91" t="inlineStr">
        <is>
          <t>V10003</t>
        </is>
      </c>
      <c r="K2307" s="91" t="inlineStr">
        <is>
          <t>Q오피스</t>
        </is>
      </c>
      <c r="M2307" s="9">
        <f>IF($A2307="","",VALUE($A2307&amp;"")*12+VALUE($B2307&amp;""))</f>
        <v/>
      </c>
      <c r="N2307" s="63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3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3">
        <f>IF($A2307="","",IF(COUNTIF(변동분석!$E$7:$E$506,O2307)&gt;0,"Y","N"))</f>
        <v/>
      </c>
      <c r="W2307" s="63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3">
        <f>IF($A2307="","",IFERROR(INDEX(계정매핑!$E$5:$E$504,MATCH($F2307&amp;"",계정매핑!$A$5:$A$504,0))&amp;"","공통비"))</f>
        <v/>
      </c>
      <c r="AF2307" s="63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45971</v>
      </c>
      <c r="E2308" s="91" t="inlineStr">
        <is>
          <t>KR</t>
        </is>
      </c>
      <c r="F2308" s="91" t="n">
        <v>62301000</v>
      </c>
      <c r="G2308" s="91" t="n">
        <v>1401</v>
      </c>
      <c r="H2308" s="92" t="n">
        <v>133000</v>
      </c>
      <c r="I2308" s="91" t="inlineStr">
        <is>
          <t>11월 소모품 구입 - Q오피스</t>
        </is>
      </c>
      <c r="J2308" s="91" t="inlineStr">
        <is>
          <t>V10003</t>
        </is>
      </c>
      <c r="K2308" s="91" t="inlineStr">
        <is>
          <t>Q오피스</t>
        </is>
      </c>
      <c r="M2308" s="9">
        <f>IF($A2308="","",VALUE($A2308&amp;"")*12+VALUE($B2308&amp;""))</f>
        <v/>
      </c>
      <c r="N2308" s="63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3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3">
        <f>IF($A2308="","",IF(COUNTIF(변동분석!$E$7:$E$506,O2308)&gt;0,"Y","N"))</f>
        <v/>
      </c>
      <c r="W2308" s="63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3">
        <f>IF($A2308="","",IFERROR(INDEX(계정매핑!$E$5:$E$504,MATCH($F2308&amp;"",계정매핑!$A$5:$A$504,0))&amp;"","공통비"))</f>
        <v/>
      </c>
      <c r="AF2308" s="63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45971</v>
      </c>
      <c r="E2309" s="91" t="inlineStr">
        <is>
          <t>KR</t>
        </is>
      </c>
      <c r="F2309" s="91" t="n">
        <v>62901000</v>
      </c>
      <c r="G2309" s="91" t="n">
        <v>1101</v>
      </c>
      <c r="H2309" s="92" t="n">
        <v>4591000</v>
      </c>
      <c r="I2309" s="91" t="inlineStr">
        <is>
          <t>11월 자문 수수료 - K회계법인</t>
        </is>
      </c>
      <c r="J2309" s="91" t="inlineStr">
        <is>
          <t>V10010</t>
        </is>
      </c>
      <c r="K2309" s="91" t="inlineStr">
        <is>
          <t>K회계법인</t>
        </is>
      </c>
      <c r="M2309" s="9">
        <f>IF($A2309="","",VALUE($A2309&amp;"")*12+VALUE($B2309&amp;""))</f>
        <v/>
      </c>
      <c r="N2309" s="63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3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3">
        <f>IF($A2309="","",IF(COUNTIF(변동분석!$E$7:$E$506,O2309)&gt;0,"Y","N"))</f>
        <v/>
      </c>
      <c r="W2309" s="63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3">
        <f>IF($A2309="","",IFERROR(INDEX(계정매핑!$E$5:$E$504,MATCH($F2309&amp;"",계정매핑!$A$5:$A$504,0))&amp;"","공통비"))</f>
        <v/>
      </c>
      <c r="AF2309" s="63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45971</v>
      </c>
      <c r="E2310" s="91" t="inlineStr">
        <is>
          <t>KR</t>
        </is>
      </c>
      <c r="F2310" s="91" t="n">
        <v>62902000</v>
      </c>
      <c r="G2310" s="91" t="n">
        <v>1801</v>
      </c>
      <c r="H2310" s="92" t="n">
        <v>3000000</v>
      </c>
      <c r="I2310" s="91" t="inlineStr">
        <is>
          <t>11월 업무 위탁 수수료 - X서비스</t>
        </is>
      </c>
      <c r="J2310" s="91" t="inlineStr">
        <is>
          <t>V10019</t>
        </is>
      </c>
      <c r="K2310" s="91" t="inlineStr">
        <is>
          <t>X서비스</t>
        </is>
      </c>
      <c r="M2310" s="9">
        <f>IF($A2310="","",VALUE($A2310&amp;"")*12+VALUE($B2310&amp;""))</f>
        <v/>
      </c>
      <c r="N2310" s="63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3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3">
        <f>IF($A2310="","",IF(COUNTIF(변동분석!$E$7:$E$506,O2310)&gt;0,"Y","N"))</f>
        <v/>
      </c>
      <c r="W2310" s="63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3">
        <f>IF($A2310="","",IFERROR(INDEX(계정매핑!$E$5:$E$504,MATCH($F2310&amp;"",계정매핑!$A$5:$A$504,0))&amp;"","공통비"))</f>
        <v/>
      </c>
      <c r="AF2310" s="63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45971</v>
      </c>
      <c r="E2311" s="91" t="inlineStr">
        <is>
          <t>KR</t>
        </is>
      </c>
      <c r="F2311" s="91" t="n">
        <v>62902000</v>
      </c>
      <c r="G2311" s="91" t="n">
        <v>1951</v>
      </c>
      <c r="H2311" s="92" t="n">
        <v>4354000</v>
      </c>
      <c r="I2311" s="91" t="inlineStr">
        <is>
          <t>11월 업무 위탁 수수료 - J콜센터</t>
        </is>
      </c>
      <c r="J2311" s="91" t="inlineStr">
        <is>
          <t>V10015</t>
        </is>
      </c>
      <c r="K2311" s="91" t="inlineStr">
        <is>
          <t>J콜센터</t>
        </is>
      </c>
      <c r="M2311" s="9">
        <f>IF($A2311="","",VALUE($A2311&amp;"")*12+VALUE($B2311&amp;""))</f>
        <v/>
      </c>
      <c r="N2311" s="63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3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3">
        <f>IF($A2311="","",IF(COUNTIF(변동분석!$E$7:$E$506,O2311)&gt;0,"Y","N"))</f>
        <v/>
      </c>
      <c r="W2311" s="63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3">
        <f>IF($A2311="","",IFERROR(INDEX(계정매핑!$E$5:$E$504,MATCH($F2311&amp;"",계정매핑!$A$5:$A$504,0))&amp;"","공통비"))</f>
        <v/>
      </c>
      <c r="AF2311" s="63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45972</v>
      </c>
      <c r="E2312" s="91" t="inlineStr">
        <is>
          <t>KR</t>
        </is>
      </c>
      <c r="F2312" s="91" t="n">
        <v>62101000</v>
      </c>
      <c r="G2312" s="91" t="n">
        <v>1201</v>
      </c>
      <c r="H2312" s="92" t="n">
        <v>188000</v>
      </c>
      <c r="I2312" s="91" t="inlineStr">
        <is>
          <t>11월 국내출장 - (법인카드)</t>
        </is>
      </c>
      <c r="J2312" s="91" t="inlineStr">
        <is>
          <t>V10009</t>
        </is>
      </c>
      <c r="K2312" s="91" t="inlineStr">
        <is>
          <t>(법인카드)</t>
        </is>
      </c>
      <c r="M2312" s="9">
        <f>IF($A2312="","",VALUE($A2312&amp;"")*12+VALUE($B2312&amp;""))</f>
        <v/>
      </c>
      <c r="N2312" s="63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3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3">
        <f>IF($A2312="","",IF(COUNTIF(변동분석!$E$7:$E$506,O2312)&gt;0,"Y","N"))</f>
        <v/>
      </c>
      <c r="W2312" s="63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3">
        <f>IF($A2312="","",IFERROR(INDEX(계정매핑!$E$5:$E$504,MATCH($F2312&amp;"",계정매핑!$A$5:$A$504,0))&amp;"","공통비"))</f>
        <v/>
      </c>
      <c r="AF2312" s="63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45972</v>
      </c>
      <c r="E2313" s="91" t="inlineStr">
        <is>
          <t>KR</t>
        </is>
      </c>
      <c r="F2313" s="91" t="n">
        <v>62102000</v>
      </c>
      <c r="G2313" s="91" t="n">
        <v>1201</v>
      </c>
      <c r="H2313" s="92" t="n">
        <v>32000</v>
      </c>
      <c r="I2313" s="91" t="inlineStr">
        <is>
          <t>11월 해외출장 - N호텔</t>
        </is>
      </c>
      <c r="J2313" s="91" t="inlineStr">
        <is>
          <t>V10008</t>
        </is>
      </c>
      <c r="K2313" s="91" t="inlineStr">
        <is>
          <t>N호텔</t>
        </is>
      </c>
      <c r="M2313" s="9">
        <f>IF($A2313="","",VALUE($A2313&amp;"")*12+VALUE($B2313&amp;""))</f>
        <v/>
      </c>
      <c r="N2313" s="63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3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3">
        <f>IF($A2313="","",IF(COUNTIF(변동분석!$E$7:$E$506,O2313)&gt;0,"Y","N"))</f>
        <v/>
      </c>
      <c r="W2313" s="63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3">
        <f>IF($A2313="","",IFERROR(INDEX(계정매핑!$E$5:$E$504,MATCH($F2313&amp;"",계정매핑!$A$5:$A$504,0))&amp;"","공통비"))</f>
        <v/>
      </c>
      <c r="AF2313" s="63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45972</v>
      </c>
      <c r="E2314" s="91" t="inlineStr">
        <is>
          <t>KR</t>
        </is>
      </c>
      <c r="F2314" s="91" t="n">
        <v>62301000</v>
      </c>
      <c r="G2314" s="91" t="n">
        <v>1701</v>
      </c>
      <c r="H2314" s="92" t="n">
        <v>285000</v>
      </c>
      <c r="I2314" s="91" t="inlineStr">
        <is>
          <t>11월 소모품 구입 - R문구</t>
        </is>
      </c>
      <c r="J2314" s="91" t="inlineStr">
        <is>
          <t>V10021</t>
        </is>
      </c>
      <c r="K2314" s="91" t="inlineStr">
        <is>
          <t>R문구</t>
        </is>
      </c>
      <c r="M2314" s="9">
        <f>IF($A2314="","",VALUE($A2314&amp;"")*12+VALUE($B2314&amp;""))</f>
        <v/>
      </c>
      <c r="N2314" s="63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3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3">
        <f>IF($A2314="","",IF(COUNTIF(변동분석!$E$7:$E$506,O2314)&gt;0,"Y","N"))</f>
        <v/>
      </c>
      <c r="W2314" s="63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3">
        <f>IF($A2314="","",IFERROR(INDEX(계정매핑!$E$5:$E$504,MATCH($F2314&amp;"",계정매핑!$A$5:$A$504,0))&amp;"","공통비"))</f>
        <v/>
      </c>
      <c r="AF2314" s="63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45972</v>
      </c>
      <c r="E2315" s="91" t="inlineStr">
        <is>
          <t>KR</t>
        </is>
      </c>
      <c r="F2315" s="91" t="n">
        <v>62401000</v>
      </c>
      <c r="G2315" s="91" t="n">
        <v>1501</v>
      </c>
      <c r="H2315" s="92" t="n">
        <v>1492000</v>
      </c>
      <c r="I2315" s="91" t="inlineStr">
        <is>
          <t>11월 인쇄물 제작 - G인쇄</t>
        </is>
      </c>
      <c r="J2315" s="91" t="inlineStr">
        <is>
          <t>V10004</t>
        </is>
      </c>
      <c r="K2315" s="91" t="inlineStr">
        <is>
          <t>G인쇄</t>
        </is>
      </c>
      <c r="M2315" s="9">
        <f>IF($A2315="","",VALUE($A2315&amp;"")*12+VALUE($B2315&amp;""))</f>
        <v/>
      </c>
      <c r="N2315" s="63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3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3">
        <f>IF($A2315="","",IF(COUNTIF(변동분석!$E$7:$E$506,O2315)&gt;0,"Y","N"))</f>
        <v/>
      </c>
      <c r="W2315" s="63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3">
        <f>IF($A2315="","",IFERROR(INDEX(계정매핑!$E$5:$E$504,MATCH($F2315&amp;"",계정매핑!$A$5:$A$504,0))&amp;"","공통비"))</f>
        <v/>
      </c>
      <c r="AF2315" s="63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45972</v>
      </c>
      <c r="E2316" s="91" t="inlineStr">
        <is>
          <t>KR</t>
        </is>
      </c>
      <c r="F2316" s="91" t="n">
        <v>62501000</v>
      </c>
      <c r="G2316" s="91" t="n">
        <v>1501</v>
      </c>
      <c r="H2316" s="92" t="n">
        <v>238000</v>
      </c>
      <c r="I2316" s="91" t="inlineStr">
        <is>
          <t>11월 회의 다과 - (법인카드)</t>
        </is>
      </c>
      <c r="J2316" s="91" t="inlineStr">
        <is>
          <t>V10009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3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3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3">
        <f>IF($A2316="","",IF(COUNTIF(변동분석!$E$7:$E$506,O2316)&gt;0,"Y","N"))</f>
        <v/>
      </c>
      <c r="W2316" s="63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3">
        <f>IF($A2316="","",IFERROR(INDEX(계정매핑!$E$5:$E$504,MATCH($F2316&amp;"",계정매핑!$A$5:$A$504,0))&amp;"","공통비"))</f>
        <v/>
      </c>
      <c r="AF2316" s="63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45972</v>
      </c>
      <c r="E2317" s="91" t="inlineStr">
        <is>
          <t>KR</t>
        </is>
      </c>
      <c r="F2317" s="91" t="n">
        <v>62501000</v>
      </c>
      <c r="G2317" s="91" t="n">
        <v>1502</v>
      </c>
      <c r="H2317" s="92" t="n">
        <v>421000</v>
      </c>
      <c r="I2317" s="91" t="inlineStr">
        <is>
          <t>11월 회의 다과 - T케이터링</t>
        </is>
      </c>
      <c r="J2317" s="91" t="inlineStr">
        <is>
          <t>V10005</t>
        </is>
      </c>
      <c r="K2317" s="91" t="inlineStr">
        <is>
          <t>T케이터링</t>
        </is>
      </c>
      <c r="M2317" s="9">
        <f>IF($A2317="","",VALUE($A2317&amp;"")*12+VALUE($B2317&amp;""))</f>
        <v/>
      </c>
      <c r="N2317" s="63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3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3">
        <f>IF($A2317="","",IF(COUNTIF(변동분석!$E$7:$E$506,O2317)&gt;0,"Y","N"))</f>
        <v/>
      </c>
      <c r="W2317" s="63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3">
        <f>IF($A2317="","",IFERROR(INDEX(계정매핑!$E$5:$E$504,MATCH($F2317&amp;"",계정매핑!$A$5:$A$504,0))&amp;"","공통비"))</f>
        <v/>
      </c>
      <c r="AF2317" s="63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45973</v>
      </c>
      <c r="E2318" s="91" t="inlineStr">
        <is>
          <t>KR</t>
        </is>
      </c>
      <c r="F2318" s="91" t="n">
        <v>62101000</v>
      </c>
      <c r="G2318" s="91" t="n">
        <v>1101</v>
      </c>
      <c r="H2318" s="92" t="n">
        <v>345000</v>
      </c>
      <c r="I2318" s="91" t="inlineStr">
        <is>
          <t>11월 국내출장 - M항공</t>
        </is>
      </c>
      <c r="J2318" s="91" t="inlineStr">
        <is>
          <t>V10001</t>
        </is>
      </c>
      <c r="K2318" s="91" t="inlineStr">
        <is>
          <t>M항공</t>
        </is>
      </c>
      <c r="M2318" s="9">
        <f>IF($A2318="","",VALUE($A2318&amp;"")*12+VALUE($B2318&amp;""))</f>
        <v/>
      </c>
      <c r="N2318" s="63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3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3">
        <f>IF($A2318="","",IF(COUNTIF(변동분석!$E$7:$E$506,O2318)&gt;0,"Y","N"))</f>
        <v/>
      </c>
      <c r="W2318" s="63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3">
        <f>IF($A2318="","",IFERROR(INDEX(계정매핑!$E$5:$E$504,MATCH($F2318&amp;"",계정매핑!$A$5:$A$504,0))&amp;"","공통비"))</f>
        <v/>
      </c>
      <c r="AF2318" s="63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45973</v>
      </c>
      <c r="E2319" s="91" t="inlineStr">
        <is>
          <t>KR</t>
        </is>
      </c>
      <c r="F2319" s="91" t="n">
        <v>62101000</v>
      </c>
      <c r="G2319" s="91" t="n">
        <v>1701</v>
      </c>
      <c r="H2319" s="92" t="n">
        <v>144000</v>
      </c>
      <c r="I2319" s="91" t="inlineStr">
        <is>
          <t>11월 국내출장 - M항공</t>
        </is>
      </c>
      <c r="J2319" s="91" t="inlineStr">
        <is>
          <t>V10001</t>
        </is>
      </c>
      <c r="K2319" s="91" t="inlineStr">
        <is>
          <t>M항공</t>
        </is>
      </c>
      <c r="M2319" s="9">
        <f>IF($A2319="","",VALUE($A2319&amp;"")*12+VALUE($B2319&amp;""))</f>
        <v/>
      </c>
      <c r="N2319" s="63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3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3">
        <f>IF($A2319="","",IF(COUNTIF(변동분석!$E$7:$E$506,O2319)&gt;0,"Y","N"))</f>
        <v/>
      </c>
      <c r="W2319" s="63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3">
        <f>IF($A2319="","",IFERROR(INDEX(계정매핑!$E$5:$E$504,MATCH($F2319&amp;"",계정매핑!$A$5:$A$504,0))&amp;"","공통비"))</f>
        <v/>
      </c>
      <c r="AF2319" s="63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45973</v>
      </c>
      <c r="E2320" s="91" t="inlineStr">
        <is>
          <t>KR</t>
        </is>
      </c>
      <c r="F2320" s="91" t="n">
        <v>62102000</v>
      </c>
      <c r="G2320" s="91" t="n">
        <v>1951</v>
      </c>
      <c r="H2320" s="92" t="n">
        <v>88000</v>
      </c>
      <c r="I2320" s="91" t="inlineStr">
        <is>
          <t>11월 해외출장 - M항공</t>
        </is>
      </c>
      <c r="J2320" s="91" t="inlineStr">
        <is>
          <t>V10001</t>
        </is>
      </c>
      <c r="K2320" s="91" t="inlineStr">
        <is>
          <t>M항공</t>
        </is>
      </c>
      <c r="M2320" s="9">
        <f>IF($A2320="","",VALUE($A2320&amp;"")*12+VALUE($B2320&amp;""))</f>
        <v/>
      </c>
      <c r="N2320" s="63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3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3">
        <f>IF($A2320="","",IF(COUNTIF(변동분석!$E$7:$E$506,O2320)&gt;0,"Y","N"))</f>
        <v/>
      </c>
      <c r="W2320" s="63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3">
        <f>IF($A2320="","",IFERROR(INDEX(계정매핑!$E$5:$E$504,MATCH($F2320&amp;"",계정매핑!$A$5:$A$504,0))&amp;"","공통비"))</f>
        <v/>
      </c>
      <c r="AF2320" s="63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45973</v>
      </c>
      <c r="E2321" s="91" t="inlineStr">
        <is>
          <t>KR</t>
        </is>
      </c>
      <c r="F2321" s="91" t="n">
        <v>62201000</v>
      </c>
      <c r="G2321" s="91" t="n">
        <v>1101</v>
      </c>
      <c r="H2321" s="92" t="n">
        <v>183000</v>
      </c>
      <c r="I2321" s="91" t="inlineStr">
        <is>
          <t>11월 통신요금 - O텔레콤</t>
        </is>
      </c>
      <c r="J2321" s="91" t="inlineStr">
        <is>
          <t>V10002</t>
        </is>
      </c>
      <c r="K2321" s="91" t="inlineStr">
        <is>
          <t>O텔레콤</t>
        </is>
      </c>
      <c r="M2321" s="9">
        <f>IF($A2321="","",VALUE($A2321&amp;"")*12+VALUE($B2321&amp;""))</f>
        <v/>
      </c>
      <c r="N2321" s="63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3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3">
        <f>IF($A2321="","",IF(COUNTIF(변동분석!$E$7:$E$506,O2321)&gt;0,"Y","N"))</f>
        <v/>
      </c>
      <c r="W2321" s="63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3">
        <f>IF($A2321="","",IFERROR(INDEX(계정매핑!$E$5:$E$504,MATCH($F2321&amp;"",계정매핑!$A$5:$A$504,0))&amp;"","공통비"))</f>
        <v/>
      </c>
      <c r="AF2321" s="63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45973</v>
      </c>
      <c r="E2322" s="91" t="inlineStr">
        <is>
          <t>KR</t>
        </is>
      </c>
      <c r="F2322" s="91" t="n">
        <v>62201000</v>
      </c>
      <c r="G2322" s="91" t="n">
        <v>1501</v>
      </c>
      <c r="H2322" s="92" t="n">
        <v>143000</v>
      </c>
      <c r="I2322" s="91" t="inlineStr">
        <is>
          <t>11월 통신요금 - O텔레콤</t>
        </is>
      </c>
      <c r="J2322" s="91" t="inlineStr">
        <is>
          <t>V10002</t>
        </is>
      </c>
      <c r="K2322" s="91" t="inlineStr">
        <is>
          <t>O텔레콤</t>
        </is>
      </c>
      <c r="M2322" s="9">
        <f>IF($A2322="","",VALUE($A2322&amp;"")*12+VALUE($B2322&amp;""))</f>
        <v/>
      </c>
      <c r="N2322" s="63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3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3">
        <f>IF($A2322="","",IF(COUNTIF(변동분석!$E$7:$E$506,O2322)&gt;0,"Y","N"))</f>
        <v/>
      </c>
      <c r="W2322" s="63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3">
        <f>IF($A2322="","",IFERROR(INDEX(계정매핑!$E$5:$E$504,MATCH($F2322&amp;"",계정매핑!$A$5:$A$504,0))&amp;"","공통비"))</f>
        <v/>
      </c>
      <c r="AF2322" s="63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45973</v>
      </c>
      <c r="E2323" s="91" t="inlineStr">
        <is>
          <t>KR</t>
        </is>
      </c>
      <c r="F2323" s="91" t="n">
        <v>62201000</v>
      </c>
      <c r="G2323" s="91" t="n">
        <v>1701</v>
      </c>
      <c r="H2323" s="92" t="n">
        <v>6630000</v>
      </c>
      <c r="I2323" s="91" t="inlineStr">
        <is>
          <t>11월 통신요금 - P통신</t>
        </is>
      </c>
      <c r="J2323" s="91" t="inlineStr">
        <is>
          <t>V10013</t>
        </is>
      </c>
      <c r="K2323" s="91" t="inlineStr">
        <is>
          <t>P통신</t>
        </is>
      </c>
      <c r="M2323" s="9">
        <f>IF($A2323="","",VALUE($A2323&amp;"")*12+VALUE($B2323&amp;""))</f>
        <v/>
      </c>
      <c r="N2323" s="63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3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3">
        <f>IF($A2323="","",IF(COUNTIF(변동분석!$E$7:$E$506,O2323)&gt;0,"Y","N"))</f>
        <v/>
      </c>
      <c r="W2323" s="63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3">
        <f>IF($A2323="","",IFERROR(INDEX(계정매핑!$E$5:$E$504,MATCH($F2323&amp;"",계정매핑!$A$5:$A$504,0))&amp;"","공통비"))</f>
        <v/>
      </c>
      <c r="AF2323" s="63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45973</v>
      </c>
      <c r="E2324" s="91" t="inlineStr">
        <is>
          <t>KR</t>
        </is>
      </c>
      <c r="F2324" s="91" t="n">
        <v>62301000</v>
      </c>
      <c r="G2324" s="91" t="n">
        <v>1101</v>
      </c>
      <c r="H2324" s="92" t="n">
        <v>147000</v>
      </c>
      <c r="I2324" s="91" t="inlineStr">
        <is>
          <t>11월 소모품 구입 - Q오피스</t>
        </is>
      </c>
      <c r="J2324" s="91" t="inlineStr">
        <is>
          <t>V10003</t>
        </is>
      </c>
      <c r="K2324" s="91" t="inlineStr">
        <is>
          <t>Q오피스</t>
        </is>
      </c>
      <c r="M2324" s="9">
        <f>IF($A2324="","",VALUE($A2324&amp;"")*12+VALUE($B2324&amp;""))</f>
        <v/>
      </c>
      <c r="N2324" s="63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3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3">
        <f>IF($A2324="","",IF(COUNTIF(변동분석!$E$7:$E$506,O2324)&gt;0,"Y","N"))</f>
        <v/>
      </c>
      <c r="W2324" s="63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3">
        <f>IF($A2324="","",IFERROR(INDEX(계정매핑!$E$5:$E$504,MATCH($F2324&amp;"",계정매핑!$A$5:$A$504,0))&amp;"","공통비"))</f>
        <v/>
      </c>
      <c r="AF2324" s="63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45973</v>
      </c>
      <c r="E2325" s="91" t="inlineStr">
        <is>
          <t>KR</t>
        </is>
      </c>
      <c r="F2325" s="91" t="n">
        <v>62902000</v>
      </c>
      <c r="G2325" s="91" t="n">
        <v>1101</v>
      </c>
      <c r="H2325" s="92" t="n">
        <v>1925000</v>
      </c>
      <c r="I2325" s="91" t="inlineStr">
        <is>
          <t>11월 업무 위탁 수수료 - X서비스</t>
        </is>
      </c>
      <c r="J2325" s="91" t="inlineStr">
        <is>
          <t>V10019</t>
        </is>
      </c>
      <c r="K2325" s="91" t="inlineStr">
        <is>
          <t>X서비스</t>
        </is>
      </c>
      <c r="M2325" s="9">
        <f>IF($A2325="","",VALUE($A2325&amp;"")*12+VALUE($B2325&amp;""))</f>
        <v/>
      </c>
      <c r="N2325" s="63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3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3">
        <f>IF($A2325="","",IF(COUNTIF(변동분석!$E$7:$E$506,O2325)&gt;0,"Y","N"))</f>
        <v/>
      </c>
      <c r="W2325" s="63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3">
        <f>IF($A2325="","",IFERROR(INDEX(계정매핑!$E$5:$E$504,MATCH($F2325&amp;"",계정매핑!$A$5:$A$504,0))&amp;"","공통비"))</f>
        <v/>
      </c>
      <c r="AF2325" s="63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45974</v>
      </c>
      <c r="E2326" s="91" t="inlineStr">
        <is>
          <t>KR</t>
        </is>
      </c>
      <c r="F2326" s="91" t="n">
        <v>62101000</v>
      </c>
      <c r="G2326" s="91" t="n">
        <v>1201</v>
      </c>
      <c r="H2326" s="92" t="n">
        <v>198000</v>
      </c>
      <c r="I2326" s="91" t="inlineStr">
        <is>
          <t>11월 국내출장 - M항공</t>
        </is>
      </c>
      <c r="J2326" s="91" t="inlineStr">
        <is>
          <t>V10001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3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3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3">
        <f>IF($A2326="","",IF(COUNTIF(변동분석!$E$7:$E$506,O2326)&gt;0,"Y","N"))</f>
        <v/>
      </c>
      <c r="W2326" s="63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3">
        <f>IF($A2326="","",IFERROR(INDEX(계정매핑!$E$5:$E$504,MATCH($F2326&amp;"",계정매핑!$A$5:$A$504,0))&amp;"","공통비"))</f>
        <v/>
      </c>
      <c r="AF2326" s="63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45974</v>
      </c>
      <c r="E2327" s="91" t="inlineStr">
        <is>
          <t>KR</t>
        </is>
      </c>
      <c r="F2327" s="91" t="n">
        <v>62101000</v>
      </c>
      <c r="G2327" s="91" t="n">
        <v>1701</v>
      </c>
      <c r="H2327" s="92" t="n">
        <v>236000</v>
      </c>
      <c r="I2327" s="91" t="inlineStr">
        <is>
          <t>11월 국내출장 - L여행사</t>
        </is>
      </c>
      <c r="J2327" s="91" t="inlineStr">
        <is>
          <t>V10017</t>
        </is>
      </c>
      <c r="K2327" s="91" t="inlineStr">
        <is>
          <t>L여행사</t>
        </is>
      </c>
      <c r="M2327" s="9">
        <f>IF($A2327="","",VALUE($A2327&amp;"")*12+VALUE($B2327&amp;""))</f>
        <v/>
      </c>
      <c r="N2327" s="63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3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3">
        <f>IF($A2327="","",IF(COUNTIF(변동분석!$E$7:$E$506,O2327)&gt;0,"Y","N"))</f>
        <v/>
      </c>
      <c r="W2327" s="63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3">
        <f>IF($A2327="","",IFERROR(INDEX(계정매핑!$E$5:$E$504,MATCH($F2327&amp;"",계정매핑!$A$5:$A$504,0))&amp;"","공통비"))</f>
        <v/>
      </c>
      <c r="AF2327" s="63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45974</v>
      </c>
      <c r="E2328" s="91" t="inlineStr">
        <is>
          <t>KR</t>
        </is>
      </c>
      <c r="F2328" s="91" t="n">
        <v>62101000</v>
      </c>
      <c r="G2328" s="91" t="n">
        <v>1801</v>
      </c>
      <c r="H2328" s="92" t="n">
        <v>154000</v>
      </c>
      <c r="I2328" s="91" t="inlineStr">
        <is>
          <t>11월 국내출장 - L여행사</t>
        </is>
      </c>
      <c r="J2328" s="91" t="inlineStr">
        <is>
          <t>V10017</t>
        </is>
      </c>
      <c r="K2328" s="91" t="inlineStr">
        <is>
          <t>L여행사</t>
        </is>
      </c>
      <c r="M2328" s="9">
        <f>IF($A2328="","",VALUE($A2328&amp;"")*12+VALUE($B2328&amp;""))</f>
        <v/>
      </c>
      <c r="N2328" s="63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3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3">
        <f>IF($A2328="","",IF(COUNTIF(변동분석!$E$7:$E$506,O2328)&gt;0,"Y","N"))</f>
        <v/>
      </c>
      <c r="W2328" s="63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3">
        <f>IF($A2328="","",IFERROR(INDEX(계정매핑!$E$5:$E$504,MATCH($F2328&amp;"",계정매핑!$A$5:$A$504,0))&amp;"","공통비"))</f>
        <v/>
      </c>
      <c r="AF2328" s="63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45974</v>
      </c>
      <c r="E2329" s="91" t="inlineStr">
        <is>
          <t>KR</t>
        </is>
      </c>
      <c r="F2329" s="91" t="n">
        <v>62101000</v>
      </c>
      <c r="G2329" s="91" t="n">
        <v>1801</v>
      </c>
      <c r="H2329" s="92" t="n">
        <v>117000</v>
      </c>
      <c r="I2329" s="91" t="inlineStr">
        <is>
          <t>11월 국내출장 - M항공</t>
        </is>
      </c>
      <c r="J2329" s="91" t="inlineStr">
        <is>
          <t>V10001</t>
        </is>
      </c>
      <c r="K2329" s="91" t="inlineStr">
        <is>
          <t>M항공</t>
        </is>
      </c>
      <c r="M2329" s="9">
        <f>IF($A2329="","",VALUE($A2329&amp;"")*12+VALUE($B2329&amp;""))</f>
        <v/>
      </c>
      <c r="N2329" s="63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3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3">
        <f>IF($A2329="","",IF(COUNTIF(변동분석!$E$7:$E$506,O2329)&gt;0,"Y","N"))</f>
        <v/>
      </c>
      <c r="W2329" s="63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3">
        <f>IF($A2329="","",IFERROR(INDEX(계정매핑!$E$5:$E$504,MATCH($F2329&amp;"",계정매핑!$A$5:$A$504,0))&amp;"","공통비"))</f>
        <v/>
      </c>
      <c r="AF2329" s="63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45974</v>
      </c>
      <c r="E2330" s="91" t="inlineStr">
        <is>
          <t>KR</t>
        </is>
      </c>
      <c r="F2330" s="91" t="n">
        <v>62201000</v>
      </c>
      <c r="G2330" s="91" t="n">
        <v>1101</v>
      </c>
      <c r="H2330" s="92" t="n">
        <v>204000</v>
      </c>
      <c r="I2330" s="91" t="inlineStr">
        <is>
          <t>11월 통신요금 - P통신</t>
        </is>
      </c>
      <c r="J2330" s="91" t="inlineStr">
        <is>
          <t>V10013</t>
        </is>
      </c>
      <c r="K2330" s="91" t="inlineStr">
        <is>
          <t>P통신</t>
        </is>
      </c>
      <c r="M2330" s="9">
        <f>IF($A2330="","",VALUE($A2330&amp;"")*12+VALUE($B2330&amp;""))</f>
        <v/>
      </c>
      <c r="N2330" s="63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3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3">
        <f>IF($A2330="","",IF(COUNTIF(변동분석!$E$7:$E$506,O2330)&gt;0,"Y","N"))</f>
        <v/>
      </c>
      <c r="W2330" s="63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3">
        <f>IF($A2330="","",IFERROR(INDEX(계정매핑!$E$5:$E$504,MATCH($F2330&amp;"",계정매핑!$A$5:$A$504,0))&amp;"","공통비"))</f>
        <v/>
      </c>
      <c r="AF2330" s="63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45974</v>
      </c>
      <c r="E2331" s="91" t="inlineStr">
        <is>
          <t>KR</t>
        </is>
      </c>
      <c r="F2331" s="91" t="n">
        <v>62301000</v>
      </c>
      <c r="G2331" s="91" t="n">
        <v>1401</v>
      </c>
      <c r="H2331" s="92" t="n">
        <v>154000</v>
      </c>
      <c r="I2331" s="91" t="inlineStr">
        <is>
          <t>11월 소모품 구입 - R문구</t>
        </is>
      </c>
      <c r="J2331" s="91" t="inlineStr">
        <is>
          <t>V10021</t>
        </is>
      </c>
      <c r="K2331" s="91" t="inlineStr">
        <is>
          <t>R문구</t>
        </is>
      </c>
      <c r="M2331" s="9">
        <f>IF($A2331="","",VALUE($A2331&amp;"")*12+VALUE($B2331&amp;""))</f>
        <v/>
      </c>
      <c r="N2331" s="63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3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3">
        <f>IF($A2331="","",IF(COUNTIF(변동분석!$E$7:$E$506,O2331)&gt;0,"Y","N"))</f>
        <v/>
      </c>
      <c r="W2331" s="63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3">
        <f>IF($A2331="","",IFERROR(INDEX(계정매핑!$E$5:$E$504,MATCH($F2331&amp;"",계정매핑!$A$5:$A$504,0))&amp;"","공통비"))</f>
        <v/>
      </c>
      <c r="AF2331" s="63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45974</v>
      </c>
      <c r="E2332" s="91" t="inlineStr">
        <is>
          <t>KR</t>
        </is>
      </c>
      <c r="F2332" s="91" t="n">
        <v>62902000</v>
      </c>
      <c r="G2332" s="91" t="n">
        <v>1101</v>
      </c>
      <c r="H2332" s="92" t="n">
        <v>3302000</v>
      </c>
      <c r="I2332" s="91" t="inlineStr">
        <is>
          <t>11월 업무 위탁 수수료 - J콜센터</t>
        </is>
      </c>
      <c r="J2332" s="91" t="inlineStr">
        <is>
          <t>V10015</t>
        </is>
      </c>
      <c r="K2332" s="91" t="inlineStr">
        <is>
          <t>J콜센터</t>
        </is>
      </c>
      <c r="M2332" s="9">
        <f>IF($A2332="","",VALUE($A2332&amp;"")*12+VALUE($B2332&amp;""))</f>
        <v/>
      </c>
      <c r="N2332" s="63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3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3">
        <f>IF($A2332="","",IF(COUNTIF(변동분석!$E$7:$E$506,O2332)&gt;0,"Y","N"))</f>
        <v/>
      </c>
      <c r="W2332" s="63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3">
        <f>IF($A2332="","",IFERROR(INDEX(계정매핑!$E$5:$E$504,MATCH($F2332&amp;"",계정매핑!$A$5:$A$504,0))&amp;"","공통비"))</f>
        <v/>
      </c>
      <c r="AF2332" s="63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45975</v>
      </c>
      <c r="E2333" s="91" t="inlineStr">
        <is>
          <t>KR</t>
        </is>
      </c>
      <c r="F2333" s="91" t="n">
        <v>62101000</v>
      </c>
      <c r="G2333" s="91" t="n">
        <v>1501</v>
      </c>
      <c r="H2333" s="92" t="n">
        <v>501000</v>
      </c>
      <c r="I2333" s="91" t="inlineStr">
        <is>
          <t>11월 국내출장 - (법인카드)</t>
        </is>
      </c>
      <c r="J2333" s="91" t="inlineStr">
        <is>
          <t>V10009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3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3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3">
        <f>IF($A2333="","",IF(COUNTIF(변동분석!$E$7:$E$506,O2333)&gt;0,"Y","N"))</f>
        <v/>
      </c>
      <c r="W2333" s="63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3">
        <f>IF($A2333="","",IFERROR(INDEX(계정매핑!$E$5:$E$504,MATCH($F2333&amp;"",계정매핑!$A$5:$A$504,0))&amp;"","공통비"))</f>
        <v/>
      </c>
      <c r="AF2333" s="63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45975</v>
      </c>
      <c r="E2334" s="91" t="inlineStr">
        <is>
          <t>KR</t>
        </is>
      </c>
      <c r="F2334" s="91" t="n">
        <v>62102000</v>
      </c>
      <c r="G2334" s="91" t="n">
        <v>1101</v>
      </c>
      <c r="H2334" s="92" t="n">
        <v>146000</v>
      </c>
      <c r="I2334" s="91" t="inlineStr">
        <is>
          <t>11월 해외출장 - M항공</t>
        </is>
      </c>
      <c r="J2334" s="91" t="inlineStr">
        <is>
          <t>V10001</t>
        </is>
      </c>
      <c r="K2334" s="91" t="inlineStr">
        <is>
          <t>M항공</t>
        </is>
      </c>
      <c r="M2334" s="9">
        <f>IF($A2334="","",VALUE($A2334&amp;"")*12+VALUE($B2334&amp;""))</f>
        <v/>
      </c>
      <c r="N2334" s="63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3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3">
        <f>IF($A2334="","",IF(COUNTIF(변동분석!$E$7:$E$506,O2334)&gt;0,"Y","N"))</f>
        <v/>
      </c>
      <c r="W2334" s="63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3">
        <f>IF($A2334="","",IFERROR(INDEX(계정매핑!$E$5:$E$504,MATCH($F2334&amp;"",계정매핑!$A$5:$A$504,0))&amp;"","공통비"))</f>
        <v/>
      </c>
      <c r="AF2334" s="63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45975</v>
      </c>
      <c r="E2335" s="91" t="inlineStr">
        <is>
          <t>KR</t>
        </is>
      </c>
      <c r="F2335" s="91" t="n">
        <v>62102000</v>
      </c>
      <c r="G2335" s="91" t="n">
        <v>1401</v>
      </c>
      <c r="H2335" s="92" t="n">
        <v>76000</v>
      </c>
      <c r="I2335" s="91" t="inlineStr">
        <is>
          <t>11월 해외출장 - N호텔</t>
        </is>
      </c>
      <c r="J2335" s="91" t="inlineStr">
        <is>
          <t>V10008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3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3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3">
        <f>IF($A2335="","",IF(COUNTIF(변동분석!$E$7:$E$506,O2335)&gt;0,"Y","N"))</f>
        <v/>
      </c>
      <c r="W2335" s="63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3">
        <f>IF($A2335="","",IFERROR(INDEX(계정매핑!$E$5:$E$504,MATCH($F2335&amp;"",계정매핑!$A$5:$A$504,0))&amp;"","공통비"))</f>
        <v/>
      </c>
      <c r="AF2335" s="63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45975</v>
      </c>
      <c r="E2336" s="91" t="inlineStr">
        <is>
          <t>KR</t>
        </is>
      </c>
      <c r="F2336" s="91" t="n">
        <v>62102000</v>
      </c>
      <c r="G2336" s="91" t="n">
        <v>1801</v>
      </c>
      <c r="H2336" s="92" t="n">
        <v>37000</v>
      </c>
      <c r="I2336" s="91" t="inlineStr">
        <is>
          <t>11월 해외출장 - M항공</t>
        </is>
      </c>
      <c r="J2336" s="91" t="inlineStr">
        <is>
          <t>V10001</t>
        </is>
      </c>
      <c r="K2336" s="91" t="inlineStr">
        <is>
          <t>M항공</t>
        </is>
      </c>
      <c r="M2336" s="9">
        <f>IF($A2336="","",VALUE($A2336&amp;"")*12+VALUE($B2336&amp;""))</f>
        <v/>
      </c>
      <c r="N2336" s="63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3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3">
        <f>IF($A2336="","",IF(COUNTIF(변동분석!$E$7:$E$506,O2336)&gt;0,"Y","N"))</f>
        <v/>
      </c>
      <c r="W2336" s="63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3">
        <f>IF($A2336="","",IFERROR(INDEX(계정매핑!$E$5:$E$504,MATCH($F2336&amp;"",계정매핑!$A$5:$A$504,0))&amp;"","공통비"))</f>
        <v/>
      </c>
      <c r="AF2336" s="63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45975</v>
      </c>
      <c r="E2337" s="91" t="inlineStr">
        <is>
          <t>KR</t>
        </is>
      </c>
      <c r="F2337" s="91" t="n">
        <v>62201000</v>
      </c>
      <c r="G2337" s="91" t="n">
        <v>1801</v>
      </c>
      <c r="H2337" s="92" t="n">
        <v>3518000</v>
      </c>
      <c r="I2337" s="91" t="inlineStr">
        <is>
          <t>11월 통신요금 - O텔레콤</t>
        </is>
      </c>
      <c r="J2337" s="91" t="inlineStr">
        <is>
          <t>V10002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3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3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3">
        <f>IF($A2337="","",IF(COUNTIF(변동분석!$E$7:$E$506,O2337)&gt;0,"Y","N"))</f>
        <v/>
      </c>
      <c r="W2337" s="63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3">
        <f>IF($A2337="","",IFERROR(INDEX(계정매핑!$E$5:$E$504,MATCH($F2337&amp;"",계정매핑!$A$5:$A$504,0))&amp;"","공통비"))</f>
        <v/>
      </c>
      <c r="AF2337" s="63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45975</v>
      </c>
      <c r="E2338" s="91" t="inlineStr">
        <is>
          <t>KR</t>
        </is>
      </c>
      <c r="F2338" s="91" t="n">
        <v>62301000</v>
      </c>
      <c r="G2338" s="91" t="n">
        <v>1601</v>
      </c>
      <c r="H2338" s="92" t="n">
        <v>641000</v>
      </c>
      <c r="I2338" s="91" t="inlineStr">
        <is>
          <t>11월 소모품 구입 - R문구</t>
        </is>
      </c>
      <c r="J2338" s="91" t="inlineStr">
        <is>
          <t>V10021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3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3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3">
        <f>IF($A2338="","",IF(COUNTIF(변동분석!$E$7:$E$506,O2338)&gt;0,"Y","N"))</f>
        <v/>
      </c>
      <c r="W2338" s="63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3">
        <f>IF($A2338="","",IFERROR(INDEX(계정매핑!$E$5:$E$504,MATCH($F2338&amp;"",계정매핑!$A$5:$A$504,0))&amp;"","공통비"))</f>
        <v/>
      </c>
      <c r="AF2338" s="63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45975</v>
      </c>
      <c r="E2339" s="91" t="inlineStr">
        <is>
          <t>KR</t>
        </is>
      </c>
      <c r="F2339" s="91" t="n">
        <v>62401000</v>
      </c>
      <c r="G2339" s="91" t="n">
        <v>1801</v>
      </c>
      <c r="H2339" s="92" t="n">
        <v>2118000</v>
      </c>
      <c r="I2339" s="91" t="inlineStr">
        <is>
          <t>11월 인쇄물 제작 - G인쇄</t>
        </is>
      </c>
      <c r="J2339" s="91" t="inlineStr">
        <is>
          <t>V10004</t>
        </is>
      </c>
      <c r="K2339" s="91" t="inlineStr">
        <is>
          <t>G인쇄</t>
        </is>
      </c>
      <c r="M2339" s="9">
        <f>IF($A2339="","",VALUE($A2339&amp;"")*12+VALUE($B2339&amp;""))</f>
        <v/>
      </c>
      <c r="N2339" s="63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3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3">
        <f>IF($A2339="","",IF(COUNTIF(변동분석!$E$7:$E$506,O2339)&gt;0,"Y","N"))</f>
        <v/>
      </c>
      <c r="W2339" s="63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3">
        <f>IF($A2339="","",IFERROR(INDEX(계정매핑!$E$5:$E$504,MATCH($F2339&amp;"",계정매핑!$A$5:$A$504,0))&amp;"","공통비"))</f>
        <v/>
      </c>
      <c r="AF2339" s="63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45975</v>
      </c>
      <c r="E2340" s="91" t="inlineStr">
        <is>
          <t>KR</t>
        </is>
      </c>
      <c r="F2340" s="91" t="n">
        <v>62601000</v>
      </c>
      <c r="G2340" s="91" t="n">
        <v>1301</v>
      </c>
      <c r="H2340" s="92" t="n">
        <v>1639000</v>
      </c>
      <c r="I2340" s="91" t="inlineStr">
        <is>
          <t>11월 업무추진 - (법인카드)</t>
        </is>
      </c>
      <c r="J2340" s="91" t="inlineStr">
        <is>
          <t>V10009</t>
        </is>
      </c>
      <c r="K2340" s="91" t="inlineStr">
        <is>
          <t>(법인카드)</t>
        </is>
      </c>
      <c r="M2340" s="9">
        <f>IF($A2340="","",VALUE($A2340&amp;"")*12+VALUE($B2340&amp;""))</f>
        <v/>
      </c>
      <c r="N2340" s="63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3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3">
        <f>IF($A2340="","",IF(COUNTIF(변동분석!$E$7:$E$506,O2340)&gt;0,"Y","N"))</f>
        <v/>
      </c>
      <c r="W2340" s="63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3">
        <f>IF($A2340="","",IFERROR(INDEX(계정매핑!$E$5:$E$504,MATCH($F2340&amp;"",계정매핑!$A$5:$A$504,0))&amp;"","공통비"))</f>
        <v/>
      </c>
      <c r="AF2340" s="63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45975</v>
      </c>
      <c r="E2341" s="91" t="inlineStr">
        <is>
          <t>KR</t>
        </is>
      </c>
      <c r="F2341" s="91" t="n">
        <v>62901000</v>
      </c>
      <c r="G2341" s="91" t="n">
        <v>1401</v>
      </c>
      <c r="H2341" s="92" t="n">
        <v>3631000</v>
      </c>
      <c r="I2341" s="91" t="inlineStr">
        <is>
          <t>11월 자문 수수료 - K회계법인</t>
        </is>
      </c>
      <c r="J2341" s="91" t="inlineStr">
        <is>
          <t>V10010</t>
        </is>
      </c>
      <c r="K2341" s="91" t="inlineStr">
        <is>
          <t>K회계법인</t>
        </is>
      </c>
      <c r="M2341" s="9">
        <f>IF($A2341="","",VALUE($A2341&amp;"")*12+VALUE($B2341&amp;""))</f>
        <v/>
      </c>
      <c r="N2341" s="63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3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3">
        <f>IF($A2341="","",IF(COUNTIF(변동분석!$E$7:$E$506,O2341)&gt;0,"Y","N"))</f>
        <v/>
      </c>
      <c r="W2341" s="63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3">
        <f>IF($A2341="","",IFERROR(INDEX(계정매핑!$E$5:$E$504,MATCH($F2341&amp;"",계정매핑!$A$5:$A$504,0))&amp;"","공통비"))</f>
        <v/>
      </c>
      <c r="AF2341" s="63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45975</v>
      </c>
      <c r="E2342" s="91" t="inlineStr">
        <is>
          <t>KR</t>
        </is>
      </c>
      <c r="F2342" s="91" t="n">
        <v>62901000</v>
      </c>
      <c r="G2342" s="91" t="n">
        <v>1801</v>
      </c>
      <c r="H2342" s="92" t="n">
        <v>7700000</v>
      </c>
      <c r="I2342" s="91" t="inlineStr">
        <is>
          <t>11월 자문 수수료 - W컨설팅</t>
        </is>
      </c>
      <c r="J2342" s="91" t="inlineStr">
        <is>
          <t>V10006</t>
        </is>
      </c>
      <c r="K2342" s="91" t="inlineStr">
        <is>
          <t>W컨설팅</t>
        </is>
      </c>
      <c r="M2342" s="9">
        <f>IF($A2342="","",VALUE($A2342&amp;"")*12+VALUE($B2342&amp;""))</f>
        <v/>
      </c>
      <c r="N2342" s="63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3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3">
        <f>IF($A2342="","",IF(COUNTIF(변동분석!$E$7:$E$506,O2342)&gt;0,"Y","N"))</f>
        <v/>
      </c>
      <c r="W2342" s="63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3">
        <f>IF($A2342="","",IFERROR(INDEX(계정매핑!$E$5:$E$504,MATCH($F2342&amp;"",계정매핑!$A$5:$A$504,0))&amp;"","공통비"))</f>
        <v/>
      </c>
      <c r="AF2342" s="63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45975</v>
      </c>
      <c r="E2343" s="91" t="inlineStr">
        <is>
          <t>KR</t>
        </is>
      </c>
      <c r="F2343" s="91" t="n">
        <v>63501000</v>
      </c>
      <c r="G2343" s="91" t="n">
        <v>1901</v>
      </c>
      <c r="H2343" s="92" t="n">
        <v>574068000</v>
      </c>
      <c r="I2343" s="91" t="inlineStr">
        <is>
          <t>11월 모집수수료 - BB에셋</t>
        </is>
      </c>
      <c r="J2343" s="91" t="inlineStr">
        <is>
          <t>V10012</t>
        </is>
      </c>
      <c r="K2343" s="91" t="inlineStr">
        <is>
          <t>BB에셋</t>
        </is>
      </c>
      <c r="M2343" s="9">
        <f>IF($A2343="","",VALUE($A2343&amp;"")*12+VALUE($B2343&amp;""))</f>
        <v/>
      </c>
      <c r="N2343" s="63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3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3">
        <f>IF($A2343="","",IF(COUNTIF(변동분석!$E$7:$E$506,O2343)&gt;0,"Y","N"))</f>
        <v/>
      </c>
      <c r="W2343" s="63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3">
        <f>IF($A2343="","",IFERROR(INDEX(계정매핑!$E$5:$E$504,MATCH($F2343&amp;"",계정매핑!$A$5:$A$504,0))&amp;"","공통비"))</f>
        <v/>
      </c>
      <c r="AF2343" s="63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45976</v>
      </c>
      <c r="E2344" s="91" t="inlineStr">
        <is>
          <t>KR</t>
        </is>
      </c>
      <c r="F2344" s="91" t="n">
        <v>62201000</v>
      </c>
      <c r="G2344" s="91" t="n">
        <v>1201</v>
      </c>
      <c r="H2344" s="92" t="n">
        <v>205000</v>
      </c>
      <c r="I2344" s="91" t="inlineStr">
        <is>
          <t>11월 통신요금 - O텔레콤</t>
        </is>
      </c>
      <c r="J2344" s="91" t="inlineStr">
        <is>
          <t>V10002</t>
        </is>
      </c>
      <c r="K2344" s="91" t="inlineStr">
        <is>
          <t>O텔레콤</t>
        </is>
      </c>
      <c r="M2344" s="9">
        <f>IF($A2344="","",VALUE($A2344&amp;"")*12+VALUE($B2344&amp;""))</f>
        <v/>
      </c>
      <c r="N2344" s="63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3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3">
        <f>IF($A2344="","",IF(COUNTIF(변동분석!$E$7:$E$506,O2344)&gt;0,"Y","N"))</f>
        <v/>
      </c>
      <c r="W2344" s="63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3">
        <f>IF($A2344="","",IFERROR(INDEX(계정매핑!$E$5:$E$504,MATCH($F2344&amp;"",계정매핑!$A$5:$A$504,0))&amp;"","공통비"))</f>
        <v/>
      </c>
      <c r="AF2344" s="63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45976</v>
      </c>
      <c r="E2345" s="91" t="inlineStr">
        <is>
          <t>KR</t>
        </is>
      </c>
      <c r="F2345" s="91" t="n">
        <v>62201000</v>
      </c>
      <c r="G2345" s="91" t="n">
        <v>1801</v>
      </c>
      <c r="H2345" s="92" t="n">
        <v>4008000</v>
      </c>
      <c r="I2345" s="91" t="inlineStr">
        <is>
          <t>11월 통신요금 - P통신</t>
        </is>
      </c>
      <c r="J2345" s="91" t="inlineStr">
        <is>
          <t>V10013</t>
        </is>
      </c>
      <c r="K2345" s="91" t="inlineStr">
        <is>
          <t>P통신</t>
        </is>
      </c>
      <c r="M2345" s="9">
        <f>IF($A2345="","",VALUE($A2345&amp;"")*12+VALUE($B2345&amp;""))</f>
        <v/>
      </c>
      <c r="N2345" s="63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3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3">
        <f>IF($A2345="","",IF(COUNTIF(변동분석!$E$7:$E$506,O2345)&gt;0,"Y","N"))</f>
        <v/>
      </c>
      <c r="W2345" s="63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3">
        <f>IF($A2345="","",IFERROR(INDEX(계정매핑!$E$5:$E$504,MATCH($F2345&amp;"",계정매핑!$A$5:$A$504,0))&amp;"","공통비"))</f>
        <v/>
      </c>
      <c r="AF2345" s="63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45976</v>
      </c>
      <c r="E2346" s="91" t="inlineStr">
        <is>
          <t>KR</t>
        </is>
      </c>
      <c r="F2346" s="91" t="n">
        <v>62201000</v>
      </c>
      <c r="G2346" s="91" t="n">
        <v>1951</v>
      </c>
      <c r="H2346" s="92" t="n">
        <v>351000</v>
      </c>
      <c r="I2346" s="91" t="inlineStr">
        <is>
          <t>11월 통신요금 - O텔레콤</t>
        </is>
      </c>
      <c r="J2346" s="91" t="inlineStr">
        <is>
          <t>V10002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3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3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3">
        <f>IF($A2346="","",IF(COUNTIF(변동분석!$E$7:$E$506,O2346)&gt;0,"Y","N"))</f>
        <v/>
      </c>
      <c r="W2346" s="63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3">
        <f>IF($A2346="","",IFERROR(INDEX(계정매핑!$E$5:$E$504,MATCH($F2346&amp;"",계정매핑!$A$5:$A$504,0))&amp;"","공통비"))</f>
        <v/>
      </c>
      <c r="AF2346" s="63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45976</v>
      </c>
      <c r="E2347" s="91" t="inlineStr">
        <is>
          <t>KR</t>
        </is>
      </c>
      <c r="F2347" s="91" t="n">
        <v>62301000</v>
      </c>
      <c r="G2347" s="91" t="n">
        <v>1602</v>
      </c>
      <c r="H2347" s="92" t="n">
        <v>361000</v>
      </c>
      <c r="I2347" s="91" t="inlineStr">
        <is>
          <t>11월 소모품 구입 - Q오피스</t>
        </is>
      </c>
      <c r="J2347" s="91" t="inlineStr">
        <is>
          <t>V10003</t>
        </is>
      </c>
      <c r="K2347" s="91" t="inlineStr">
        <is>
          <t>Q오피스</t>
        </is>
      </c>
      <c r="M2347" s="9">
        <f>IF($A2347="","",VALUE($A2347&amp;"")*12+VALUE($B2347&amp;""))</f>
        <v/>
      </c>
      <c r="N2347" s="63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3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3">
        <f>IF($A2347="","",IF(COUNTIF(변동분석!$E$7:$E$506,O2347)&gt;0,"Y","N"))</f>
        <v/>
      </c>
      <c r="W2347" s="63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3">
        <f>IF($A2347="","",IFERROR(INDEX(계정매핑!$E$5:$E$504,MATCH($F2347&amp;"",계정매핑!$A$5:$A$504,0))&amp;"","공통비"))</f>
        <v/>
      </c>
      <c r="AF2347" s="63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45976</v>
      </c>
      <c r="E2348" s="91" t="inlineStr">
        <is>
          <t>KR</t>
        </is>
      </c>
      <c r="F2348" s="91" t="n">
        <v>62501000</v>
      </c>
      <c r="G2348" s="91" t="n">
        <v>1601</v>
      </c>
      <c r="H2348" s="92" t="n">
        <v>342000</v>
      </c>
      <c r="I2348" s="91" t="inlineStr">
        <is>
          <t>11월 회의 다과 - T케이터링</t>
        </is>
      </c>
      <c r="J2348" s="91" t="inlineStr">
        <is>
          <t>V10005</t>
        </is>
      </c>
      <c r="K2348" s="91" t="inlineStr">
        <is>
          <t>T케이터링</t>
        </is>
      </c>
      <c r="M2348" s="9">
        <f>IF($A2348="","",VALUE($A2348&amp;"")*12+VALUE($B2348&amp;""))</f>
        <v/>
      </c>
      <c r="N2348" s="63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3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3">
        <f>IF($A2348="","",IF(COUNTIF(변동분석!$E$7:$E$506,O2348)&gt;0,"Y","N"))</f>
        <v/>
      </c>
      <c r="W2348" s="63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3">
        <f>IF($A2348="","",IFERROR(INDEX(계정매핑!$E$5:$E$504,MATCH($F2348&amp;"",계정매핑!$A$5:$A$504,0))&amp;"","공통비"))</f>
        <v/>
      </c>
      <c r="AF2348" s="63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45976</v>
      </c>
      <c r="E2349" s="91" t="inlineStr">
        <is>
          <t>KR</t>
        </is>
      </c>
      <c r="F2349" s="91" t="n">
        <v>62801000</v>
      </c>
      <c r="G2349" s="91" t="n">
        <v>1301</v>
      </c>
      <c r="H2349" s="92" t="n">
        <v>4415000</v>
      </c>
      <c r="I2349" s="91" t="inlineStr">
        <is>
          <t>11월 사내교육 - U에듀</t>
        </is>
      </c>
      <c r="J2349" s="91" t="inlineStr">
        <is>
          <t>V10030</t>
        </is>
      </c>
      <c r="K2349" s="91" t="inlineStr">
        <is>
          <t>U에듀</t>
        </is>
      </c>
      <c r="M2349" s="9">
        <f>IF($A2349="","",VALUE($A2349&amp;"")*12+VALUE($B2349&amp;""))</f>
        <v/>
      </c>
      <c r="N2349" s="63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3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3">
        <f>IF($A2349="","",IF(COUNTIF(변동분석!$E$7:$E$506,O2349)&gt;0,"Y","N"))</f>
        <v/>
      </c>
      <c r="W2349" s="63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3">
        <f>IF($A2349="","",IFERROR(INDEX(계정매핑!$E$5:$E$504,MATCH($F2349&amp;"",계정매핑!$A$5:$A$504,0))&amp;"","공통비"))</f>
        <v/>
      </c>
      <c r="AF2349" s="63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45976</v>
      </c>
      <c r="E2350" s="91" t="inlineStr">
        <is>
          <t>KR</t>
        </is>
      </c>
      <c r="F2350" s="91" t="n">
        <v>62901000</v>
      </c>
      <c r="G2350" s="91" t="n">
        <v>1801</v>
      </c>
      <c r="H2350" s="92" t="n">
        <v>7496000</v>
      </c>
      <c r="I2350" s="91" t="inlineStr">
        <is>
          <t>11월 자문 수수료 - W컨설팅</t>
        </is>
      </c>
      <c r="J2350" s="91" t="inlineStr">
        <is>
          <t>V10006</t>
        </is>
      </c>
      <c r="K2350" s="91" t="inlineStr">
        <is>
          <t>W컨설팅</t>
        </is>
      </c>
      <c r="M2350" s="9">
        <f>IF($A2350="","",VALUE($A2350&amp;"")*12+VALUE($B2350&amp;""))</f>
        <v/>
      </c>
      <c r="N2350" s="63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3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3">
        <f>IF($A2350="","",IF(COUNTIF(변동분석!$E$7:$E$506,O2350)&gt;0,"Y","N"))</f>
        <v/>
      </c>
      <c r="W2350" s="63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3">
        <f>IF($A2350="","",IFERROR(INDEX(계정매핑!$E$5:$E$504,MATCH($F2350&amp;"",계정매핑!$A$5:$A$504,0))&amp;"","공통비"))</f>
        <v/>
      </c>
      <c r="AF2350" s="63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45976</v>
      </c>
      <c r="E2351" s="91" t="inlineStr">
        <is>
          <t>KR</t>
        </is>
      </c>
      <c r="F2351" s="91" t="n">
        <v>62901000</v>
      </c>
      <c r="G2351" s="91" t="n">
        <v>1951</v>
      </c>
      <c r="H2351" s="92" t="n">
        <v>5081000</v>
      </c>
      <c r="I2351" s="91" t="inlineStr">
        <is>
          <t>11월 자문 수수료 - W컨설팅</t>
        </is>
      </c>
      <c r="J2351" s="91" t="inlineStr">
        <is>
          <t>V10006</t>
        </is>
      </c>
      <c r="K2351" s="91" t="inlineStr">
        <is>
          <t>W컨설팅</t>
        </is>
      </c>
      <c r="M2351" s="9">
        <f>IF($A2351="","",VALUE($A2351&amp;"")*12+VALUE($B2351&amp;""))</f>
        <v/>
      </c>
      <c r="N2351" s="63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3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3">
        <f>IF($A2351="","",IF(COUNTIF(변동분석!$E$7:$E$506,O2351)&gt;0,"Y","N"))</f>
        <v/>
      </c>
      <c r="W2351" s="63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3">
        <f>IF($A2351="","",IFERROR(INDEX(계정매핑!$E$5:$E$504,MATCH($F2351&amp;"",계정매핑!$A$5:$A$504,0))&amp;"","공통비"))</f>
        <v/>
      </c>
      <c r="AF2351" s="63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45976</v>
      </c>
      <c r="E2352" s="91" t="inlineStr">
        <is>
          <t>KR</t>
        </is>
      </c>
      <c r="F2352" s="91" t="n">
        <v>62902000</v>
      </c>
      <c r="G2352" s="91" t="n">
        <v>1201</v>
      </c>
      <c r="H2352" s="92" t="n">
        <v>3890000</v>
      </c>
      <c r="I2352" s="91" t="inlineStr">
        <is>
          <t>11월 업무 위탁 수수료 - X서비스</t>
        </is>
      </c>
      <c r="J2352" s="91" t="inlineStr">
        <is>
          <t>V10019</t>
        </is>
      </c>
      <c r="K2352" s="91" t="inlineStr">
        <is>
          <t>X서비스</t>
        </is>
      </c>
      <c r="M2352" s="9">
        <f>IF($A2352="","",VALUE($A2352&amp;"")*12+VALUE($B2352&amp;""))</f>
        <v/>
      </c>
      <c r="N2352" s="63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3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3">
        <f>IF($A2352="","",IF(COUNTIF(변동분석!$E$7:$E$506,O2352)&gt;0,"Y","N"))</f>
        <v/>
      </c>
      <c r="W2352" s="63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3">
        <f>IF($A2352="","",IFERROR(INDEX(계정매핑!$E$5:$E$504,MATCH($F2352&amp;"",계정매핑!$A$5:$A$504,0))&amp;"","공통비"))</f>
        <v/>
      </c>
      <c r="AF2352" s="63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45976</v>
      </c>
      <c r="E2353" s="91" t="inlineStr">
        <is>
          <t>KR</t>
        </is>
      </c>
      <c r="F2353" s="91" t="n">
        <v>62902000</v>
      </c>
      <c r="G2353" s="91" t="n">
        <v>1801</v>
      </c>
      <c r="H2353" s="92" t="n">
        <v>1766000</v>
      </c>
      <c r="I2353" s="91" t="inlineStr">
        <is>
          <t>11월 콜 위탁 수수료(건별)</t>
        </is>
      </c>
      <c r="J2353" s="91" t="inlineStr">
        <is>
          <t>V10015</t>
        </is>
      </c>
      <c r="K2353" s="91" t="inlineStr">
        <is>
          <t>J콜센터</t>
        </is>
      </c>
      <c r="M2353" s="9">
        <f>IF($A2353="","",VALUE($A2353&amp;"")*12+VALUE($B2353&amp;""))</f>
        <v/>
      </c>
      <c r="N2353" s="63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3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3">
        <f>IF($A2353="","",IF(COUNTIF(변동분석!$E$7:$E$506,O2353)&gt;0,"Y","N"))</f>
        <v/>
      </c>
      <c r="W2353" s="63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3">
        <f>IF($A2353="","",IFERROR(INDEX(계정매핑!$E$5:$E$504,MATCH($F2353&amp;"",계정매핑!$A$5:$A$504,0))&amp;"","공통비"))</f>
        <v/>
      </c>
      <c r="AF2353" s="63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45976</v>
      </c>
      <c r="E2354" s="91" t="inlineStr">
        <is>
          <t>KR</t>
        </is>
      </c>
      <c r="F2354" s="91" t="n">
        <v>63002000</v>
      </c>
      <c r="G2354" s="91" t="n">
        <v>1951</v>
      </c>
      <c r="H2354" s="92" t="n">
        <v>4168000</v>
      </c>
      <c r="I2354" s="91" t="inlineStr">
        <is>
          <t>11월 클라우드 사용료 - C클라우드</t>
        </is>
      </c>
      <c r="J2354" s="91" t="inlineStr">
        <is>
          <t>V10025</t>
        </is>
      </c>
      <c r="K2354" s="91" t="inlineStr">
        <is>
          <t>C클라우드</t>
        </is>
      </c>
      <c r="M2354" s="9">
        <f>IF($A2354="","",VALUE($A2354&amp;"")*12+VALUE($B2354&amp;""))</f>
        <v/>
      </c>
      <c r="N2354" s="63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3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3">
        <f>IF($A2354="","",IF(COUNTIF(변동분석!$E$7:$E$506,O2354)&gt;0,"Y","N"))</f>
        <v/>
      </c>
      <c r="W2354" s="63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3">
        <f>IF($A2354="","",IFERROR(INDEX(계정매핑!$E$5:$E$504,MATCH($F2354&amp;"",계정매핑!$A$5:$A$504,0))&amp;"","공통비"))</f>
        <v/>
      </c>
      <c r="AF2354" s="63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45977</v>
      </c>
      <c r="E2355" s="91" t="inlineStr">
        <is>
          <t>KR</t>
        </is>
      </c>
      <c r="F2355" s="91" t="n">
        <v>62101000</v>
      </c>
      <c r="G2355" s="91" t="n">
        <v>1301</v>
      </c>
      <c r="H2355" s="92" t="n">
        <v>280000</v>
      </c>
      <c r="I2355" s="91" t="inlineStr">
        <is>
          <t>11월 국내출장 - M항공</t>
        </is>
      </c>
      <c r="J2355" s="91" t="inlineStr">
        <is>
          <t>V10001</t>
        </is>
      </c>
      <c r="K2355" s="91" t="inlineStr">
        <is>
          <t>M항공</t>
        </is>
      </c>
      <c r="M2355" s="9">
        <f>IF($A2355="","",VALUE($A2355&amp;"")*12+VALUE($B2355&amp;""))</f>
        <v/>
      </c>
      <c r="N2355" s="63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3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3">
        <f>IF($A2355="","",IF(COUNTIF(변동분석!$E$7:$E$506,O2355)&gt;0,"Y","N"))</f>
        <v/>
      </c>
      <c r="W2355" s="63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3">
        <f>IF($A2355="","",IFERROR(INDEX(계정매핑!$E$5:$E$504,MATCH($F2355&amp;"",계정매핑!$A$5:$A$504,0))&amp;"","공통비"))</f>
        <v/>
      </c>
      <c r="AF2355" s="63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45977</v>
      </c>
      <c r="E2356" s="91" t="inlineStr">
        <is>
          <t>KR</t>
        </is>
      </c>
      <c r="F2356" s="91" t="n">
        <v>62101000</v>
      </c>
      <c r="G2356" s="91" t="n">
        <v>1502</v>
      </c>
      <c r="H2356" s="92" t="n">
        <v>831000</v>
      </c>
      <c r="I2356" s="91" t="inlineStr">
        <is>
          <t>11월 국내출장 - L여행사</t>
        </is>
      </c>
      <c r="J2356" s="91" t="inlineStr">
        <is>
          <t>V10017</t>
        </is>
      </c>
      <c r="K2356" s="91" t="inlineStr">
        <is>
          <t>L여행사</t>
        </is>
      </c>
      <c r="M2356" s="9">
        <f>IF($A2356="","",VALUE($A2356&amp;"")*12+VALUE($B2356&amp;""))</f>
        <v/>
      </c>
      <c r="N2356" s="63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3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3">
        <f>IF($A2356="","",IF(COUNTIF(변동분석!$E$7:$E$506,O2356)&gt;0,"Y","N"))</f>
        <v/>
      </c>
      <c r="W2356" s="63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3">
        <f>IF($A2356="","",IFERROR(INDEX(계정매핑!$E$5:$E$504,MATCH($F2356&amp;"",계정매핑!$A$5:$A$504,0))&amp;"","공통비"))</f>
        <v/>
      </c>
      <c r="AF2356" s="63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45977</v>
      </c>
      <c r="E2357" s="91" t="inlineStr">
        <is>
          <t>KR</t>
        </is>
      </c>
      <c r="F2357" s="91" t="n">
        <v>62101000</v>
      </c>
      <c r="G2357" s="91" t="n">
        <v>1601</v>
      </c>
      <c r="H2357" s="92" t="n">
        <v>1476000</v>
      </c>
      <c r="I2357" s="91" t="inlineStr">
        <is>
          <t>11월 국내출장 - L여행사</t>
        </is>
      </c>
      <c r="J2357" s="91" t="inlineStr">
        <is>
          <t>V10017</t>
        </is>
      </c>
      <c r="K2357" s="91" t="inlineStr">
        <is>
          <t>L여행사</t>
        </is>
      </c>
      <c r="M2357" s="9">
        <f>IF($A2357="","",VALUE($A2357&amp;"")*12+VALUE($B2357&amp;""))</f>
        <v/>
      </c>
      <c r="N2357" s="63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3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3">
        <f>IF($A2357="","",IF(COUNTIF(변동분석!$E$7:$E$506,O2357)&gt;0,"Y","N"))</f>
        <v/>
      </c>
      <c r="W2357" s="63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3">
        <f>IF($A2357="","",IFERROR(INDEX(계정매핑!$E$5:$E$504,MATCH($F2357&amp;"",계정매핑!$A$5:$A$504,0))&amp;"","공통비"))</f>
        <v/>
      </c>
      <c r="AF2357" s="63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45977</v>
      </c>
      <c r="E2358" s="91" t="inlineStr">
        <is>
          <t>KR</t>
        </is>
      </c>
      <c r="F2358" s="91" t="n">
        <v>62101000</v>
      </c>
      <c r="G2358" s="91" t="n">
        <v>1801</v>
      </c>
      <c r="H2358" s="92" t="n">
        <v>129000</v>
      </c>
      <c r="I2358" s="91" t="inlineStr">
        <is>
          <t>11월 국내출장 - (법인카드)</t>
        </is>
      </c>
      <c r="J2358" s="91" t="inlineStr">
        <is>
          <t>V10009</t>
        </is>
      </c>
      <c r="K2358" s="91" t="inlineStr">
        <is>
          <t>(법인카드)</t>
        </is>
      </c>
      <c r="M2358" s="9">
        <f>IF($A2358="","",VALUE($A2358&amp;"")*12+VALUE($B2358&amp;""))</f>
        <v/>
      </c>
      <c r="N2358" s="63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3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3">
        <f>IF($A2358="","",IF(COUNTIF(변동분석!$E$7:$E$506,O2358)&gt;0,"Y","N"))</f>
        <v/>
      </c>
      <c r="W2358" s="63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3">
        <f>IF($A2358="","",IFERROR(INDEX(계정매핑!$E$5:$E$504,MATCH($F2358&amp;"",계정매핑!$A$5:$A$504,0))&amp;"","공통비"))</f>
        <v/>
      </c>
      <c r="AF2358" s="63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45977</v>
      </c>
      <c r="E2359" s="91" t="inlineStr">
        <is>
          <t>KR</t>
        </is>
      </c>
      <c r="F2359" s="91" t="n">
        <v>62102000</v>
      </c>
      <c r="G2359" s="91" t="n">
        <v>1601</v>
      </c>
      <c r="H2359" s="92" t="n">
        <v>296000</v>
      </c>
      <c r="I2359" s="91" t="inlineStr">
        <is>
          <t>11월 해외출장 - N호텔</t>
        </is>
      </c>
      <c r="J2359" s="91" t="inlineStr">
        <is>
          <t>V10008</t>
        </is>
      </c>
      <c r="K2359" s="91" t="inlineStr">
        <is>
          <t>N호텔</t>
        </is>
      </c>
      <c r="M2359" s="9">
        <f>IF($A2359="","",VALUE($A2359&amp;"")*12+VALUE($B2359&amp;""))</f>
        <v/>
      </c>
      <c r="N2359" s="63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3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3">
        <f>IF($A2359="","",IF(COUNTIF(변동분석!$E$7:$E$506,O2359)&gt;0,"Y","N"))</f>
        <v/>
      </c>
      <c r="W2359" s="63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3">
        <f>IF($A2359="","",IFERROR(INDEX(계정매핑!$E$5:$E$504,MATCH($F2359&amp;"",계정매핑!$A$5:$A$504,0))&amp;"","공통비"))</f>
        <v/>
      </c>
      <c r="AF2359" s="63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45977</v>
      </c>
      <c r="E2360" s="91" t="inlineStr">
        <is>
          <t>KR</t>
        </is>
      </c>
      <c r="F2360" s="91" t="n">
        <v>62102000</v>
      </c>
      <c r="G2360" s="91" t="n">
        <v>1801</v>
      </c>
      <c r="H2360" s="92" t="n">
        <v>46000</v>
      </c>
      <c r="I2360" s="91" t="inlineStr">
        <is>
          <t>11월 해외출장 - N호텔</t>
        </is>
      </c>
      <c r="J2360" s="91" t="inlineStr">
        <is>
          <t>V10008</t>
        </is>
      </c>
      <c r="K2360" s="91" t="inlineStr">
        <is>
          <t>N호텔</t>
        </is>
      </c>
      <c r="M2360" s="9">
        <f>IF($A2360="","",VALUE($A2360&amp;"")*12+VALUE($B2360&amp;""))</f>
        <v/>
      </c>
      <c r="N2360" s="63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3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3">
        <f>IF($A2360="","",IF(COUNTIF(변동분석!$E$7:$E$506,O2360)&gt;0,"Y","N"))</f>
        <v/>
      </c>
      <c r="W2360" s="63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3">
        <f>IF($A2360="","",IFERROR(INDEX(계정매핑!$E$5:$E$504,MATCH($F2360&amp;"",계정매핑!$A$5:$A$504,0))&amp;"","공통비"))</f>
        <v/>
      </c>
      <c r="AF2360" s="63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45977</v>
      </c>
      <c r="E2361" s="91" t="inlineStr">
        <is>
          <t>KR</t>
        </is>
      </c>
      <c r="F2361" s="91" t="n">
        <v>62301000</v>
      </c>
      <c r="G2361" s="91" t="n">
        <v>1201</v>
      </c>
      <c r="H2361" s="92" t="n">
        <v>168000</v>
      </c>
      <c r="I2361" s="91" t="inlineStr">
        <is>
          <t>11월 소모품 구입 - R문구</t>
        </is>
      </c>
      <c r="J2361" s="91" t="inlineStr">
        <is>
          <t>V10021</t>
        </is>
      </c>
      <c r="K2361" s="91" t="inlineStr">
        <is>
          <t>R문구</t>
        </is>
      </c>
      <c r="M2361" s="9">
        <f>IF($A2361="","",VALUE($A2361&amp;"")*12+VALUE($B2361&amp;""))</f>
        <v/>
      </c>
      <c r="N2361" s="63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3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3">
        <f>IF($A2361="","",IF(COUNTIF(변동분석!$E$7:$E$506,O2361)&gt;0,"Y","N"))</f>
        <v/>
      </c>
      <c r="W2361" s="63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3">
        <f>IF($A2361="","",IFERROR(INDEX(계정매핑!$E$5:$E$504,MATCH($F2361&amp;"",계정매핑!$A$5:$A$504,0))&amp;"","공통비"))</f>
        <v/>
      </c>
      <c r="AF2361" s="63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45977</v>
      </c>
      <c r="E2362" s="91" t="inlineStr">
        <is>
          <t>KR</t>
        </is>
      </c>
      <c r="F2362" s="91" t="n">
        <v>62301000</v>
      </c>
      <c r="G2362" s="91" t="n">
        <v>1301</v>
      </c>
      <c r="H2362" s="92" t="n">
        <v>273000</v>
      </c>
      <c r="I2362" s="91" t="inlineStr">
        <is>
          <t>11월 소모품 구입 - R문구</t>
        </is>
      </c>
      <c r="J2362" s="91" t="inlineStr">
        <is>
          <t>V10021</t>
        </is>
      </c>
      <c r="K2362" s="91" t="inlineStr">
        <is>
          <t>R문구</t>
        </is>
      </c>
      <c r="M2362" s="9">
        <f>IF($A2362="","",VALUE($A2362&amp;"")*12+VALUE($B2362&amp;""))</f>
        <v/>
      </c>
      <c r="N2362" s="63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3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3">
        <f>IF($A2362="","",IF(COUNTIF(변동분석!$E$7:$E$506,O2362)&gt;0,"Y","N"))</f>
        <v/>
      </c>
      <c r="W2362" s="63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3">
        <f>IF($A2362="","",IFERROR(INDEX(계정매핑!$E$5:$E$504,MATCH($F2362&amp;"",계정매핑!$A$5:$A$504,0))&amp;"","공통비"))</f>
        <v/>
      </c>
      <c r="AF2362" s="63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45977</v>
      </c>
      <c r="E2363" s="91" t="inlineStr">
        <is>
          <t>KR</t>
        </is>
      </c>
      <c r="F2363" s="91" t="n">
        <v>63001000</v>
      </c>
      <c r="G2363" s="91" t="n">
        <v>1701</v>
      </c>
      <c r="H2363" s="92" t="n">
        <v>43319000</v>
      </c>
      <c r="I2363" s="91" t="inlineStr">
        <is>
          <t>11월 SW 유지보수 - Y소프트</t>
        </is>
      </c>
      <c r="J2363" s="91" t="inlineStr">
        <is>
          <t>V10016</t>
        </is>
      </c>
      <c r="K2363" s="91" t="inlineStr">
        <is>
          <t>Y소프트</t>
        </is>
      </c>
      <c r="M2363" s="9">
        <f>IF($A2363="","",VALUE($A2363&amp;"")*12+VALUE($B2363&amp;""))</f>
        <v/>
      </c>
      <c r="N2363" s="63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3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3">
        <f>IF($A2363="","",IF(COUNTIF(변동분석!$E$7:$E$506,O2363)&gt;0,"Y","N"))</f>
        <v/>
      </c>
      <c r="W2363" s="63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3">
        <f>IF($A2363="","",IFERROR(INDEX(계정매핑!$E$5:$E$504,MATCH($F2363&amp;"",계정매핑!$A$5:$A$504,0))&amp;"","공통비"))</f>
        <v/>
      </c>
      <c r="AF2363" s="63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45977</v>
      </c>
      <c r="E2364" s="91" t="inlineStr">
        <is>
          <t>KR</t>
        </is>
      </c>
      <c r="F2364" s="91" t="n">
        <v>63501000</v>
      </c>
      <c r="G2364" s="91" t="n">
        <v>1901</v>
      </c>
      <c r="H2364" s="92" t="n">
        <v>351977000</v>
      </c>
      <c r="I2364" s="91" t="inlineStr">
        <is>
          <t>11월 모집수수료 - (전속설계사)</t>
        </is>
      </c>
      <c r="J2364" s="91" t="inlineStr">
        <is>
          <t>V10020</t>
        </is>
      </c>
      <c r="K2364" s="91" t="inlineStr">
        <is>
          <t>(전속설계사)</t>
        </is>
      </c>
      <c r="M2364" s="9">
        <f>IF($A2364="","",VALUE($A2364&amp;"")*12+VALUE($B2364&amp;""))</f>
        <v/>
      </c>
      <c r="N2364" s="63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3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3">
        <f>IF($A2364="","",IF(COUNTIF(변동분석!$E$7:$E$506,O2364)&gt;0,"Y","N"))</f>
        <v/>
      </c>
      <c r="W2364" s="63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3">
        <f>IF($A2364="","",IFERROR(INDEX(계정매핑!$E$5:$E$504,MATCH($F2364&amp;"",계정매핑!$A$5:$A$504,0))&amp;"","공통비"))</f>
        <v/>
      </c>
      <c r="AF2364" s="63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45978</v>
      </c>
      <c r="E2365" s="91" t="inlineStr">
        <is>
          <t>KR</t>
        </is>
      </c>
      <c r="F2365" s="91" t="n">
        <v>62101000</v>
      </c>
      <c r="G2365" s="91" t="n">
        <v>1401</v>
      </c>
      <c r="H2365" s="92" t="n">
        <v>290000</v>
      </c>
      <c r="I2365" s="91" t="inlineStr">
        <is>
          <t>11월 국내출장 - M항공</t>
        </is>
      </c>
      <c r="J2365" s="91" t="inlineStr">
        <is>
          <t>V10001</t>
        </is>
      </c>
      <c r="K2365" s="91" t="inlineStr">
        <is>
          <t>M항공</t>
        </is>
      </c>
      <c r="M2365" s="9">
        <f>IF($A2365="","",VALUE($A2365&amp;"")*12+VALUE($B2365&amp;""))</f>
        <v/>
      </c>
      <c r="N2365" s="63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3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3">
        <f>IF($A2365="","",IF(COUNTIF(변동분석!$E$7:$E$506,O2365)&gt;0,"Y","N"))</f>
        <v/>
      </c>
      <c r="W2365" s="63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3">
        <f>IF($A2365="","",IFERROR(INDEX(계정매핑!$E$5:$E$504,MATCH($F2365&amp;"",계정매핑!$A$5:$A$504,0))&amp;"","공통비"))</f>
        <v/>
      </c>
      <c r="AF2365" s="63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45978</v>
      </c>
      <c r="E2366" s="91" t="inlineStr">
        <is>
          <t>KR</t>
        </is>
      </c>
      <c r="F2366" s="91" t="n">
        <v>62201000</v>
      </c>
      <c r="G2366" s="91" t="n">
        <v>1951</v>
      </c>
      <c r="H2366" s="92" t="n">
        <v>266000</v>
      </c>
      <c r="I2366" s="91" t="inlineStr">
        <is>
          <t>11월 통신요금 - P통신</t>
        </is>
      </c>
      <c r="J2366" s="91" t="inlineStr">
        <is>
          <t>V10013</t>
        </is>
      </c>
      <c r="K2366" s="91" t="inlineStr">
        <is>
          <t>P통신</t>
        </is>
      </c>
      <c r="M2366" s="9">
        <f>IF($A2366="","",VALUE($A2366&amp;"")*12+VALUE($B2366&amp;""))</f>
        <v/>
      </c>
      <c r="N2366" s="63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3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3">
        <f>IF($A2366="","",IF(COUNTIF(변동분석!$E$7:$E$506,O2366)&gt;0,"Y","N"))</f>
        <v/>
      </c>
      <c r="W2366" s="63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3">
        <f>IF($A2366="","",IFERROR(INDEX(계정매핑!$E$5:$E$504,MATCH($F2366&amp;"",계정매핑!$A$5:$A$504,0))&amp;"","공통비"))</f>
        <v/>
      </c>
      <c r="AF2366" s="63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45978</v>
      </c>
      <c r="E2367" s="91" t="inlineStr">
        <is>
          <t>KR</t>
        </is>
      </c>
      <c r="F2367" s="91" t="n">
        <v>62601000</v>
      </c>
      <c r="G2367" s="91" t="n">
        <v>1602</v>
      </c>
      <c r="H2367" s="92" t="n">
        <v>2856000</v>
      </c>
      <c r="I2367" s="91" t="inlineStr">
        <is>
          <t>11월 업무추진 - (법인카드)</t>
        </is>
      </c>
      <c r="J2367" s="91" t="inlineStr">
        <is>
          <t>V10009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3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3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3">
        <f>IF($A2367="","",IF(COUNTIF(변동분석!$E$7:$E$506,O2367)&gt;0,"Y","N"))</f>
        <v/>
      </c>
      <c r="W2367" s="63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3">
        <f>IF($A2367="","",IFERROR(INDEX(계정매핑!$E$5:$E$504,MATCH($F2367&amp;"",계정매핑!$A$5:$A$504,0))&amp;"","공통비"))</f>
        <v/>
      </c>
      <c r="AF2367" s="63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45978</v>
      </c>
      <c r="E2368" s="91" t="inlineStr">
        <is>
          <t>KR</t>
        </is>
      </c>
      <c r="F2368" s="91" t="n">
        <v>62802000</v>
      </c>
      <c r="G2368" s="91" t="n">
        <v>1301</v>
      </c>
      <c r="H2368" s="92" t="n">
        <v>6292000</v>
      </c>
      <c r="I2368" s="91" t="inlineStr">
        <is>
          <t>11월 위탁교육 - I교육원</t>
        </is>
      </c>
      <c r="J2368" s="91" t="inlineStr">
        <is>
          <t>V10018</t>
        </is>
      </c>
      <c r="K2368" s="91" t="inlineStr">
        <is>
          <t>I교육원</t>
        </is>
      </c>
      <c r="M2368" s="9">
        <f>IF($A2368="","",VALUE($A2368&amp;"")*12+VALUE($B2368&amp;""))</f>
        <v/>
      </c>
      <c r="N2368" s="63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3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3">
        <f>IF($A2368="","",IF(COUNTIF(변동분석!$E$7:$E$506,O2368)&gt;0,"Y","N"))</f>
        <v/>
      </c>
      <c r="W2368" s="63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3">
        <f>IF($A2368="","",IFERROR(INDEX(계정매핑!$E$5:$E$504,MATCH($F2368&amp;"",계정매핑!$A$5:$A$504,0))&amp;"","공통비"))</f>
        <v/>
      </c>
      <c r="AF2368" s="63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45978</v>
      </c>
      <c r="E2369" s="91" t="inlineStr">
        <is>
          <t>KR</t>
        </is>
      </c>
      <c r="F2369" s="91" t="n">
        <v>62902000</v>
      </c>
      <c r="G2369" s="91" t="n">
        <v>1801</v>
      </c>
      <c r="H2369" s="92" t="n">
        <v>1795000</v>
      </c>
      <c r="I2369" s="91" t="inlineStr">
        <is>
          <t>11월 콜 위탁 수수료(건별)</t>
        </is>
      </c>
      <c r="J2369" s="91" t="inlineStr">
        <is>
          <t>V10015</t>
        </is>
      </c>
      <c r="K2369" s="91" t="inlineStr">
        <is>
          <t>J콜센터</t>
        </is>
      </c>
      <c r="M2369" s="9">
        <f>IF($A2369="","",VALUE($A2369&amp;"")*12+VALUE($B2369&amp;""))</f>
        <v/>
      </c>
      <c r="N2369" s="63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3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3">
        <f>IF($A2369="","",IF(COUNTIF(변동분석!$E$7:$E$506,O2369)&gt;0,"Y","N"))</f>
        <v/>
      </c>
      <c r="W2369" s="63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3">
        <f>IF($A2369="","",IFERROR(INDEX(계정매핑!$E$5:$E$504,MATCH($F2369&amp;"",계정매핑!$A$5:$A$504,0))&amp;"","공통비"))</f>
        <v/>
      </c>
      <c r="AF2369" s="63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45978</v>
      </c>
      <c r="E2370" s="91" t="inlineStr">
        <is>
          <t>KR</t>
        </is>
      </c>
      <c r="F2370" s="91" t="n">
        <v>62902000</v>
      </c>
      <c r="G2370" s="91" t="n">
        <v>1801</v>
      </c>
      <c r="H2370" s="92" t="n">
        <v>1850000</v>
      </c>
      <c r="I2370" s="91" t="inlineStr">
        <is>
          <t>11월 콜 위탁 수수료(건별)</t>
        </is>
      </c>
      <c r="J2370" s="91" t="inlineStr">
        <is>
          <t>V10015</t>
        </is>
      </c>
      <c r="K2370" s="91" t="inlineStr">
        <is>
          <t>J콜센터</t>
        </is>
      </c>
      <c r="M2370" s="9">
        <f>IF($A2370="","",VALUE($A2370&amp;"")*12+VALUE($B2370&amp;""))</f>
        <v/>
      </c>
      <c r="N2370" s="63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3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3">
        <f>IF($A2370="","",IF(COUNTIF(변동분석!$E$7:$E$506,O2370)&gt;0,"Y","N"))</f>
        <v/>
      </c>
      <c r="W2370" s="63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3">
        <f>IF($A2370="","",IFERROR(INDEX(계정매핑!$E$5:$E$504,MATCH($F2370&amp;"",계정매핑!$A$5:$A$504,0))&amp;"","공통비"))</f>
        <v/>
      </c>
      <c r="AF2370" s="63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45978</v>
      </c>
      <c r="E2371" s="91" t="inlineStr">
        <is>
          <t>KR</t>
        </is>
      </c>
      <c r="F2371" s="91" t="n">
        <v>63201000</v>
      </c>
      <c r="G2371" s="91" t="n">
        <v>1602</v>
      </c>
      <c r="H2371" s="92" t="n">
        <v>1813000</v>
      </c>
      <c r="I2371" s="91" t="inlineStr">
        <is>
          <t>11월 차량 유지 - H에너지</t>
        </is>
      </c>
      <c r="J2371" s="91" t="inlineStr">
        <is>
          <t>V10029</t>
        </is>
      </c>
      <c r="K2371" s="91" t="inlineStr">
        <is>
          <t>H에너지</t>
        </is>
      </c>
      <c r="M2371" s="9">
        <f>IF($A2371="","",VALUE($A2371&amp;"")*12+VALUE($B2371&amp;""))</f>
        <v/>
      </c>
      <c r="N2371" s="63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3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3">
        <f>IF($A2371="","",IF(COUNTIF(변동분석!$E$7:$E$506,O2371)&gt;0,"Y","N"))</f>
        <v/>
      </c>
      <c r="W2371" s="63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3">
        <f>IF($A2371="","",IFERROR(INDEX(계정매핑!$E$5:$E$504,MATCH($F2371&amp;"",계정매핑!$A$5:$A$504,0))&amp;"","공통비"))</f>
        <v/>
      </c>
      <c r="AF2371" s="63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45979</v>
      </c>
      <c r="E2372" s="91" t="inlineStr">
        <is>
          <t>KR</t>
        </is>
      </c>
      <c r="F2372" s="91" t="n">
        <v>62101000</v>
      </c>
      <c r="G2372" s="91" t="n">
        <v>1601</v>
      </c>
      <c r="H2372" s="92" t="n">
        <v>1369000</v>
      </c>
      <c r="I2372" s="91" t="inlineStr">
        <is>
          <t>11월 국내출장 - M항공</t>
        </is>
      </c>
      <c r="J2372" s="91" t="inlineStr">
        <is>
          <t>V10001</t>
        </is>
      </c>
      <c r="K2372" s="91" t="inlineStr">
        <is>
          <t>M항공</t>
        </is>
      </c>
      <c r="M2372" s="9">
        <f>IF($A2372="","",VALUE($A2372&amp;"")*12+VALUE($B2372&amp;""))</f>
        <v/>
      </c>
      <c r="N2372" s="63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3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3">
        <f>IF($A2372="","",IF(COUNTIF(변동분석!$E$7:$E$506,O2372)&gt;0,"Y","N"))</f>
        <v/>
      </c>
      <c r="W2372" s="63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3">
        <f>IF($A2372="","",IFERROR(INDEX(계정매핑!$E$5:$E$504,MATCH($F2372&amp;"",계정매핑!$A$5:$A$504,0))&amp;"","공통비"))</f>
        <v/>
      </c>
      <c r="AF2372" s="63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45979</v>
      </c>
      <c r="E2373" s="91" t="inlineStr">
        <is>
          <t>KR</t>
        </is>
      </c>
      <c r="F2373" s="91" t="n">
        <v>62101000</v>
      </c>
      <c r="G2373" s="91" t="n">
        <v>1601</v>
      </c>
      <c r="H2373" s="92" t="n">
        <v>1104000</v>
      </c>
      <c r="I2373" s="91" t="inlineStr">
        <is>
          <t>11월 국내출장 - M항공</t>
        </is>
      </c>
      <c r="J2373" s="91" t="inlineStr">
        <is>
          <t>V10001</t>
        </is>
      </c>
      <c r="K2373" s="91" t="inlineStr">
        <is>
          <t>M항공</t>
        </is>
      </c>
      <c r="M2373" s="9">
        <f>IF($A2373="","",VALUE($A2373&amp;"")*12+VALUE($B2373&amp;""))</f>
        <v/>
      </c>
      <c r="N2373" s="63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3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3">
        <f>IF($A2373="","",IF(COUNTIF(변동분석!$E$7:$E$506,O2373)&gt;0,"Y","N"))</f>
        <v/>
      </c>
      <c r="W2373" s="63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3">
        <f>IF($A2373="","",IFERROR(INDEX(계정매핑!$E$5:$E$504,MATCH($F2373&amp;"",계정매핑!$A$5:$A$504,0))&amp;"","공통비"))</f>
        <v/>
      </c>
      <c r="AF2373" s="63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45979</v>
      </c>
      <c r="E2374" s="91" t="inlineStr">
        <is>
          <t>KR</t>
        </is>
      </c>
      <c r="F2374" s="91" t="n">
        <v>62101000</v>
      </c>
      <c r="G2374" s="91" t="n">
        <v>1602</v>
      </c>
      <c r="H2374" s="92" t="n">
        <v>1147000</v>
      </c>
      <c r="I2374" s="91" t="inlineStr">
        <is>
          <t>11월 국내출장 - (법인카드)</t>
        </is>
      </c>
      <c r="J2374" s="91" t="inlineStr">
        <is>
          <t>V10009</t>
        </is>
      </c>
      <c r="K2374" s="91" t="inlineStr">
        <is>
          <t>(법인카드)</t>
        </is>
      </c>
      <c r="M2374" s="9">
        <f>IF($A2374="","",VALUE($A2374&amp;"")*12+VALUE($B2374&amp;""))</f>
        <v/>
      </c>
      <c r="N2374" s="63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3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3">
        <f>IF($A2374="","",IF(COUNTIF(변동분석!$E$7:$E$506,O2374)&gt;0,"Y","N"))</f>
        <v/>
      </c>
      <c r="W2374" s="63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3">
        <f>IF($A2374="","",IFERROR(INDEX(계정매핑!$E$5:$E$504,MATCH($F2374&amp;"",계정매핑!$A$5:$A$504,0))&amp;"","공통비"))</f>
        <v/>
      </c>
      <c r="AF2374" s="63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45979</v>
      </c>
      <c r="E2375" s="91" t="inlineStr">
        <is>
          <t>KR</t>
        </is>
      </c>
      <c r="F2375" s="91" t="n">
        <v>62102000</v>
      </c>
      <c r="G2375" s="91" t="n">
        <v>1301</v>
      </c>
      <c r="H2375" s="92" t="n">
        <v>115000</v>
      </c>
      <c r="I2375" s="91" t="inlineStr">
        <is>
          <t>11월 해외출장 - N호텔</t>
        </is>
      </c>
      <c r="J2375" s="91" t="inlineStr">
        <is>
          <t>V10008</t>
        </is>
      </c>
      <c r="K2375" s="91" t="inlineStr">
        <is>
          <t>N호텔</t>
        </is>
      </c>
      <c r="M2375" s="9">
        <f>IF($A2375="","",VALUE($A2375&amp;"")*12+VALUE($B2375&amp;""))</f>
        <v/>
      </c>
      <c r="N2375" s="63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3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3">
        <f>IF($A2375="","",IF(COUNTIF(변동분석!$E$7:$E$506,O2375)&gt;0,"Y","N"))</f>
        <v/>
      </c>
      <c r="W2375" s="63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3">
        <f>IF($A2375="","",IFERROR(INDEX(계정매핑!$E$5:$E$504,MATCH($F2375&amp;"",계정매핑!$A$5:$A$504,0))&amp;"","공통비"))</f>
        <v/>
      </c>
      <c r="AF2375" s="63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45979</v>
      </c>
      <c r="E2376" s="91" t="inlineStr">
        <is>
          <t>KR</t>
        </is>
      </c>
      <c r="F2376" s="91" t="n">
        <v>62102000</v>
      </c>
      <c r="G2376" s="91" t="n">
        <v>1401</v>
      </c>
      <c r="H2376" s="92" t="n">
        <v>58000</v>
      </c>
      <c r="I2376" s="91" t="inlineStr">
        <is>
          <t>11월 해외출장 - N호텔</t>
        </is>
      </c>
      <c r="J2376" s="91" t="inlineStr">
        <is>
          <t>V10008</t>
        </is>
      </c>
      <c r="K2376" s="91" t="inlineStr">
        <is>
          <t>N호텔</t>
        </is>
      </c>
      <c r="M2376" s="9">
        <f>IF($A2376="","",VALUE($A2376&amp;"")*12+VALUE($B2376&amp;""))</f>
        <v/>
      </c>
      <c r="N2376" s="63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3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3">
        <f>IF($A2376="","",IF(COUNTIF(변동분석!$E$7:$E$506,O2376)&gt;0,"Y","N"))</f>
        <v/>
      </c>
      <c r="W2376" s="63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3">
        <f>IF($A2376="","",IFERROR(INDEX(계정매핑!$E$5:$E$504,MATCH($F2376&amp;"",계정매핑!$A$5:$A$504,0))&amp;"","공통비"))</f>
        <v/>
      </c>
      <c r="AF2376" s="63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45979</v>
      </c>
      <c r="E2377" s="91" t="inlineStr">
        <is>
          <t>KR</t>
        </is>
      </c>
      <c r="F2377" s="91" t="n">
        <v>62201000</v>
      </c>
      <c r="G2377" s="91" t="n">
        <v>1401</v>
      </c>
      <c r="H2377" s="92" t="n">
        <v>161000</v>
      </c>
      <c r="I2377" s="91" t="inlineStr">
        <is>
          <t>11월 통신요금 - P통신</t>
        </is>
      </c>
      <c r="J2377" s="91" t="inlineStr">
        <is>
          <t>V10013</t>
        </is>
      </c>
      <c r="K2377" s="91" t="inlineStr">
        <is>
          <t>P통신</t>
        </is>
      </c>
      <c r="M2377" s="9">
        <f>IF($A2377="","",VALUE($A2377&amp;"")*12+VALUE($B2377&amp;""))</f>
        <v/>
      </c>
      <c r="N2377" s="63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3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3">
        <f>IF($A2377="","",IF(COUNTIF(변동분석!$E$7:$E$506,O2377)&gt;0,"Y","N"))</f>
        <v/>
      </c>
      <c r="W2377" s="63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3">
        <f>IF($A2377="","",IFERROR(INDEX(계정매핑!$E$5:$E$504,MATCH($F2377&amp;"",계정매핑!$A$5:$A$504,0))&amp;"","공통비"))</f>
        <v/>
      </c>
      <c r="AF2377" s="63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45979</v>
      </c>
      <c r="E2378" s="91" t="inlineStr">
        <is>
          <t>KR</t>
        </is>
      </c>
      <c r="F2378" s="91" t="n">
        <v>62201000</v>
      </c>
      <c r="G2378" s="91" t="n">
        <v>1602</v>
      </c>
      <c r="H2378" s="92" t="n">
        <v>420000</v>
      </c>
      <c r="I2378" s="91" t="inlineStr">
        <is>
          <t>11월 통신요금 - P통신</t>
        </is>
      </c>
      <c r="J2378" s="91" t="inlineStr">
        <is>
          <t>V10013</t>
        </is>
      </c>
      <c r="K2378" s="91" t="inlineStr">
        <is>
          <t>P통신</t>
        </is>
      </c>
      <c r="M2378" s="9">
        <f>IF($A2378="","",VALUE($A2378&amp;"")*12+VALUE($B2378&amp;""))</f>
        <v/>
      </c>
      <c r="N2378" s="63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3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3">
        <f>IF($A2378="","",IF(COUNTIF(변동분석!$E$7:$E$506,O2378)&gt;0,"Y","N"))</f>
        <v/>
      </c>
      <c r="W2378" s="63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3">
        <f>IF($A2378="","",IFERROR(INDEX(계정매핑!$E$5:$E$504,MATCH($F2378&amp;"",계정매핑!$A$5:$A$504,0))&amp;"","공통비"))</f>
        <v/>
      </c>
      <c r="AF2378" s="63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45979</v>
      </c>
      <c r="E2379" s="91" t="inlineStr">
        <is>
          <t>KR</t>
        </is>
      </c>
      <c r="F2379" s="91" t="n">
        <v>62301000</v>
      </c>
      <c r="G2379" s="91" t="n">
        <v>1201</v>
      </c>
      <c r="H2379" s="92" t="n">
        <v>152000</v>
      </c>
      <c r="I2379" s="91" t="inlineStr">
        <is>
          <t>11월 소모품 구입 - R문구</t>
        </is>
      </c>
      <c r="J2379" s="91" t="inlineStr">
        <is>
          <t>V10021</t>
        </is>
      </c>
      <c r="K2379" s="91" t="inlineStr">
        <is>
          <t>R문구</t>
        </is>
      </c>
      <c r="M2379" s="9">
        <f>IF($A2379="","",VALUE($A2379&amp;"")*12+VALUE($B2379&amp;""))</f>
        <v/>
      </c>
      <c r="N2379" s="63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3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3">
        <f>IF($A2379="","",IF(COUNTIF(변동분석!$E$7:$E$506,O2379)&gt;0,"Y","N"))</f>
        <v/>
      </c>
      <c r="W2379" s="63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3">
        <f>IF($A2379="","",IFERROR(INDEX(계정매핑!$E$5:$E$504,MATCH($F2379&amp;"",계정매핑!$A$5:$A$504,0))&amp;"","공통비"))</f>
        <v/>
      </c>
      <c r="AF2379" s="63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45979</v>
      </c>
      <c r="E2380" s="91" t="inlineStr">
        <is>
          <t>KR</t>
        </is>
      </c>
      <c r="F2380" s="91" t="n">
        <v>62301000</v>
      </c>
      <c r="G2380" s="91" t="n">
        <v>1502</v>
      </c>
      <c r="H2380" s="92" t="n">
        <v>218000</v>
      </c>
      <c r="I2380" s="91" t="inlineStr">
        <is>
          <t>11월 소모품 구입 - Q오피스</t>
        </is>
      </c>
      <c r="J2380" s="91" t="inlineStr">
        <is>
          <t>V10003</t>
        </is>
      </c>
      <c r="K2380" s="91" t="inlineStr">
        <is>
          <t>Q오피스</t>
        </is>
      </c>
      <c r="M2380" s="9">
        <f>IF($A2380="","",VALUE($A2380&amp;"")*12+VALUE($B2380&amp;""))</f>
        <v/>
      </c>
      <c r="N2380" s="63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3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3">
        <f>IF($A2380="","",IF(COUNTIF(변동분석!$E$7:$E$506,O2380)&gt;0,"Y","N"))</f>
        <v/>
      </c>
      <c r="W2380" s="63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3">
        <f>IF($A2380="","",IFERROR(INDEX(계정매핑!$E$5:$E$504,MATCH($F2380&amp;"",계정매핑!$A$5:$A$504,0))&amp;"","공통비"))</f>
        <v/>
      </c>
      <c r="AF2380" s="63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45979</v>
      </c>
      <c r="E2381" s="91" t="inlineStr">
        <is>
          <t>KR</t>
        </is>
      </c>
      <c r="F2381" s="91" t="n">
        <v>62501000</v>
      </c>
      <c r="G2381" s="91" t="n">
        <v>1401</v>
      </c>
      <c r="H2381" s="92" t="n">
        <v>129000</v>
      </c>
      <c r="I2381" s="91" t="inlineStr">
        <is>
          <t>11월 회의 다과 - T케이터링</t>
        </is>
      </c>
      <c r="J2381" s="91" t="inlineStr">
        <is>
          <t>V10005</t>
        </is>
      </c>
      <c r="K2381" s="91" t="inlineStr">
        <is>
          <t>T케이터링</t>
        </is>
      </c>
      <c r="M2381" s="9">
        <f>IF($A2381="","",VALUE($A2381&amp;"")*12+VALUE($B2381&amp;""))</f>
        <v/>
      </c>
      <c r="N2381" s="63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3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3">
        <f>IF($A2381="","",IF(COUNTIF(변동분석!$E$7:$E$506,O2381)&gt;0,"Y","N"))</f>
        <v/>
      </c>
      <c r="W2381" s="63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3">
        <f>IF($A2381="","",IFERROR(INDEX(계정매핑!$E$5:$E$504,MATCH($F2381&amp;"",계정매핑!$A$5:$A$504,0))&amp;"","공통비"))</f>
        <v/>
      </c>
      <c r="AF2381" s="63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45979</v>
      </c>
      <c r="E2382" s="91" t="inlineStr">
        <is>
          <t>KR</t>
        </is>
      </c>
      <c r="F2382" s="91" t="n">
        <v>62601000</v>
      </c>
      <c r="G2382" s="91" t="n">
        <v>1101</v>
      </c>
      <c r="H2382" s="92" t="n">
        <v>3213000</v>
      </c>
      <c r="I2382" s="91" t="inlineStr">
        <is>
          <t>11월 업무추진 - (법인카드)</t>
        </is>
      </c>
      <c r="J2382" s="91" t="inlineStr">
        <is>
          <t>V10009</t>
        </is>
      </c>
      <c r="K2382" s="91" t="inlineStr">
        <is>
          <t>(법인카드)</t>
        </is>
      </c>
      <c r="M2382" s="9">
        <f>IF($A2382="","",VALUE($A2382&amp;"")*12+VALUE($B2382&amp;""))</f>
        <v/>
      </c>
      <c r="N2382" s="63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3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3">
        <f>IF($A2382="","",IF(COUNTIF(변동분석!$E$7:$E$506,O2382)&gt;0,"Y","N"))</f>
        <v/>
      </c>
      <c r="W2382" s="63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3">
        <f>IF($A2382="","",IFERROR(INDEX(계정매핑!$E$5:$E$504,MATCH($F2382&amp;"",계정매핑!$A$5:$A$504,0))&amp;"","공통비"))</f>
        <v/>
      </c>
      <c r="AF2382" s="63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45979</v>
      </c>
      <c r="E2383" s="91" t="inlineStr">
        <is>
          <t>KR</t>
        </is>
      </c>
      <c r="F2383" s="91" t="n">
        <v>62902000</v>
      </c>
      <c r="G2383" s="91" t="n">
        <v>1201</v>
      </c>
      <c r="H2383" s="92" t="n">
        <v>3736000</v>
      </c>
      <c r="I2383" s="91" t="inlineStr">
        <is>
          <t>11월 업무 위탁 수수료 - X서비스</t>
        </is>
      </c>
      <c r="J2383" s="91" t="inlineStr">
        <is>
          <t>V10019</t>
        </is>
      </c>
      <c r="K2383" s="91" t="inlineStr">
        <is>
          <t>X서비스</t>
        </is>
      </c>
      <c r="M2383" s="9">
        <f>IF($A2383="","",VALUE($A2383&amp;"")*12+VALUE($B2383&amp;""))</f>
        <v/>
      </c>
      <c r="N2383" s="63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3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3">
        <f>IF($A2383="","",IF(COUNTIF(변동분석!$E$7:$E$506,O2383)&gt;0,"Y","N"))</f>
        <v/>
      </c>
      <c r="W2383" s="63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3">
        <f>IF($A2383="","",IFERROR(INDEX(계정매핑!$E$5:$E$504,MATCH($F2383&amp;"",계정매핑!$A$5:$A$504,0))&amp;"","공통비"))</f>
        <v/>
      </c>
      <c r="AF2383" s="63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45980</v>
      </c>
      <c r="E2384" s="91" t="inlineStr">
        <is>
          <t>KR</t>
        </is>
      </c>
      <c r="F2384" s="91" t="n">
        <v>62101000</v>
      </c>
      <c r="G2384" s="91" t="n">
        <v>1201</v>
      </c>
      <c r="H2384" s="92" t="n">
        <v>152000</v>
      </c>
      <c r="I2384" s="91" t="inlineStr">
        <is>
          <t>11월 국내출장 - M항공</t>
        </is>
      </c>
      <c r="J2384" s="91" t="inlineStr">
        <is>
          <t>V10001</t>
        </is>
      </c>
      <c r="K2384" s="91" t="inlineStr">
        <is>
          <t>M항공</t>
        </is>
      </c>
      <c r="M2384" s="9">
        <f>IF($A2384="","",VALUE($A2384&amp;"")*12+VALUE($B2384&amp;""))</f>
        <v/>
      </c>
      <c r="N2384" s="63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3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3">
        <f>IF($A2384="","",IF(COUNTIF(변동분석!$E$7:$E$506,O2384)&gt;0,"Y","N"))</f>
        <v/>
      </c>
      <c r="W2384" s="63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3">
        <f>IF($A2384="","",IFERROR(INDEX(계정매핑!$E$5:$E$504,MATCH($F2384&amp;"",계정매핑!$A$5:$A$504,0))&amp;"","공통비"))</f>
        <v/>
      </c>
      <c r="AF2384" s="63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45980</v>
      </c>
      <c r="E2385" s="91" t="inlineStr">
        <is>
          <t>KR</t>
        </is>
      </c>
      <c r="F2385" s="91" t="n">
        <v>62101000</v>
      </c>
      <c r="G2385" s="91" t="n">
        <v>1301</v>
      </c>
      <c r="H2385" s="92" t="n">
        <v>251000</v>
      </c>
      <c r="I2385" s="91" t="inlineStr">
        <is>
          <t>11월 국내출장 - L여행사</t>
        </is>
      </c>
      <c r="J2385" s="91" t="inlineStr">
        <is>
          <t>V10017</t>
        </is>
      </c>
      <c r="K2385" s="91" t="inlineStr">
        <is>
          <t>L여행사</t>
        </is>
      </c>
      <c r="M2385" s="9">
        <f>IF($A2385="","",VALUE($A2385&amp;"")*12+VALUE($B2385&amp;""))</f>
        <v/>
      </c>
      <c r="N2385" s="63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3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3">
        <f>IF($A2385="","",IF(COUNTIF(변동분석!$E$7:$E$506,O2385)&gt;0,"Y","N"))</f>
        <v/>
      </c>
      <c r="W2385" s="63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3">
        <f>IF($A2385="","",IFERROR(INDEX(계정매핑!$E$5:$E$504,MATCH($F2385&amp;"",계정매핑!$A$5:$A$504,0))&amp;"","공통비"))</f>
        <v/>
      </c>
      <c r="AF2385" s="63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45980</v>
      </c>
      <c r="E2386" s="91" t="inlineStr">
        <is>
          <t>KR</t>
        </is>
      </c>
      <c r="F2386" s="91" t="n">
        <v>62101000</v>
      </c>
      <c r="G2386" s="91" t="n">
        <v>1301</v>
      </c>
      <c r="H2386" s="92" t="n">
        <v>185000</v>
      </c>
      <c r="I2386" s="91" t="inlineStr">
        <is>
          <t>11월 국내출장 - L여행사</t>
        </is>
      </c>
      <c r="J2386" s="91" t="inlineStr">
        <is>
          <t>V10017</t>
        </is>
      </c>
      <c r="K2386" s="91" t="inlineStr">
        <is>
          <t>L여행사</t>
        </is>
      </c>
      <c r="M2386" s="9">
        <f>IF($A2386="","",VALUE($A2386&amp;"")*12+VALUE($B2386&amp;""))</f>
        <v/>
      </c>
      <c r="N2386" s="63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3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3">
        <f>IF($A2386="","",IF(COUNTIF(변동분석!$E$7:$E$506,O2386)&gt;0,"Y","N"))</f>
        <v/>
      </c>
      <c r="W2386" s="63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3">
        <f>IF($A2386="","",IFERROR(INDEX(계정매핑!$E$5:$E$504,MATCH($F2386&amp;"",계정매핑!$A$5:$A$504,0))&amp;"","공통비"))</f>
        <v/>
      </c>
      <c r="AF2386" s="63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45980</v>
      </c>
      <c r="E2387" s="91" t="inlineStr">
        <is>
          <t>KR</t>
        </is>
      </c>
      <c r="F2387" s="91" t="n">
        <v>62101000</v>
      </c>
      <c r="G2387" s="91" t="n">
        <v>1501</v>
      </c>
      <c r="H2387" s="92" t="n">
        <v>528000</v>
      </c>
      <c r="I2387" s="91" t="inlineStr">
        <is>
          <t>11월 국내출장 - L여행사</t>
        </is>
      </c>
      <c r="J2387" s="91" t="inlineStr">
        <is>
          <t>V10017</t>
        </is>
      </c>
      <c r="K2387" s="91" t="inlineStr">
        <is>
          <t>L여행사</t>
        </is>
      </c>
      <c r="M2387" s="9">
        <f>IF($A2387="","",VALUE($A2387&amp;"")*12+VALUE($B2387&amp;""))</f>
        <v/>
      </c>
      <c r="N2387" s="63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3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3">
        <f>IF($A2387="","",IF(COUNTIF(변동분석!$E$7:$E$506,O2387)&gt;0,"Y","N"))</f>
        <v/>
      </c>
      <c r="W2387" s="63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3">
        <f>IF($A2387="","",IFERROR(INDEX(계정매핑!$E$5:$E$504,MATCH($F2387&amp;"",계정매핑!$A$5:$A$504,0))&amp;"","공통비"))</f>
        <v/>
      </c>
      <c r="AF2387" s="63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45980</v>
      </c>
      <c r="E2388" s="91" t="inlineStr">
        <is>
          <t>KR</t>
        </is>
      </c>
      <c r="F2388" s="91" t="n">
        <v>62101000</v>
      </c>
      <c r="G2388" s="91" t="n">
        <v>1951</v>
      </c>
      <c r="H2388" s="92" t="n">
        <v>185000</v>
      </c>
      <c r="I2388" s="91" t="inlineStr">
        <is>
          <t>11월 국내출장 - M항공</t>
        </is>
      </c>
      <c r="J2388" s="91" t="inlineStr">
        <is>
          <t>V10001</t>
        </is>
      </c>
      <c r="K2388" s="91" t="inlineStr">
        <is>
          <t>M항공</t>
        </is>
      </c>
      <c r="M2388" s="9">
        <f>IF($A2388="","",VALUE($A2388&amp;"")*12+VALUE($B2388&amp;""))</f>
        <v/>
      </c>
      <c r="N2388" s="63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3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3">
        <f>IF($A2388="","",IF(COUNTIF(변동분석!$E$7:$E$506,O2388)&gt;0,"Y","N"))</f>
        <v/>
      </c>
      <c r="W2388" s="63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3">
        <f>IF($A2388="","",IFERROR(INDEX(계정매핑!$E$5:$E$504,MATCH($F2388&amp;"",계정매핑!$A$5:$A$504,0))&amp;"","공통비"))</f>
        <v/>
      </c>
      <c r="AF2388" s="63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45980</v>
      </c>
      <c r="E2389" s="91" t="inlineStr">
        <is>
          <t>KR</t>
        </is>
      </c>
      <c r="F2389" s="91" t="n">
        <v>62301000</v>
      </c>
      <c r="G2389" s="91" t="n">
        <v>1501</v>
      </c>
      <c r="H2389" s="92" t="n">
        <v>274000</v>
      </c>
      <c r="I2389" s="91" t="inlineStr">
        <is>
          <t>11월 소모품 구입 - R문구</t>
        </is>
      </c>
      <c r="J2389" s="91" t="inlineStr">
        <is>
          <t>V10021</t>
        </is>
      </c>
      <c r="K2389" s="91" t="inlineStr">
        <is>
          <t>R문구</t>
        </is>
      </c>
      <c r="M2389" s="9">
        <f>IF($A2389="","",VALUE($A2389&amp;"")*12+VALUE($B2389&amp;""))</f>
        <v/>
      </c>
      <c r="N2389" s="63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3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3">
        <f>IF($A2389="","",IF(COUNTIF(변동분석!$E$7:$E$506,O2389)&gt;0,"Y","N"))</f>
        <v/>
      </c>
      <c r="W2389" s="63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3">
        <f>IF($A2389="","",IFERROR(INDEX(계정매핑!$E$5:$E$504,MATCH($F2389&amp;"",계정매핑!$A$5:$A$504,0))&amp;"","공통비"))</f>
        <v/>
      </c>
      <c r="AF2389" s="63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45980</v>
      </c>
      <c r="E2390" s="91" t="inlineStr">
        <is>
          <t>KR</t>
        </is>
      </c>
      <c r="F2390" s="91" t="n">
        <v>62501000</v>
      </c>
      <c r="G2390" s="91" t="n">
        <v>1602</v>
      </c>
      <c r="H2390" s="92" t="n">
        <v>619000</v>
      </c>
      <c r="I2390" s="91" t="inlineStr">
        <is>
          <t>11월 회의 다과 - (법인카드)</t>
        </is>
      </c>
      <c r="J2390" s="91" t="inlineStr">
        <is>
          <t>V10009</t>
        </is>
      </c>
      <c r="K2390" s="91" t="inlineStr">
        <is>
          <t>(법인카드)</t>
        </is>
      </c>
      <c r="M2390" s="9">
        <f>IF($A2390="","",VALUE($A2390&amp;"")*12+VALUE($B2390&amp;""))</f>
        <v/>
      </c>
      <c r="N2390" s="63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3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3">
        <f>IF($A2390="","",IF(COUNTIF(변동분석!$E$7:$E$506,O2390)&gt;0,"Y","N"))</f>
        <v/>
      </c>
      <c r="W2390" s="63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3">
        <f>IF($A2390="","",IFERROR(INDEX(계정매핑!$E$5:$E$504,MATCH($F2390&amp;"",계정매핑!$A$5:$A$504,0))&amp;"","공통비"))</f>
        <v/>
      </c>
      <c r="AF2390" s="63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45980</v>
      </c>
      <c r="E2391" s="91" t="inlineStr">
        <is>
          <t>KR</t>
        </is>
      </c>
      <c r="F2391" s="91" t="n">
        <v>62901000</v>
      </c>
      <c r="G2391" s="91" t="n">
        <v>1951</v>
      </c>
      <c r="H2391" s="92" t="n">
        <v>6105000</v>
      </c>
      <c r="I2391" s="91" t="inlineStr">
        <is>
          <t>11월 자문 수수료 - W컨설팅</t>
        </is>
      </c>
      <c r="J2391" s="91" t="inlineStr">
        <is>
          <t>V10006</t>
        </is>
      </c>
      <c r="K2391" s="91" t="inlineStr">
        <is>
          <t>W컨설팅</t>
        </is>
      </c>
      <c r="M2391" s="9">
        <f>IF($A2391="","",VALUE($A2391&amp;"")*12+VALUE($B2391&amp;""))</f>
        <v/>
      </c>
      <c r="N2391" s="63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3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3">
        <f>IF($A2391="","",IF(COUNTIF(변동분석!$E$7:$E$506,O2391)&gt;0,"Y","N"))</f>
        <v/>
      </c>
      <c r="W2391" s="63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3">
        <f>IF($A2391="","",IFERROR(INDEX(계정매핑!$E$5:$E$504,MATCH($F2391&amp;"",계정매핑!$A$5:$A$504,0))&amp;"","공통비"))</f>
        <v/>
      </c>
      <c r="AF2391" s="63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45980</v>
      </c>
      <c r="E2392" s="91" t="inlineStr">
        <is>
          <t>KR</t>
        </is>
      </c>
      <c r="F2392" s="91" t="n">
        <v>62902000</v>
      </c>
      <c r="G2392" s="91" t="n">
        <v>1401</v>
      </c>
      <c r="H2392" s="92" t="n">
        <v>1870000</v>
      </c>
      <c r="I2392" s="91" t="inlineStr">
        <is>
          <t>11월 업무 위탁 수수료 - J콜센터</t>
        </is>
      </c>
      <c r="J2392" s="91" t="inlineStr">
        <is>
          <t>V10015</t>
        </is>
      </c>
      <c r="K2392" s="91" t="inlineStr">
        <is>
          <t>J콜센터</t>
        </is>
      </c>
      <c r="M2392" s="9">
        <f>IF($A2392="","",VALUE($A2392&amp;"")*12+VALUE($B2392&amp;""))</f>
        <v/>
      </c>
      <c r="N2392" s="63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3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3">
        <f>IF($A2392="","",IF(COUNTIF(변동분석!$E$7:$E$506,O2392)&gt;0,"Y","N"))</f>
        <v/>
      </c>
      <c r="W2392" s="63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3">
        <f>IF($A2392="","",IFERROR(INDEX(계정매핑!$E$5:$E$504,MATCH($F2392&amp;"",계정매핑!$A$5:$A$504,0))&amp;"","공통비"))</f>
        <v/>
      </c>
      <c r="AF2392" s="63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45980</v>
      </c>
      <c r="E2393" s="91" t="inlineStr">
        <is>
          <t>KR</t>
        </is>
      </c>
      <c r="F2393" s="91" t="n">
        <v>63502000</v>
      </c>
      <c r="G2393" s="91" t="n">
        <v>1901</v>
      </c>
      <c r="H2393" s="92" t="n">
        <v>156818000</v>
      </c>
      <c r="I2393" s="91" t="inlineStr">
        <is>
          <t>11월 유지수수료 - CC금융서비스</t>
        </is>
      </c>
      <c r="J2393" s="91" t="inlineStr">
        <is>
          <t>V10028</t>
        </is>
      </c>
      <c r="K2393" s="91" t="inlineStr">
        <is>
          <t>CC금융서비스</t>
        </is>
      </c>
      <c r="M2393" s="9">
        <f>IF($A2393="","",VALUE($A2393&amp;"")*12+VALUE($B2393&amp;""))</f>
        <v/>
      </c>
      <c r="N2393" s="63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3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3">
        <f>IF($A2393="","",IF(COUNTIF(변동분석!$E$7:$E$506,O2393)&gt;0,"Y","N"))</f>
        <v/>
      </c>
      <c r="W2393" s="63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3">
        <f>IF($A2393="","",IFERROR(INDEX(계정매핑!$E$5:$E$504,MATCH($F2393&amp;"",계정매핑!$A$5:$A$504,0))&amp;"","공통비"))</f>
        <v/>
      </c>
      <c r="AF2393" s="63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45981</v>
      </c>
      <c r="E2394" s="91" t="inlineStr">
        <is>
          <t>KR</t>
        </is>
      </c>
      <c r="F2394" s="91" t="n">
        <v>62101000</v>
      </c>
      <c r="G2394" s="91" t="n">
        <v>1401</v>
      </c>
      <c r="H2394" s="92" t="n">
        <v>461000</v>
      </c>
      <c r="I2394" s="91" t="inlineStr">
        <is>
          <t>11월 국내출장 - M항공</t>
        </is>
      </c>
      <c r="J2394" s="91" t="inlineStr">
        <is>
          <t>V10001</t>
        </is>
      </c>
      <c r="K2394" s="91" t="inlineStr">
        <is>
          <t>M항공</t>
        </is>
      </c>
      <c r="M2394" s="9">
        <f>IF($A2394="","",VALUE($A2394&amp;"")*12+VALUE($B2394&amp;""))</f>
        <v/>
      </c>
      <c r="N2394" s="63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3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3">
        <f>IF($A2394="","",IF(COUNTIF(변동분석!$E$7:$E$506,O2394)&gt;0,"Y","N"))</f>
        <v/>
      </c>
      <c r="W2394" s="63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3">
        <f>IF($A2394="","",IFERROR(INDEX(계정매핑!$E$5:$E$504,MATCH($F2394&amp;"",계정매핑!$A$5:$A$504,0))&amp;"","공통비"))</f>
        <v/>
      </c>
      <c r="AF2394" s="63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45981</v>
      </c>
      <c r="E2395" s="91" t="inlineStr">
        <is>
          <t>KR</t>
        </is>
      </c>
      <c r="F2395" s="91" t="n">
        <v>62101000</v>
      </c>
      <c r="G2395" s="91" t="n">
        <v>1401</v>
      </c>
      <c r="H2395" s="92" t="n">
        <v>371000</v>
      </c>
      <c r="I2395" s="91" t="inlineStr">
        <is>
          <t>11월 국내출장 - (법인카드)</t>
        </is>
      </c>
      <c r="J2395" s="91" t="inlineStr">
        <is>
          <t>V10009</t>
        </is>
      </c>
      <c r="K2395" s="91" t="inlineStr">
        <is>
          <t>(법인카드)</t>
        </is>
      </c>
      <c r="M2395" s="9">
        <f>IF($A2395="","",VALUE($A2395&amp;"")*12+VALUE($B2395&amp;""))</f>
        <v/>
      </c>
      <c r="N2395" s="63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3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3">
        <f>IF($A2395="","",IF(COUNTIF(변동분석!$E$7:$E$506,O2395)&gt;0,"Y","N"))</f>
        <v/>
      </c>
      <c r="W2395" s="63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3">
        <f>IF($A2395="","",IFERROR(INDEX(계정매핑!$E$5:$E$504,MATCH($F2395&amp;"",계정매핑!$A$5:$A$504,0))&amp;"","공통비"))</f>
        <v/>
      </c>
      <c r="AF2395" s="63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45981</v>
      </c>
      <c r="E2396" s="91" t="inlineStr">
        <is>
          <t>KR</t>
        </is>
      </c>
      <c r="F2396" s="91" t="n">
        <v>62101000</v>
      </c>
      <c r="G2396" s="91" t="n">
        <v>1701</v>
      </c>
      <c r="H2396" s="92" t="n">
        <v>134000</v>
      </c>
      <c r="I2396" s="91" t="inlineStr">
        <is>
          <t>11월 국내출장 - (법인카드)</t>
        </is>
      </c>
      <c r="J2396" s="91" t="inlineStr">
        <is>
          <t>V10009</t>
        </is>
      </c>
      <c r="K2396" s="91" t="inlineStr">
        <is>
          <t>(법인카드)</t>
        </is>
      </c>
      <c r="M2396" s="9">
        <f>IF($A2396="","",VALUE($A2396&amp;"")*12+VALUE($B2396&amp;""))</f>
        <v/>
      </c>
      <c r="N2396" s="63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3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3">
        <f>IF($A2396="","",IF(COUNTIF(변동분석!$E$7:$E$506,O2396)&gt;0,"Y","N"))</f>
        <v/>
      </c>
      <c r="W2396" s="63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3">
        <f>IF($A2396="","",IFERROR(INDEX(계정매핑!$E$5:$E$504,MATCH($F2396&amp;"",계정매핑!$A$5:$A$504,0))&amp;"","공통비"))</f>
        <v/>
      </c>
      <c r="AF2396" s="63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45981</v>
      </c>
      <c r="E2397" s="91" t="inlineStr">
        <is>
          <t>KR</t>
        </is>
      </c>
      <c r="F2397" s="91" t="n">
        <v>62101000</v>
      </c>
      <c r="G2397" s="91" t="n">
        <v>1801</v>
      </c>
      <c r="H2397" s="92" t="n">
        <v>181000</v>
      </c>
      <c r="I2397" s="91" t="inlineStr">
        <is>
          <t>11월 국내출장 - L여행사</t>
        </is>
      </c>
      <c r="J2397" s="91" t="inlineStr">
        <is>
          <t>V10017</t>
        </is>
      </c>
      <c r="K2397" s="91" t="inlineStr">
        <is>
          <t>L여행사</t>
        </is>
      </c>
      <c r="M2397" s="9">
        <f>IF($A2397="","",VALUE($A2397&amp;"")*12+VALUE($B2397&amp;""))</f>
        <v/>
      </c>
      <c r="N2397" s="63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3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3">
        <f>IF($A2397="","",IF(COUNTIF(변동분석!$E$7:$E$506,O2397)&gt;0,"Y","N"))</f>
        <v/>
      </c>
      <c r="W2397" s="63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3">
        <f>IF($A2397="","",IFERROR(INDEX(계정매핑!$E$5:$E$504,MATCH($F2397&amp;"",계정매핑!$A$5:$A$504,0))&amp;"","공통비"))</f>
        <v/>
      </c>
      <c r="AF2397" s="63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45981</v>
      </c>
      <c r="E2398" s="91" t="inlineStr">
        <is>
          <t>KR</t>
        </is>
      </c>
      <c r="F2398" s="91" t="n">
        <v>62101000</v>
      </c>
      <c r="G2398" s="91" t="n">
        <v>1951</v>
      </c>
      <c r="H2398" s="92" t="n">
        <v>325000</v>
      </c>
      <c r="I2398" s="91" t="inlineStr">
        <is>
          <t>11월 국내출장 - L여행사</t>
        </is>
      </c>
      <c r="J2398" s="91" t="inlineStr">
        <is>
          <t>V10017</t>
        </is>
      </c>
      <c r="K2398" s="91" t="inlineStr">
        <is>
          <t>L여행사</t>
        </is>
      </c>
      <c r="M2398" s="9">
        <f>IF($A2398="","",VALUE($A2398&amp;"")*12+VALUE($B2398&amp;""))</f>
        <v/>
      </c>
      <c r="N2398" s="63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3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3">
        <f>IF($A2398="","",IF(COUNTIF(변동분석!$E$7:$E$506,O2398)&gt;0,"Y","N"))</f>
        <v/>
      </c>
      <c r="W2398" s="63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3">
        <f>IF($A2398="","",IFERROR(INDEX(계정매핑!$E$5:$E$504,MATCH($F2398&amp;"",계정매핑!$A$5:$A$504,0))&amp;"","공통비"))</f>
        <v/>
      </c>
      <c r="AF2398" s="63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45981</v>
      </c>
      <c r="E2399" s="91" t="inlineStr">
        <is>
          <t>KR</t>
        </is>
      </c>
      <c r="F2399" s="91" t="n">
        <v>62102000</v>
      </c>
      <c r="G2399" s="91" t="n">
        <v>1201</v>
      </c>
      <c r="H2399" s="92" t="n">
        <v>57000</v>
      </c>
      <c r="I2399" s="91" t="inlineStr">
        <is>
          <t>11월 해외출장 - N호텔</t>
        </is>
      </c>
      <c r="J2399" s="91" t="inlineStr">
        <is>
          <t>V10008</t>
        </is>
      </c>
      <c r="K2399" s="91" t="inlineStr">
        <is>
          <t>N호텔</t>
        </is>
      </c>
      <c r="M2399" s="9">
        <f>IF($A2399="","",VALUE($A2399&amp;"")*12+VALUE($B2399&amp;""))</f>
        <v/>
      </c>
      <c r="N2399" s="63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3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3">
        <f>IF($A2399="","",IF(COUNTIF(변동분석!$E$7:$E$506,O2399)&gt;0,"Y","N"))</f>
        <v/>
      </c>
      <c r="W2399" s="63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3">
        <f>IF($A2399="","",IFERROR(INDEX(계정매핑!$E$5:$E$504,MATCH($F2399&amp;"",계정매핑!$A$5:$A$504,0))&amp;"","공통비"))</f>
        <v/>
      </c>
      <c r="AF2399" s="63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45981</v>
      </c>
      <c r="E2400" s="91" t="inlineStr">
        <is>
          <t>KR</t>
        </is>
      </c>
      <c r="F2400" s="91" t="n">
        <v>62102000</v>
      </c>
      <c r="G2400" s="91" t="n">
        <v>1401</v>
      </c>
      <c r="H2400" s="92" t="n">
        <v>81000</v>
      </c>
      <c r="I2400" s="91" t="inlineStr">
        <is>
          <t>11월 해외출장 - M항공</t>
        </is>
      </c>
      <c r="J2400" s="91" t="inlineStr">
        <is>
          <t>V10001</t>
        </is>
      </c>
      <c r="K2400" s="91" t="inlineStr">
        <is>
          <t>M항공</t>
        </is>
      </c>
      <c r="M2400" s="9">
        <f>IF($A2400="","",VALUE($A2400&amp;"")*12+VALUE($B2400&amp;""))</f>
        <v/>
      </c>
      <c r="N2400" s="63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3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3">
        <f>IF($A2400="","",IF(COUNTIF(변동분석!$E$7:$E$506,O2400)&gt;0,"Y","N"))</f>
        <v/>
      </c>
      <c r="W2400" s="63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3">
        <f>IF($A2400="","",IFERROR(INDEX(계정매핑!$E$5:$E$504,MATCH($F2400&amp;"",계정매핑!$A$5:$A$504,0))&amp;"","공통비"))</f>
        <v/>
      </c>
      <c r="AF2400" s="63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45981</v>
      </c>
      <c r="E2401" s="91" t="inlineStr">
        <is>
          <t>KR</t>
        </is>
      </c>
      <c r="F2401" s="91" t="n">
        <v>62201000</v>
      </c>
      <c r="G2401" s="91" t="n">
        <v>1601</v>
      </c>
      <c r="H2401" s="92" t="n">
        <v>805000</v>
      </c>
      <c r="I2401" s="91" t="inlineStr">
        <is>
          <t>11월 통신요금 - O텔레콤</t>
        </is>
      </c>
      <c r="J2401" s="91" t="inlineStr">
        <is>
          <t>V10002</t>
        </is>
      </c>
      <c r="K2401" s="91" t="inlineStr">
        <is>
          <t>O텔레콤</t>
        </is>
      </c>
      <c r="M2401" s="9">
        <f>IF($A2401="","",VALUE($A2401&amp;"")*12+VALUE($B2401&amp;""))</f>
        <v/>
      </c>
      <c r="N2401" s="63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3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3">
        <f>IF($A2401="","",IF(COUNTIF(변동분석!$E$7:$E$506,O2401)&gt;0,"Y","N"))</f>
        <v/>
      </c>
      <c r="W2401" s="63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3">
        <f>IF($A2401="","",IFERROR(INDEX(계정매핑!$E$5:$E$504,MATCH($F2401&amp;"",계정매핑!$A$5:$A$504,0))&amp;"","공통비"))</f>
        <v/>
      </c>
      <c r="AF2401" s="63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45981</v>
      </c>
      <c r="E2402" s="91" t="inlineStr">
        <is>
          <t>KR</t>
        </is>
      </c>
      <c r="F2402" s="91" t="n">
        <v>62301000</v>
      </c>
      <c r="G2402" s="91" t="n">
        <v>1801</v>
      </c>
      <c r="H2402" s="92" t="n">
        <v>431000</v>
      </c>
      <c r="I2402" s="91" t="inlineStr">
        <is>
          <t>11월 소모품 구입 - Q오피스</t>
        </is>
      </c>
      <c r="J2402" s="91" t="inlineStr">
        <is>
          <t>V10003</t>
        </is>
      </c>
      <c r="K2402" s="91" t="inlineStr">
        <is>
          <t>Q오피스</t>
        </is>
      </c>
      <c r="M2402" s="9">
        <f>IF($A2402="","",VALUE($A2402&amp;"")*12+VALUE($B2402&amp;""))</f>
        <v/>
      </c>
      <c r="N2402" s="63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3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3">
        <f>IF($A2402="","",IF(COUNTIF(변동분석!$E$7:$E$506,O2402)&gt;0,"Y","N"))</f>
        <v/>
      </c>
      <c r="W2402" s="63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3">
        <f>IF($A2402="","",IFERROR(INDEX(계정매핑!$E$5:$E$504,MATCH($F2402&amp;"",계정매핑!$A$5:$A$504,0))&amp;"","공통비"))</f>
        <v/>
      </c>
      <c r="AF2402" s="63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45981</v>
      </c>
      <c r="E2403" s="91" t="inlineStr">
        <is>
          <t>KR</t>
        </is>
      </c>
      <c r="F2403" s="91" t="n">
        <v>62401000</v>
      </c>
      <c r="G2403" s="91" t="n">
        <v>1801</v>
      </c>
      <c r="H2403" s="92" t="n">
        <v>2032000</v>
      </c>
      <c r="I2403" s="91" t="inlineStr">
        <is>
          <t>11월 인쇄물 제작 - S출판</t>
        </is>
      </c>
      <c r="J2403" s="91" t="inlineStr">
        <is>
          <t>V10014</t>
        </is>
      </c>
      <c r="K2403" s="91" t="inlineStr">
        <is>
          <t>S출판</t>
        </is>
      </c>
      <c r="M2403" s="9">
        <f>IF($A2403="","",VALUE($A2403&amp;"")*12+VALUE($B2403&amp;""))</f>
        <v/>
      </c>
      <c r="N2403" s="63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3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3">
        <f>IF($A2403="","",IF(COUNTIF(변동분석!$E$7:$E$506,O2403)&gt;0,"Y","N"))</f>
        <v/>
      </c>
      <c r="W2403" s="63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3">
        <f>IF($A2403="","",IFERROR(INDEX(계정매핑!$E$5:$E$504,MATCH($F2403&amp;"",계정매핑!$A$5:$A$504,0))&amp;"","공통비"))</f>
        <v/>
      </c>
      <c r="AF2403" s="63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45981</v>
      </c>
      <c r="E2404" s="91" t="inlineStr">
        <is>
          <t>KR</t>
        </is>
      </c>
      <c r="F2404" s="91" t="n">
        <v>62801000</v>
      </c>
      <c r="G2404" s="91" t="n">
        <v>1301</v>
      </c>
      <c r="H2404" s="92" t="n">
        <v>4035000</v>
      </c>
      <c r="I2404" s="91" t="inlineStr">
        <is>
          <t>11월 사내교육 - (사내강사료)</t>
        </is>
      </c>
      <c r="J2404" s="91" t="inlineStr">
        <is>
          <t>V10023</t>
        </is>
      </c>
      <c r="K2404" s="91" t="inlineStr">
        <is>
          <t>(사내강사료)</t>
        </is>
      </c>
      <c r="M2404" s="9">
        <f>IF($A2404="","",VALUE($A2404&amp;"")*12+VALUE($B2404&amp;""))</f>
        <v/>
      </c>
      <c r="N2404" s="63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3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3">
        <f>IF($A2404="","",IF(COUNTIF(변동분석!$E$7:$E$506,O2404)&gt;0,"Y","N"))</f>
        <v/>
      </c>
      <c r="W2404" s="63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3">
        <f>IF($A2404="","",IFERROR(INDEX(계정매핑!$E$5:$E$504,MATCH($F2404&amp;"",계정매핑!$A$5:$A$504,0))&amp;"","공통비"))</f>
        <v/>
      </c>
      <c r="AF2404" s="63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45982</v>
      </c>
      <c r="E2405" s="91" t="inlineStr">
        <is>
          <t>KR</t>
        </is>
      </c>
      <c r="F2405" s="91" t="n">
        <v>62101000</v>
      </c>
      <c r="G2405" s="91" t="n">
        <v>1501</v>
      </c>
      <c r="H2405" s="92" t="n">
        <v>560000</v>
      </c>
      <c r="I2405" s="91" t="inlineStr">
        <is>
          <t>11월 국내출장 - M항공</t>
        </is>
      </c>
      <c r="J2405" s="91" t="inlineStr">
        <is>
          <t>V10001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3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3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3">
        <f>IF($A2405="","",IF(COUNTIF(변동분석!$E$7:$E$506,O2405)&gt;0,"Y","N"))</f>
        <v/>
      </c>
      <c r="W2405" s="63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3">
        <f>IF($A2405="","",IFERROR(INDEX(계정매핑!$E$5:$E$504,MATCH($F2405&amp;"",계정매핑!$A$5:$A$504,0))&amp;"","공통비"))</f>
        <v/>
      </c>
      <c r="AF2405" s="63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45982</v>
      </c>
      <c r="E2406" s="91" t="inlineStr">
        <is>
          <t>KR</t>
        </is>
      </c>
      <c r="F2406" s="91" t="n">
        <v>62102000</v>
      </c>
      <c r="G2406" s="91" t="n">
        <v>1601</v>
      </c>
      <c r="H2406" s="92" t="n">
        <v>356000</v>
      </c>
      <c r="I2406" s="91" t="inlineStr">
        <is>
          <t>11월 해외출장 - M항공</t>
        </is>
      </c>
      <c r="J2406" s="91" t="inlineStr">
        <is>
          <t>V10001</t>
        </is>
      </c>
      <c r="K2406" s="91" t="inlineStr">
        <is>
          <t>M항공</t>
        </is>
      </c>
      <c r="M2406" s="9">
        <f>IF($A2406="","",VALUE($A2406&amp;"")*12+VALUE($B2406&amp;""))</f>
        <v/>
      </c>
      <c r="N2406" s="63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3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3">
        <f>IF($A2406="","",IF(COUNTIF(변동분석!$E$7:$E$506,O2406)&gt;0,"Y","N"))</f>
        <v/>
      </c>
      <c r="W2406" s="63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3">
        <f>IF($A2406="","",IFERROR(INDEX(계정매핑!$E$5:$E$504,MATCH($F2406&amp;"",계정매핑!$A$5:$A$504,0))&amp;"","공통비"))</f>
        <v/>
      </c>
      <c r="AF2406" s="63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45982</v>
      </c>
      <c r="E2407" s="91" t="inlineStr">
        <is>
          <t>KR</t>
        </is>
      </c>
      <c r="F2407" s="91" t="n">
        <v>62201000</v>
      </c>
      <c r="G2407" s="91" t="n">
        <v>1801</v>
      </c>
      <c r="H2407" s="92" t="n">
        <v>2366000</v>
      </c>
      <c r="I2407" s="91" t="inlineStr">
        <is>
          <t>11월 통신요금 - P통신</t>
        </is>
      </c>
      <c r="J2407" s="91" t="inlineStr">
        <is>
          <t>V10013</t>
        </is>
      </c>
      <c r="K2407" s="91" t="inlineStr">
        <is>
          <t>P통신</t>
        </is>
      </c>
      <c r="M2407" s="9">
        <f>IF($A2407="","",VALUE($A2407&amp;"")*12+VALUE($B2407&amp;""))</f>
        <v/>
      </c>
      <c r="N2407" s="63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3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3">
        <f>IF($A2407="","",IF(COUNTIF(변동분석!$E$7:$E$506,O2407)&gt;0,"Y","N"))</f>
        <v/>
      </c>
      <c r="W2407" s="63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3">
        <f>IF($A2407="","",IFERROR(INDEX(계정매핑!$E$5:$E$504,MATCH($F2407&amp;"",계정매핑!$A$5:$A$504,0))&amp;"","공통비"))</f>
        <v/>
      </c>
      <c r="AF2407" s="63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45982</v>
      </c>
      <c r="E2408" s="91" t="inlineStr">
        <is>
          <t>KR</t>
        </is>
      </c>
      <c r="F2408" s="91" t="n">
        <v>62301000</v>
      </c>
      <c r="G2408" s="91" t="n">
        <v>1801</v>
      </c>
      <c r="H2408" s="92" t="n">
        <v>395000</v>
      </c>
      <c r="I2408" s="91" t="inlineStr">
        <is>
          <t>11월 소모품 구입 - Q오피스</t>
        </is>
      </c>
      <c r="J2408" s="91" t="inlineStr">
        <is>
          <t>V10003</t>
        </is>
      </c>
      <c r="K2408" s="91" t="inlineStr">
        <is>
          <t>Q오피스</t>
        </is>
      </c>
      <c r="M2408" s="9">
        <f>IF($A2408="","",VALUE($A2408&amp;"")*12+VALUE($B2408&amp;""))</f>
        <v/>
      </c>
      <c r="N2408" s="63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3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3">
        <f>IF($A2408="","",IF(COUNTIF(변동분석!$E$7:$E$506,O2408)&gt;0,"Y","N"))</f>
        <v/>
      </c>
      <c r="W2408" s="63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3">
        <f>IF($A2408="","",IFERROR(INDEX(계정매핑!$E$5:$E$504,MATCH($F2408&amp;"",계정매핑!$A$5:$A$504,0))&amp;"","공통비"))</f>
        <v/>
      </c>
      <c r="AF2408" s="63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45982</v>
      </c>
      <c r="E2409" s="91" t="inlineStr">
        <is>
          <t>KR</t>
        </is>
      </c>
      <c r="F2409" s="91" t="n">
        <v>62501000</v>
      </c>
      <c r="G2409" s="91" t="n">
        <v>1801</v>
      </c>
      <c r="H2409" s="92" t="n">
        <v>78000</v>
      </c>
      <c r="I2409" s="91" t="inlineStr">
        <is>
          <t>11월 회의 다과 - T케이터링</t>
        </is>
      </c>
      <c r="J2409" s="91" t="inlineStr">
        <is>
          <t>V10005</t>
        </is>
      </c>
      <c r="K2409" s="91" t="inlineStr">
        <is>
          <t>T케이터링</t>
        </is>
      </c>
      <c r="M2409" s="9">
        <f>IF($A2409="","",VALUE($A2409&amp;"")*12+VALUE($B2409&amp;""))</f>
        <v/>
      </c>
      <c r="N2409" s="63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3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3">
        <f>IF($A2409="","",IF(COUNTIF(변동분석!$E$7:$E$506,O2409)&gt;0,"Y","N"))</f>
        <v/>
      </c>
      <c r="W2409" s="63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3">
        <f>IF($A2409="","",IFERROR(INDEX(계정매핑!$E$5:$E$504,MATCH($F2409&amp;"",계정매핑!$A$5:$A$504,0))&amp;"","공통비"))</f>
        <v/>
      </c>
      <c r="AF2409" s="63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45982</v>
      </c>
      <c r="E2410" s="91" t="inlineStr">
        <is>
          <t>KR</t>
        </is>
      </c>
      <c r="F2410" s="91" t="n">
        <v>62901000</v>
      </c>
      <c r="G2410" s="91" t="n">
        <v>1101</v>
      </c>
      <c r="H2410" s="92" t="n">
        <v>4918000</v>
      </c>
      <c r="I2410" s="91" t="inlineStr">
        <is>
          <t>11월 자문 수수료 - W컨설팅</t>
        </is>
      </c>
      <c r="J2410" s="91" t="inlineStr">
        <is>
          <t>V10006</t>
        </is>
      </c>
      <c r="K2410" s="91" t="inlineStr">
        <is>
          <t>W컨설팅</t>
        </is>
      </c>
      <c r="M2410" s="9">
        <f>IF($A2410="","",VALUE($A2410&amp;"")*12+VALUE($B2410&amp;""))</f>
        <v/>
      </c>
      <c r="N2410" s="63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3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3">
        <f>IF($A2410="","",IF(COUNTIF(변동분석!$E$7:$E$506,O2410)&gt;0,"Y","N"))</f>
        <v/>
      </c>
      <c r="W2410" s="63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3">
        <f>IF($A2410="","",IFERROR(INDEX(계정매핑!$E$5:$E$504,MATCH($F2410&amp;"",계정매핑!$A$5:$A$504,0))&amp;"","공통비"))</f>
        <v/>
      </c>
      <c r="AF2410" s="63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45982</v>
      </c>
      <c r="E2411" s="91" t="inlineStr">
        <is>
          <t>KR</t>
        </is>
      </c>
      <c r="F2411" s="91" t="n">
        <v>62901000</v>
      </c>
      <c r="G2411" s="91" t="n">
        <v>1201</v>
      </c>
      <c r="H2411" s="92" t="n">
        <v>7293000</v>
      </c>
      <c r="I2411" s="91" t="inlineStr">
        <is>
          <t>11월 자문 수수료 - W컨설팅</t>
        </is>
      </c>
      <c r="J2411" s="91" t="inlineStr">
        <is>
          <t>V10006</t>
        </is>
      </c>
      <c r="K2411" s="91" t="inlineStr">
        <is>
          <t>W컨설팅</t>
        </is>
      </c>
      <c r="M2411" s="9">
        <f>IF($A2411="","",VALUE($A2411&amp;"")*12+VALUE($B2411&amp;""))</f>
        <v/>
      </c>
      <c r="N2411" s="63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3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3">
        <f>IF($A2411="","",IF(COUNTIF(변동분석!$E$7:$E$506,O2411)&gt;0,"Y","N"))</f>
        <v/>
      </c>
      <c r="W2411" s="63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3">
        <f>IF($A2411="","",IFERROR(INDEX(계정매핑!$E$5:$E$504,MATCH($F2411&amp;"",계정매핑!$A$5:$A$504,0))&amp;"","공통비"))</f>
        <v/>
      </c>
      <c r="AF2411" s="63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45982</v>
      </c>
      <c r="E2412" s="91" t="inlineStr">
        <is>
          <t>KR</t>
        </is>
      </c>
      <c r="F2412" s="91" t="n">
        <v>62902000</v>
      </c>
      <c r="G2412" s="91" t="n">
        <v>1801</v>
      </c>
      <c r="H2412" s="92" t="n">
        <v>1843000</v>
      </c>
      <c r="I2412" s="91" t="inlineStr">
        <is>
          <t>11월 콜 위탁 수수료(건별)</t>
        </is>
      </c>
      <c r="J2412" s="91" t="inlineStr">
        <is>
          <t>V10015</t>
        </is>
      </c>
      <c r="K2412" s="91" t="inlineStr">
        <is>
          <t>J콜센터</t>
        </is>
      </c>
      <c r="M2412" s="9">
        <f>IF($A2412="","",VALUE($A2412&amp;"")*12+VALUE($B2412&amp;""))</f>
        <v/>
      </c>
      <c r="N2412" s="63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3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3">
        <f>IF($A2412="","",IF(COUNTIF(변동분석!$E$7:$E$506,O2412)&gt;0,"Y","N"))</f>
        <v/>
      </c>
      <c r="W2412" s="63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3">
        <f>IF($A2412="","",IFERROR(INDEX(계정매핑!$E$5:$E$504,MATCH($F2412&amp;"",계정매핑!$A$5:$A$504,0))&amp;"","공통비"))</f>
        <v/>
      </c>
      <c r="AF2412" s="63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45982</v>
      </c>
      <c r="E2413" s="91" t="inlineStr">
        <is>
          <t>KR</t>
        </is>
      </c>
      <c r="F2413" s="91" t="n">
        <v>63101000</v>
      </c>
      <c r="G2413" s="91" t="n">
        <v>1601</v>
      </c>
      <c r="H2413" s="92" t="n">
        <v>5354000</v>
      </c>
      <c r="I2413" s="91" t="inlineStr">
        <is>
          <t>11월 사무실 임차료 - BB부동산</t>
        </is>
      </c>
      <c r="J2413" s="91" t="inlineStr">
        <is>
          <t>V10027</t>
        </is>
      </c>
      <c r="K2413" s="91" t="inlineStr">
        <is>
          <t>BB부동산</t>
        </is>
      </c>
      <c r="M2413" s="9">
        <f>IF($A2413="","",VALUE($A2413&amp;"")*12+VALUE($B2413&amp;""))</f>
        <v/>
      </c>
      <c r="N2413" s="63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3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3">
        <f>IF($A2413="","",IF(COUNTIF(변동분석!$E$7:$E$506,O2413)&gt;0,"Y","N"))</f>
        <v/>
      </c>
      <c r="W2413" s="63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3">
        <f>IF($A2413="","",IFERROR(INDEX(계정매핑!$E$5:$E$504,MATCH($F2413&amp;"",계정매핑!$A$5:$A$504,0))&amp;"","공통비"))</f>
        <v/>
      </c>
      <c r="AF2413" s="63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45983</v>
      </c>
      <c r="E2414" s="91" t="inlineStr">
        <is>
          <t>KR</t>
        </is>
      </c>
      <c r="F2414" s="91" t="n">
        <v>62101000</v>
      </c>
      <c r="G2414" s="91" t="n">
        <v>1101</v>
      </c>
      <c r="H2414" s="92" t="n">
        <v>522000</v>
      </c>
      <c r="I2414" s="91" t="inlineStr">
        <is>
          <t>11월 국내출장 - L여행사</t>
        </is>
      </c>
      <c r="J2414" s="91" t="inlineStr">
        <is>
          <t>V10017</t>
        </is>
      </c>
      <c r="K2414" s="91" t="inlineStr">
        <is>
          <t>L여행사</t>
        </is>
      </c>
      <c r="M2414" s="9">
        <f>IF($A2414="","",VALUE($A2414&amp;"")*12+VALUE($B2414&amp;""))</f>
        <v/>
      </c>
      <c r="N2414" s="63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3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3">
        <f>IF($A2414="","",IF(COUNTIF(변동분석!$E$7:$E$506,O2414)&gt;0,"Y","N"))</f>
        <v/>
      </c>
      <c r="W2414" s="63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3">
        <f>IF($A2414="","",IFERROR(INDEX(계정매핑!$E$5:$E$504,MATCH($F2414&amp;"",계정매핑!$A$5:$A$504,0))&amp;"","공통비"))</f>
        <v/>
      </c>
      <c r="AF2414" s="63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45983</v>
      </c>
      <c r="E2415" s="91" t="inlineStr">
        <is>
          <t>KR</t>
        </is>
      </c>
      <c r="F2415" s="91" t="n">
        <v>62102000</v>
      </c>
      <c r="G2415" s="91" t="n">
        <v>1701</v>
      </c>
      <c r="H2415" s="92" t="n">
        <v>49000</v>
      </c>
      <c r="I2415" s="91" t="inlineStr">
        <is>
          <t>11월 해외출장 - M항공</t>
        </is>
      </c>
      <c r="J2415" s="91" t="inlineStr">
        <is>
          <t>V10001</t>
        </is>
      </c>
      <c r="K2415" s="91" t="inlineStr">
        <is>
          <t>M항공</t>
        </is>
      </c>
      <c r="M2415" s="9">
        <f>IF($A2415="","",VALUE($A2415&amp;"")*12+VALUE($B2415&amp;""))</f>
        <v/>
      </c>
      <c r="N2415" s="63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3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3">
        <f>IF($A2415="","",IF(COUNTIF(변동분석!$E$7:$E$506,O2415)&gt;0,"Y","N"))</f>
        <v/>
      </c>
      <c r="W2415" s="63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3">
        <f>IF($A2415="","",IFERROR(INDEX(계정매핑!$E$5:$E$504,MATCH($F2415&amp;"",계정매핑!$A$5:$A$504,0))&amp;"","공통비"))</f>
        <v/>
      </c>
      <c r="AF2415" s="63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45983</v>
      </c>
      <c r="E2416" s="91" t="inlineStr">
        <is>
          <t>KR</t>
        </is>
      </c>
      <c r="F2416" s="91" t="n">
        <v>62301000</v>
      </c>
      <c r="G2416" s="91" t="n">
        <v>1801</v>
      </c>
      <c r="H2416" s="92" t="n">
        <v>518000</v>
      </c>
      <c r="I2416" s="91" t="inlineStr">
        <is>
          <t>11월 소모품 구입 - R문구</t>
        </is>
      </c>
      <c r="J2416" s="91" t="inlineStr">
        <is>
          <t>V10021</t>
        </is>
      </c>
      <c r="K2416" s="91" t="inlineStr">
        <is>
          <t>R문구</t>
        </is>
      </c>
      <c r="M2416" s="9">
        <f>IF($A2416="","",VALUE($A2416&amp;"")*12+VALUE($B2416&amp;""))</f>
        <v/>
      </c>
      <c r="N2416" s="63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3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3">
        <f>IF($A2416="","",IF(COUNTIF(변동분석!$E$7:$E$506,O2416)&gt;0,"Y","N"))</f>
        <v/>
      </c>
      <c r="W2416" s="63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3">
        <f>IF($A2416="","",IFERROR(INDEX(계정매핑!$E$5:$E$504,MATCH($F2416&amp;"",계정매핑!$A$5:$A$504,0))&amp;"","공통비"))</f>
        <v/>
      </c>
      <c r="AF2416" s="63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45983</v>
      </c>
      <c r="E2417" s="91" t="inlineStr">
        <is>
          <t>KR</t>
        </is>
      </c>
      <c r="F2417" s="91" t="n">
        <v>62902000</v>
      </c>
      <c r="G2417" s="91" t="n">
        <v>1801</v>
      </c>
      <c r="H2417" s="92" t="n">
        <v>1802000</v>
      </c>
      <c r="I2417" s="91" t="inlineStr">
        <is>
          <t>11월 콜 위탁 수수료(건별)</t>
        </is>
      </c>
      <c r="J2417" s="91" t="inlineStr">
        <is>
          <t>V10015</t>
        </is>
      </c>
      <c r="K2417" s="91" t="inlineStr">
        <is>
          <t>J콜센터</t>
        </is>
      </c>
      <c r="M2417" s="9">
        <f>IF($A2417="","",VALUE($A2417&amp;"")*12+VALUE($B2417&amp;""))</f>
        <v/>
      </c>
      <c r="N2417" s="63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3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3">
        <f>IF($A2417="","",IF(COUNTIF(변동분석!$E$7:$E$506,O2417)&gt;0,"Y","N"))</f>
        <v/>
      </c>
      <c r="W2417" s="63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3">
        <f>IF($A2417="","",IFERROR(INDEX(계정매핑!$E$5:$E$504,MATCH($F2417&amp;"",계정매핑!$A$5:$A$504,0))&amp;"","공통비"))</f>
        <v/>
      </c>
      <c r="AF2417" s="63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45984</v>
      </c>
      <c r="E2418" s="91" t="inlineStr">
        <is>
          <t>KR</t>
        </is>
      </c>
      <c r="F2418" s="91" t="n">
        <v>62101000</v>
      </c>
      <c r="G2418" s="91" t="n">
        <v>1701</v>
      </c>
      <c r="H2418" s="92" t="n">
        <v>224000</v>
      </c>
      <c r="I2418" s="91" t="inlineStr">
        <is>
          <t>11월 국내출장 - (법인카드)</t>
        </is>
      </c>
      <c r="J2418" s="91" t="inlineStr">
        <is>
          <t>V10009</t>
        </is>
      </c>
      <c r="K2418" s="91" t="inlineStr">
        <is>
          <t>(법인카드)</t>
        </is>
      </c>
      <c r="M2418" s="9">
        <f>IF($A2418="","",VALUE($A2418&amp;"")*12+VALUE($B2418&amp;""))</f>
        <v/>
      </c>
      <c r="N2418" s="63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3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3">
        <f>IF($A2418="","",IF(COUNTIF(변동분석!$E$7:$E$506,O2418)&gt;0,"Y","N"))</f>
        <v/>
      </c>
      <c r="W2418" s="63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3">
        <f>IF($A2418="","",IFERROR(INDEX(계정매핑!$E$5:$E$504,MATCH($F2418&amp;"",계정매핑!$A$5:$A$504,0))&amp;"","공통비"))</f>
        <v/>
      </c>
      <c r="AF2418" s="63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45984</v>
      </c>
      <c r="E2419" s="91" t="inlineStr">
        <is>
          <t>KR</t>
        </is>
      </c>
      <c r="F2419" s="91" t="n">
        <v>62102000</v>
      </c>
      <c r="G2419" s="91" t="n">
        <v>1201</v>
      </c>
      <c r="H2419" s="92" t="n">
        <v>59000</v>
      </c>
      <c r="I2419" s="91" t="inlineStr">
        <is>
          <t>11월 해외출장 - M항공</t>
        </is>
      </c>
      <c r="J2419" s="91" t="inlineStr">
        <is>
          <t>V10001</t>
        </is>
      </c>
      <c r="K2419" s="91" t="inlineStr">
        <is>
          <t>M항공</t>
        </is>
      </c>
      <c r="M2419" s="9">
        <f>IF($A2419="","",VALUE($A2419&amp;"")*12+VALUE($B2419&amp;""))</f>
        <v/>
      </c>
      <c r="N2419" s="63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3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3">
        <f>IF($A2419="","",IF(COUNTIF(변동분석!$E$7:$E$506,O2419)&gt;0,"Y","N"))</f>
        <v/>
      </c>
      <c r="W2419" s="63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3">
        <f>IF($A2419="","",IFERROR(INDEX(계정매핑!$E$5:$E$504,MATCH($F2419&amp;"",계정매핑!$A$5:$A$504,0))&amp;"","공통비"))</f>
        <v/>
      </c>
      <c r="AF2419" s="63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45984</v>
      </c>
      <c r="E2420" s="91" t="inlineStr">
        <is>
          <t>KR</t>
        </is>
      </c>
      <c r="F2420" s="91" t="n">
        <v>62201000</v>
      </c>
      <c r="G2420" s="91" t="n">
        <v>1501</v>
      </c>
      <c r="H2420" s="92" t="n">
        <v>194000</v>
      </c>
      <c r="I2420" s="91" t="inlineStr">
        <is>
          <t>11월 통신요금 - P통신</t>
        </is>
      </c>
      <c r="J2420" s="91" t="inlineStr">
        <is>
          <t>V10013</t>
        </is>
      </c>
      <c r="K2420" s="91" t="inlineStr">
        <is>
          <t>P통신</t>
        </is>
      </c>
      <c r="M2420" s="9">
        <f>IF($A2420="","",VALUE($A2420&amp;"")*12+VALUE($B2420&amp;""))</f>
        <v/>
      </c>
      <c r="N2420" s="63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3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3">
        <f>IF($A2420="","",IF(COUNTIF(변동분석!$E$7:$E$506,O2420)&gt;0,"Y","N"))</f>
        <v/>
      </c>
      <c r="W2420" s="63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3">
        <f>IF($A2420="","",IFERROR(INDEX(계정매핑!$E$5:$E$504,MATCH($F2420&amp;"",계정매핑!$A$5:$A$504,0))&amp;"","공통비"))</f>
        <v/>
      </c>
      <c r="AF2420" s="63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45984</v>
      </c>
      <c r="E2421" s="91" t="inlineStr">
        <is>
          <t>KR</t>
        </is>
      </c>
      <c r="F2421" s="91" t="n">
        <v>62301000</v>
      </c>
      <c r="G2421" s="91" t="n">
        <v>1301</v>
      </c>
      <c r="H2421" s="92" t="n">
        <v>386000</v>
      </c>
      <c r="I2421" s="91" t="inlineStr">
        <is>
          <t>11월 소모품 구입 - Q오피스</t>
        </is>
      </c>
      <c r="J2421" s="91" t="inlineStr">
        <is>
          <t>V10003</t>
        </is>
      </c>
      <c r="K2421" s="91" t="inlineStr">
        <is>
          <t>Q오피스</t>
        </is>
      </c>
      <c r="M2421" s="9">
        <f>IF($A2421="","",VALUE($A2421&amp;"")*12+VALUE($B2421&amp;""))</f>
        <v/>
      </c>
      <c r="N2421" s="63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3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3">
        <f>IF($A2421="","",IF(COUNTIF(변동분석!$E$7:$E$506,O2421)&gt;0,"Y","N"))</f>
        <v/>
      </c>
      <c r="W2421" s="63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3">
        <f>IF($A2421="","",IFERROR(INDEX(계정매핑!$E$5:$E$504,MATCH($F2421&amp;"",계정매핑!$A$5:$A$504,0))&amp;"","공통비"))</f>
        <v/>
      </c>
      <c r="AF2421" s="63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45984</v>
      </c>
      <c r="E2422" s="91" t="inlineStr">
        <is>
          <t>KR</t>
        </is>
      </c>
      <c r="F2422" s="91" t="n">
        <v>62501000</v>
      </c>
      <c r="G2422" s="91" t="n">
        <v>1301</v>
      </c>
      <c r="H2422" s="92" t="n">
        <v>322000</v>
      </c>
      <c r="I2422" s="91" t="inlineStr">
        <is>
          <t>11월 회의 다과 - T케이터링</t>
        </is>
      </c>
      <c r="J2422" s="91" t="inlineStr">
        <is>
          <t>V10005</t>
        </is>
      </c>
      <c r="K2422" s="91" t="inlineStr">
        <is>
          <t>T케이터링</t>
        </is>
      </c>
      <c r="M2422" s="9">
        <f>IF($A2422="","",VALUE($A2422&amp;"")*12+VALUE($B2422&amp;""))</f>
        <v/>
      </c>
      <c r="N2422" s="63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3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3">
        <f>IF($A2422="","",IF(COUNTIF(변동분석!$E$7:$E$506,O2422)&gt;0,"Y","N"))</f>
        <v/>
      </c>
      <c r="W2422" s="63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3">
        <f>IF($A2422="","",IFERROR(INDEX(계정매핑!$E$5:$E$504,MATCH($F2422&amp;"",계정매핑!$A$5:$A$504,0))&amp;"","공통비"))</f>
        <v/>
      </c>
      <c r="AF2422" s="63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45984</v>
      </c>
      <c r="E2423" s="91" t="inlineStr">
        <is>
          <t>KR</t>
        </is>
      </c>
      <c r="F2423" s="91" t="n">
        <v>62501000</v>
      </c>
      <c r="G2423" s="91" t="n">
        <v>1401</v>
      </c>
      <c r="H2423" s="92" t="n">
        <v>104000</v>
      </c>
      <c r="I2423" s="91" t="inlineStr">
        <is>
          <t>11월 회의 다과 - T케이터링</t>
        </is>
      </c>
      <c r="J2423" s="91" t="inlineStr">
        <is>
          <t>V10005</t>
        </is>
      </c>
      <c r="K2423" s="91" t="inlineStr">
        <is>
          <t>T케이터링</t>
        </is>
      </c>
      <c r="M2423" s="9">
        <f>IF($A2423="","",VALUE($A2423&amp;"")*12+VALUE($B2423&amp;""))</f>
        <v/>
      </c>
      <c r="N2423" s="63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3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3">
        <f>IF($A2423="","",IF(COUNTIF(변동분석!$E$7:$E$506,O2423)&gt;0,"Y","N"))</f>
        <v/>
      </c>
      <c r="W2423" s="63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3">
        <f>IF($A2423="","",IFERROR(INDEX(계정매핑!$E$5:$E$504,MATCH($F2423&amp;"",계정매핑!$A$5:$A$504,0))&amp;"","공통비"))</f>
        <v/>
      </c>
      <c r="AF2423" s="63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45984</v>
      </c>
      <c r="E2424" s="91" t="inlineStr">
        <is>
          <t>KR</t>
        </is>
      </c>
      <c r="F2424" s="91" t="n">
        <v>63001000</v>
      </c>
      <c r="G2424" s="91" t="n">
        <v>1701</v>
      </c>
      <c r="H2424" s="92" t="n">
        <v>45241000</v>
      </c>
      <c r="I2424" s="91" t="inlineStr">
        <is>
          <t>11월 SW 유지보수 - Z시스템</t>
        </is>
      </c>
      <c r="J2424" s="91" t="inlineStr">
        <is>
          <t>V10011</t>
        </is>
      </c>
      <c r="K2424" s="91" t="inlineStr">
        <is>
          <t>Z시스템</t>
        </is>
      </c>
      <c r="M2424" s="9">
        <f>IF($A2424="","",VALUE($A2424&amp;"")*12+VALUE($B2424&amp;""))</f>
        <v/>
      </c>
      <c r="N2424" s="63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3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3">
        <f>IF($A2424="","",IF(COUNTIF(변동분석!$E$7:$E$506,O2424)&gt;0,"Y","N"))</f>
        <v/>
      </c>
      <c r="W2424" s="63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3">
        <f>IF($A2424="","",IFERROR(INDEX(계정매핑!$E$5:$E$504,MATCH($F2424&amp;"",계정매핑!$A$5:$A$504,0))&amp;"","공통비"))</f>
        <v/>
      </c>
      <c r="AF2424" s="63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45984</v>
      </c>
      <c r="E2425" s="91" t="inlineStr">
        <is>
          <t>KR</t>
        </is>
      </c>
      <c r="F2425" s="91" t="n">
        <v>63502000</v>
      </c>
      <c r="G2425" s="91" t="n">
        <v>1902</v>
      </c>
      <c r="H2425" s="92" t="n">
        <v>124762000</v>
      </c>
      <c r="I2425" s="91" t="inlineStr">
        <is>
          <t>11월 유지수수료 - CC금융서비스</t>
        </is>
      </c>
      <c r="J2425" s="91" t="inlineStr">
        <is>
          <t>V10028</t>
        </is>
      </c>
      <c r="K2425" s="91" t="inlineStr">
        <is>
          <t>CC금융서비스</t>
        </is>
      </c>
      <c r="M2425" s="9">
        <f>IF($A2425="","",VALUE($A2425&amp;"")*12+VALUE($B2425&amp;""))</f>
        <v/>
      </c>
      <c r="N2425" s="63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3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3">
        <f>IF($A2425="","",IF(COUNTIF(변동분석!$E$7:$E$506,O2425)&gt;0,"Y","N"))</f>
        <v/>
      </c>
      <c r="W2425" s="63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3">
        <f>IF($A2425="","",IFERROR(INDEX(계정매핑!$E$5:$E$504,MATCH($F2425&amp;"",계정매핑!$A$5:$A$504,0))&amp;"","공통비"))</f>
        <v/>
      </c>
      <c r="AF2425" s="63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45985</v>
      </c>
      <c r="E2426" s="91" t="inlineStr">
        <is>
          <t>KR</t>
        </is>
      </c>
      <c r="F2426" s="91" t="n">
        <v>62101000</v>
      </c>
      <c r="G2426" s="91" t="n">
        <v>1201</v>
      </c>
      <c r="H2426" s="92" t="n">
        <v>210000</v>
      </c>
      <c r="I2426" s="91" t="inlineStr">
        <is>
          <t>11월 국내출장 - (법인카드)</t>
        </is>
      </c>
      <c r="J2426" s="91" t="inlineStr">
        <is>
          <t>V10009</t>
        </is>
      </c>
      <c r="K2426" s="91" t="inlineStr">
        <is>
          <t>(법인카드)</t>
        </is>
      </c>
      <c r="M2426" s="9">
        <f>IF($A2426="","",VALUE($A2426&amp;"")*12+VALUE($B2426&amp;""))</f>
        <v/>
      </c>
      <c r="N2426" s="63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3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3">
        <f>IF($A2426="","",IF(COUNTIF(변동분석!$E$7:$E$506,O2426)&gt;0,"Y","N"))</f>
        <v/>
      </c>
      <c r="W2426" s="63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3">
        <f>IF($A2426="","",IFERROR(INDEX(계정매핑!$E$5:$E$504,MATCH($F2426&amp;"",계정매핑!$A$5:$A$504,0))&amp;"","공통비"))</f>
        <v/>
      </c>
      <c r="AF2426" s="63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45985</v>
      </c>
      <c r="E2427" s="91" t="inlineStr">
        <is>
          <t>KR</t>
        </is>
      </c>
      <c r="F2427" s="91" t="n">
        <v>62101000</v>
      </c>
      <c r="G2427" s="91" t="n">
        <v>1301</v>
      </c>
      <c r="H2427" s="92" t="n">
        <v>332000</v>
      </c>
      <c r="I2427" s="91" t="inlineStr">
        <is>
          <t>11월 국내출장 - (법인카드)</t>
        </is>
      </c>
      <c r="J2427" s="91" t="inlineStr">
        <is>
          <t>V10009</t>
        </is>
      </c>
      <c r="K2427" s="91" t="inlineStr">
        <is>
          <t>(법인카드)</t>
        </is>
      </c>
      <c r="M2427" s="9">
        <f>IF($A2427="","",VALUE($A2427&amp;"")*12+VALUE($B2427&amp;""))</f>
        <v/>
      </c>
      <c r="N2427" s="63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3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3">
        <f>IF($A2427="","",IF(COUNTIF(변동분석!$E$7:$E$506,O2427)&gt;0,"Y","N"))</f>
        <v/>
      </c>
      <c r="W2427" s="63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3">
        <f>IF($A2427="","",IFERROR(INDEX(계정매핑!$E$5:$E$504,MATCH($F2427&amp;"",계정매핑!$A$5:$A$504,0))&amp;"","공통비"))</f>
        <v/>
      </c>
      <c r="AF2427" s="63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45985</v>
      </c>
      <c r="E2428" s="91" t="inlineStr">
        <is>
          <t>KR</t>
        </is>
      </c>
      <c r="F2428" s="91" t="n">
        <v>62102000</v>
      </c>
      <c r="G2428" s="91" t="n">
        <v>1101</v>
      </c>
      <c r="H2428" s="92" t="n">
        <v>102000</v>
      </c>
      <c r="I2428" s="91" t="inlineStr">
        <is>
          <t>11월 해외출장 - M항공</t>
        </is>
      </c>
      <c r="J2428" s="91" t="inlineStr">
        <is>
          <t>V10001</t>
        </is>
      </c>
      <c r="K2428" s="91" t="inlineStr">
        <is>
          <t>M항공</t>
        </is>
      </c>
      <c r="M2428" s="9">
        <f>IF($A2428="","",VALUE($A2428&amp;"")*12+VALUE($B2428&amp;""))</f>
        <v/>
      </c>
      <c r="N2428" s="63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3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3">
        <f>IF($A2428="","",IF(COUNTIF(변동분석!$E$7:$E$506,O2428)&gt;0,"Y","N"))</f>
        <v/>
      </c>
      <c r="W2428" s="63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3">
        <f>IF($A2428="","",IFERROR(INDEX(계정매핑!$E$5:$E$504,MATCH($F2428&amp;"",계정매핑!$A$5:$A$504,0))&amp;"","공통비"))</f>
        <v/>
      </c>
      <c r="AF2428" s="63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45985</v>
      </c>
      <c r="E2429" s="91" t="inlineStr">
        <is>
          <t>KR</t>
        </is>
      </c>
      <c r="F2429" s="91" t="n">
        <v>62201000</v>
      </c>
      <c r="G2429" s="91" t="n">
        <v>1201</v>
      </c>
      <c r="H2429" s="92" t="n">
        <v>129000</v>
      </c>
      <c r="I2429" s="91" t="inlineStr">
        <is>
          <t>11월 통신요금 - P통신</t>
        </is>
      </c>
      <c r="J2429" s="91" t="inlineStr">
        <is>
          <t>V10013</t>
        </is>
      </c>
      <c r="K2429" s="91" t="inlineStr">
        <is>
          <t>P통신</t>
        </is>
      </c>
      <c r="M2429" s="9">
        <f>IF($A2429="","",VALUE($A2429&amp;"")*12+VALUE($B2429&amp;""))</f>
        <v/>
      </c>
      <c r="N2429" s="63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3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3">
        <f>IF($A2429="","",IF(COUNTIF(변동분석!$E$7:$E$506,O2429)&gt;0,"Y","N"))</f>
        <v/>
      </c>
      <c r="W2429" s="63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3">
        <f>IF($A2429="","",IFERROR(INDEX(계정매핑!$E$5:$E$504,MATCH($F2429&amp;"",계정매핑!$A$5:$A$504,0))&amp;"","공통비"))</f>
        <v/>
      </c>
      <c r="AF2429" s="63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45985</v>
      </c>
      <c r="E2430" s="91" t="inlineStr">
        <is>
          <t>KR</t>
        </is>
      </c>
      <c r="F2430" s="91" t="n">
        <v>62301000</v>
      </c>
      <c r="G2430" s="91" t="n">
        <v>1201</v>
      </c>
      <c r="H2430" s="92" t="n">
        <v>172000</v>
      </c>
      <c r="I2430" s="91" t="inlineStr">
        <is>
          <t>11월 소모품 구입 - Q오피스</t>
        </is>
      </c>
      <c r="J2430" s="91" t="inlineStr">
        <is>
          <t>V10003</t>
        </is>
      </c>
      <c r="K2430" s="91" t="inlineStr">
        <is>
          <t>Q오피스</t>
        </is>
      </c>
      <c r="M2430" s="9">
        <f>IF($A2430="","",VALUE($A2430&amp;"")*12+VALUE($B2430&amp;""))</f>
        <v/>
      </c>
      <c r="N2430" s="63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3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3">
        <f>IF($A2430="","",IF(COUNTIF(변동분석!$E$7:$E$506,O2430)&gt;0,"Y","N"))</f>
        <v/>
      </c>
      <c r="W2430" s="63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3">
        <f>IF($A2430="","",IFERROR(INDEX(계정매핑!$E$5:$E$504,MATCH($F2430&amp;"",계정매핑!$A$5:$A$504,0))&amp;"","공통비"))</f>
        <v/>
      </c>
      <c r="AF2430" s="63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45985</v>
      </c>
      <c r="E2431" s="91" t="inlineStr">
        <is>
          <t>KR</t>
        </is>
      </c>
      <c r="F2431" s="91" t="n">
        <v>62401000</v>
      </c>
      <c r="G2431" s="91" t="n">
        <v>1401</v>
      </c>
      <c r="H2431" s="92" t="n">
        <v>248000</v>
      </c>
      <c r="I2431" s="91" t="inlineStr">
        <is>
          <t>11월 인쇄물 제작 - S출판</t>
        </is>
      </c>
      <c r="J2431" s="91" t="inlineStr">
        <is>
          <t>V10014</t>
        </is>
      </c>
      <c r="K2431" s="91" t="inlineStr">
        <is>
          <t>S출판</t>
        </is>
      </c>
      <c r="M2431" s="9">
        <f>IF($A2431="","",VALUE($A2431&amp;"")*12+VALUE($B2431&amp;""))</f>
        <v/>
      </c>
      <c r="N2431" s="63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3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3">
        <f>IF($A2431="","",IF(COUNTIF(변동분석!$E$7:$E$506,O2431)&gt;0,"Y","N"))</f>
        <v/>
      </c>
      <c r="W2431" s="63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3">
        <f>IF($A2431="","",IFERROR(INDEX(계정매핑!$E$5:$E$504,MATCH($F2431&amp;"",계정매핑!$A$5:$A$504,0))&amp;"","공통비"))</f>
        <v/>
      </c>
      <c r="AF2431" s="63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45985</v>
      </c>
      <c r="E2432" s="91" t="inlineStr">
        <is>
          <t>KR</t>
        </is>
      </c>
      <c r="F2432" s="91" t="n">
        <v>62501000</v>
      </c>
      <c r="G2432" s="91" t="n">
        <v>1801</v>
      </c>
      <c r="H2432" s="92" t="n">
        <v>156000</v>
      </c>
      <c r="I2432" s="91" t="inlineStr">
        <is>
          <t>11월 회의 다과 - (법인카드)</t>
        </is>
      </c>
      <c r="J2432" s="91" t="inlineStr">
        <is>
          <t>V10009</t>
        </is>
      </c>
      <c r="K2432" s="91" t="inlineStr">
        <is>
          <t>(법인카드)</t>
        </is>
      </c>
      <c r="M2432" s="9">
        <f>IF($A2432="","",VALUE($A2432&amp;"")*12+VALUE($B2432&amp;""))</f>
        <v/>
      </c>
      <c r="N2432" s="63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3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3">
        <f>IF($A2432="","",IF(COUNTIF(변동분석!$E$7:$E$506,O2432)&gt;0,"Y","N"))</f>
        <v/>
      </c>
      <c r="W2432" s="63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3">
        <f>IF($A2432="","",IFERROR(INDEX(계정매핑!$E$5:$E$504,MATCH($F2432&amp;"",계정매핑!$A$5:$A$504,0))&amp;"","공통비"))</f>
        <v/>
      </c>
      <c r="AF2432" s="63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45985</v>
      </c>
      <c r="E2433" s="91" t="inlineStr">
        <is>
          <t>KR</t>
        </is>
      </c>
      <c r="F2433" s="91" t="n">
        <v>62701000</v>
      </c>
      <c r="G2433" s="91" t="n">
        <v>1502</v>
      </c>
      <c r="H2433" s="92" t="n">
        <v>46222000</v>
      </c>
      <c r="I2433" s="91" t="inlineStr">
        <is>
          <t>11월 광고 집행 - F애드</t>
        </is>
      </c>
      <c r="J2433" s="91" t="inlineStr">
        <is>
          <t>V10022</t>
        </is>
      </c>
      <c r="K2433" s="91" t="inlineStr">
        <is>
          <t>F애드</t>
        </is>
      </c>
      <c r="M2433" s="9">
        <f>IF($A2433="","",VALUE($A2433&amp;"")*12+VALUE($B2433&amp;""))</f>
        <v/>
      </c>
      <c r="N2433" s="63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3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3">
        <f>IF($A2433="","",IF(COUNTIF(변동분석!$E$7:$E$506,O2433)&gt;0,"Y","N"))</f>
        <v/>
      </c>
      <c r="W2433" s="63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3">
        <f>IF($A2433="","",IFERROR(INDEX(계정매핑!$E$5:$E$504,MATCH($F2433&amp;"",계정매핑!$A$5:$A$504,0))&amp;"","공통비"))</f>
        <v/>
      </c>
      <c r="AF2433" s="63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45985</v>
      </c>
      <c r="E2434" s="91" t="inlineStr">
        <is>
          <t>KR</t>
        </is>
      </c>
      <c r="F2434" s="91" t="n">
        <v>62802000</v>
      </c>
      <c r="G2434" s="91" t="n">
        <v>1301</v>
      </c>
      <c r="H2434" s="92" t="n">
        <v>6967000</v>
      </c>
      <c r="I2434" s="91" t="inlineStr">
        <is>
          <t>11월 위탁교육 - V아카데미</t>
        </is>
      </c>
      <c r="J2434" s="91" t="inlineStr">
        <is>
          <t>V10026</t>
        </is>
      </c>
      <c r="K2434" s="91" t="inlineStr">
        <is>
          <t>V아카데미</t>
        </is>
      </c>
      <c r="M2434" s="9">
        <f>IF($A2434="","",VALUE($A2434&amp;"")*12+VALUE($B2434&amp;""))</f>
        <v/>
      </c>
      <c r="N2434" s="63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3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3">
        <f>IF($A2434="","",IF(COUNTIF(변동분석!$E$7:$E$506,O2434)&gt;0,"Y","N"))</f>
        <v/>
      </c>
      <c r="W2434" s="63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3">
        <f>IF($A2434="","",IFERROR(INDEX(계정매핑!$E$5:$E$504,MATCH($F2434&amp;"",계정매핑!$A$5:$A$504,0))&amp;"","공통비"))</f>
        <v/>
      </c>
      <c r="AF2434" s="63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45985</v>
      </c>
      <c r="E2435" s="91" t="inlineStr">
        <is>
          <t>KR</t>
        </is>
      </c>
      <c r="F2435" s="91" t="n">
        <v>63001000</v>
      </c>
      <c r="G2435" s="91" t="n">
        <v>1951</v>
      </c>
      <c r="H2435" s="92" t="n">
        <v>4119000</v>
      </c>
      <c r="I2435" s="91" t="inlineStr">
        <is>
          <t>11월 SW 유지보수 - Y소프트</t>
        </is>
      </c>
      <c r="J2435" s="91" t="inlineStr">
        <is>
          <t>V10016</t>
        </is>
      </c>
      <c r="K2435" s="91" t="inlineStr">
        <is>
          <t>Y소프트</t>
        </is>
      </c>
      <c r="M2435" s="9">
        <f>IF($A2435="","",VALUE($A2435&amp;"")*12+VALUE($B2435&amp;""))</f>
        <v/>
      </c>
      <c r="N2435" s="63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3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3">
        <f>IF($A2435="","",IF(COUNTIF(변동분석!$E$7:$E$506,O2435)&gt;0,"Y","N"))</f>
        <v/>
      </c>
      <c r="W2435" s="63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3">
        <f>IF($A2435="","",IFERROR(INDEX(계정매핑!$E$5:$E$504,MATCH($F2435&amp;"",계정매핑!$A$5:$A$504,0))&amp;"","공통비"))</f>
        <v/>
      </c>
      <c r="AF2435" s="63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45985</v>
      </c>
      <c r="E2436" s="91" t="inlineStr">
        <is>
          <t>KR</t>
        </is>
      </c>
      <c r="F2436" s="91" t="n">
        <v>63501000</v>
      </c>
      <c r="G2436" s="91" t="n">
        <v>1901</v>
      </c>
      <c r="H2436" s="92" t="n">
        <v>476140000</v>
      </c>
      <c r="I2436" s="91" t="inlineStr">
        <is>
          <t>11월 모집수수료 - AA보험대리점</t>
        </is>
      </c>
      <c r="J2436" s="91" t="inlineStr">
        <is>
          <t>V10032</t>
        </is>
      </c>
      <c r="K2436" s="91" t="inlineStr">
        <is>
          <t>AA보험대리점</t>
        </is>
      </c>
      <c r="M2436" s="9">
        <f>IF($A2436="","",VALUE($A2436&amp;"")*12+VALUE($B2436&amp;""))</f>
        <v/>
      </c>
      <c r="N2436" s="63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3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3">
        <f>IF($A2436="","",IF(COUNTIF(변동분석!$E$7:$E$506,O2436)&gt;0,"Y","N"))</f>
        <v/>
      </c>
      <c r="W2436" s="63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3">
        <f>IF($A2436="","",IFERROR(INDEX(계정매핑!$E$5:$E$504,MATCH($F2436&amp;"",계정매핑!$A$5:$A$504,0))&amp;"","공통비"))</f>
        <v/>
      </c>
      <c r="AF2436" s="63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45986</v>
      </c>
      <c r="E2437" s="91" t="inlineStr">
        <is>
          <t>KR</t>
        </is>
      </c>
      <c r="F2437" s="91" t="n">
        <v>62102000</v>
      </c>
      <c r="G2437" s="91" t="n">
        <v>1701</v>
      </c>
      <c r="H2437" s="92" t="n">
        <v>75000</v>
      </c>
      <c r="I2437" s="91" t="inlineStr">
        <is>
          <t>11월 해외출장 - N호텔</t>
        </is>
      </c>
      <c r="J2437" s="91" t="inlineStr">
        <is>
          <t>V10008</t>
        </is>
      </c>
      <c r="K2437" s="91" t="inlineStr">
        <is>
          <t>N호텔</t>
        </is>
      </c>
      <c r="M2437" s="9">
        <f>IF($A2437="","",VALUE($A2437&amp;"")*12+VALUE($B2437&amp;""))</f>
        <v/>
      </c>
      <c r="N2437" s="63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3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3">
        <f>IF($A2437="","",IF(COUNTIF(변동분석!$E$7:$E$506,O2437)&gt;0,"Y","N"))</f>
        <v/>
      </c>
      <c r="W2437" s="63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3">
        <f>IF($A2437="","",IFERROR(INDEX(계정매핑!$E$5:$E$504,MATCH($F2437&amp;"",계정매핑!$A$5:$A$504,0))&amp;"","공통비"))</f>
        <v/>
      </c>
      <c r="AF2437" s="63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45986</v>
      </c>
      <c r="E2438" s="91" t="inlineStr">
        <is>
          <t>KR</t>
        </is>
      </c>
      <c r="F2438" s="91" t="n">
        <v>62102000</v>
      </c>
      <c r="G2438" s="91" t="n">
        <v>1801</v>
      </c>
      <c r="H2438" s="92" t="n">
        <v>36000</v>
      </c>
      <c r="I2438" s="91" t="inlineStr">
        <is>
          <t>11월 해외출장 - M항공</t>
        </is>
      </c>
      <c r="J2438" s="91" t="inlineStr">
        <is>
          <t>V10001</t>
        </is>
      </c>
      <c r="K2438" s="91" t="inlineStr">
        <is>
          <t>M항공</t>
        </is>
      </c>
      <c r="M2438" s="9">
        <f>IF($A2438="","",VALUE($A2438&amp;"")*12+VALUE($B2438&amp;""))</f>
        <v/>
      </c>
      <c r="N2438" s="63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3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3">
        <f>IF($A2438="","",IF(COUNTIF(변동분석!$E$7:$E$506,O2438)&gt;0,"Y","N"))</f>
        <v/>
      </c>
      <c r="W2438" s="63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3">
        <f>IF($A2438="","",IFERROR(INDEX(계정매핑!$E$5:$E$504,MATCH($F2438&amp;"",계정매핑!$A$5:$A$504,0))&amp;"","공통비"))</f>
        <v/>
      </c>
      <c r="AF2438" s="63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45986</v>
      </c>
      <c r="E2439" s="91" t="inlineStr">
        <is>
          <t>KR</t>
        </is>
      </c>
      <c r="F2439" s="91" t="n">
        <v>62301000</v>
      </c>
      <c r="G2439" s="91" t="n">
        <v>1101</v>
      </c>
      <c r="H2439" s="92" t="n">
        <v>217000</v>
      </c>
      <c r="I2439" s="91" t="inlineStr">
        <is>
          <t>11월 소모품 구입 - R문구</t>
        </is>
      </c>
      <c r="J2439" s="91" t="inlineStr">
        <is>
          <t>V10021</t>
        </is>
      </c>
      <c r="K2439" s="91" t="inlineStr">
        <is>
          <t>R문구</t>
        </is>
      </c>
      <c r="M2439" s="9">
        <f>IF($A2439="","",VALUE($A2439&amp;"")*12+VALUE($B2439&amp;""))</f>
        <v/>
      </c>
      <c r="N2439" s="63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3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3">
        <f>IF($A2439="","",IF(COUNTIF(변동분석!$E$7:$E$506,O2439)&gt;0,"Y","N"))</f>
        <v/>
      </c>
      <c r="W2439" s="63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3">
        <f>IF($A2439="","",IFERROR(INDEX(계정매핑!$E$5:$E$504,MATCH($F2439&amp;"",계정매핑!$A$5:$A$504,0))&amp;"","공통비"))</f>
        <v/>
      </c>
      <c r="AF2439" s="63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45986</v>
      </c>
      <c r="E2440" s="91" t="inlineStr">
        <is>
          <t>KR</t>
        </is>
      </c>
      <c r="F2440" s="91" t="n">
        <v>62401000</v>
      </c>
      <c r="G2440" s="91" t="n">
        <v>1501</v>
      </c>
      <c r="H2440" s="92" t="n">
        <v>2048000</v>
      </c>
      <c r="I2440" s="91" t="inlineStr">
        <is>
          <t>11월 인쇄물 제작 - S출판</t>
        </is>
      </c>
      <c r="J2440" s="91" t="inlineStr">
        <is>
          <t>V10014</t>
        </is>
      </c>
      <c r="K2440" s="91" t="inlineStr">
        <is>
          <t>S출판</t>
        </is>
      </c>
      <c r="M2440" s="9">
        <f>IF($A2440="","",VALUE($A2440&amp;"")*12+VALUE($B2440&amp;""))</f>
        <v/>
      </c>
      <c r="N2440" s="63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3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3">
        <f>IF($A2440="","",IF(COUNTIF(변동분석!$E$7:$E$506,O2440)&gt;0,"Y","N"))</f>
        <v/>
      </c>
      <c r="W2440" s="63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3">
        <f>IF($A2440="","",IFERROR(INDEX(계정매핑!$E$5:$E$504,MATCH($F2440&amp;"",계정매핑!$A$5:$A$504,0))&amp;"","공통비"))</f>
        <v/>
      </c>
      <c r="AF2440" s="63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45986</v>
      </c>
      <c r="E2441" s="91" t="inlineStr">
        <is>
          <t>KR</t>
        </is>
      </c>
      <c r="F2441" s="91" t="n">
        <v>62501000</v>
      </c>
      <c r="G2441" s="91" t="n">
        <v>1201</v>
      </c>
      <c r="H2441" s="92" t="n">
        <v>235000</v>
      </c>
      <c r="I2441" s="91" t="inlineStr">
        <is>
          <t>11월 회의 다과 - T케이터링</t>
        </is>
      </c>
      <c r="J2441" s="91" t="inlineStr">
        <is>
          <t>V10005</t>
        </is>
      </c>
      <c r="K2441" s="91" t="inlineStr">
        <is>
          <t>T케이터링</t>
        </is>
      </c>
      <c r="M2441" s="9">
        <f>IF($A2441="","",VALUE($A2441&amp;"")*12+VALUE($B2441&amp;""))</f>
        <v/>
      </c>
      <c r="N2441" s="63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3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3">
        <f>IF($A2441="","",IF(COUNTIF(변동분석!$E$7:$E$506,O2441)&gt;0,"Y","N"))</f>
        <v/>
      </c>
      <c r="W2441" s="63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3">
        <f>IF($A2441="","",IFERROR(INDEX(계정매핑!$E$5:$E$504,MATCH($F2441&amp;"",계정매핑!$A$5:$A$504,0))&amp;"","공통비"))</f>
        <v/>
      </c>
      <c r="AF2441" s="63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45986</v>
      </c>
      <c r="E2442" s="91" t="inlineStr">
        <is>
          <t>KR</t>
        </is>
      </c>
      <c r="F2442" s="91" t="n">
        <v>63002000</v>
      </c>
      <c r="G2442" s="91" t="n">
        <v>1701</v>
      </c>
      <c r="H2442" s="92" t="n">
        <v>71000000</v>
      </c>
      <c r="I2442" s="91" t="inlineStr">
        <is>
          <t>11월 클라우드 사용료 - C클라우드</t>
        </is>
      </c>
      <c r="J2442" s="91" t="inlineStr">
        <is>
          <t>V10025</t>
        </is>
      </c>
      <c r="K2442" s="91" t="inlineStr">
        <is>
          <t>C클라우드</t>
        </is>
      </c>
      <c r="M2442" s="9">
        <f>IF($A2442="","",VALUE($A2442&amp;"")*12+VALUE($B2442&amp;""))</f>
        <v/>
      </c>
      <c r="N2442" s="63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3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3">
        <f>IF($A2442="","",IF(COUNTIF(변동분석!$E$7:$E$506,O2442)&gt;0,"Y","N"))</f>
        <v/>
      </c>
      <c r="W2442" s="63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3">
        <f>IF($A2442="","",IFERROR(INDEX(계정매핑!$E$5:$E$504,MATCH($F2442&amp;"",계정매핑!$A$5:$A$504,0))&amp;"","공통비"))</f>
        <v/>
      </c>
      <c r="AF2442" s="63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45986</v>
      </c>
      <c r="E2443" s="91" t="inlineStr">
        <is>
          <t>KR</t>
        </is>
      </c>
      <c r="F2443" s="91" t="n">
        <v>63101000</v>
      </c>
      <c r="G2443" s="91" t="n">
        <v>1602</v>
      </c>
      <c r="H2443" s="92" t="n">
        <v>6556000</v>
      </c>
      <c r="I2443" s="91" t="inlineStr">
        <is>
          <t>11월 사무실 임차료 - AA빌딩</t>
        </is>
      </c>
      <c r="J2443" s="91" t="inlineStr">
        <is>
          <t>V10007</t>
        </is>
      </c>
      <c r="K2443" s="91" t="inlineStr">
        <is>
          <t>AA빌딩</t>
        </is>
      </c>
      <c r="M2443" s="9">
        <f>IF($A2443="","",VALUE($A2443&amp;"")*12+VALUE($B2443&amp;""))</f>
        <v/>
      </c>
      <c r="N2443" s="63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3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3">
        <f>IF($A2443="","",IF(COUNTIF(변동분석!$E$7:$E$506,O2443)&gt;0,"Y","N"))</f>
        <v/>
      </c>
      <c r="W2443" s="63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3">
        <f>IF($A2443="","",IFERROR(INDEX(계정매핑!$E$5:$E$504,MATCH($F2443&amp;"",계정매핑!$A$5:$A$504,0))&amp;"","공통비"))</f>
        <v/>
      </c>
      <c r="AF2443" s="63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45987</v>
      </c>
      <c r="E2444" s="91" t="inlineStr">
        <is>
          <t>KR</t>
        </is>
      </c>
      <c r="F2444" s="91" t="n">
        <v>62101000</v>
      </c>
      <c r="G2444" s="91" t="n">
        <v>1401</v>
      </c>
      <c r="H2444" s="92" t="n">
        <v>493000</v>
      </c>
      <c r="I2444" s="91" t="inlineStr">
        <is>
          <t>11월 국내출장 - (법인카드)</t>
        </is>
      </c>
      <c r="J2444" s="91" t="inlineStr">
        <is>
          <t>V10009</t>
        </is>
      </c>
      <c r="K2444" s="91" t="inlineStr">
        <is>
          <t>(법인카드)</t>
        </is>
      </c>
      <c r="M2444" s="9">
        <f>IF($A2444="","",VALUE($A2444&amp;"")*12+VALUE($B2444&amp;""))</f>
        <v/>
      </c>
      <c r="N2444" s="63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3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3">
        <f>IF($A2444="","",IF(COUNTIF(변동분석!$E$7:$E$506,O2444)&gt;0,"Y","N"))</f>
        <v/>
      </c>
      <c r="W2444" s="63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3">
        <f>IF($A2444="","",IFERROR(INDEX(계정매핑!$E$5:$E$504,MATCH($F2444&amp;"",계정매핑!$A$5:$A$504,0))&amp;"","공통비"))</f>
        <v/>
      </c>
      <c r="AF2444" s="63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45987</v>
      </c>
      <c r="E2445" s="91" t="inlineStr">
        <is>
          <t>KR</t>
        </is>
      </c>
      <c r="F2445" s="91" t="n">
        <v>62101000</v>
      </c>
      <c r="G2445" s="91" t="n">
        <v>1501</v>
      </c>
      <c r="H2445" s="92" t="n">
        <v>475000</v>
      </c>
      <c r="I2445" s="91" t="inlineStr">
        <is>
          <t>11월 국내출장 - (법인카드)</t>
        </is>
      </c>
      <c r="J2445" s="91" t="inlineStr">
        <is>
          <t>V10009</t>
        </is>
      </c>
      <c r="K2445" s="91" t="inlineStr">
        <is>
          <t>(법인카드)</t>
        </is>
      </c>
      <c r="M2445" s="9">
        <f>IF($A2445="","",VALUE($A2445&amp;"")*12+VALUE($B2445&amp;""))</f>
        <v/>
      </c>
      <c r="N2445" s="63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3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3">
        <f>IF($A2445="","",IF(COUNTIF(변동분석!$E$7:$E$506,O2445)&gt;0,"Y","N"))</f>
        <v/>
      </c>
      <c r="W2445" s="63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3">
        <f>IF($A2445="","",IFERROR(INDEX(계정매핑!$E$5:$E$504,MATCH($F2445&amp;"",계정매핑!$A$5:$A$504,0))&amp;"","공통비"))</f>
        <v/>
      </c>
      <c r="AF2445" s="63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45987</v>
      </c>
      <c r="E2446" s="91" t="inlineStr">
        <is>
          <t>KR</t>
        </is>
      </c>
      <c r="F2446" s="91" t="n">
        <v>62102000</v>
      </c>
      <c r="G2446" s="91" t="n">
        <v>1502</v>
      </c>
      <c r="H2446" s="92" t="n">
        <v>237000</v>
      </c>
      <c r="I2446" s="91" t="inlineStr">
        <is>
          <t>11월 해외출장 - M항공</t>
        </is>
      </c>
      <c r="J2446" s="91" t="inlineStr">
        <is>
          <t>V10001</t>
        </is>
      </c>
      <c r="K2446" s="91" t="inlineStr">
        <is>
          <t>M항공</t>
        </is>
      </c>
      <c r="M2446" s="9">
        <f>IF($A2446="","",VALUE($A2446&amp;"")*12+VALUE($B2446&amp;""))</f>
        <v/>
      </c>
      <c r="N2446" s="63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3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3">
        <f>IF($A2446="","",IF(COUNTIF(변동분석!$E$7:$E$506,O2446)&gt;0,"Y","N"))</f>
        <v/>
      </c>
      <c r="W2446" s="63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3">
        <f>IF($A2446="","",IFERROR(INDEX(계정매핑!$E$5:$E$504,MATCH($F2446&amp;"",계정매핑!$A$5:$A$504,0))&amp;"","공통비"))</f>
        <v/>
      </c>
      <c r="AF2446" s="63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45987</v>
      </c>
      <c r="E2447" s="91" t="inlineStr">
        <is>
          <t>KR</t>
        </is>
      </c>
      <c r="F2447" s="91" t="n">
        <v>62201000</v>
      </c>
      <c r="G2447" s="91" t="n">
        <v>1101</v>
      </c>
      <c r="H2447" s="92" t="n">
        <v>131000</v>
      </c>
      <c r="I2447" s="91" t="inlineStr">
        <is>
          <t>11월 통신요금 - O텔레콤</t>
        </is>
      </c>
      <c r="J2447" s="91" t="inlineStr">
        <is>
          <t>V10002</t>
        </is>
      </c>
      <c r="K2447" s="91" t="inlineStr">
        <is>
          <t>O텔레콤</t>
        </is>
      </c>
      <c r="M2447" s="9">
        <f>IF($A2447="","",VALUE($A2447&amp;"")*12+VALUE($B2447&amp;""))</f>
        <v/>
      </c>
      <c r="N2447" s="63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3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3">
        <f>IF($A2447="","",IF(COUNTIF(변동분석!$E$7:$E$506,O2447)&gt;0,"Y","N"))</f>
        <v/>
      </c>
      <c r="W2447" s="63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3">
        <f>IF($A2447="","",IFERROR(INDEX(계정매핑!$E$5:$E$504,MATCH($F2447&amp;"",계정매핑!$A$5:$A$504,0))&amp;"","공통비"))</f>
        <v/>
      </c>
      <c r="AF2447" s="63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45987</v>
      </c>
      <c r="E2448" s="91" t="inlineStr">
        <is>
          <t>KR</t>
        </is>
      </c>
      <c r="F2448" s="91" t="n">
        <v>62201000</v>
      </c>
      <c r="G2448" s="91" t="n">
        <v>1401</v>
      </c>
      <c r="H2448" s="92" t="n">
        <v>234000</v>
      </c>
      <c r="I2448" s="91" t="inlineStr">
        <is>
          <t>11월 통신요금 - P통신</t>
        </is>
      </c>
      <c r="J2448" s="91" t="inlineStr">
        <is>
          <t>V10013</t>
        </is>
      </c>
      <c r="K2448" s="91" t="inlineStr">
        <is>
          <t>P통신</t>
        </is>
      </c>
      <c r="M2448" s="9">
        <f>IF($A2448="","",VALUE($A2448&amp;"")*12+VALUE($B2448&amp;""))</f>
        <v/>
      </c>
      <c r="N2448" s="63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3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3">
        <f>IF($A2448="","",IF(COUNTIF(변동분석!$E$7:$E$506,O2448)&gt;0,"Y","N"))</f>
        <v/>
      </c>
      <c r="W2448" s="63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3">
        <f>IF($A2448="","",IFERROR(INDEX(계정매핑!$E$5:$E$504,MATCH($F2448&amp;"",계정매핑!$A$5:$A$504,0))&amp;"","공통비"))</f>
        <v/>
      </c>
      <c r="AF2448" s="63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45987</v>
      </c>
      <c r="E2449" s="91" t="inlineStr">
        <is>
          <t>KR</t>
        </is>
      </c>
      <c r="F2449" s="91" t="n">
        <v>62201000</v>
      </c>
      <c r="G2449" s="91" t="n">
        <v>1502</v>
      </c>
      <c r="H2449" s="92" t="n">
        <v>249000</v>
      </c>
      <c r="I2449" s="91" t="inlineStr">
        <is>
          <t>11월 통신요금 - P통신</t>
        </is>
      </c>
      <c r="J2449" s="91" t="inlineStr">
        <is>
          <t>V10013</t>
        </is>
      </c>
      <c r="K2449" s="91" t="inlineStr">
        <is>
          <t>P통신</t>
        </is>
      </c>
      <c r="M2449" s="9">
        <f>IF($A2449="","",VALUE($A2449&amp;"")*12+VALUE($B2449&amp;""))</f>
        <v/>
      </c>
      <c r="N2449" s="63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3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3">
        <f>IF($A2449="","",IF(COUNTIF(변동분석!$E$7:$E$506,O2449)&gt;0,"Y","N"))</f>
        <v/>
      </c>
      <c r="W2449" s="63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3">
        <f>IF($A2449="","",IFERROR(INDEX(계정매핑!$E$5:$E$504,MATCH($F2449&amp;"",계정매핑!$A$5:$A$504,0))&amp;"","공통비"))</f>
        <v/>
      </c>
      <c r="AF2449" s="63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45987</v>
      </c>
      <c r="E2450" s="91" t="inlineStr">
        <is>
          <t>KR</t>
        </is>
      </c>
      <c r="F2450" s="91" t="n">
        <v>63101000</v>
      </c>
      <c r="G2450" s="91" t="n">
        <v>1601</v>
      </c>
      <c r="H2450" s="92" t="n">
        <v>4488000</v>
      </c>
      <c r="I2450" s="91" t="inlineStr">
        <is>
          <t>11월 사무실 임차료 - BB부동산</t>
        </is>
      </c>
      <c r="J2450" s="91" t="inlineStr">
        <is>
          <t>V10027</t>
        </is>
      </c>
      <c r="K2450" s="91" t="inlineStr">
        <is>
          <t>BB부동산</t>
        </is>
      </c>
      <c r="M2450" s="9">
        <f>IF($A2450="","",VALUE($A2450&amp;"")*12+VALUE($B2450&amp;""))</f>
        <v/>
      </c>
      <c r="N2450" s="63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3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3">
        <f>IF($A2450="","",IF(COUNTIF(변동분석!$E$7:$E$506,O2450)&gt;0,"Y","N"))</f>
        <v/>
      </c>
      <c r="W2450" s="63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3">
        <f>IF($A2450="","",IFERROR(INDEX(계정매핑!$E$5:$E$504,MATCH($F2450&amp;"",계정매핑!$A$5:$A$504,0))&amp;"","공통비"))</f>
        <v/>
      </c>
      <c r="AF2450" s="63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45988</v>
      </c>
      <c r="E2451" s="91" t="inlineStr">
        <is>
          <t>KR</t>
        </is>
      </c>
      <c r="F2451" s="91" t="n">
        <v>62102000</v>
      </c>
      <c r="G2451" s="91" t="n">
        <v>1101</v>
      </c>
      <c r="H2451" s="92" t="n">
        <v>112000</v>
      </c>
      <c r="I2451" s="91" t="inlineStr">
        <is>
          <t>11월 해외출장 - N호텔</t>
        </is>
      </c>
      <c r="J2451" s="91" t="inlineStr">
        <is>
          <t>V10008</t>
        </is>
      </c>
      <c r="K2451" s="91" t="inlineStr">
        <is>
          <t>N호텔</t>
        </is>
      </c>
      <c r="M2451" s="9">
        <f>IF($A2451="","",VALUE($A2451&amp;"")*12+VALUE($B2451&amp;""))</f>
        <v/>
      </c>
      <c r="N2451" s="63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3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3">
        <f>IF($A2451="","",IF(COUNTIF(변동분석!$E$7:$E$506,O2451)&gt;0,"Y","N"))</f>
        <v/>
      </c>
      <c r="W2451" s="63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3">
        <f>IF($A2451="","",IFERROR(INDEX(계정매핑!$E$5:$E$504,MATCH($F2451&amp;"",계정매핑!$A$5:$A$504,0))&amp;"","공통비"))</f>
        <v/>
      </c>
      <c r="AF2451" s="63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45988</v>
      </c>
      <c r="E2452" s="91" t="inlineStr">
        <is>
          <t>KR</t>
        </is>
      </c>
      <c r="F2452" s="91" t="n">
        <v>62102000</v>
      </c>
      <c r="G2452" s="91" t="n">
        <v>1701</v>
      </c>
      <c r="H2452" s="92" t="n">
        <v>34000</v>
      </c>
      <c r="I2452" s="91" t="inlineStr">
        <is>
          <t>11월 해외출장 - M항공</t>
        </is>
      </c>
      <c r="J2452" s="91" t="inlineStr">
        <is>
          <t>V10001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3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3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3">
        <f>IF($A2452="","",IF(COUNTIF(변동분석!$E$7:$E$506,O2452)&gt;0,"Y","N"))</f>
        <v/>
      </c>
      <c r="W2452" s="63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3">
        <f>IF($A2452="","",IFERROR(INDEX(계정매핑!$E$5:$E$504,MATCH($F2452&amp;"",계정매핑!$A$5:$A$504,0))&amp;"","공통비"))</f>
        <v/>
      </c>
      <c r="AF2452" s="63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45988</v>
      </c>
      <c r="E2453" s="91" t="inlineStr">
        <is>
          <t>KR</t>
        </is>
      </c>
      <c r="F2453" s="91" t="n">
        <v>62102000</v>
      </c>
      <c r="G2453" s="91" t="n">
        <v>1951</v>
      </c>
      <c r="H2453" s="92" t="n">
        <v>81000</v>
      </c>
      <c r="I2453" s="91" t="inlineStr">
        <is>
          <t>11월 해외출장 - N호텔</t>
        </is>
      </c>
      <c r="J2453" s="91" t="inlineStr">
        <is>
          <t>V10008</t>
        </is>
      </c>
      <c r="K2453" s="91" t="inlineStr">
        <is>
          <t>N호텔</t>
        </is>
      </c>
      <c r="M2453" s="9">
        <f>IF($A2453="","",VALUE($A2453&amp;"")*12+VALUE($B2453&amp;""))</f>
        <v/>
      </c>
      <c r="N2453" s="63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3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3">
        <f>IF($A2453="","",IF(COUNTIF(변동분석!$E$7:$E$506,O2453)&gt;0,"Y","N"))</f>
        <v/>
      </c>
      <c r="W2453" s="63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3">
        <f>IF($A2453="","",IFERROR(INDEX(계정매핑!$E$5:$E$504,MATCH($F2453&amp;"",계정매핑!$A$5:$A$504,0))&amp;"","공통비"))</f>
        <v/>
      </c>
      <c r="AF2453" s="63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45988</v>
      </c>
      <c r="E2454" s="91" t="inlineStr">
        <is>
          <t>KR</t>
        </is>
      </c>
      <c r="F2454" s="91" t="n">
        <v>62201000</v>
      </c>
      <c r="G2454" s="91" t="n">
        <v>1301</v>
      </c>
      <c r="H2454" s="92" t="n">
        <v>291000</v>
      </c>
      <c r="I2454" s="91" t="inlineStr">
        <is>
          <t>11월 통신요금 - O텔레콤</t>
        </is>
      </c>
      <c r="J2454" s="91" t="inlineStr">
        <is>
          <t>V10002</t>
        </is>
      </c>
      <c r="K2454" s="91" t="inlineStr">
        <is>
          <t>O텔레콤</t>
        </is>
      </c>
      <c r="M2454" s="9">
        <f>IF($A2454="","",VALUE($A2454&amp;"")*12+VALUE($B2454&amp;""))</f>
        <v/>
      </c>
      <c r="N2454" s="63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3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3">
        <f>IF($A2454="","",IF(COUNTIF(변동분석!$E$7:$E$506,O2454)&gt;0,"Y","N"))</f>
        <v/>
      </c>
      <c r="W2454" s="63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3">
        <f>IF($A2454="","",IFERROR(INDEX(계정매핑!$E$5:$E$504,MATCH($F2454&amp;"",계정매핑!$A$5:$A$504,0))&amp;"","공통비"))</f>
        <v/>
      </c>
      <c r="AF2454" s="63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45988</v>
      </c>
      <c r="E2455" s="91" t="inlineStr">
        <is>
          <t>KR</t>
        </is>
      </c>
      <c r="F2455" s="91" t="n">
        <v>62201000</v>
      </c>
      <c r="G2455" s="91" t="n">
        <v>1301</v>
      </c>
      <c r="H2455" s="92" t="n">
        <v>304000</v>
      </c>
      <c r="I2455" s="91" t="inlineStr">
        <is>
          <t>11월 통신요금 - P통신</t>
        </is>
      </c>
      <c r="J2455" s="91" t="inlineStr">
        <is>
          <t>V10013</t>
        </is>
      </c>
      <c r="K2455" s="91" t="inlineStr">
        <is>
          <t>P통신</t>
        </is>
      </c>
      <c r="M2455" s="9">
        <f>IF($A2455="","",VALUE($A2455&amp;"")*12+VALUE($B2455&amp;""))</f>
        <v/>
      </c>
      <c r="N2455" s="63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3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3">
        <f>IF($A2455="","",IF(COUNTIF(변동분석!$E$7:$E$506,O2455)&gt;0,"Y","N"))</f>
        <v/>
      </c>
      <c r="W2455" s="63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3">
        <f>IF($A2455="","",IFERROR(INDEX(계정매핑!$E$5:$E$504,MATCH($F2455&amp;"",계정매핑!$A$5:$A$504,0))&amp;"","공통비"))</f>
        <v/>
      </c>
      <c r="AF2455" s="63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45988</v>
      </c>
      <c r="E2456" s="91" t="inlineStr">
        <is>
          <t>KR</t>
        </is>
      </c>
      <c r="F2456" s="91" t="n">
        <v>62401000</v>
      </c>
      <c r="G2456" s="91" t="n">
        <v>1401</v>
      </c>
      <c r="H2456" s="92" t="n">
        <v>140000</v>
      </c>
      <c r="I2456" s="91" t="inlineStr">
        <is>
          <t>11월 인쇄물 제작 - S출판</t>
        </is>
      </c>
      <c r="J2456" s="91" t="inlineStr">
        <is>
          <t>V10014</t>
        </is>
      </c>
      <c r="K2456" s="91" t="inlineStr">
        <is>
          <t>S출판</t>
        </is>
      </c>
      <c r="M2456" s="9">
        <f>IF($A2456="","",VALUE($A2456&amp;"")*12+VALUE($B2456&amp;""))</f>
        <v/>
      </c>
      <c r="N2456" s="63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3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3">
        <f>IF($A2456="","",IF(COUNTIF(변동분석!$E$7:$E$506,O2456)&gt;0,"Y","N"))</f>
        <v/>
      </c>
      <c r="W2456" s="63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3">
        <f>IF($A2456="","",IFERROR(INDEX(계정매핑!$E$5:$E$504,MATCH($F2456&amp;"",계정매핑!$A$5:$A$504,0))&amp;"","공통비"))</f>
        <v/>
      </c>
      <c r="AF2456" s="63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45988</v>
      </c>
      <c r="E2457" s="91" t="inlineStr">
        <is>
          <t>KR</t>
        </is>
      </c>
      <c r="F2457" s="91" t="n">
        <v>62501000</v>
      </c>
      <c r="G2457" s="91" t="n">
        <v>1201</v>
      </c>
      <c r="H2457" s="92" t="n">
        <v>166000</v>
      </c>
      <c r="I2457" s="91" t="inlineStr">
        <is>
          <t>11월 회의 다과 - (법인카드)</t>
        </is>
      </c>
      <c r="J2457" s="91" t="inlineStr">
        <is>
          <t>V10009</t>
        </is>
      </c>
      <c r="K2457" s="91" t="inlineStr">
        <is>
          <t>(법인카드)</t>
        </is>
      </c>
      <c r="M2457" s="9">
        <f>IF($A2457="","",VALUE($A2457&amp;"")*12+VALUE($B2457&amp;""))</f>
        <v/>
      </c>
      <c r="N2457" s="63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3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3">
        <f>IF($A2457="","",IF(COUNTIF(변동분석!$E$7:$E$506,O2457)&gt;0,"Y","N"))</f>
        <v/>
      </c>
      <c r="W2457" s="63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3">
        <f>IF($A2457="","",IFERROR(INDEX(계정매핑!$E$5:$E$504,MATCH($F2457&amp;"",계정매핑!$A$5:$A$504,0))&amp;"","공통비"))</f>
        <v/>
      </c>
      <c r="AF2457" s="63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45988</v>
      </c>
      <c r="E2458" s="91" t="inlineStr">
        <is>
          <t>KR</t>
        </is>
      </c>
      <c r="F2458" s="91" t="n">
        <v>62501000</v>
      </c>
      <c r="G2458" s="91" t="n">
        <v>1401</v>
      </c>
      <c r="H2458" s="92" t="n">
        <v>117000</v>
      </c>
      <c r="I2458" s="91" t="inlineStr">
        <is>
          <t>11월 회의 다과 - (법인카드)</t>
        </is>
      </c>
      <c r="J2458" s="91" t="inlineStr">
        <is>
          <t>V10009</t>
        </is>
      </c>
      <c r="K2458" s="91" t="inlineStr">
        <is>
          <t>(법인카드)</t>
        </is>
      </c>
      <c r="M2458" s="9">
        <f>IF($A2458="","",VALUE($A2458&amp;"")*12+VALUE($B2458&amp;""))</f>
        <v/>
      </c>
      <c r="N2458" s="63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3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3">
        <f>IF($A2458="","",IF(COUNTIF(변동분석!$E$7:$E$506,O2458)&gt;0,"Y","N"))</f>
        <v/>
      </c>
      <c r="W2458" s="63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3">
        <f>IF($A2458="","",IFERROR(INDEX(계정매핑!$E$5:$E$504,MATCH($F2458&amp;"",계정매핑!$A$5:$A$504,0))&amp;"","공통비"))</f>
        <v/>
      </c>
      <c r="AF2458" s="63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45988</v>
      </c>
      <c r="E2459" s="91" t="inlineStr">
        <is>
          <t>KR</t>
        </is>
      </c>
      <c r="F2459" s="91" t="n">
        <v>62701000</v>
      </c>
      <c r="G2459" s="91" t="n">
        <v>1502</v>
      </c>
      <c r="H2459" s="92" t="n">
        <v>77578000</v>
      </c>
      <c r="I2459" s="91" t="inlineStr">
        <is>
          <t>11월 광고 집행 - F애드</t>
        </is>
      </c>
      <c r="J2459" s="91" t="inlineStr">
        <is>
          <t>V10022</t>
        </is>
      </c>
      <c r="K2459" s="91" t="inlineStr">
        <is>
          <t>F애드</t>
        </is>
      </c>
      <c r="M2459" s="9">
        <f>IF($A2459="","",VALUE($A2459&amp;"")*12+VALUE($B2459&amp;""))</f>
        <v/>
      </c>
      <c r="N2459" s="63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3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3">
        <f>IF($A2459="","",IF(COUNTIF(변동분석!$E$7:$E$506,O2459)&gt;0,"Y","N"))</f>
        <v/>
      </c>
      <c r="W2459" s="63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3">
        <f>IF($A2459="","",IFERROR(INDEX(계정매핑!$E$5:$E$504,MATCH($F2459&amp;"",계정매핑!$A$5:$A$504,0))&amp;"","공통비"))</f>
        <v/>
      </c>
      <c r="AF2459" s="63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45988</v>
      </c>
      <c r="E2460" s="91" t="inlineStr">
        <is>
          <t>KR</t>
        </is>
      </c>
      <c r="F2460" s="91" t="n">
        <v>62901000</v>
      </c>
      <c r="G2460" s="91" t="n">
        <v>1401</v>
      </c>
      <c r="H2460" s="92" t="n">
        <v>4358000</v>
      </c>
      <c r="I2460" s="91" t="inlineStr">
        <is>
          <t>11월 자문 수수료 - K회계법인</t>
        </is>
      </c>
      <c r="J2460" s="91" t="inlineStr">
        <is>
          <t>V10010</t>
        </is>
      </c>
      <c r="K2460" s="91" t="inlineStr">
        <is>
          <t>K회계법인</t>
        </is>
      </c>
      <c r="M2460" s="9">
        <f>IF($A2460="","",VALUE($A2460&amp;"")*12+VALUE($B2460&amp;""))</f>
        <v/>
      </c>
      <c r="N2460" s="63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3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3">
        <f>IF($A2460="","",IF(COUNTIF(변동분석!$E$7:$E$506,O2460)&gt;0,"Y","N"))</f>
        <v/>
      </c>
      <c r="W2460" s="63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3">
        <f>IF($A2460="","",IFERROR(INDEX(계정매핑!$E$5:$E$504,MATCH($F2460&amp;"",계정매핑!$A$5:$A$504,0))&amp;"","공통비"))</f>
        <v/>
      </c>
      <c r="AF2460" s="63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45988</v>
      </c>
      <c r="E2461" s="91" t="inlineStr">
        <is>
          <t>KR</t>
        </is>
      </c>
      <c r="F2461" s="91" t="n">
        <v>62902000</v>
      </c>
      <c r="G2461" s="91" t="n">
        <v>1801</v>
      </c>
      <c r="H2461" s="92" t="n">
        <v>1780000</v>
      </c>
      <c r="I2461" s="91" t="inlineStr">
        <is>
          <t>11월 콜 위탁 수수료(건별)</t>
        </is>
      </c>
      <c r="J2461" s="91" t="inlineStr">
        <is>
          <t>V10015</t>
        </is>
      </c>
      <c r="K2461" s="91" t="inlineStr">
        <is>
          <t>J콜센터</t>
        </is>
      </c>
      <c r="M2461" s="9">
        <f>IF($A2461="","",VALUE($A2461&amp;"")*12+VALUE($B2461&amp;""))</f>
        <v/>
      </c>
      <c r="N2461" s="63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3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3">
        <f>IF($A2461="","",IF(COUNTIF(변동분석!$E$7:$E$506,O2461)&gt;0,"Y","N"))</f>
        <v/>
      </c>
      <c r="W2461" s="63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3">
        <f>IF($A2461="","",IFERROR(INDEX(계정매핑!$E$5:$E$504,MATCH($F2461&amp;"",계정매핑!$A$5:$A$504,0))&amp;"","공통비"))</f>
        <v/>
      </c>
      <c r="AF2461" s="63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12</v>
      </c>
      <c r="C2462" s="91" t="inlineStr">
        <is>
          <t>5100002458</t>
        </is>
      </c>
      <c r="D2462" s="94" t="n">
        <v>45993</v>
      </c>
      <c r="E2462" s="91" t="inlineStr">
        <is>
          <t>KR</t>
        </is>
      </c>
      <c r="F2462" s="91" t="n">
        <v>62101000</v>
      </c>
      <c r="G2462" s="91" t="n">
        <v>1101</v>
      </c>
      <c r="H2462" s="92" t="n">
        <v>547000</v>
      </c>
      <c r="I2462" s="91" t="inlineStr">
        <is>
          <t>12월 국내출장 - M항공</t>
        </is>
      </c>
      <c r="J2462" s="91" t="inlineStr">
        <is>
          <t>V10001</t>
        </is>
      </c>
      <c r="K2462" s="91" t="inlineStr">
        <is>
          <t>M항공</t>
        </is>
      </c>
      <c r="M2462" s="9">
        <f>IF($A2462="","",VALUE($A2462&amp;"")*12+VALUE($B2462&amp;""))</f>
        <v/>
      </c>
      <c r="N2462" s="63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3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3">
        <f>IF($A2462="","",IF(COUNTIF(변동분석!$E$7:$E$506,O2462)&gt;0,"Y","N"))</f>
        <v/>
      </c>
      <c r="W2462" s="63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3">
        <f>IF($A2462="","",IFERROR(INDEX(계정매핑!$E$5:$E$504,MATCH($F2462&amp;"",계정매핑!$A$5:$A$504,0))&amp;"","공통비"))</f>
        <v/>
      </c>
      <c r="AF2462" s="63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12</v>
      </c>
      <c r="C2463" s="91" t="inlineStr">
        <is>
          <t>5100002459</t>
        </is>
      </c>
      <c r="D2463" s="94" t="n">
        <v>45993</v>
      </c>
      <c r="E2463" s="91" t="inlineStr">
        <is>
          <t>KR</t>
        </is>
      </c>
      <c r="F2463" s="91" t="n">
        <v>62501000</v>
      </c>
      <c r="G2463" s="91" t="n">
        <v>1101</v>
      </c>
      <c r="H2463" s="92" t="n">
        <v>215000</v>
      </c>
      <c r="I2463" s="91" t="inlineStr">
        <is>
          <t>12월 회의 다과 - T케이터링</t>
        </is>
      </c>
      <c r="J2463" s="91" t="inlineStr">
        <is>
          <t>V10005</t>
        </is>
      </c>
      <c r="K2463" s="91" t="inlineStr">
        <is>
          <t>T케이터링</t>
        </is>
      </c>
      <c r="M2463" s="9">
        <f>IF($A2463="","",VALUE($A2463&amp;"")*12+VALUE($B2463&amp;""))</f>
        <v/>
      </c>
      <c r="N2463" s="63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3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3">
        <f>IF($A2463="","",IF(COUNTIF(변동분석!$E$7:$E$506,O2463)&gt;0,"Y","N"))</f>
        <v/>
      </c>
      <c r="W2463" s="63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3">
        <f>IF($A2463="","",IFERROR(INDEX(계정매핑!$E$5:$E$504,MATCH($F2463&amp;"",계정매핑!$A$5:$A$504,0))&amp;"","공통비"))</f>
        <v/>
      </c>
      <c r="AF2463" s="63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12</v>
      </c>
      <c r="C2464" s="91" t="inlineStr">
        <is>
          <t>5100002460</t>
        </is>
      </c>
      <c r="D2464" s="94" t="n">
        <v>45993</v>
      </c>
      <c r="E2464" s="91" t="inlineStr">
        <is>
          <t>KR</t>
        </is>
      </c>
      <c r="F2464" s="91" t="n">
        <v>62501000</v>
      </c>
      <c r="G2464" s="91" t="n">
        <v>1701</v>
      </c>
      <c r="H2464" s="92" t="n">
        <v>156000</v>
      </c>
      <c r="I2464" s="91" t="inlineStr">
        <is>
          <t>12월 회의 다과 - T케이터링</t>
        </is>
      </c>
      <c r="J2464" s="91" t="inlineStr">
        <is>
          <t>V10005</t>
        </is>
      </c>
      <c r="K2464" s="91" t="inlineStr">
        <is>
          <t>T케이터링</t>
        </is>
      </c>
      <c r="M2464" s="9">
        <f>IF($A2464="","",VALUE($A2464&amp;"")*12+VALUE($B2464&amp;""))</f>
        <v/>
      </c>
      <c r="N2464" s="63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3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3">
        <f>IF($A2464="","",IF(COUNTIF(변동분석!$E$7:$E$506,O2464)&gt;0,"Y","N"))</f>
        <v/>
      </c>
      <c r="W2464" s="63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3">
        <f>IF($A2464="","",IFERROR(INDEX(계정매핑!$E$5:$E$504,MATCH($F2464&amp;"",계정매핑!$A$5:$A$504,0))&amp;"","공통비"))</f>
        <v/>
      </c>
      <c r="AF2464" s="63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12</v>
      </c>
      <c r="C2465" s="91" t="inlineStr">
        <is>
          <t>5100002461</t>
        </is>
      </c>
      <c r="D2465" s="94" t="n">
        <v>45994</v>
      </c>
      <c r="E2465" s="91" t="inlineStr">
        <is>
          <t>KR</t>
        </is>
      </c>
      <c r="F2465" s="91" t="n">
        <v>62101000</v>
      </c>
      <c r="G2465" s="91" t="n">
        <v>1201</v>
      </c>
      <c r="H2465" s="92" t="n">
        <v>421000</v>
      </c>
      <c r="I2465" s="91" t="inlineStr">
        <is>
          <t>12월 국내출장 - (법인카드)</t>
        </is>
      </c>
      <c r="J2465" s="91" t="inlineStr">
        <is>
          <t>V10009</t>
        </is>
      </c>
      <c r="K2465" s="91" t="inlineStr">
        <is>
          <t>(법인카드)</t>
        </is>
      </c>
      <c r="M2465" s="9">
        <f>IF($A2465="","",VALUE($A2465&amp;"")*12+VALUE($B2465&amp;""))</f>
        <v/>
      </c>
      <c r="N2465" s="63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3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3">
        <f>IF($A2465="","",IF(COUNTIF(변동분석!$E$7:$E$506,O2465)&gt;0,"Y","N"))</f>
        <v/>
      </c>
      <c r="W2465" s="63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3">
        <f>IF($A2465="","",IFERROR(INDEX(계정매핑!$E$5:$E$504,MATCH($F2465&amp;"",계정매핑!$A$5:$A$504,0))&amp;"","공통비"))</f>
        <v/>
      </c>
      <c r="AF2465" s="63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12</v>
      </c>
      <c r="C2466" s="91" t="inlineStr">
        <is>
          <t>5100002462</t>
        </is>
      </c>
      <c r="D2466" s="94" t="n">
        <v>45994</v>
      </c>
      <c r="E2466" s="91" t="inlineStr">
        <is>
          <t>KR</t>
        </is>
      </c>
      <c r="F2466" s="91" t="n">
        <v>62101000</v>
      </c>
      <c r="G2466" s="91" t="n">
        <v>1602</v>
      </c>
      <c r="H2466" s="92" t="n">
        <v>1192000</v>
      </c>
      <c r="I2466" s="91" t="inlineStr">
        <is>
          <t>12월 국내출장 - L여행사</t>
        </is>
      </c>
      <c r="J2466" s="91" t="inlineStr">
        <is>
          <t>V10017</t>
        </is>
      </c>
      <c r="K2466" s="91" t="inlineStr">
        <is>
          <t>L여행사</t>
        </is>
      </c>
      <c r="M2466" s="9">
        <f>IF($A2466="","",VALUE($A2466&amp;"")*12+VALUE($B2466&amp;""))</f>
        <v/>
      </c>
      <c r="N2466" s="63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3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3">
        <f>IF($A2466="","",IF(COUNTIF(변동분석!$E$7:$E$506,O2466)&gt;0,"Y","N"))</f>
        <v/>
      </c>
      <c r="W2466" s="63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3">
        <f>IF($A2466="","",IFERROR(INDEX(계정매핑!$E$5:$E$504,MATCH($F2466&amp;"",계정매핑!$A$5:$A$504,0))&amp;"","공통비"))</f>
        <v/>
      </c>
      <c r="AF2466" s="63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12</v>
      </c>
      <c r="C2467" s="91" t="inlineStr">
        <is>
          <t>5100002463</t>
        </is>
      </c>
      <c r="D2467" s="94" t="n">
        <v>45994</v>
      </c>
      <c r="E2467" s="91" t="inlineStr">
        <is>
          <t>KR</t>
        </is>
      </c>
      <c r="F2467" s="91" t="n">
        <v>62102000</v>
      </c>
      <c r="G2467" s="91" t="n">
        <v>1951</v>
      </c>
      <c r="H2467" s="92" t="n">
        <v>47000</v>
      </c>
      <c r="I2467" s="91" t="inlineStr">
        <is>
          <t>12월 해외출장 - N호텔</t>
        </is>
      </c>
      <c r="J2467" s="91" t="inlineStr">
        <is>
          <t>V10008</t>
        </is>
      </c>
      <c r="K2467" s="91" t="inlineStr">
        <is>
          <t>N호텔</t>
        </is>
      </c>
      <c r="M2467" s="9">
        <f>IF($A2467="","",VALUE($A2467&amp;"")*12+VALUE($B2467&amp;""))</f>
        <v/>
      </c>
      <c r="N2467" s="63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3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3">
        <f>IF($A2467="","",IF(COUNTIF(변동분석!$E$7:$E$506,O2467)&gt;0,"Y","N"))</f>
        <v/>
      </c>
      <c r="W2467" s="63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3">
        <f>IF($A2467="","",IFERROR(INDEX(계정매핑!$E$5:$E$504,MATCH($F2467&amp;"",계정매핑!$A$5:$A$504,0))&amp;"","공통비"))</f>
        <v/>
      </c>
      <c r="AF2467" s="63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12</v>
      </c>
      <c r="C2468" s="91" t="inlineStr">
        <is>
          <t>5100002464</t>
        </is>
      </c>
      <c r="D2468" s="94" t="n">
        <v>45994</v>
      </c>
      <c r="E2468" s="91" t="inlineStr">
        <is>
          <t>KR</t>
        </is>
      </c>
      <c r="F2468" s="91" t="n">
        <v>62301000</v>
      </c>
      <c r="G2468" s="91" t="n">
        <v>1101</v>
      </c>
      <c r="H2468" s="92" t="n">
        <v>127000</v>
      </c>
      <c r="I2468" s="91" t="inlineStr">
        <is>
          <t>12월 소모품 구입 - R문구</t>
        </is>
      </c>
      <c r="J2468" s="91" t="inlineStr">
        <is>
          <t>V10021</t>
        </is>
      </c>
      <c r="K2468" s="91" t="inlineStr">
        <is>
          <t>R문구</t>
        </is>
      </c>
      <c r="M2468" s="9">
        <f>IF($A2468="","",VALUE($A2468&amp;"")*12+VALUE($B2468&amp;""))</f>
        <v/>
      </c>
      <c r="N2468" s="63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3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3">
        <f>IF($A2468="","",IF(COUNTIF(변동분석!$E$7:$E$506,O2468)&gt;0,"Y","N"))</f>
        <v/>
      </c>
      <c r="W2468" s="63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3">
        <f>IF($A2468="","",IFERROR(INDEX(계정매핑!$E$5:$E$504,MATCH($F2468&amp;"",계정매핑!$A$5:$A$504,0))&amp;"","공통비"))</f>
        <v/>
      </c>
      <c r="AF2468" s="63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12</v>
      </c>
      <c r="C2469" s="91" t="inlineStr">
        <is>
          <t>5100002465</t>
        </is>
      </c>
      <c r="D2469" s="94" t="n">
        <v>45994</v>
      </c>
      <c r="E2469" s="91" t="inlineStr">
        <is>
          <t>KR</t>
        </is>
      </c>
      <c r="F2469" s="91" t="n">
        <v>62301000</v>
      </c>
      <c r="G2469" s="91" t="n">
        <v>1301</v>
      </c>
      <c r="H2469" s="92" t="n">
        <v>222000</v>
      </c>
      <c r="I2469" s="91" t="inlineStr">
        <is>
          <t>12월 소모품 구입 - Q오피스</t>
        </is>
      </c>
      <c r="J2469" s="91" t="inlineStr">
        <is>
          <t>V10003</t>
        </is>
      </c>
      <c r="K2469" s="91" t="inlineStr">
        <is>
          <t>Q오피스</t>
        </is>
      </c>
      <c r="M2469" s="9">
        <f>IF($A2469="","",VALUE($A2469&amp;"")*12+VALUE($B2469&amp;""))</f>
        <v/>
      </c>
      <c r="N2469" s="63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3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3">
        <f>IF($A2469="","",IF(COUNTIF(변동분석!$E$7:$E$506,O2469)&gt;0,"Y","N"))</f>
        <v/>
      </c>
      <c r="W2469" s="63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3">
        <f>IF($A2469="","",IFERROR(INDEX(계정매핑!$E$5:$E$504,MATCH($F2469&amp;"",계정매핑!$A$5:$A$504,0))&amp;"","공통비"))</f>
        <v/>
      </c>
      <c r="AF2469" s="63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12</v>
      </c>
      <c r="C2470" s="91" t="inlineStr">
        <is>
          <t>5100002466</t>
        </is>
      </c>
      <c r="D2470" s="94" t="n">
        <v>45994</v>
      </c>
      <c r="E2470" s="91" t="inlineStr">
        <is>
          <t>KR</t>
        </is>
      </c>
      <c r="F2470" s="91" t="n">
        <v>62301000</v>
      </c>
      <c r="G2470" s="91" t="n">
        <v>1301</v>
      </c>
      <c r="H2470" s="92" t="n">
        <v>109000</v>
      </c>
      <c r="I2470" s="91" t="inlineStr">
        <is>
          <t>12월 소모품 구입 - R문구</t>
        </is>
      </c>
      <c r="J2470" s="91" t="inlineStr">
        <is>
          <t>V10021</t>
        </is>
      </c>
      <c r="K2470" s="91" t="inlineStr">
        <is>
          <t>R문구</t>
        </is>
      </c>
      <c r="M2470" s="9">
        <f>IF($A2470="","",VALUE($A2470&amp;"")*12+VALUE($B2470&amp;""))</f>
        <v/>
      </c>
      <c r="N2470" s="63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3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3">
        <f>IF($A2470="","",IF(COUNTIF(변동분석!$E$7:$E$506,O2470)&gt;0,"Y","N"))</f>
        <v/>
      </c>
      <c r="W2470" s="63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3">
        <f>IF($A2470="","",IFERROR(INDEX(계정매핑!$E$5:$E$504,MATCH($F2470&amp;"",계정매핑!$A$5:$A$504,0))&amp;"","공통비"))</f>
        <v/>
      </c>
      <c r="AF2470" s="63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12</v>
      </c>
      <c r="C2471" s="91" t="inlineStr">
        <is>
          <t>5100002467</t>
        </is>
      </c>
      <c r="D2471" s="94" t="n">
        <v>45994</v>
      </c>
      <c r="E2471" s="91" t="inlineStr">
        <is>
          <t>KR</t>
        </is>
      </c>
      <c r="F2471" s="91" t="n">
        <v>62301000</v>
      </c>
      <c r="G2471" s="91" t="n">
        <v>1502</v>
      </c>
      <c r="H2471" s="92" t="n">
        <v>241000</v>
      </c>
      <c r="I2471" s="91" t="inlineStr">
        <is>
          <t>12월 소모품 구입 - Q오피스</t>
        </is>
      </c>
      <c r="J2471" s="91" t="inlineStr">
        <is>
          <t>V10003</t>
        </is>
      </c>
      <c r="K2471" s="91" t="inlineStr">
        <is>
          <t>Q오피스</t>
        </is>
      </c>
      <c r="M2471" s="9">
        <f>IF($A2471="","",VALUE($A2471&amp;"")*12+VALUE($B2471&amp;""))</f>
        <v/>
      </c>
      <c r="N2471" s="63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3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3">
        <f>IF($A2471="","",IF(COUNTIF(변동분석!$E$7:$E$506,O2471)&gt;0,"Y","N"))</f>
        <v/>
      </c>
      <c r="W2471" s="63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3">
        <f>IF($A2471="","",IFERROR(INDEX(계정매핑!$E$5:$E$504,MATCH($F2471&amp;"",계정매핑!$A$5:$A$504,0))&amp;"","공통비"))</f>
        <v/>
      </c>
      <c r="AF2471" s="63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12</v>
      </c>
      <c r="C2472" s="91" t="inlineStr">
        <is>
          <t>5100002468</t>
        </is>
      </c>
      <c r="D2472" s="94" t="n">
        <v>45994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3803000</v>
      </c>
      <c r="I2472" s="91" t="inlineStr">
        <is>
          <t>12월 사내교육 - U에듀</t>
        </is>
      </c>
      <c r="J2472" s="91" t="inlineStr">
        <is>
          <t>V10030</t>
        </is>
      </c>
      <c r="K2472" s="91" t="inlineStr">
        <is>
          <t>U에듀</t>
        </is>
      </c>
      <c r="M2472" s="9">
        <f>IF($A2472="","",VALUE($A2472&amp;"")*12+VALUE($B2472&amp;""))</f>
        <v/>
      </c>
      <c r="N2472" s="63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3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3">
        <f>IF($A2472="","",IF(COUNTIF(변동분석!$E$7:$E$506,O2472)&gt;0,"Y","N"))</f>
        <v/>
      </c>
      <c r="W2472" s="63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3">
        <f>IF($A2472="","",IFERROR(INDEX(계정매핑!$E$5:$E$504,MATCH($F2472&amp;"",계정매핑!$A$5:$A$504,0))&amp;"","공통비"))</f>
        <v/>
      </c>
      <c r="AF2472" s="63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12</v>
      </c>
      <c r="C2473" s="91" t="inlineStr">
        <is>
          <t>5100002469</t>
        </is>
      </c>
      <c r="D2473" s="94" t="n">
        <v>45995</v>
      </c>
      <c r="E2473" s="91" t="inlineStr">
        <is>
          <t>KR</t>
        </is>
      </c>
      <c r="F2473" s="91" t="n">
        <v>62102000</v>
      </c>
      <c r="G2473" s="91" t="n">
        <v>1601</v>
      </c>
      <c r="H2473" s="92" t="n">
        <v>194000</v>
      </c>
      <c r="I2473" s="91" t="inlineStr">
        <is>
          <t>12월 해외출장 - N호텔</t>
        </is>
      </c>
      <c r="J2473" s="91" t="inlineStr">
        <is>
          <t>V10008</t>
        </is>
      </c>
      <c r="K2473" s="91" t="inlineStr">
        <is>
          <t>N호텔</t>
        </is>
      </c>
      <c r="M2473" s="9">
        <f>IF($A2473="","",VALUE($A2473&amp;"")*12+VALUE($B2473&amp;""))</f>
        <v/>
      </c>
      <c r="N2473" s="63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3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3">
        <f>IF($A2473="","",IF(COUNTIF(변동분석!$E$7:$E$506,O2473)&gt;0,"Y","N"))</f>
        <v/>
      </c>
      <c r="W2473" s="63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3">
        <f>IF($A2473="","",IFERROR(INDEX(계정매핑!$E$5:$E$504,MATCH($F2473&amp;"",계정매핑!$A$5:$A$504,0))&amp;"","공통비"))</f>
        <v/>
      </c>
      <c r="AF2473" s="63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12</v>
      </c>
      <c r="C2474" s="91" t="inlineStr">
        <is>
          <t>5100002470</t>
        </is>
      </c>
      <c r="D2474" s="94" t="n">
        <v>45995</v>
      </c>
      <c r="E2474" s="91" t="inlineStr">
        <is>
          <t>KR</t>
        </is>
      </c>
      <c r="F2474" s="91" t="n">
        <v>62401000</v>
      </c>
      <c r="G2474" s="91" t="n">
        <v>1401</v>
      </c>
      <c r="H2474" s="92" t="n">
        <v>203000</v>
      </c>
      <c r="I2474" s="91" t="inlineStr">
        <is>
          <t>12월 인쇄물 제작 - G인쇄</t>
        </is>
      </c>
      <c r="J2474" s="91" t="inlineStr">
        <is>
          <t>V10004</t>
        </is>
      </c>
      <c r="K2474" s="91" t="inlineStr">
        <is>
          <t>G인쇄</t>
        </is>
      </c>
      <c r="M2474" s="9">
        <f>IF($A2474="","",VALUE($A2474&amp;"")*12+VALUE($B2474&amp;""))</f>
        <v/>
      </c>
      <c r="N2474" s="63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3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3">
        <f>IF($A2474="","",IF(COUNTIF(변동분석!$E$7:$E$506,O2474)&gt;0,"Y","N"))</f>
        <v/>
      </c>
      <c r="W2474" s="63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3">
        <f>IF($A2474="","",IFERROR(INDEX(계정매핑!$E$5:$E$504,MATCH($F2474&amp;"",계정매핑!$A$5:$A$504,0))&amp;"","공통비"))</f>
        <v/>
      </c>
      <c r="AF2474" s="63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12</v>
      </c>
      <c r="C2475" s="91" t="inlineStr">
        <is>
          <t>5100002471</t>
        </is>
      </c>
      <c r="D2475" s="94" t="n">
        <v>45995</v>
      </c>
      <c r="E2475" s="91" t="inlineStr">
        <is>
          <t>KR</t>
        </is>
      </c>
      <c r="F2475" s="91" t="n">
        <v>62501000</v>
      </c>
      <c r="G2475" s="91" t="n">
        <v>1301</v>
      </c>
      <c r="H2475" s="92" t="n">
        <v>266000</v>
      </c>
      <c r="I2475" s="91" t="inlineStr">
        <is>
          <t>12월 회의 다과 - (법인카드)</t>
        </is>
      </c>
      <c r="J2475" s="91" t="inlineStr">
        <is>
          <t>V10009</t>
        </is>
      </c>
      <c r="K2475" s="91" t="inlineStr">
        <is>
          <t>(법인카드)</t>
        </is>
      </c>
      <c r="M2475" s="9">
        <f>IF($A2475="","",VALUE($A2475&amp;"")*12+VALUE($B2475&amp;""))</f>
        <v/>
      </c>
      <c r="N2475" s="63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3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3">
        <f>IF($A2475="","",IF(COUNTIF(변동분석!$E$7:$E$506,O2475)&gt;0,"Y","N"))</f>
        <v/>
      </c>
      <c r="W2475" s="63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3">
        <f>IF($A2475="","",IFERROR(INDEX(계정매핑!$E$5:$E$504,MATCH($F2475&amp;"",계정매핑!$A$5:$A$504,0))&amp;"","공통비"))</f>
        <v/>
      </c>
      <c r="AF2475" s="63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12</v>
      </c>
      <c r="C2476" s="91" t="inlineStr">
        <is>
          <t>5100002472</t>
        </is>
      </c>
      <c r="D2476" s="94" t="n">
        <v>45995</v>
      </c>
      <c r="E2476" s="91" t="inlineStr">
        <is>
          <t>KR</t>
        </is>
      </c>
      <c r="F2476" s="91" t="n">
        <v>62501000</v>
      </c>
      <c r="G2476" s="91" t="n">
        <v>1401</v>
      </c>
      <c r="H2476" s="92" t="n">
        <v>369000</v>
      </c>
      <c r="I2476" s="91" t="inlineStr">
        <is>
          <t>12월 회의 다과 - T케이터링</t>
        </is>
      </c>
      <c r="J2476" s="91" t="inlineStr">
        <is>
          <t>V10005</t>
        </is>
      </c>
      <c r="K2476" s="91" t="inlineStr">
        <is>
          <t>T케이터링</t>
        </is>
      </c>
      <c r="M2476" s="9">
        <f>IF($A2476="","",VALUE($A2476&amp;"")*12+VALUE($B2476&amp;""))</f>
        <v/>
      </c>
      <c r="N2476" s="63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3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3">
        <f>IF($A2476="","",IF(COUNTIF(변동분석!$E$7:$E$506,O2476)&gt;0,"Y","N"))</f>
        <v/>
      </c>
      <c r="W2476" s="63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3">
        <f>IF($A2476="","",IFERROR(INDEX(계정매핑!$E$5:$E$504,MATCH($F2476&amp;"",계정매핑!$A$5:$A$504,0))&amp;"","공통비"))</f>
        <v/>
      </c>
      <c r="AF2476" s="63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12</v>
      </c>
      <c r="C2477" s="91" t="inlineStr">
        <is>
          <t>5100002473</t>
        </is>
      </c>
      <c r="D2477" s="94" t="n">
        <v>45995</v>
      </c>
      <c r="E2477" s="91" t="inlineStr">
        <is>
          <t>KR</t>
        </is>
      </c>
      <c r="F2477" s="91" t="n">
        <v>62501000</v>
      </c>
      <c r="G2477" s="91" t="n">
        <v>1501</v>
      </c>
      <c r="H2477" s="92" t="n">
        <v>232000</v>
      </c>
      <c r="I2477" s="91" t="inlineStr">
        <is>
          <t>12월 회의 다과 - (법인카드)</t>
        </is>
      </c>
      <c r="J2477" s="91" t="inlineStr">
        <is>
          <t>V10009</t>
        </is>
      </c>
      <c r="K2477" s="91" t="inlineStr">
        <is>
          <t>(법인카드)</t>
        </is>
      </c>
      <c r="M2477" s="9">
        <f>IF($A2477="","",VALUE($A2477&amp;"")*12+VALUE($B2477&amp;""))</f>
        <v/>
      </c>
      <c r="N2477" s="63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3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3">
        <f>IF($A2477="","",IF(COUNTIF(변동분석!$E$7:$E$506,O2477)&gt;0,"Y","N"))</f>
        <v/>
      </c>
      <c r="W2477" s="63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3">
        <f>IF($A2477="","",IFERROR(INDEX(계정매핑!$E$5:$E$504,MATCH($F2477&amp;"",계정매핑!$A$5:$A$504,0))&amp;"","공통비"))</f>
        <v/>
      </c>
      <c r="AF2477" s="63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12</v>
      </c>
      <c r="C2478" s="91" t="inlineStr">
        <is>
          <t>5100002474</t>
        </is>
      </c>
      <c r="D2478" s="94" t="n">
        <v>45995</v>
      </c>
      <c r="E2478" s="91" t="inlineStr">
        <is>
          <t>KR</t>
        </is>
      </c>
      <c r="F2478" s="91" t="n">
        <v>62901000</v>
      </c>
      <c r="G2478" s="91" t="n">
        <v>1951</v>
      </c>
      <c r="H2478" s="92" t="n">
        <v>5252000</v>
      </c>
      <c r="I2478" s="91" t="inlineStr">
        <is>
          <t>12월 자문 수수료 - W컨설팅</t>
        </is>
      </c>
      <c r="J2478" s="91" t="inlineStr">
        <is>
          <t>V10006</t>
        </is>
      </c>
      <c r="K2478" s="91" t="inlineStr">
        <is>
          <t>W컨설팅</t>
        </is>
      </c>
      <c r="M2478" s="9">
        <f>IF($A2478="","",VALUE($A2478&amp;"")*12+VALUE($B2478&amp;""))</f>
        <v/>
      </c>
      <c r="N2478" s="63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3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3">
        <f>IF($A2478="","",IF(COUNTIF(변동분석!$E$7:$E$506,O2478)&gt;0,"Y","N"))</f>
        <v/>
      </c>
      <c r="W2478" s="63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3">
        <f>IF($A2478="","",IFERROR(INDEX(계정매핑!$E$5:$E$504,MATCH($F2478&amp;"",계정매핑!$A$5:$A$504,0))&amp;"","공통비"))</f>
        <v/>
      </c>
      <c r="AF2478" s="63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12</v>
      </c>
      <c r="C2479" s="91" t="inlineStr">
        <is>
          <t>5100002475</t>
        </is>
      </c>
      <c r="D2479" s="94" t="n">
        <v>45995</v>
      </c>
      <c r="E2479" s="91" t="inlineStr">
        <is>
          <t>KR</t>
        </is>
      </c>
      <c r="F2479" s="91" t="n">
        <v>63501000</v>
      </c>
      <c r="G2479" s="91" t="n">
        <v>1901</v>
      </c>
      <c r="H2479" s="92" t="n">
        <v>395967000</v>
      </c>
      <c r="I2479" s="91" t="inlineStr">
        <is>
          <t>12월 모집수수료 - BB에셋</t>
        </is>
      </c>
      <c r="J2479" s="91" t="inlineStr">
        <is>
          <t>V10012</t>
        </is>
      </c>
      <c r="K2479" s="91" t="inlineStr">
        <is>
          <t>BB에셋</t>
        </is>
      </c>
      <c r="M2479" s="9">
        <f>IF($A2479="","",VALUE($A2479&amp;"")*12+VALUE($B2479&amp;""))</f>
        <v/>
      </c>
      <c r="N2479" s="63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3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3">
        <f>IF($A2479="","",IF(COUNTIF(변동분석!$E$7:$E$506,O2479)&gt;0,"Y","N"))</f>
        <v/>
      </c>
      <c r="W2479" s="63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3">
        <f>IF($A2479="","",IFERROR(INDEX(계정매핑!$E$5:$E$504,MATCH($F2479&amp;"",계정매핑!$A$5:$A$504,0))&amp;"","공통비"))</f>
        <v/>
      </c>
      <c r="AF2479" s="63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12</v>
      </c>
      <c r="C2480" s="91" t="inlineStr">
        <is>
          <t>5100002476</t>
        </is>
      </c>
      <c r="D2480" s="94" t="n">
        <v>45996</v>
      </c>
      <c r="E2480" s="91" t="inlineStr">
        <is>
          <t>KR</t>
        </is>
      </c>
      <c r="F2480" s="91" t="n">
        <v>62101000</v>
      </c>
      <c r="G2480" s="91" t="n">
        <v>1201</v>
      </c>
      <c r="H2480" s="92" t="n">
        <v>309000</v>
      </c>
      <c r="I2480" s="91" t="inlineStr">
        <is>
          <t>12월 국내출장 - L여행사</t>
        </is>
      </c>
      <c r="J2480" s="91" t="inlineStr">
        <is>
          <t>V10017</t>
        </is>
      </c>
      <c r="K2480" s="91" t="inlineStr">
        <is>
          <t>L여행사</t>
        </is>
      </c>
      <c r="M2480" s="9">
        <f>IF($A2480="","",VALUE($A2480&amp;"")*12+VALUE($B2480&amp;""))</f>
        <v/>
      </c>
      <c r="N2480" s="63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3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3">
        <f>IF($A2480="","",IF(COUNTIF(변동분석!$E$7:$E$506,O2480)&gt;0,"Y","N"))</f>
        <v/>
      </c>
      <c r="W2480" s="63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3">
        <f>IF($A2480="","",IFERROR(INDEX(계정매핑!$E$5:$E$504,MATCH($F2480&amp;"",계정매핑!$A$5:$A$504,0))&amp;"","공통비"))</f>
        <v/>
      </c>
      <c r="AF2480" s="63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12</v>
      </c>
      <c r="C2481" s="91" t="inlineStr">
        <is>
          <t>5100002477</t>
        </is>
      </c>
      <c r="D2481" s="94" t="n">
        <v>45996</v>
      </c>
      <c r="E2481" s="91" t="inlineStr">
        <is>
          <t>KR</t>
        </is>
      </c>
      <c r="F2481" s="91" t="n">
        <v>62101000</v>
      </c>
      <c r="G2481" s="91" t="n">
        <v>1601</v>
      </c>
      <c r="H2481" s="92" t="n">
        <v>737000</v>
      </c>
      <c r="I2481" s="91" t="inlineStr">
        <is>
          <t>12월 국내출장 - M항공</t>
        </is>
      </c>
      <c r="J2481" s="91" t="inlineStr">
        <is>
          <t>V10001</t>
        </is>
      </c>
      <c r="K2481" s="91" t="inlineStr">
        <is>
          <t>M항공</t>
        </is>
      </c>
      <c r="M2481" s="9">
        <f>IF($A2481="","",VALUE($A2481&amp;"")*12+VALUE($B2481&amp;""))</f>
        <v/>
      </c>
      <c r="N2481" s="63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3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3">
        <f>IF($A2481="","",IF(COUNTIF(변동분석!$E$7:$E$506,O2481)&gt;0,"Y","N"))</f>
        <v/>
      </c>
      <c r="W2481" s="63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3">
        <f>IF($A2481="","",IFERROR(INDEX(계정매핑!$E$5:$E$504,MATCH($F2481&amp;"",계정매핑!$A$5:$A$504,0))&amp;"","공통비"))</f>
        <v/>
      </c>
      <c r="AF2481" s="63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12</v>
      </c>
      <c r="C2482" s="91" t="inlineStr">
        <is>
          <t>5100002478</t>
        </is>
      </c>
      <c r="D2482" s="94" t="n">
        <v>45996</v>
      </c>
      <c r="E2482" s="91" t="inlineStr">
        <is>
          <t>KR</t>
        </is>
      </c>
      <c r="F2482" s="91" t="n">
        <v>62102000</v>
      </c>
      <c r="G2482" s="91" t="n">
        <v>1101</v>
      </c>
      <c r="H2482" s="92" t="n">
        <v>115000</v>
      </c>
      <c r="I2482" s="91" t="inlineStr">
        <is>
          <t>12월 해외출장 - N호텔</t>
        </is>
      </c>
      <c r="J2482" s="91" t="inlineStr">
        <is>
          <t>V10008</t>
        </is>
      </c>
      <c r="K2482" s="91" t="inlineStr">
        <is>
          <t>N호텔</t>
        </is>
      </c>
      <c r="M2482" s="9">
        <f>IF($A2482="","",VALUE($A2482&amp;"")*12+VALUE($B2482&amp;""))</f>
        <v/>
      </c>
      <c r="N2482" s="63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3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3">
        <f>IF($A2482="","",IF(COUNTIF(변동분석!$E$7:$E$506,O2482)&gt;0,"Y","N"))</f>
        <v/>
      </c>
      <c r="W2482" s="63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3">
        <f>IF($A2482="","",IFERROR(INDEX(계정매핑!$E$5:$E$504,MATCH($F2482&amp;"",계정매핑!$A$5:$A$504,0))&amp;"","공통비"))</f>
        <v/>
      </c>
      <c r="AF2482" s="63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12</v>
      </c>
      <c r="C2483" s="91" t="inlineStr">
        <is>
          <t>5100002479</t>
        </is>
      </c>
      <c r="D2483" s="94" t="n">
        <v>45996</v>
      </c>
      <c r="E2483" s="91" t="inlineStr">
        <is>
          <t>KR</t>
        </is>
      </c>
      <c r="F2483" s="91" t="n">
        <v>62102000</v>
      </c>
      <c r="G2483" s="91" t="n">
        <v>1502</v>
      </c>
      <c r="H2483" s="92" t="n">
        <v>185000</v>
      </c>
      <c r="I2483" s="91" t="inlineStr">
        <is>
          <t>12월 해외출장 - N호텔</t>
        </is>
      </c>
      <c r="J2483" s="91" t="inlineStr">
        <is>
          <t>V10008</t>
        </is>
      </c>
      <c r="K2483" s="91" t="inlineStr">
        <is>
          <t>N호텔</t>
        </is>
      </c>
      <c r="M2483" s="9">
        <f>IF($A2483="","",VALUE($A2483&amp;"")*12+VALUE($B2483&amp;""))</f>
        <v/>
      </c>
      <c r="N2483" s="63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3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3">
        <f>IF($A2483="","",IF(COUNTIF(변동분석!$E$7:$E$506,O2483)&gt;0,"Y","N"))</f>
        <v/>
      </c>
      <c r="W2483" s="63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3">
        <f>IF($A2483="","",IFERROR(INDEX(계정매핑!$E$5:$E$504,MATCH($F2483&amp;"",계정매핑!$A$5:$A$504,0))&amp;"","공통비"))</f>
        <v/>
      </c>
      <c r="AF2483" s="63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12</v>
      </c>
      <c r="C2484" s="91" t="inlineStr">
        <is>
          <t>5100002480</t>
        </is>
      </c>
      <c r="D2484" s="94" t="n">
        <v>45996</v>
      </c>
      <c r="E2484" s="91" t="inlineStr">
        <is>
          <t>KR</t>
        </is>
      </c>
      <c r="F2484" s="91" t="n">
        <v>62102000</v>
      </c>
      <c r="G2484" s="91" t="n">
        <v>1701</v>
      </c>
      <c r="H2484" s="92" t="n">
        <v>26000</v>
      </c>
      <c r="I2484" s="91" t="inlineStr">
        <is>
          <t>12월 해외출장 - M항공</t>
        </is>
      </c>
      <c r="J2484" s="91" t="inlineStr">
        <is>
          <t>V10001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3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3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3">
        <f>IF($A2484="","",IF(COUNTIF(변동분석!$E$7:$E$506,O2484)&gt;0,"Y","N"))</f>
        <v/>
      </c>
      <c r="W2484" s="63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3">
        <f>IF($A2484="","",IFERROR(INDEX(계정매핑!$E$5:$E$504,MATCH($F2484&amp;"",계정매핑!$A$5:$A$504,0))&amp;"","공통비"))</f>
        <v/>
      </c>
      <c r="AF2484" s="63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12</v>
      </c>
      <c r="C2485" s="91" t="inlineStr">
        <is>
          <t>5100002481</t>
        </is>
      </c>
      <c r="D2485" s="94" t="n">
        <v>45996</v>
      </c>
      <c r="E2485" s="91" t="inlineStr">
        <is>
          <t>KR</t>
        </is>
      </c>
      <c r="F2485" s="91" t="n">
        <v>62201000</v>
      </c>
      <c r="G2485" s="91" t="n">
        <v>1201</v>
      </c>
      <c r="H2485" s="92" t="n">
        <v>140000</v>
      </c>
      <c r="I2485" s="91" t="inlineStr">
        <is>
          <t>12월 통신요금 - O텔레콤</t>
        </is>
      </c>
      <c r="J2485" s="91" t="inlineStr">
        <is>
          <t>V10002</t>
        </is>
      </c>
      <c r="K2485" s="91" t="inlineStr">
        <is>
          <t>O텔레콤</t>
        </is>
      </c>
      <c r="M2485" s="9">
        <f>IF($A2485="","",VALUE($A2485&amp;"")*12+VALUE($B2485&amp;""))</f>
        <v/>
      </c>
      <c r="N2485" s="63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3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3">
        <f>IF($A2485="","",IF(COUNTIF(변동분석!$E$7:$E$506,O2485)&gt;0,"Y","N"))</f>
        <v/>
      </c>
      <c r="W2485" s="63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3">
        <f>IF($A2485="","",IFERROR(INDEX(계정매핑!$E$5:$E$504,MATCH($F2485&amp;"",계정매핑!$A$5:$A$504,0))&amp;"","공통비"))</f>
        <v/>
      </c>
      <c r="AF2485" s="63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12</v>
      </c>
      <c r="C2486" s="91" t="inlineStr">
        <is>
          <t>5100002482</t>
        </is>
      </c>
      <c r="D2486" s="94" t="n">
        <v>45996</v>
      </c>
      <c r="E2486" s="91" t="inlineStr">
        <is>
          <t>KR</t>
        </is>
      </c>
      <c r="F2486" s="91" t="n">
        <v>62201000</v>
      </c>
      <c r="G2486" s="91" t="n">
        <v>1301</v>
      </c>
      <c r="H2486" s="92" t="n">
        <v>212000</v>
      </c>
      <c r="I2486" s="91" t="inlineStr">
        <is>
          <t>12월 통신요금 - P통신</t>
        </is>
      </c>
      <c r="J2486" s="91" t="inlineStr">
        <is>
          <t>V10013</t>
        </is>
      </c>
      <c r="K2486" s="91" t="inlineStr">
        <is>
          <t>P통신</t>
        </is>
      </c>
      <c r="M2486" s="9">
        <f>IF($A2486="","",VALUE($A2486&amp;"")*12+VALUE($B2486&amp;""))</f>
        <v/>
      </c>
      <c r="N2486" s="63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3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3">
        <f>IF($A2486="","",IF(COUNTIF(변동분석!$E$7:$E$506,O2486)&gt;0,"Y","N"))</f>
        <v/>
      </c>
      <c r="W2486" s="63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3">
        <f>IF($A2486="","",IFERROR(INDEX(계정매핑!$E$5:$E$504,MATCH($F2486&amp;"",계정매핑!$A$5:$A$504,0))&amp;"","공통비"))</f>
        <v/>
      </c>
      <c r="AF2486" s="63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12</v>
      </c>
      <c r="C2487" s="91" t="inlineStr">
        <is>
          <t>5100002483</t>
        </is>
      </c>
      <c r="D2487" s="94" t="n">
        <v>45996</v>
      </c>
      <c r="E2487" s="91" t="inlineStr">
        <is>
          <t>KR</t>
        </is>
      </c>
      <c r="F2487" s="91" t="n">
        <v>62401000</v>
      </c>
      <c r="G2487" s="91" t="n">
        <v>1401</v>
      </c>
      <c r="H2487" s="92" t="n">
        <v>195000</v>
      </c>
      <c r="I2487" s="91" t="inlineStr">
        <is>
          <t>12월 인쇄물 제작 - S출판</t>
        </is>
      </c>
      <c r="J2487" s="91" t="inlineStr">
        <is>
          <t>V10014</t>
        </is>
      </c>
      <c r="K2487" s="91" t="inlineStr">
        <is>
          <t>S출판</t>
        </is>
      </c>
      <c r="M2487" s="9">
        <f>IF($A2487="","",VALUE($A2487&amp;"")*12+VALUE($B2487&amp;""))</f>
        <v/>
      </c>
      <c r="N2487" s="63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3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3">
        <f>IF($A2487="","",IF(COUNTIF(변동분석!$E$7:$E$506,O2487)&gt;0,"Y","N"))</f>
        <v/>
      </c>
      <c r="W2487" s="63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3">
        <f>IF($A2487="","",IFERROR(INDEX(계정매핑!$E$5:$E$504,MATCH($F2487&amp;"",계정매핑!$A$5:$A$504,0))&amp;"","공통비"))</f>
        <v/>
      </c>
      <c r="AF2487" s="63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12</v>
      </c>
      <c r="C2488" s="91" t="inlineStr">
        <is>
          <t>5100002484</t>
        </is>
      </c>
      <c r="D2488" s="94" t="n">
        <v>45996</v>
      </c>
      <c r="E2488" s="91" t="inlineStr">
        <is>
          <t>KR</t>
        </is>
      </c>
      <c r="F2488" s="91" t="n">
        <v>62401000</v>
      </c>
      <c r="G2488" s="91" t="n">
        <v>1801</v>
      </c>
      <c r="H2488" s="92" t="n">
        <v>1560000</v>
      </c>
      <c r="I2488" s="91" t="inlineStr">
        <is>
          <t>12월 인쇄물 제작 - G인쇄</t>
        </is>
      </c>
      <c r="J2488" s="91" t="inlineStr">
        <is>
          <t>V10004</t>
        </is>
      </c>
      <c r="K2488" s="91" t="inlineStr">
        <is>
          <t>G인쇄</t>
        </is>
      </c>
      <c r="M2488" s="9">
        <f>IF($A2488="","",VALUE($A2488&amp;"")*12+VALUE($B2488&amp;""))</f>
        <v/>
      </c>
      <c r="N2488" s="63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3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3">
        <f>IF($A2488="","",IF(COUNTIF(변동분석!$E$7:$E$506,O2488)&gt;0,"Y","N"))</f>
        <v/>
      </c>
      <c r="W2488" s="63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3">
        <f>IF($A2488="","",IFERROR(INDEX(계정매핑!$E$5:$E$504,MATCH($F2488&amp;"",계정매핑!$A$5:$A$504,0))&amp;"","공통비"))</f>
        <v/>
      </c>
      <c r="AF2488" s="63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12</v>
      </c>
      <c r="C2489" s="91" t="inlineStr">
        <is>
          <t>5100002485</t>
        </is>
      </c>
      <c r="D2489" s="94" t="n">
        <v>45996</v>
      </c>
      <c r="E2489" s="91" t="inlineStr">
        <is>
          <t>KR</t>
        </is>
      </c>
      <c r="F2489" s="91" t="n">
        <v>62501000</v>
      </c>
      <c r="G2489" s="91" t="n">
        <v>1601</v>
      </c>
      <c r="H2489" s="92" t="n">
        <v>406000</v>
      </c>
      <c r="I2489" s="91" t="inlineStr">
        <is>
          <t>12월 회의 다과 - (법인카드)</t>
        </is>
      </c>
      <c r="J2489" s="91" t="inlineStr">
        <is>
          <t>V10009</t>
        </is>
      </c>
      <c r="K2489" s="91" t="inlineStr">
        <is>
          <t>(법인카드)</t>
        </is>
      </c>
      <c r="M2489" s="9">
        <f>IF($A2489="","",VALUE($A2489&amp;"")*12+VALUE($B2489&amp;""))</f>
        <v/>
      </c>
      <c r="N2489" s="63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3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3">
        <f>IF($A2489="","",IF(COUNTIF(변동분석!$E$7:$E$506,O2489)&gt;0,"Y","N"))</f>
        <v/>
      </c>
      <c r="W2489" s="63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3">
        <f>IF($A2489="","",IFERROR(INDEX(계정매핑!$E$5:$E$504,MATCH($F2489&amp;"",계정매핑!$A$5:$A$504,0))&amp;"","공통비"))</f>
        <v/>
      </c>
      <c r="AF2489" s="63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12</v>
      </c>
      <c r="C2490" s="91" t="inlineStr">
        <is>
          <t>5100002486</t>
        </is>
      </c>
      <c r="D2490" s="94" t="n">
        <v>45996</v>
      </c>
      <c r="E2490" s="91" t="inlineStr">
        <is>
          <t>KR</t>
        </is>
      </c>
      <c r="F2490" s="91" t="n">
        <v>62801000</v>
      </c>
      <c r="G2490" s="91" t="n">
        <v>1301</v>
      </c>
      <c r="H2490" s="92" t="n">
        <v>4298000</v>
      </c>
      <c r="I2490" s="91" t="inlineStr">
        <is>
          <t>12월 사내교육 - U에듀</t>
        </is>
      </c>
      <c r="J2490" s="91" t="inlineStr">
        <is>
          <t>V10030</t>
        </is>
      </c>
      <c r="K2490" s="91" t="inlineStr">
        <is>
          <t>U에듀</t>
        </is>
      </c>
      <c r="M2490" s="9">
        <f>IF($A2490="","",VALUE($A2490&amp;"")*12+VALUE($B2490&amp;""))</f>
        <v/>
      </c>
      <c r="N2490" s="63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3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3">
        <f>IF($A2490="","",IF(COUNTIF(변동분석!$E$7:$E$506,O2490)&gt;0,"Y","N"))</f>
        <v/>
      </c>
      <c r="W2490" s="63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3">
        <f>IF($A2490="","",IFERROR(INDEX(계정매핑!$E$5:$E$504,MATCH($F2490&amp;"",계정매핑!$A$5:$A$504,0))&amp;"","공통비"))</f>
        <v/>
      </c>
      <c r="AF2490" s="63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12</v>
      </c>
      <c r="C2491" s="91" t="inlineStr">
        <is>
          <t>5100002487</t>
        </is>
      </c>
      <c r="D2491" s="94" t="n">
        <v>45996</v>
      </c>
      <c r="E2491" s="91" t="inlineStr">
        <is>
          <t>KR</t>
        </is>
      </c>
      <c r="F2491" s="91" t="n">
        <v>62901000</v>
      </c>
      <c r="G2491" s="91" t="n">
        <v>1201</v>
      </c>
      <c r="H2491" s="92" t="n">
        <v>5572000</v>
      </c>
      <c r="I2491" s="91" t="inlineStr">
        <is>
          <t>12월 자문 수수료 - K회계법인</t>
        </is>
      </c>
      <c r="J2491" s="91" t="inlineStr">
        <is>
          <t>V10010</t>
        </is>
      </c>
      <c r="K2491" s="91" t="inlineStr">
        <is>
          <t>K회계법인</t>
        </is>
      </c>
      <c r="M2491" s="9">
        <f>IF($A2491="","",VALUE($A2491&amp;"")*12+VALUE($B2491&amp;""))</f>
        <v/>
      </c>
      <c r="N2491" s="63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3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3">
        <f>IF($A2491="","",IF(COUNTIF(변동분석!$E$7:$E$506,O2491)&gt;0,"Y","N"))</f>
        <v/>
      </c>
      <c r="W2491" s="63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3">
        <f>IF($A2491="","",IFERROR(INDEX(계정매핑!$E$5:$E$504,MATCH($F2491&amp;"",계정매핑!$A$5:$A$504,0))&amp;"","공통비"))</f>
        <v/>
      </c>
      <c r="AF2491" s="63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12</v>
      </c>
      <c r="C2492" s="91" t="inlineStr">
        <is>
          <t>5100002488</t>
        </is>
      </c>
      <c r="D2492" s="94" t="n">
        <v>45996</v>
      </c>
      <c r="E2492" s="91" t="inlineStr">
        <is>
          <t>KR</t>
        </is>
      </c>
      <c r="F2492" s="91" t="n">
        <v>62901000</v>
      </c>
      <c r="G2492" s="91" t="n">
        <v>1801</v>
      </c>
      <c r="H2492" s="92" t="n">
        <v>9800000</v>
      </c>
      <c r="I2492" s="91" t="inlineStr">
        <is>
          <t>12월 자문 수수료 - W컨설팅</t>
        </is>
      </c>
      <c r="J2492" s="91" t="inlineStr">
        <is>
          <t>V10006</t>
        </is>
      </c>
      <c r="K2492" s="91" t="inlineStr">
        <is>
          <t>W컨설팅</t>
        </is>
      </c>
      <c r="M2492" s="9">
        <f>IF($A2492="","",VALUE($A2492&amp;"")*12+VALUE($B2492&amp;""))</f>
        <v/>
      </c>
      <c r="N2492" s="63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3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3">
        <f>IF($A2492="","",IF(COUNTIF(변동분석!$E$7:$E$506,O2492)&gt;0,"Y","N"))</f>
        <v/>
      </c>
      <c r="W2492" s="63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3">
        <f>IF($A2492="","",IFERROR(INDEX(계정매핑!$E$5:$E$504,MATCH($F2492&amp;"",계정매핑!$A$5:$A$504,0))&amp;"","공통비"))</f>
        <v/>
      </c>
      <c r="AF2492" s="63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12</v>
      </c>
      <c r="C2493" s="91" t="inlineStr">
        <is>
          <t>5100002489</t>
        </is>
      </c>
      <c r="D2493" s="94" t="n">
        <v>45997</v>
      </c>
      <c r="E2493" s="91" t="inlineStr">
        <is>
          <t>KR</t>
        </is>
      </c>
      <c r="F2493" s="91" t="n">
        <v>62101000</v>
      </c>
      <c r="G2493" s="91" t="n">
        <v>1951</v>
      </c>
      <c r="H2493" s="92" t="n">
        <v>553000</v>
      </c>
      <c r="I2493" s="91" t="inlineStr">
        <is>
          <t>12월 국내출장 - M항공</t>
        </is>
      </c>
      <c r="J2493" s="91" t="inlineStr">
        <is>
          <t>V10001</t>
        </is>
      </c>
      <c r="K2493" s="91" t="inlineStr">
        <is>
          <t>M항공</t>
        </is>
      </c>
      <c r="M2493" s="9">
        <f>IF($A2493="","",VALUE($A2493&amp;"")*12+VALUE($B2493&amp;""))</f>
        <v/>
      </c>
      <c r="N2493" s="63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3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3">
        <f>IF($A2493="","",IF(COUNTIF(변동분석!$E$7:$E$506,O2493)&gt;0,"Y","N"))</f>
        <v/>
      </c>
      <c r="W2493" s="63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3">
        <f>IF($A2493="","",IFERROR(INDEX(계정매핑!$E$5:$E$504,MATCH($F2493&amp;"",계정매핑!$A$5:$A$504,0))&amp;"","공통비"))</f>
        <v/>
      </c>
      <c r="AF2493" s="63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12</v>
      </c>
      <c r="C2494" s="91" t="inlineStr">
        <is>
          <t>5100002490</t>
        </is>
      </c>
      <c r="D2494" s="94" t="n">
        <v>45997</v>
      </c>
      <c r="E2494" s="91" t="inlineStr">
        <is>
          <t>KR</t>
        </is>
      </c>
      <c r="F2494" s="91" t="n">
        <v>62201000</v>
      </c>
      <c r="G2494" s="91" t="n">
        <v>1601</v>
      </c>
      <c r="H2494" s="92" t="n">
        <v>766000</v>
      </c>
      <c r="I2494" s="91" t="inlineStr">
        <is>
          <t>12월 통신요금 - O텔레콤</t>
        </is>
      </c>
      <c r="J2494" s="91" t="inlineStr">
        <is>
          <t>V10002</t>
        </is>
      </c>
      <c r="K2494" s="91" t="inlineStr">
        <is>
          <t>O텔레콤</t>
        </is>
      </c>
      <c r="M2494" s="9">
        <f>IF($A2494="","",VALUE($A2494&amp;"")*12+VALUE($B2494&amp;""))</f>
        <v/>
      </c>
      <c r="N2494" s="63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3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3">
        <f>IF($A2494="","",IF(COUNTIF(변동분석!$E$7:$E$506,O2494)&gt;0,"Y","N"))</f>
        <v/>
      </c>
      <c r="W2494" s="63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3">
        <f>IF($A2494="","",IFERROR(INDEX(계정매핑!$E$5:$E$504,MATCH($F2494&amp;"",계정매핑!$A$5:$A$504,0))&amp;"","공통비"))</f>
        <v/>
      </c>
      <c r="AF2494" s="63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12</v>
      </c>
      <c r="C2495" s="91" t="inlineStr">
        <is>
          <t>5100002491</t>
        </is>
      </c>
      <c r="D2495" s="94" t="n">
        <v>45997</v>
      </c>
      <c r="E2495" s="91" t="inlineStr">
        <is>
          <t>KR</t>
        </is>
      </c>
      <c r="F2495" s="91" t="n">
        <v>62201000</v>
      </c>
      <c r="G2495" s="91" t="n">
        <v>1601</v>
      </c>
      <c r="H2495" s="92" t="n">
        <v>590000</v>
      </c>
      <c r="I2495" s="91" t="inlineStr">
        <is>
          <t>12월 통신요금 - P통신</t>
        </is>
      </c>
      <c r="J2495" s="91" t="inlineStr">
        <is>
          <t>V10013</t>
        </is>
      </c>
      <c r="K2495" s="91" t="inlineStr">
        <is>
          <t>P통신</t>
        </is>
      </c>
      <c r="M2495" s="9">
        <f>IF($A2495="","",VALUE($A2495&amp;"")*12+VALUE($B2495&amp;""))</f>
        <v/>
      </c>
      <c r="N2495" s="63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3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3">
        <f>IF($A2495="","",IF(COUNTIF(변동분석!$E$7:$E$506,O2495)&gt;0,"Y","N"))</f>
        <v/>
      </c>
      <c r="W2495" s="63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3">
        <f>IF($A2495="","",IFERROR(INDEX(계정매핑!$E$5:$E$504,MATCH($F2495&amp;"",계정매핑!$A$5:$A$504,0))&amp;"","공통비"))</f>
        <v/>
      </c>
      <c r="AF2495" s="63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12</v>
      </c>
      <c r="C2496" s="91" t="inlineStr">
        <is>
          <t>5100002492</t>
        </is>
      </c>
      <c r="D2496" s="94" t="n">
        <v>45997</v>
      </c>
      <c r="E2496" s="91" t="inlineStr">
        <is>
          <t>KR</t>
        </is>
      </c>
      <c r="F2496" s="91" t="n">
        <v>62301000</v>
      </c>
      <c r="G2496" s="91" t="n">
        <v>1602</v>
      </c>
      <c r="H2496" s="92" t="n">
        <v>307000</v>
      </c>
      <c r="I2496" s="91" t="inlineStr">
        <is>
          <t>12월 소모품 구입 - R문구</t>
        </is>
      </c>
      <c r="J2496" s="91" t="inlineStr">
        <is>
          <t>V10021</t>
        </is>
      </c>
      <c r="K2496" s="91" t="inlineStr">
        <is>
          <t>R문구</t>
        </is>
      </c>
      <c r="M2496" s="9">
        <f>IF($A2496="","",VALUE($A2496&amp;"")*12+VALUE($B2496&amp;""))</f>
        <v/>
      </c>
      <c r="N2496" s="63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3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3">
        <f>IF($A2496="","",IF(COUNTIF(변동분석!$E$7:$E$506,O2496)&gt;0,"Y","N"))</f>
        <v/>
      </c>
      <c r="W2496" s="63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3">
        <f>IF($A2496="","",IFERROR(INDEX(계정매핑!$E$5:$E$504,MATCH($F2496&amp;"",계정매핑!$A$5:$A$504,0))&amp;"","공통비"))</f>
        <v/>
      </c>
      <c r="AF2496" s="63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12</v>
      </c>
      <c r="C2497" s="91" t="inlineStr">
        <is>
          <t>5100002493</t>
        </is>
      </c>
      <c r="D2497" s="94" t="n">
        <v>45997</v>
      </c>
      <c r="E2497" s="91" t="inlineStr">
        <is>
          <t>KR</t>
        </is>
      </c>
      <c r="F2497" s="91" t="n">
        <v>62401000</v>
      </c>
      <c r="G2497" s="91" t="n">
        <v>1501</v>
      </c>
      <c r="H2497" s="92" t="n">
        <v>1720000</v>
      </c>
      <c r="I2497" s="91" t="inlineStr">
        <is>
          <t>12월 인쇄물 제작 - G인쇄</t>
        </is>
      </c>
      <c r="J2497" s="91" t="inlineStr">
        <is>
          <t>V10004</t>
        </is>
      </c>
      <c r="K2497" s="91" t="inlineStr">
        <is>
          <t>G인쇄</t>
        </is>
      </c>
      <c r="M2497" s="9">
        <f>IF($A2497="","",VALUE($A2497&amp;"")*12+VALUE($B2497&amp;""))</f>
        <v/>
      </c>
      <c r="N2497" s="63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3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3">
        <f>IF($A2497="","",IF(COUNTIF(변동분석!$E$7:$E$506,O2497)&gt;0,"Y","N"))</f>
        <v/>
      </c>
      <c r="W2497" s="63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3">
        <f>IF($A2497="","",IFERROR(INDEX(계정매핑!$E$5:$E$504,MATCH($F2497&amp;"",계정매핑!$A$5:$A$504,0))&amp;"","공통비"))</f>
        <v/>
      </c>
      <c r="AF2497" s="63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12</v>
      </c>
      <c r="C2498" s="91" t="inlineStr">
        <is>
          <t>5100002494</t>
        </is>
      </c>
      <c r="D2498" s="94" t="n">
        <v>45997</v>
      </c>
      <c r="E2498" s="91" t="inlineStr">
        <is>
          <t>KR</t>
        </is>
      </c>
      <c r="F2498" s="91" t="n">
        <v>62501000</v>
      </c>
      <c r="G2498" s="91" t="n">
        <v>1301</v>
      </c>
      <c r="H2498" s="92" t="n">
        <v>216000</v>
      </c>
      <c r="I2498" s="91" t="inlineStr">
        <is>
          <t>12월 회의 다과 - T케이터링</t>
        </is>
      </c>
      <c r="J2498" s="91" t="inlineStr">
        <is>
          <t>V10005</t>
        </is>
      </c>
      <c r="K2498" s="91" t="inlineStr">
        <is>
          <t>T케이터링</t>
        </is>
      </c>
      <c r="M2498" s="9">
        <f>IF($A2498="","",VALUE($A2498&amp;"")*12+VALUE($B2498&amp;""))</f>
        <v/>
      </c>
      <c r="N2498" s="63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3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3">
        <f>IF($A2498="","",IF(COUNTIF(변동분석!$E$7:$E$506,O2498)&gt;0,"Y","N"))</f>
        <v/>
      </c>
      <c r="W2498" s="63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3">
        <f>IF($A2498="","",IFERROR(INDEX(계정매핑!$E$5:$E$504,MATCH($F2498&amp;"",계정매핑!$A$5:$A$504,0))&amp;"","공통비"))</f>
        <v/>
      </c>
      <c r="AF2498" s="63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12</v>
      </c>
      <c r="C2499" s="91" t="inlineStr">
        <is>
          <t>5100002495</t>
        </is>
      </c>
      <c r="D2499" s="94" t="n">
        <v>45997</v>
      </c>
      <c r="E2499" s="91" t="inlineStr">
        <is>
          <t>KR</t>
        </is>
      </c>
      <c r="F2499" s="91" t="n">
        <v>62501000</v>
      </c>
      <c r="G2499" s="91" t="n">
        <v>1602</v>
      </c>
      <c r="H2499" s="92" t="n">
        <v>236000</v>
      </c>
      <c r="I2499" s="91" t="inlineStr">
        <is>
          <t>12월 회의 다과 - T케이터링</t>
        </is>
      </c>
      <c r="J2499" s="91" t="inlineStr">
        <is>
          <t>V10005</t>
        </is>
      </c>
      <c r="K2499" s="91" t="inlineStr">
        <is>
          <t>T케이터링</t>
        </is>
      </c>
      <c r="M2499" s="9">
        <f>IF($A2499="","",VALUE($A2499&amp;"")*12+VALUE($B2499&amp;""))</f>
        <v/>
      </c>
      <c r="N2499" s="63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3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3">
        <f>IF($A2499="","",IF(COUNTIF(변동분석!$E$7:$E$506,O2499)&gt;0,"Y","N"))</f>
        <v/>
      </c>
      <c r="W2499" s="63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3">
        <f>IF($A2499="","",IFERROR(INDEX(계정매핑!$E$5:$E$504,MATCH($F2499&amp;"",계정매핑!$A$5:$A$504,0))&amp;"","공통비"))</f>
        <v/>
      </c>
      <c r="AF2499" s="63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12</v>
      </c>
      <c r="C2500" s="91" t="inlineStr">
        <is>
          <t>5100002496</t>
        </is>
      </c>
      <c r="D2500" s="94" t="n">
        <v>45997</v>
      </c>
      <c r="E2500" s="91" t="inlineStr">
        <is>
          <t>KR</t>
        </is>
      </c>
      <c r="F2500" s="91" t="n">
        <v>62901000</v>
      </c>
      <c r="G2500" s="91" t="n">
        <v>1101</v>
      </c>
      <c r="H2500" s="92" t="n">
        <v>5914000</v>
      </c>
      <c r="I2500" s="91" t="inlineStr">
        <is>
          <t>12월 자문 수수료 - W컨설팅</t>
        </is>
      </c>
      <c r="J2500" s="91" t="inlineStr">
        <is>
          <t>V10006</t>
        </is>
      </c>
      <c r="K2500" s="91" t="inlineStr">
        <is>
          <t>W컨설팅</t>
        </is>
      </c>
      <c r="M2500" s="9">
        <f>IF($A2500="","",VALUE($A2500&amp;"")*12+VALUE($B2500&amp;""))</f>
        <v/>
      </c>
      <c r="N2500" s="63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3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3">
        <f>IF($A2500="","",IF(COUNTIF(변동분석!$E$7:$E$506,O2500)&gt;0,"Y","N"))</f>
        <v/>
      </c>
      <c r="W2500" s="63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3">
        <f>IF($A2500="","",IFERROR(INDEX(계정매핑!$E$5:$E$504,MATCH($F2500&amp;"",계정매핑!$A$5:$A$504,0))&amp;"","공통비"))</f>
        <v/>
      </c>
      <c r="AF2500" s="63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12</v>
      </c>
      <c r="C2501" s="91" t="inlineStr">
        <is>
          <t>5100002497</t>
        </is>
      </c>
      <c r="D2501" s="94" t="n">
        <v>45997</v>
      </c>
      <c r="E2501" s="91" t="inlineStr">
        <is>
          <t>KR</t>
        </is>
      </c>
      <c r="F2501" s="91" t="n">
        <v>62901000</v>
      </c>
      <c r="G2501" s="91" t="n">
        <v>1801</v>
      </c>
      <c r="H2501" s="92" t="n">
        <v>7921000</v>
      </c>
      <c r="I2501" s="91" t="inlineStr">
        <is>
          <t>12월 자문 수수료 - K회계법인</t>
        </is>
      </c>
      <c r="J2501" s="91" t="inlineStr">
        <is>
          <t>V10010</t>
        </is>
      </c>
      <c r="K2501" s="91" t="inlineStr">
        <is>
          <t>K회계법인</t>
        </is>
      </c>
      <c r="M2501" s="9">
        <f>IF($A2501="","",VALUE($A2501&amp;"")*12+VALUE($B2501&amp;""))</f>
        <v/>
      </c>
      <c r="N2501" s="63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3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3">
        <f>IF($A2501="","",IF(COUNTIF(변동분석!$E$7:$E$506,O2501)&gt;0,"Y","N"))</f>
        <v/>
      </c>
      <c r="W2501" s="63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3">
        <f>IF($A2501="","",IFERROR(INDEX(계정매핑!$E$5:$E$504,MATCH($F2501&amp;"",계정매핑!$A$5:$A$504,0))&amp;"","공통비"))</f>
        <v/>
      </c>
      <c r="AF2501" s="63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45997</v>
      </c>
      <c r="E2502" s="91" t="inlineStr">
        <is>
          <t>KR</t>
        </is>
      </c>
      <c r="F2502" s="91" t="n">
        <v>62901000</v>
      </c>
      <c r="G2502" s="91" t="n">
        <v>1951</v>
      </c>
      <c r="H2502" s="92" t="n">
        <v>3198000</v>
      </c>
      <c r="I2502" s="91" t="inlineStr">
        <is>
          <t>12월 자문 수수료 - W컨설팅</t>
        </is>
      </c>
      <c r="J2502" s="91" t="inlineStr">
        <is>
          <t>V10006</t>
        </is>
      </c>
      <c r="K2502" s="91" t="inlineStr">
        <is>
          <t>W컨설팅</t>
        </is>
      </c>
      <c r="M2502" s="9">
        <f>IF($A2502="","",VALUE($A2502&amp;"")*12+VALUE($B2502&amp;""))</f>
        <v/>
      </c>
      <c r="N2502" s="63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3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3">
        <f>IF($A2502="","",IF(COUNTIF(변동분석!$E$7:$E$506,O2502)&gt;0,"Y","N"))</f>
        <v/>
      </c>
      <c r="W2502" s="63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3">
        <f>IF($A2502="","",IFERROR(INDEX(계정매핑!$E$5:$E$504,MATCH($F2502&amp;"",계정매핑!$A$5:$A$504,0))&amp;"","공통비"))</f>
        <v/>
      </c>
      <c r="AF2502" s="63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45998</v>
      </c>
      <c r="E2503" s="91" t="inlineStr">
        <is>
          <t>KR</t>
        </is>
      </c>
      <c r="F2503" s="91" t="n">
        <v>62101000</v>
      </c>
      <c r="G2503" s="91" t="n">
        <v>1401</v>
      </c>
      <c r="H2503" s="92" t="n">
        <v>438000</v>
      </c>
      <c r="I2503" s="91" t="inlineStr">
        <is>
          <t>12월 국내출장 - M항공</t>
        </is>
      </c>
      <c r="J2503" s="91" t="inlineStr">
        <is>
          <t>V10001</t>
        </is>
      </c>
      <c r="K2503" s="91" t="inlineStr">
        <is>
          <t>M항공</t>
        </is>
      </c>
      <c r="M2503" s="9">
        <f>IF($A2503="","",VALUE($A2503&amp;"")*12+VALUE($B2503&amp;""))</f>
        <v/>
      </c>
      <c r="N2503" s="63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3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3">
        <f>IF($A2503="","",IF(COUNTIF(변동분석!$E$7:$E$506,O2503)&gt;0,"Y","N"))</f>
        <v/>
      </c>
      <c r="W2503" s="63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3">
        <f>IF($A2503="","",IFERROR(INDEX(계정매핑!$E$5:$E$504,MATCH($F2503&amp;"",계정매핑!$A$5:$A$504,0))&amp;"","공통비"))</f>
        <v/>
      </c>
      <c r="AF2503" s="63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45998</v>
      </c>
      <c r="E2504" s="91" t="inlineStr">
        <is>
          <t>KR</t>
        </is>
      </c>
      <c r="F2504" s="91" t="n">
        <v>62101000</v>
      </c>
      <c r="G2504" s="91" t="n">
        <v>1701</v>
      </c>
      <c r="H2504" s="92" t="n">
        <v>156000</v>
      </c>
      <c r="I2504" s="91" t="inlineStr">
        <is>
          <t>12월 국내출장 - L여행사</t>
        </is>
      </c>
      <c r="J2504" s="91" t="inlineStr">
        <is>
          <t>V10017</t>
        </is>
      </c>
      <c r="K2504" s="91" t="inlineStr">
        <is>
          <t>L여행사</t>
        </is>
      </c>
      <c r="M2504" s="9">
        <f>IF($A2504="","",VALUE($A2504&amp;"")*12+VALUE($B2504&amp;""))</f>
        <v/>
      </c>
      <c r="N2504" s="63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3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3">
        <f>IF($A2504="","",IF(COUNTIF(변동분석!$E$7:$E$506,O2504)&gt;0,"Y","N"))</f>
        <v/>
      </c>
      <c r="W2504" s="63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3">
        <f>IF($A2504="","",IFERROR(INDEX(계정매핑!$E$5:$E$504,MATCH($F2504&amp;"",계정매핑!$A$5:$A$504,0))&amp;"","공통비"))</f>
        <v/>
      </c>
      <c r="AF2504" s="63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45998</v>
      </c>
      <c r="E2505" s="91" t="inlineStr">
        <is>
          <t>KR</t>
        </is>
      </c>
      <c r="F2505" s="91" t="n">
        <v>62101000</v>
      </c>
      <c r="G2505" s="91" t="n">
        <v>1801</v>
      </c>
      <c r="H2505" s="92" t="n">
        <v>116000</v>
      </c>
      <c r="I2505" s="91" t="inlineStr">
        <is>
          <t>12월 국내출장 - M항공</t>
        </is>
      </c>
      <c r="J2505" s="91" t="inlineStr">
        <is>
          <t>V10001</t>
        </is>
      </c>
      <c r="K2505" s="91" t="inlineStr">
        <is>
          <t>M항공</t>
        </is>
      </c>
      <c r="M2505" s="9">
        <f>IF($A2505="","",VALUE($A2505&amp;"")*12+VALUE($B2505&amp;""))</f>
        <v/>
      </c>
      <c r="N2505" s="63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3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3">
        <f>IF($A2505="","",IF(COUNTIF(변동분석!$E$7:$E$506,O2505)&gt;0,"Y","N"))</f>
        <v/>
      </c>
      <c r="W2505" s="63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3">
        <f>IF($A2505="","",IFERROR(INDEX(계정매핑!$E$5:$E$504,MATCH($F2505&amp;"",계정매핑!$A$5:$A$504,0))&amp;"","공통비"))</f>
        <v/>
      </c>
      <c r="AF2505" s="63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45998</v>
      </c>
      <c r="E2506" s="91" t="inlineStr">
        <is>
          <t>KR</t>
        </is>
      </c>
      <c r="F2506" s="91" t="n">
        <v>62101000</v>
      </c>
      <c r="G2506" s="91" t="n">
        <v>1951</v>
      </c>
      <c r="H2506" s="92" t="n">
        <v>317000</v>
      </c>
      <c r="I2506" s="91" t="inlineStr">
        <is>
          <t>12월 국내출장 - L여행사</t>
        </is>
      </c>
      <c r="J2506" s="91" t="inlineStr">
        <is>
          <t>V10017</t>
        </is>
      </c>
      <c r="K2506" s="91" t="inlineStr">
        <is>
          <t>L여행사</t>
        </is>
      </c>
      <c r="M2506" s="9">
        <f>IF($A2506="","",VALUE($A2506&amp;"")*12+VALUE($B2506&amp;""))</f>
        <v/>
      </c>
      <c r="N2506" s="63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3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3">
        <f>IF($A2506="","",IF(COUNTIF(변동분석!$E$7:$E$506,O2506)&gt;0,"Y","N"))</f>
        <v/>
      </c>
      <c r="W2506" s="63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3">
        <f>IF($A2506="","",IFERROR(INDEX(계정매핑!$E$5:$E$504,MATCH($F2506&amp;"",계정매핑!$A$5:$A$504,0))&amp;"","공통비"))</f>
        <v/>
      </c>
      <c r="AF2506" s="63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45998</v>
      </c>
      <c r="E2507" s="91" t="inlineStr">
        <is>
          <t>KR</t>
        </is>
      </c>
      <c r="F2507" s="91" t="n">
        <v>62102000</v>
      </c>
      <c r="G2507" s="91" t="n">
        <v>1201</v>
      </c>
      <c r="H2507" s="92" t="n">
        <v>44000</v>
      </c>
      <c r="I2507" s="91" t="inlineStr">
        <is>
          <t>12월 해외출장 - N호텔</t>
        </is>
      </c>
      <c r="J2507" s="91" t="inlineStr">
        <is>
          <t>V10008</t>
        </is>
      </c>
      <c r="K2507" s="91" t="inlineStr">
        <is>
          <t>N호텔</t>
        </is>
      </c>
      <c r="M2507" s="9">
        <f>IF($A2507="","",VALUE($A2507&amp;"")*12+VALUE($B2507&amp;""))</f>
        <v/>
      </c>
      <c r="N2507" s="63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3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3">
        <f>IF($A2507="","",IF(COUNTIF(변동분석!$E$7:$E$506,O2507)&gt;0,"Y","N"))</f>
        <v/>
      </c>
      <c r="W2507" s="63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3">
        <f>IF($A2507="","",IFERROR(INDEX(계정매핑!$E$5:$E$504,MATCH($F2507&amp;"",계정매핑!$A$5:$A$504,0))&amp;"","공통비"))</f>
        <v/>
      </c>
      <c r="AF2507" s="63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45998</v>
      </c>
      <c r="E2508" s="91" t="inlineStr">
        <is>
          <t>KR</t>
        </is>
      </c>
      <c r="F2508" s="91" t="n">
        <v>62201000</v>
      </c>
      <c r="G2508" s="91" t="n">
        <v>1301</v>
      </c>
      <c r="H2508" s="92" t="n">
        <v>232000</v>
      </c>
      <c r="I2508" s="91" t="inlineStr">
        <is>
          <t>12월 통신요금 - P통신</t>
        </is>
      </c>
      <c r="J2508" s="91" t="inlineStr">
        <is>
          <t>V10013</t>
        </is>
      </c>
      <c r="K2508" s="91" t="inlineStr">
        <is>
          <t>P통신</t>
        </is>
      </c>
      <c r="M2508" s="9">
        <f>IF($A2508="","",VALUE($A2508&amp;"")*12+VALUE($B2508&amp;""))</f>
        <v/>
      </c>
      <c r="N2508" s="63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3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3">
        <f>IF($A2508="","",IF(COUNTIF(변동분석!$E$7:$E$506,O2508)&gt;0,"Y","N"))</f>
        <v/>
      </c>
      <c r="W2508" s="63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3">
        <f>IF($A2508="","",IFERROR(INDEX(계정매핑!$E$5:$E$504,MATCH($F2508&amp;"",계정매핑!$A$5:$A$504,0))&amp;"","공통비"))</f>
        <v/>
      </c>
      <c r="AF2508" s="63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45998</v>
      </c>
      <c r="E2509" s="91" t="inlineStr">
        <is>
          <t>KR</t>
        </is>
      </c>
      <c r="F2509" s="91" t="n">
        <v>62301000</v>
      </c>
      <c r="G2509" s="91" t="n">
        <v>1101</v>
      </c>
      <c r="H2509" s="92" t="n">
        <v>198000</v>
      </c>
      <c r="I2509" s="91" t="inlineStr">
        <is>
          <t>12월 소모품 구입 - Q오피스</t>
        </is>
      </c>
      <c r="J2509" s="91" t="inlineStr">
        <is>
          <t>V10003</t>
        </is>
      </c>
      <c r="K2509" s="91" t="inlineStr">
        <is>
          <t>Q오피스</t>
        </is>
      </c>
      <c r="M2509" s="9">
        <f>IF($A2509="","",VALUE($A2509&amp;"")*12+VALUE($B2509&amp;""))</f>
        <v/>
      </c>
      <c r="N2509" s="63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3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3">
        <f>IF($A2509="","",IF(COUNTIF(변동분석!$E$7:$E$506,O2509)&gt;0,"Y","N"))</f>
        <v/>
      </c>
      <c r="W2509" s="63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3">
        <f>IF($A2509="","",IFERROR(INDEX(계정매핑!$E$5:$E$504,MATCH($F2509&amp;"",계정매핑!$A$5:$A$504,0))&amp;"","공통비"))</f>
        <v/>
      </c>
      <c r="AF2509" s="63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45998</v>
      </c>
      <c r="E2510" s="91" t="inlineStr">
        <is>
          <t>KR</t>
        </is>
      </c>
      <c r="F2510" s="91" t="n">
        <v>62301000</v>
      </c>
      <c r="G2510" s="91" t="n">
        <v>1401</v>
      </c>
      <c r="H2510" s="92" t="n">
        <v>65000</v>
      </c>
      <c r="I2510" s="91" t="inlineStr">
        <is>
          <t>12월 소모품 구입 - Q오피스</t>
        </is>
      </c>
      <c r="J2510" s="91" t="inlineStr">
        <is>
          <t>V10003</t>
        </is>
      </c>
      <c r="K2510" s="91" t="inlineStr">
        <is>
          <t>Q오피스</t>
        </is>
      </c>
      <c r="M2510" s="9">
        <f>IF($A2510="","",VALUE($A2510&amp;"")*12+VALUE($B2510&amp;""))</f>
        <v/>
      </c>
      <c r="N2510" s="63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3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3">
        <f>IF($A2510="","",IF(COUNTIF(변동분석!$E$7:$E$506,O2510)&gt;0,"Y","N"))</f>
        <v/>
      </c>
      <c r="W2510" s="63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3">
        <f>IF($A2510="","",IFERROR(INDEX(계정매핑!$E$5:$E$504,MATCH($F2510&amp;"",계정매핑!$A$5:$A$504,0))&amp;"","공통비"))</f>
        <v/>
      </c>
      <c r="AF2510" s="63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45998</v>
      </c>
      <c r="E2511" s="91" t="inlineStr">
        <is>
          <t>KR</t>
        </is>
      </c>
      <c r="F2511" s="91" t="n">
        <v>62401000</v>
      </c>
      <c r="G2511" s="91" t="n">
        <v>1401</v>
      </c>
      <c r="H2511" s="92" t="n">
        <v>162000</v>
      </c>
      <c r="I2511" s="91" t="inlineStr">
        <is>
          <t>12월 인쇄물 제작 - G인쇄</t>
        </is>
      </c>
      <c r="J2511" s="91" t="inlineStr">
        <is>
          <t>V10004</t>
        </is>
      </c>
      <c r="K2511" s="91" t="inlineStr">
        <is>
          <t>G인쇄</t>
        </is>
      </c>
      <c r="M2511" s="9">
        <f>IF($A2511="","",VALUE($A2511&amp;"")*12+VALUE($B2511&amp;""))</f>
        <v/>
      </c>
      <c r="N2511" s="63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3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3">
        <f>IF($A2511="","",IF(COUNTIF(변동분석!$E$7:$E$506,O2511)&gt;0,"Y","N"))</f>
        <v/>
      </c>
      <c r="W2511" s="63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3">
        <f>IF($A2511="","",IFERROR(INDEX(계정매핑!$E$5:$E$504,MATCH($F2511&amp;"",계정매핑!$A$5:$A$504,0))&amp;"","공통비"))</f>
        <v/>
      </c>
      <c r="AF2511" s="63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45998</v>
      </c>
      <c r="E2512" s="91" t="inlineStr">
        <is>
          <t>KR</t>
        </is>
      </c>
      <c r="F2512" s="91" t="n">
        <v>62501000</v>
      </c>
      <c r="G2512" s="91" t="n">
        <v>1401</v>
      </c>
      <c r="H2512" s="92" t="n">
        <v>183000</v>
      </c>
      <c r="I2512" s="91" t="inlineStr">
        <is>
          <t>12월 회의 다과 - (법인카드)</t>
        </is>
      </c>
      <c r="J2512" s="91" t="inlineStr">
        <is>
          <t>V10009</t>
        </is>
      </c>
      <c r="K2512" s="91" t="inlineStr">
        <is>
          <t>(법인카드)</t>
        </is>
      </c>
      <c r="M2512" s="9">
        <f>IF($A2512="","",VALUE($A2512&amp;"")*12+VALUE($B2512&amp;""))</f>
        <v/>
      </c>
      <c r="N2512" s="63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3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3">
        <f>IF($A2512="","",IF(COUNTIF(변동분석!$E$7:$E$506,O2512)&gt;0,"Y","N"))</f>
        <v/>
      </c>
      <c r="W2512" s="63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3">
        <f>IF($A2512="","",IFERROR(INDEX(계정매핑!$E$5:$E$504,MATCH($F2512&amp;"",계정매핑!$A$5:$A$504,0))&amp;"","공통비"))</f>
        <v/>
      </c>
      <c r="AF2512" s="63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45998</v>
      </c>
      <c r="E2513" s="91" t="inlineStr">
        <is>
          <t>KR</t>
        </is>
      </c>
      <c r="F2513" s="91" t="n">
        <v>62701000</v>
      </c>
      <c r="G2513" s="91" t="n">
        <v>1501</v>
      </c>
      <c r="H2513" s="92" t="n">
        <v>71423000</v>
      </c>
      <c r="I2513" s="91" t="inlineStr">
        <is>
          <t>12월 광고 집행 - F애드</t>
        </is>
      </c>
      <c r="J2513" s="91" t="inlineStr">
        <is>
          <t>V10022</t>
        </is>
      </c>
      <c r="K2513" s="91" t="inlineStr">
        <is>
          <t>F애드</t>
        </is>
      </c>
      <c r="M2513" s="9">
        <f>IF($A2513="","",VALUE($A2513&amp;"")*12+VALUE($B2513&amp;""))</f>
        <v/>
      </c>
      <c r="N2513" s="63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3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3">
        <f>IF($A2513="","",IF(COUNTIF(변동분석!$E$7:$E$506,O2513)&gt;0,"Y","N"))</f>
        <v/>
      </c>
      <c r="W2513" s="63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3">
        <f>IF($A2513="","",IFERROR(INDEX(계정매핑!$E$5:$E$504,MATCH($F2513&amp;"",계정매핑!$A$5:$A$504,0))&amp;"","공통비"))</f>
        <v/>
      </c>
      <c r="AF2513" s="63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45998</v>
      </c>
      <c r="E2514" s="91" t="inlineStr">
        <is>
          <t>KR</t>
        </is>
      </c>
      <c r="F2514" s="91" t="n">
        <v>62901000</v>
      </c>
      <c r="G2514" s="91" t="n">
        <v>1401</v>
      </c>
      <c r="H2514" s="92" t="n">
        <v>7396000</v>
      </c>
      <c r="I2514" s="91" t="inlineStr">
        <is>
          <t>12월 자문 수수료 - W컨설팅</t>
        </is>
      </c>
      <c r="J2514" s="91" t="inlineStr">
        <is>
          <t>V10006</t>
        </is>
      </c>
      <c r="K2514" s="91" t="inlineStr">
        <is>
          <t>W컨설팅</t>
        </is>
      </c>
      <c r="M2514" s="9">
        <f>IF($A2514="","",VALUE($A2514&amp;"")*12+VALUE($B2514&amp;""))</f>
        <v/>
      </c>
      <c r="N2514" s="63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3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3">
        <f>IF($A2514="","",IF(COUNTIF(변동분석!$E$7:$E$506,O2514)&gt;0,"Y","N"))</f>
        <v/>
      </c>
      <c r="W2514" s="63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3">
        <f>IF($A2514="","",IFERROR(INDEX(계정매핑!$E$5:$E$504,MATCH($F2514&amp;"",계정매핑!$A$5:$A$504,0))&amp;"","공통비"))</f>
        <v/>
      </c>
      <c r="AF2514" s="63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45998</v>
      </c>
      <c r="E2515" s="91" t="inlineStr">
        <is>
          <t>KR</t>
        </is>
      </c>
      <c r="F2515" s="91" t="n">
        <v>63501000</v>
      </c>
      <c r="G2515" s="91" t="n">
        <v>1901</v>
      </c>
      <c r="H2515" s="92" t="n">
        <v>287713000</v>
      </c>
      <c r="I2515" s="91" t="inlineStr">
        <is>
          <t>12월 모집수수료 - BB에셋</t>
        </is>
      </c>
      <c r="J2515" s="91" t="inlineStr">
        <is>
          <t>V10012</t>
        </is>
      </c>
      <c r="K2515" s="91" t="inlineStr">
        <is>
          <t>BB에셋</t>
        </is>
      </c>
      <c r="M2515" s="9">
        <f>IF($A2515="","",VALUE($A2515&amp;"")*12+VALUE($B2515&amp;""))</f>
        <v/>
      </c>
      <c r="N2515" s="63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3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3">
        <f>IF($A2515="","",IF(COUNTIF(변동분석!$E$7:$E$506,O2515)&gt;0,"Y","N"))</f>
        <v/>
      </c>
      <c r="W2515" s="63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3">
        <f>IF($A2515="","",IFERROR(INDEX(계정매핑!$E$5:$E$504,MATCH($F2515&amp;"",계정매핑!$A$5:$A$504,0))&amp;"","공통비"))</f>
        <v/>
      </c>
      <c r="AF2515" s="63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45999</v>
      </c>
      <c r="E2516" s="91" t="inlineStr">
        <is>
          <t>KR</t>
        </is>
      </c>
      <c r="F2516" s="91" t="n">
        <v>62201000</v>
      </c>
      <c r="G2516" s="91" t="n">
        <v>1601</v>
      </c>
      <c r="H2516" s="92" t="n">
        <v>584000</v>
      </c>
      <c r="I2516" s="91" t="inlineStr">
        <is>
          <t>12월 통신요금 - O텔레콤</t>
        </is>
      </c>
      <c r="J2516" s="91" t="inlineStr">
        <is>
          <t>V10002</t>
        </is>
      </c>
      <c r="K2516" s="91" t="inlineStr">
        <is>
          <t>O텔레콤</t>
        </is>
      </c>
      <c r="M2516" s="9">
        <f>IF($A2516="","",VALUE($A2516&amp;"")*12+VALUE($B2516&amp;""))</f>
        <v/>
      </c>
      <c r="N2516" s="63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3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3">
        <f>IF($A2516="","",IF(COUNTIF(변동분석!$E$7:$E$506,O2516)&gt;0,"Y","N"))</f>
        <v/>
      </c>
      <c r="W2516" s="63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3">
        <f>IF($A2516="","",IFERROR(INDEX(계정매핑!$E$5:$E$504,MATCH($F2516&amp;"",계정매핑!$A$5:$A$504,0))&amp;"","공통비"))</f>
        <v/>
      </c>
      <c r="AF2516" s="63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45999</v>
      </c>
      <c r="E2517" s="91" t="inlineStr">
        <is>
          <t>KR</t>
        </is>
      </c>
      <c r="F2517" s="91" t="n">
        <v>62201000</v>
      </c>
      <c r="G2517" s="91" t="n">
        <v>1801</v>
      </c>
      <c r="H2517" s="92" t="n">
        <v>8550000</v>
      </c>
      <c r="I2517" s="91" t="inlineStr">
        <is>
          <t>12월 통신요금 - P통신</t>
        </is>
      </c>
      <c r="J2517" s="91" t="inlineStr">
        <is>
          <t>V10013</t>
        </is>
      </c>
      <c r="K2517" s="91" t="inlineStr">
        <is>
          <t>P통신</t>
        </is>
      </c>
      <c r="M2517" s="9">
        <f>IF($A2517="","",VALUE($A2517&amp;"")*12+VALUE($B2517&amp;""))</f>
        <v/>
      </c>
      <c r="N2517" s="63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3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3">
        <f>IF($A2517="","",IF(COUNTIF(변동분석!$E$7:$E$506,O2517)&gt;0,"Y","N"))</f>
        <v/>
      </c>
      <c r="W2517" s="63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3">
        <f>IF($A2517="","",IFERROR(INDEX(계정매핑!$E$5:$E$504,MATCH($F2517&amp;"",계정매핑!$A$5:$A$504,0))&amp;"","공통비"))</f>
        <v/>
      </c>
      <c r="AF2517" s="63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45999</v>
      </c>
      <c r="E2518" s="91" t="inlineStr">
        <is>
          <t>KR</t>
        </is>
      </c>
      <c r="F2518" s="91" t="n">
        <v>62301000</v>
      </c>
      <c r="G2518" s="91" t="n">
        <v>1401</v>
      </c>
      <c r="H2518" s="92" t="n">
        <v>87000</v>
      </c>
      <c r="I2518" s="91" t="inlineStr">
        <is>
          <t>12월 소모품 구입 - Q오피스</t>
        </is>
      </c>
      <c r="J2518" s="91" t="inlineStr">
        <is>
          <t>V10003</t>
        </is>
      </c>
      <c r="K2518" s="91" t="inlineStr">
        <is>
          <t>Q오피스</t>
        </is>
      </c>
      <c r="M2518" s="9">
        <f>IF($A2518="","",VALUE($A2518&amp;"")*12+VALUE($B2518&amp;""))</f>
        <v/>
      </c>
      <c r="N2518" s="63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3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3">
        <f>IF($A2518="","",IF(COUNTIF(변동분석!$E$7:$E$506,O2518)&gt;0,"Y","N"))</f>
        <v/>
      </c>
      <c r="W2518" s="63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3">
        <f>IF($A2518="","",IFERROR(INDEX(계정매핑!$E$5:$E$504,MATCH($F2518&amp;"",계정매핑!$A$5:$A$504,0))&amp;"","공통비"))</f>
        <v/>
      </c>
      <c r="AF2518" s="63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45999</v>
      </c>
      <c r="E2519" s="91" t="inlineStr">
        <is>
          <t>KR</t>
        </is>
      </c>
      <c r="F2519" s="91" t="n">
        <v>62501000</v>
      </c>
      <c r="G2519" s="91" t="n">
        <v>1201</v>
      </c>
      <c r="H2519" s="92" t="n">
        <v>126000</v>
      </c>
      <c r="I2519" s="91" t="inlineStr">
        <is>
          <t>12월 회의 다과 - T케이터링</t>
        </is>
      </c>
      <c r="J2519" s="91" t="inlineStr">
        <is>
          <t>V10005</t>
        </is>
      </c>
      <c r="K2519" s="91" t="inlineStr">
        <is>
          <t>T케이터링</t>
        </is>
      </c>
      <c r="M2519" s="9">
        <f>IF($A2519="","",VALUE($A2519&amp;"")*12+VALUE($B2519&amp;""))</f>
        <v/>
      </c>
      <c r="N2519" s="63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3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3">
        <f>IF($A2519="","",IF(COUNTIF(변동분석!$E$7:$E$506,O2519)&gt;0,"Y","N"))</f>
        <v/>
      </c>
      <c r="W2519" s="63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3">
        <f>IF($A2519="","",IFERROR(INDEX(계정매핑!$E$5:$E$504,MATCH($F2519&amp;"",계정매핑!$A$5:$A$504,0))&amp;"","공통비"))</f>
        <v/>
      </c>
      <c r="AF2519" s="63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45999</v>
      </c>
      <c r="E2520" s="91" t="inlineStr">
        <is>
          <t>KR</t>
        </is>
      </c>
      <c r="F2520" s="91" t="n">
        <v>62902000</v>
      </c>
      <c r="G2520" s="91" t="n">
        <v>1801</v>
      </c>
      <c r="H2520" s="92" t="n">
        <v>1841000</v>
      </c>
      <c r="I2520" s="91" t="inlineStr">
        <is>
          <t>12월 콜 위탁 수수료(건별)</t>
        </is>
      </c>
      <c r="J2520" s="91" t="inlineStr">
        <is>
          <t>V10015</t>
        </is>
      </c>
      <c r="K2520" s="91" t="inlineStr">
        <is>
          <t>J콜센터</t>
        </is>
      </c>
      <c r="M2520" s="9">
        <f>IF($A2520="","",VALUE($A2520&amp;"")*12+VALUE($B2520&amp;""))</f>
        <v/>
      </c>
      <c r="N2520" s="63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3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3">
        <f>IF($A2520="","",IF(COUNTIF(변동분석!$E$7:$E$506,O2520)&gt;0,"Y","N"))</f>
        <v/>
      </c>
      <c r="W2520" s="63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3">
        <f>IF($A2520="","",IFERROR(INDEX(계정매핑!$E$5:$E$504,MATCH($F2520&amp;"",계정매핑!$A$5:$A$504,0))&amp;"","공통비"))</f>
        <v/>
      </c>
      <c r="AF2520" s="63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45999</v>
      </c>
      <c r="E2521" s="91" t="inlineStr">
        <is>
          <t>KR</t>
        </is>
      </c>
      <c r="F2521" s="91" t="n">
        <v>62902000</v>
      </c>
      <c r="G2521" s="91" t="n">
        <v>1801</v>
      </c>
      <c r="H2521" s="92" t="n">
        <v>1838000</v>
      </c>
      <c r="I2521" s="91" t="inlineStr">
        <is>
          <t>12월 콜 위탁 수수료(건별)</t>
        </is>
      </c>
      <c r="J2521" s="91" t="inlineStr">
        <is>
          <t>V10015</t>
        </is>
      </c>
      <c r="K2521" s="91" t="inlineStr">
        <is>
          <t>J콜센터</t>
        </is>
      </c>
      <c r="M2521" s="9">
        <f>IF($A2521="","",VALUE($A2521&amp;"")*12+VALUE($B2521&amp;""))</f>
        <v/>
      </c>
      <c r="N2521" s="63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3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3">
        <f>IF($A2521="","",IF(COUNTIF(변동분석!$E$7:$E$506,O2521)&gt;0,"Y","N"))</f>
        <v/>
      </c>
      <c r="W2521" s="63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3">
        <f>IF($A2521="","",IFERROR(INDEX(계정매핑!$E$5:$E$504,MATCH($F2521&amp;"",계정매핑!$A$5:$A$504,0))&amp;"","공통비"))</f>
        <v/>
      </c>
      <c r="AF2521" s="63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45999</v>
      </c>
      <c r="E2522" s="91" t="inlineStr">
        <is>
          <t>KR</t>
        </is>
      </c>
      <c r="F2522" s="91" t="n">
        <v>62902000</v>
      </c>
      <c r="G2522" s="91" t="n">
        <v>1951</v>
      </c>
      <c r="H2522" s="92" t="n">
        <v>2723000</v>
      </c>
      <c r="I2522" s="91" t="inlineStr">
        <is>
          <t>12월 업무 위탁 수수료 - J콜센터</t>
        </is>
      </c>
      <c r="J2522" s="91" t="inlineStr">
        <is>
          <t>V10015</t>
        </is>
      </c>
      <c r="K2522" s="91" t="inlineStr">
        <is>
          <t>J콜센터</t>
        </is>
      </c>
      <c r="M2522" s="9">
        <f>IF($A2522="","",VALUE($A2522&amp;"")*12+VALUE($B2522&amp;""))</f>
        <v/>
      </c>
      <c r="N2522" s="63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3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3">
        <f>IF($A2522="","",IF(COUNTIF(변동분석!$E$7:$E$506,O2522)&gt;0,"Y","N"))</f>
        <v/>
      </c>
      <c r="W2522" s="63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3">
        <f>IF($A2522="","",IFERROR(INDEX(계정매핑!$E$5:$E$504,MATCH($F2522&amp;"",계정매핑!$A$5:$A$504,0))&amp;"","공통비"))</f>
        <v/>
      </c>
      <c r="AF2522" s="63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45999</v>
      </c>
      <c r="E2523" s="91" t="inlineStr">
        <is>
          <t>KR</t>
        </is>
      </c>
      <c r="F2523" s="91" t="n">
        <v>62902000</v>
      </c>
      <c r="G2523" s="91" t="n">
        <v>1951</v>
      </c>
      <c r="H2523" s="92" t="n">
        <v>2179000</v>
      </c>
      <c r="I2523" s="91" t="inlineStr">
        <is>
          <t>12월 업무 위탁 수수료 - X서비스</t>
        </is>
      </c>
      <c r="J2523" s="91" t="inlineStr">
        <is>
          <t>V10019</t>
        </is>
      </c>
      <c r="K2523" s="91" t="inlineStr">
        <is>
          <t>X서비스</t>
        </is>
      </c>
      <c r="M2523" s="9">
        <f>IF($A2523="","",VALUE($A2523&amp;"")*12+VALUE($B2523&amp;""))</f>
        <v/>
      </c>
      <c r="N2523" s="63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3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3">
        <f>IF($A2523="","",IF(COUNTIF(변동분석!$E$7:$E$506,O2523)&gt;0,"Y","N"))</f>
        <v/>
      </c>
      <c r="W2523" s="63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3">
        <f>IF($A2523="","",IFERROR(INDEX(계정매핑!$E$5:$E$504,MATCH($F2523&amp;"",계정매핑!$A$5:$A$504,0))&amp;"","공통비"))</f>
        <v/>
      </c>
      <c r="AF2523" s="63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46000</v>
      </c>
      <c r="E2524" s="91" t="inlineStr">
        <is>
          <t>KR</t>
        </is>
      </c>
      <c r="F2524" s="91" t="n">
        <v>62101000</v>
      </c>
      <c r="G2524" s="91" t="n">
        <v>1301</v>
      </c>
      <c r="H2524" s="92" t="n">
        <v>295000</v>
      </c>
      <c r="I2524" s="91" t="inlineStr">
        <is>
          <t>12월 국내출장 - (법인카드)</t>
        </is>
      </c>
      <c r="J2524" s="91" t="inlineStr">
        <is>
          <t>V10009</t>
        </is>
      </c>
      <c r="K2524" s="91" t="inlineStr">
        <is>
          <t>(법인카드)</t>
        </is>
      </c>
      <c r="M2524" s="9">
        <f>IF($A2524="","",VALUE($A2524&amp;"")*12+VALUE($B2524&amp;""))</f>
        <v/>
      </c>
      <c r="N2524" s="63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3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3">
        <f>IF($A2524="","",IF(COUNTIF(변동분석!$E$7:$E$506,O2524)&gt;0,"Y","N"))</f>
        <v/>
      </c>
      <c r="W2524" s="63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3">
        <f>IF($A2524="","",IFERROR(INDEX(계정매핑!$E$5:$E$504,MATCH($F2524&amp;"",계정매핑!$A$5:$A$504,0))&amp;"","공통비"))</f>
        <v/>
      </c>
      <c r="AF2524" s="63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46000</v>
      </c>
      <c r="E2525" s="91" t="inlineStr">
        <is>
          <t>KR</t>
        </is>
      </c>
      <c r="F2525" s="91" t="n">
        <v>62201000</v>
      </c>
      <c r="G2525" s="91" t="n">
        <v>1201</v>
      </c>
      <c r="H2525" s="92" t="n">
        <v>194000</v>
      </c>
      <c r="I2525" s="91" t="inlineStr">
        <is>
          <t>12월 통신요금 - P통신</t>
        </is>
      </c>
      <c r="J2525" s="91" t="inlineStr">
        <is>
          <t>V10013</t>
        </is>
      </c>
      <c r="K2525" s="91" t="inlineStr">
        <is>
          <t>P통신</t>
        </is>
      </c>
      <c r="M2525" s="9">
        <f>IF($A2525="","",VALUE($A2525&amp;"")*12+VALUE($B2525&amp;""))</f>
        <v/>
      </c>
      <c r="N2525" s="63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3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3">
        <f>IF($A2525="","",IF(COUNTIF(변동분석!$E$7:$E$506,O2525)&gt;0,"Y","N"))</f>
        <v/>
      </c>
      <c r="W2525" s="63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3">
        <f>IF($A2525="","",IFERROR(INDEX(계정매핑!$E$5:$E$504,MATCH($F2525&amp;"",계정매핑!$A$5:$A$504,0))&amp;"","공통비"))</f>
        <v/>
      </c>
      <c r="AF2525" s="63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46000</v>
      </c>
      <c r="E2526" s="91" t="inlineStr">
        <is>
          <t>KR</t>
        </is>
      </c>
      <c r="F2526" s="91" t="n">
        <v>62301000</v>
      </c>
      <c r="G2526" s="91" t="n">
        <v>1501</v>
      </c>
      <c r="H2526" s="92" t="n">
        <v>241000</v>
      </c>
      <c r="I2526" s="91" t="inlineStr">
        <is>
          <t>12월 소모품 구입 - R문구</t>
        </is>
      </c>
      <c r="J2526" s="91" t="inlineStr">
        <is>
          <t>V10021</t>
        </is>
      </c>
      <c r="K2526" s="91" t="inlineStr">
        <is>
          <t>R문구</t>
        </is>
      </c>
      <c r="M2526" s="9">
        <f>IF($A2526="","",VALUE($A2526&amp;"")*12+VALUE($B2526&amp;""))</f>
        <v/>
      </c>
      <c r="N2526" s="63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3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3">
        <f>IF($A2526="","",IF(COUNTIF(변동분석!$E$7:$E$506,O2526)&gt;0,"Y","N"))</f>
        <v/>
      </c>
      <c r="W2526" s="63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3">
        <f>IF($A2526="","",IFERROR(INDEX(계정매핑!$E$5:$E$504,MATCH($F2526&amp;"",계정매핑!$A$5:$A$504,0))&amp;"","공통비"))</f>
        <v/>
      </c>
      <c r="AF2526" s="63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46001</v>
      </c>
      <c r="E2527" s="91" t="inlineStr">
        <is>
          <t>KR</t>
        </is>
      </c>
      <c r="F2527" s="91" t="n">
        <v>62101000</v>
      </c>
      <c r="G2527" s="91" t="n">
        <v>1201</v>
      </c>
      <c r="H2527" s="92" t="n">
        <v>341000</v>
      </c>
      <c r="I2527" s="91" t="inlineStr">
        <is>
          <t>12월 국내출장 - M항공</t>
        </is>
      </c>
      <c r="J2527" s="91" t="inlineStr">
        <is>
          <t>V10001</t>
        </is>
      </c>
      <c r="K2527" s="91" t="inlineStr">
        <is>
          <t>M항공</t>
        </is>
      </c>
      <c r="M2527" s="9">
        <f>IF($A2527="","",VALUE($A2527&amp;"")*12+VALUE($B2527&amp;""))</f>
        <v/>
      </c>
      <c r="N2527" s="63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3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3">
        <f>IF($A2527="","",IF(COUNTIF(변동분석!$E$7:$E$506,O2527)&gt;0,"Y","N"))</f>
        <v/>
      </c>
      <c r="W2527" s="63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3">
        <f>IF($A2527="","",IFERROR(INDEX(계정매핑!$E$5:$E$504,MATCH($F2527&amp;"",계정매핑!$A$5:$A$504,0))&amp;"","공통비"))</f>
        <v/>
      </c>
      <c r="AF2527" s="63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46001</v>
      </c>
      <c r="E2528" s="91" t="inlineStr">
        <is>
          <t>KR</t>
        </is>
      </c>
      <c r="F2528" s="91" t="n">
        <v>62102000</v>
      </c>
      <c r="G2528" s="91" t="n">
        <v>1301</v>
      </c>
      <c r="H2528" s="92" t="n">
        <v>64000</v>
      </c>
      <c r="I2528" s="91" t="inlineStr">
        <is>
          <t>12월 해외출장 - M항공</t>
        </is>
      </c>
      <c r="J2528" s="91" t="inlineStr">
        <is>
          <t>V10001</t>
        </is>
      </c>
      <c r="K2528" s="91" t="inlineStr">
        <is>
          <t>M항공</t>
        </is>
      </c>
      <c r="M2528" s="9">
        <f>IF($A2528="","",VALUE($A2528&amp;"")*12+VALUE($B2528&amp;""))</f>
        <v/>
      </c>
      <c r="N2528" s="63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3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3">
        <f>IF($A2528="","",IF(COUNTIF(변동분석!$E$7:$E$506,O2528)&gt;0,"Y","N"))</f>
        <v/>
      </c>
      <c r="W2528" s="63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3">
        <f>IF($A2528="","",IFERROR(INDEX(계정매핑!$E$5:$E$504,MATCH($F2528&amp;"",계정매핑!$A$5:$A$504,0))&amp;"","공통비"))</f>
        <v/>
      </c>
      <c r="AF2528" s="63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46001</v>
      </c>
      <c r="E2529" s="91" t="inlineStr">
        <is>
          <t>KR</t>
        </is>
      </c>
      <c r="F2529" s="91" t="n">
        <v>62902000</v>
      </c>
      <c r="G2529" s="91" t="n">
        <v>1801</v>
      </c>
      <c r="H2529" s="92" t="n">
        <v>1836000</v>
      </c>
      <c r="I2529" s="91" t="inlineStr">
        <is>
          <t>12월 콜 위탁 수수료(건별)</t>
        </is>
      </c>
      <c r="J2529" s="91" t="inlineStr">
        <is>
          <t>V10015</t>
        </is>
      </c>
      <c r="K2529" s="91" t="inlineStr">
        <is>
          <t>J콜센터</t>
        </is>
      </c>
      <c r="M2529" s="9">
        <f>IF($A2529="","",VALUE($A2529&amp;"")*12+VALUE($B2529&amp;""))</f>
        <v/>
      </c>
      <c r="N2529" s="63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3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3">
        <f>IF($A2529="","",IF(COUNTIF(변동분석!$E$7:$E$506,O2529)&gt;0,"Y","N"))</f>
        <v/>
      </c>
      <c r="W2529" s="63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3">
        <f>IF($A2529="","",IFERROR(INDEX(계정매핑!$E$5:$E$504,MATCH($F2529&amp;"",계정매핑!$A$5:$A$504,0))&amp;"","공통비"))</f>
        <v/>
      </c>
      <c r="AF2529" s="63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46001</v>
      </c>
      <c r="E2530" s="91" t="inlineStr">
        <is>
          <t>KR</t>
        </is>
      </c>
      <c r="F2530" s="91" t="n">
        <v>62902000</v>
      </c>
      <c r="G2530" s="91" t="n">
        <v>1801</v>
      </c>
      <c r="H2530" s="92" t="n">
        <v>1823000</v>
      </c>
      <c r="I2530" s="91" t="inlineStr">
        <is>
          <t>12월 콜 위탁 수수료(건별)</t>
        </is>
      </c>
      <c r="J2530" s="91" t="inlineStr">
        <is>
          <t>V10015</t>
        </is>
      </c>
      <c r="K2530" s="91" t="inlineStr">
        <is>
          <t>J콜센터</t>
        </is>
      </c>
      <c r="M2530" s="9">
        <f>IF($A2530="","",VALUE($A2530&amp;"")*12+VALUE($B2530&amp;""))</f>
        <v/>
      </c>
      <c r="N2530" s="63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3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3">
        <f>IF($A2530="","",IF(COUNTIF(변동분석!$E$7:$E$506,O2530)&gt;0,"Y","N"))</f>
        <v/>
      </c>
      <c r="W2530" s="63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3">
        <f>IF($A2530="","",IFERROR(INDEX(계정매핑!$E$5:$E$504,MATCH($F2530&amp;"",계정매핑!$A$5:$A$504,0))&amp;"","공통비"))</f>
        <v/>
      </c>
      <c r="AF2530" s="63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46002</v>
      </c>
      <c r="E2531" s="91" t="inlineStr">
        <is>
          <t>KR</t>
        </is>
      </c>
      <c r="F2531" s="91" t="n">
        <v>62101000</v>
      </c>
      <c r="G2531" s="91" t="n">
        <v>1501</v>
      </c>
      <c r="H2531" s="92" t="n">
        <v>744000</v>
      </c>
      <c r="I2531" s="91" t="inlineStr">
        <is>
          <t>12월 국내출장 - L여행사</t>
        </is>
      </c>
      <c r="J2531" s="91" t="inlineStr">
        <is>
          <t>V10017</t>
        </is>
      </c>
      <c r="K2531" s="91" t="inlineStr">
        <is>
          <t>L여행사</t>
        </is>
      </c>
      <c r="M2531" s="9">
        <f>IF($A2531="","",VALUE($A2531&amp;"")*12+VALUE($B2531&amp;""))</f>
        <v/>
      </c>
      <c r="N2531" s="63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3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3">
        <f>IF($A2531="","",IF(COUNTIF(변동분석!$E$7:$E$506,O2531)&gt;0,"Y","N"))</f>
        <v/>
      </c>
      <c r="W2531" s="63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3">
        <f>IF($A2531="","",IFERROR(INDEX(계정매핑!$E$5:$E$504,MATCH($F2531&amp;"",계정매핑!$A$5:$A$504,0))&amp;"","공통비"))</f>
        <v/>
      </c>
      <c r="AF2531" s="63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46002</v>
      </c>
      <c r="E2532" s="91" t="inlineStr">
        <is>
          <t>KR</t>
        </is>
      </c>
      <c r="F2532" s="91" t="n">
        <v>62101000</v>
      </c>
      <c r="G2532" s="91" t="n">
        <v>1502</v>
      </c>
      <c r="H2532" s="92" t="n">
        <v>672000</v>
      </c>
      <c r="I2532" s="91" t="inlineStr">
        <is>
          <t>12월 국내출장 - (법인카드)</t>
        </is>
      </c>
      <c r="J2532" s="91" t="inlineStr">
        <is>
          <t>V10009</t>
        </is>
      </c>
      <c r="K2532" s="91" t="inlineStr">
        <is>
          <t>(법인카드)</t>
        </is>
      </c>
      <c r="M2532" s="9">
        <f>IF($A2532="","",VALUE($A2532&amp;"")*12+VALUE($B2532&amp;""))</f>
        <v/>
      </c>
      <c r="N2532" s="63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3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3">
        <f>IF($A2532="","",IF(COUNTIF(변동분석!$E$7:$E$506,O2532)&gt;0,"Y","N"))</f>
        <v/>
      </c>
      <c r="W2532" s="63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3">
        <f>IF($A2532="","",IFERROR(INDEX(계정매핑!$E$5:$E$504,MATCH($F2532&amp;"",계정매핑!$A$5:$A$504,0))&amp;"","공통비"))</f>
        <v/>
      </c>
      <c r="AF2532" s="63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46002</v>
      </c>
      <c r="E2533" s="91" t="inlineStr">
        <is>
          <t>KR</t>
        </is>
      </c>
      <c r="F2533" s="91" t="n">
        <v>62102000</v>
      </c>
      <c r="G2533" s="91" t="n">
        <v>1201</v>
      </c>
      <c r="H2533" s="92" t="n">
        <v>76000</v>
      </c>
      <c r="I2533" s="91" t="inlineStr">
        <is>
          <t>12월 해외출장 - M항공</t>
        </is>
      </c>
      <c r="J2533" s="91" t="inlineStr">
        <is>
          <t>V10001</t>
        </is>
      </c>
      <c r="K2533" s="91" t="inlineStr">
        <is>
          <t>M항공</t>
        </is>
      </c>
      <c r="M2533" s="9">
        <f>IF($A2533="","",VALUE($A2533&amp;"")*12+VALUE($B2533&amp;""))</f>
        <v/>
      </c>
      <c r="N2533" s="63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3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3">
        <f>IF($A2533="","",IF(COUNTIF(변동분석!$E$7:$E$506,O2533)&gt;0,"Y","N"))</f>
        <v/>
      </c>
      <c r="W2533" s="63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3">
        <f>IF($A2533="","",IFERROR(INDEX(계정매핑!$E$5:$E$504,MATCH($F2533&amp;"",계정매핑!$A$5:$A$504,0))&amp;"","공통비"))</f>
        <v/>
      </c>
      <c r="AF2533" s="63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46002</v>
      </c>
      <c r="E2534" s="91" t="inlineStr">
        <is>
          <t>KR</t>
        </is>
      </c>
      <c r="F2534" s="91" t="n">
        <v>62201000</v>
      </c>
      <c r="G2534" s="91" t="n">
        <v>1101</v>
      </c>
      <c r="H2534" s="92" t="n">
        <v>239000</v>
      </c>
      <c r="I2534" s="91" t="inlineStr">
        <is>
          <t>12월 통신요금 - P통신</t>
        </is>
      </c>
      <c r="J2534" s="91" t="inlineStr">
        <is>
          <t>V10013</t>
        </is>
      </c>
      <c r="K2534" s="91" t="inlineStr">
        <is>
          <t>P통신</t>
        </is>
      </c>
      <c r="M2534" s="9">
        <f>IF($A2534="","",VALUE($A2534&amp;"")*12+VALUE($B2534&amp;""))</f>
        <v/>
      </c>
      <c r="N2534" s="63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3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3">
        <f>IF($A2534="","",IF(COUNTIF(변동분석!$E$7:$E$506,O2534)&gt;0,"Y","N"))</f>
        <v/>
      </c>
      <c r="W2534" s="63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3">
        <f>IF($A2534="","",IFERROR(INDEX(계정매핑!$E$5:$E$504,MATCH($F2534&amp;"",계정매핑!$A$5:$A$504,0))&amp;"","공통비"))</f>
        <v/>
      </c>
      <c r="AF2534" s="63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46002</v>
      </c>
      <c r="E2535" s="91" t="inlineStr">
        <is>
          <t>KR</t>
        </is>
      </c>
      <c r="F2535" s="91" t="n">
        <v>62201000</v>
      </c>
      <c r="G2535" s="91" t="n">
        <v>1701</v>
      </c>
      <c r="H2535" s="92" t="n">
        <v>5617000</v>
      </c>
      <c r="I2535" s="91" t="inlineStr">
        <is>
          <t>12월 통신요금 - P통신</t>
        </is>
      </c>
      <c r="J2535" s="91" t="inlineStr">
        <is>
          <t>V10013</t>
        </is>
      </c>
      <c r="K2535" s="91" t="inlineStr">
        <is>
          <t>P통신</t>
        </is>
      </c>
      <c r="M2535" s="9">
        <f>IF($A2535="","",VALUE($A2535&amp;"")*12+VALUE($B2535&amp;""))</f>
        <v/>
      </c>
      <c r="N2535" s="63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3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3">
        <f>IF($A2535="","",IF(COUNTIF(변동분석!$E$7:$E$506,O2535)&gt;0,"Y","N"))</f>
        <v/>
      </c>
      <c r="W2535" s="63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3">
        <f>IF($A2535="","",IFERROR(INDEX(계정매핑!$E$5:$E$504,MATCH($F2535&amp;"",계정매핑!$A$5:$A$504,0))&amp;"","공통비"))</f>
        <v/>
      </c>
      <c r="AF2535" s="63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46002</v>
      </c>
      <c r="E2536" s="91" t="inlineStr">
        <is>
          <t>KR</t>
        </is>
      </c>
      <c r="F2536" s="91" t="n">
        <v>62401000</v>
      </c>
      <c r="G2536" s="91" t="n">
        <v>1501</v>
      </c>
      <c r="H2536" s="92" t="n">
        <v>2419000</v>
      </c>
      <c r="I2536" s="91" t="inlineStr">
        <is>
          <t>12월 인쇄물 제작 - S출판</t>
        </is>
      </c>
      <c r="J2536" s="91" t="inlineStr">
        <is>
          <t>V10014</t>
        </is>
      </c>
      <c r="K2536" s="91" t="inlineStr">
        <is>
          <t>S출판</t>
        </is>
      </c>
      <c r="M2536" s="9">
        <f>IF($A2536="","",VALUE($A2536&amp;"")*12+VALUE($B2536&amp;""))</f>
        <v/>
      </c>
      <c r="N2536" s="63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3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3">
        <f>IF($A2536="","",IF(COUNTIF(변동분석!$E$7:$E$506,O2536)&gt;0,"Y","N"))</f>
        <v/>
      </c>
      <c r="W2536" s="63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3">
        <f>IF($A2536="","",IFERROR(INDEX(계정매핑!$E$5:$E$504,MATCH($F2536&amp;"",계정매핑!$A$5:$A$504,0))&amp;"","공통비"))</f>
        <v/>
      </c>
      <c r="AF2536" s="63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46002</v>
      </c>
      <c r="E2537" s="91" t="inlineStr">
        <is>
          <t>KR</t>
        </is>
      </c>
      <c r="F2537" s="91" t="n">
        <v>62501000</v>
      </c>
      <c r="G2537" s="91" t="n">
        <v>1101</v>
      </c>
      <c r="H2537" s="92" t="n">
        <v>230000</v>
      </c>
      <c r="I2537" s="91" t="inlineStr">
        <is>
          <t>12월 회의 다과 - T케이터링</t>
        </is>
      </c>
      <c r="J2537" s="91" t="inlineStr">
        <is>
          <t>V10005</t>
        </is>
      </c>
      <c r="K2537" s="91" t="inlineStr">
        <is>
          <t>T케이터링</t>
        </is>
      </c>
      <c r="M2537" s="9">
        <f>IF($A2537="","",VALUE($A2537&amp;"")*12+VALUE($B2537&amp;""))</f>
        <v/>
      </c>
      <c r="N2537" s="63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3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3">
        <f>IF($A2537="","",IF(COUNTIF(변동분석!$E$7:$E$506,O2537)&gt;0,"Y","N"))</f>
        <v/>
      </c>
      <c r="W2537" s="63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3">
        <f>IF($A2537="","",IFERROR(INDEX(계정매핑!$E$5:$E$504,MATCH($F2537&amp;"",계정매핑!$A$5:$A$504,0))&amp;"","공통비"))</f>
        <v/>
      </c>
      <c r="AF2537" s="63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46002</v>
      </c>
      <c r="E2538" s="91" t="inlineStr">
        <is>
          <t>KR</t>
        </is>
      </c>
      <c r="F2538" s="91" t="n">
        <v>62501000</v>
      </c>
      <c r="G2538" s="91" t="n">
        <v>1301</v>
      </c>
      <c r="H2538" s="92" t="n">
        <v>247000</v>
      </c>
      <c r="I2538" s="91" t="inlineStr">
        <is>
          <t>12월 회의 다과 - (법인카드)</t>
        </is>
      </c>
      <c r="J2538" s="91" t="inlineStr">
        <is>
          <t>V10009</t>
        </is>
      </c>
      <c r="K2538" s="91" t="inlineStr">
        <is>
          <t>(법인카드)</t>
        </is>
      </c>
      <c r="M2538" s="9">
        <f>IF($A2538="","",VALUE($A2538&amp;"")*12+VALUE($B2538&amp;""))</f>
        <v/>
      </c>
      <c r="N2538" s="63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3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3">
        <f>IF($A2538="","",IF(COUNTIF(변동분석!$E$7:$E$506,O2538)&gt;0,"Y","N"))</f>
        <v/>
      </c>
      <c r="W2538" s="63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3">
        <f>IF($A2538="","",IFERROR(INDEX(계정매핑!$E$5:$E$504,MATCH($F2538&amp;"",계정매핑!$A$5:$A$504,0))&amp;"","공통비"))</f>
        <v/>
      </c>
      <c r="AF2538" s="63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46002</v>
      </c>
      <c r="E2539" s="91" t="inlineStr">
        <is>
          <t>KR</t>
        </is>
      </c>
      <c r="F2539" s="91" t="n">
        <v>63501000</v>
      </c>
      <c r="G2539" s="91" t="n">
        <v>1902</v>
      </c>
      <c r="H2539" s="92" t="n">
        <v>354093000</v>
      </c>
      <c r="I2539" s="91" t="inlineStr">
        <is>
          <t>12월 모집수수료 - (전속설계사)</t>
        </is>
      </c>
      <c r="J2539" s="91" t="inlineStr">
        <is>
          <t>V10020</t>
        </is>
      </c>
      <c r="K2539" s="91" t="inlineStr">
        <is>
          <t>(전속설계사)</t>
        </is>
      </c>
      <c r="M2539" s="9">
        <f>IF($A2539="","",VALUE($A2539&amp;"")*12+VALUE($B2539&amp;""))</f>
        <v/>
      </c>
      <c r="N2539" s="63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3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3">
        <f>IF($A2539="","",IF(COUNTIF(변동분석!$E$7:$E$506,O2539)&gt;0,"Y","N"))</f>
        <v/>
      </c>
      <c r="W2539" s="63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3">
        <f>IF($A2539="","",IFERROR(INDEX(계정매핑!$E$5:$E$504,MATCH($F2539&amp;"",계정매핑!$A$5:$A$504,0))&amp;"","공통비"))</f>
        <v/>
      </c>
      <c r="AF2539" s="63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46003</v>
      </c>
      <c r="E2540" s="91" t="inlineStr">
        <is>
          <t>KR</t>
        </is>
      </c>
      <c r="F2540" s="91" t="n">
        <v>62101000</v>
      </c>
      <c r="G2540" s="91" t="n">
        <v>1401</v>
      </c>
      <c r="H2540" s="92" t="n">
        <v>424000</v>
      </c>
      <c r="I2540" s="91" t="inlineStr">
        <is>
          <t>12월 국내출장 - (법인카드)</t>
        </is>
      </c>
      <c r="J2540" s="91" t="inlineStr">
        <is>
          <t>V10009</t>
        </is>
      </c>
      <c r="K2540" s="91" t="inlineStr">
        <is>
          <t>(법인카드)</t>
        </is>
      </c>
      <c r="M2540" s="9">
        <f>IF($A2540="","",VALUE($A2540&amp;"")*12+VALUE($B2540&amp;""))</f>
        <v/>
      </c>
      <c r="N2540" s="63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3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3">
        <f>IF($A2540="","",IF(COUNTIF(변동분석!$E$7:$E$506,O2540)&gt;0,"Y","N"))</f>
        <v/>
      </c>
      <c r="W2540" s="63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3">
        <f>IF($A2540="","",IFERROR(INDEX(계정매핑!$E$5:$E$504,MATCH($F2540&amp;"",계정매핑!$A$5:$A$504,0))&amp;"","공통비"))</f>
        <v/>
      </c>
      <c r="AF2540" s="63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46003</v>
      </c>
      <c r="E2541" s="91" t="inlineStr">
        <is>
          <t>KR</t>
        </is>
      </c>
      <c r="F2541" s="91" t="n">
        <v>62101000</v>
      </c>
      <c r="G2541" s="91" t="n">
        <v>1602</v>
      </c>
      <c r="H2541" s="92" t="n">
        <v>1110000</v>
      </c>
      <c r="I2541" s="91" t="inlineStr">
        <is>
          <t>12월 국내출장 - (법인카드)</t>
        </is>
      </c>
      <c r="J2541" s="91" t="inlineStr">
        <is>
          <t>V10009</t>
        </is>
      </c>
      <c r="K2541" s="91" t="inlineStr">
        <is>
          <t>(법인카드)</t>
        </is>
      </c>
      <c r="M2541" s="9">
        <f>IF($A2541="","",VALUE($A2541&amp;"")*12+VALUE($B2541&amp;""))</f>
        <v/>
      </c>
      <c r="N2541" s="63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3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3">
        <f>IF($A2541="","",IF(COUNTIF(변동분석!$E$7:$E$506,O2541)&gt;0,"Y","N"))</f>
        <v/>
      </c>
      <c r="W2541" s="63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3">
        <f>IF($A2541="","",IFERROR(INDEX(계정매핑!$E$5:$E$504,MATCH($F2541&amp;"",계정매핑!$A$5:$A$504,0))&amp;"","공통비"))</f>
        <v/>
      </c>
      <c r="AF2541" s="63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46003</v>
      </c>
      <c r="E2542" s="91" t="inlineStr">
        <is>
          <t>KR</t>
        </is>
      </c>
      <c r="F2542" s="91" t="n">
        <v>62102000</v>
      </c>
      <c r="G2542" s="91" t="n">
        <v>1501</v>
      </c>
      <c r="H2542" s="92" t="n">
        <v>159000</v>
      </c>
      <c r="I2542" s="91" t="inlineStr">
        <is>
          <t>12월 해외출장 - N호텔</t>
        </is>
      </c>
      <c r="J2542" s="91" t="inlineStr">
        <is>
          <t>V10008</t>
        </is>
      </c>
      <c r="K2542" s="91" t="inlineStr">
        <is>
          <t>N호텔</t>
        </is>
      </c>
      <c r="M2542" s="9">
        <f>IF($A2542="","",VALUE($A2542&amp;"")*12+VALUE($B2542&amp;""))</f>
        <v/>
      </c>
      <c r="N2542" s="63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3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3">
        <f>IF($A2542="","",IF(COUNTIF(변동분석!$E$7:$E$506,O2542)&gt;0,"Y","N"))</f>
        <v/>
      </c>
      <c r="W2542" s="63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3">
        <f>IF($A2542="","",IFERROR(INDEX(계정매핑!$E$5:$E$504,MATCH($F2542&amp;"",계정매핑!$A$5:$A$504,0))&amp;"","공통비"))</f>
        <v/>
      </c>
      <c r="AF2542" s="63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46003</v>
      </c>
      <c r="E2543" s="91" t="inlineStr">
        <is>
          <t>KR</t>
        </is>
      </c>
      <c r="F2543" s="91" t="n">
        <v>62102000</v>
      </c>
      <c r="G2543" s="91" t="n">
        <v>1601</v>
      </c>
      <c r="H2543" s="92" t="n">
        <v>228000</v>
      </c>
      <c r="I2543" s="91" t="inlineStr">
        <is>
          <t>12월 해외출장 - M항공</t>
        </is>
      </c>
      <c r="J2543" s="91" t="inlineStr">
        <is>
          <t>V10001</t>
        </is>
      </c>
      <c r="K2543" s="91" t="inlineStr">
        <is>
          <t>M항공</t>
        </is>
      </c>
      <c r="M2543" s="9">
        <f>IF($A2543="","",VALUE($A2543&amp;"")*12+VALUE($B2543&amp;""))</f>
        <v/>
      </c>
      <c r="N2543" s="63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3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3">
        <f>IF($A2543="","",IF(COUNTIF(변동분석!$E$7:$E$506,O2543)&gt;0,"Y","N"))</f>
        <v/>
      </c>
      <c r="W2543" s="63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3">
        <f>IF($A2543="","",IFERROR(INDEX(계정매핑!$E$5:$E$504,MATCH($F2543&amp;"",계정매핑!$A$5:$A$504,0))&amp;"","공통비"))</f>
        <v/>
      </c>
      <c r="AF2543" s="63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46003</v>
      </c>
      <c r="E2544" s="91" t="inlineStr">
        <is>
          <t>KR</t>
        </is>
      </c>
      <c r="F2544" s="91" t="n">
        <v>62201000</v>
      </c>
      <c r="G2544" s="91" t="n">
        <v>1801</v>
      </c>
      <c r="H2544" s="92" t="n">
        <v>8729000</v>
      </c>
      <c r="I2544" s="91" t="inlineStr">
        <is>
          <t>12월 통신요금 - O텔레콤</t>
        </is>
      </c>
      <c r="J2544" s="91" t="inlineStr">
        <is>
          <t>V10002</t>
        </is>
      </c>
      <c r="K2544" s="91" t="inlineStr">
        <is>
          <t>O텔레콤</t>
        </is>
      </c>
      <c r="M2544" s="9">
        <f>IF($A2544="","",VALUE($A2544&amp;"")*12+VALUE($B2544&amp;""))</f>
        <v/>
      </c>
      <c r="N2544" s="63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3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3">
        <f>IF($A2544="","",IF(COUNTIF(변동분석!$E$7:$E$506,O2544)&gt;0,"Y","N"))</f>
        <v/>
      </c>
      <c r="W2544" s="63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3">
        <f>IF($A2544="","",IFERROR(INDEX(계정매핑!$E$5:$E$504,MATCH($F2544&amp;"",계정매핑!$A$5:$A$504,0))&amp;"","공통비"))</f>
        <v/>
      </c>
      <c r="AF2544" s="63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46003</v>
      </c>
      <c r="E2545" s="91" t="inlineStr">
        <is>
          <t>KR</t>
        </is>
      </c>
      <c r="F2545" s="91" t="n">
        <v>62301000</v>
      </c>
      <c r="G2545" s="91" t="n">
        <v>1201</v>
      </c>
      <c r="H2545" s="92" t="n">
        <v>227000</v>
      </c>
      <c r="I2545" s="91" t="inlineStr">
        <is>
          <t>12월 소모품 구입 - Q오피스</t>
        </is>
      </c>
      <c r="J2545" s="91" t="inlineStr">
        <is>
          <t>V10003</t>
        </is>
      </c>
      <c r="K2545" s="91" t="inlineStr">
        <is>
          <t>Q오피스</t>
        </is>
      </c>
      <c r="M2545" s="9">
        <f>IF($A2545="","",VALUE($A2545&amp;"")*12+VALUE($B2545&amp;""))</f>
        <v/>
      </c>
      <c r="N2545" s="63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3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3">
        <f>IF($A2545="","",IF(COUNTIF(변동분석!$E$7:$E$506,O2545)&gt;0,"Y","N"))</f>
        <v/>
      </c>
      <c r="W2545" s="63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3">
        <f>IF($A2545="","",IFERROR(INDEX(계정매핑!$E$5:$E$504,MATCH($F2545&amp;"",계정매핑!$A$5:$A$504,0))&amp;"","공통비"))</f>
        <v/>
      </c>
      <c r="AF2545" s="63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46003</v>
      </c>
      <c r="E2546" s="91" t="inlineStr">
        <is>
          <t>KR</t>
        </is>
      </c>
      <c r="F2546" s="91" t="n">
        <v>62401000</v>
      </c>
      <c r="G2546" s="91" t="n">
        <v>1801</v>
      </c>
      <c r="H2546" s="92" t="n">
        <v>2137000</v>
      </c>
      <c r="I2546" s="91" t="inlineStr">
        <is>
          <t>12월 인쇄물 제작 - S출판</t>
        </is>
      </c>
      <c r="J2546" s="91" t="inlineStr">
        <is>
          <t>V10014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3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3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3">
        <f>IF($A2546="","",IF(COUNTIF(변동분석!$E$7:$E$506,O2546)&gt;0,"Y","N"))</f>
        <v/>
      </c>
      <c r="W2546" s="63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3">
        <f>IF($A2546="","",IFERROR(INDEX(계정매핑!$E$5:$E$504,MATCH($F2546&amp;"",계정매핑!$A$5:$A$504,0))&amp;"","공통비"))</f>
        <v/>
      </c>
      <c r="AF2546" s="63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46003</v>
      </c>
      <c r="E2547" s="91" t="inlineStr">
        <is>
          <t>KR</t>
        </is>
      </c>
      <c r="F2547" s="91" t="n">
        <v>62501000</v>
      </c>
      <c r="G2547" s="91" t="n">
        <v>1501</v>
      </c>
      <c r="H2547" s="92" t="n">
        <v>250000</v>
      </c>
      <c r="I2547" s="91" t="inlineStr">
        <is>
          <t>12월 회의 다과 - (법인카드)</t>
        </is>
      </c>
      <c r="J2547" s="91" t="inlineStr">
        <is>
          <t>V10009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3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3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3">
        <f>IF($A2547="","",IF(COUNTIF(변동분석!$E$7:$E$506,O2547)&gt;0,"Y","N"))</f>
        <v/>
      </c>
      <c r="W2547" s="63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3">
        <f>IF($A2547="","",IFERROR(INDEX(계정매핑!$E$5:$E$504,MATCH($F2547&amp;"",계정매핑!$A$5:$A$504,0))&amp;"","공통비"))</f>
        <v/>
      </c>
      <c r="AF2547" s="63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46003</v>
      </c>
      <c r="E2548" s="91" t="inlineStr">
        <is>
          <t>KR</t>
        </is>
      </c>
      <c r="F2548" s="91" t="n">
        <v>62801000</v>
      </c>
      <c r="G2548" s="91" t="n">
        <v>1301</v>
      </c>
      <c r="H2548" s="92" t="n">
        <v>5488000</v>
      </c>
      <c r="I2548" s="91" t="inlineStr">
        <is>
          <t>12월 사내교육 - (사내강사료)</t>
        </is>
      </c>
      <c r="J2548" s="91" t="inlineStr">
        <is>
          <t>V10023</t>
        </is>
      </c>
      <c r="K2548" s="91" t="inlineStr">
        <is>
          <t>(사내강사료)</t>
        </is>
      </c>
      <c r="M2548" s="9">
        <f>IF($A2548="","",VALUE($A2548&amp;"")*12+VALUE($B2548&amp;""))</f>
        <v/>
      </c>
      <c r="N2548" s="63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3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3">
        <f>IF($A2548="","",IF(COUNTIF(변동분석!$E$7:$E$506,O2548)&gt;0,"Y","N"))</f>
        <v/>
      </c>
      <c r="W2548" s="63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3">
        <f>IF($A2548="","",IFERROR(INDEX(계정매핑!$E$5:$E$504,MATCH($F2548&amp;"",계정매핑!$A$5:$A$504,0))&amp;"","공통비"))</f>
        <v/>
      </c>
      <c r="AF2548" s="63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46003</v>
      </c>
      <c r="E2549" s="91" t="inlineStr">
        <is>
          <t>KR</t>
        </is>
      </c>
      <c r="F2549" s="91" t="n">
        <v>62901000</v>
      </c>
      <c r="G2549" s="91" t="n">
        <v>1401</v>
      </c>
      <c r="H2549" s="92" t="n">
        <v>4374000</v>
      </c>
      <c r="I2549" s="91" t="inlineStr">
        <is>
          <t>12월 자문 수수료 - W컨설팅</t>
        </is>
      </c>
      <c r="J2549" s="91" t="inlineStr">
        <is>
          <t>V10006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3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3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3">
        <f>IF($A2549="","",IF(COUNTIF(변동분석!$E$7:$E$506,O2549)&gt;0,"Y","N"))</f>
        <v/>
      </c>
      <c r="W2549" s="63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3">
        <f>IF($A2549="","",IFERROR(INDEX(계정매핑!$E$5:$E$504,MATCH($F2549&amp;"",계정매핑!$A$5:$A$504,0))&amp;"","공통비"))</f>
        <v/>
      </c>
      <c r="AF2549" s="63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46003</v>
      </c>
      <c r="E2550" s="91" t="inlineStr">
        <is>
          <t>KR</t>
        </is>
      </c>
      <c r="F2550" s="91" t="n">
        <v>62902000</v>
      </c>
      <c r="G2550" s="91" t="n">
        <v>1801</v>
      </c>
      <c r="H2550" s="92" t="n">
        <v>3000000</v>
      </c>
      <c r="I2550" s="91" t="inlineStr">
        <is>
          <t>12월 업무 위탁 수수료 - X서비스</t>
        </is>
      </c>
      <c r="J2550" s="91" t="inlineStr">
        <is>
          <t>V10019</t>
        </is>
      </c>
      <c r="K2550" s="91" t="inlineStr">
        <is>
          <t>X서비스</t>
        </is>
      </c>
      <c r="M2550" s="9">
        <f>IF($A2550="","",VALUE($A2550&amp;"")*12+VALUE($B2550&amp;""))</f>
        <v/>
      </c>
      <c r="N2550" s="63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3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3">
        <f>IF($A2550="","",IF(COUNTIF(변동분석!$E$7:$E$506,O2550)&gt;0,"Y","N"))</f>
        <v/>
      </c>
      <c r="W2550" s="63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3">
        <f>IF($A2550="","",IFERROR(INDEX(계정매핑!$E$5:$E$504,MATCH($F2550&amp;"",계정매핑!$A$5:$A$504,0))&amp;"","공통비"))</f>
        <v/>
      </c>
      <c r="AF2550" s="63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46004</v>
      </c>
      <c r="E2551" s="91" t="inlineStr">
        <is>
          <t>KR</t>
        </is>
      </c>
      <c r="F2551" s="91" t="n">
        <v>62101000</v>
      </c>
      <c r="G2551" s="91" t="n">
        <v>1801</v>
      </c>
      <c r="H2551" s="92" t="n">
        <v>256000</v>
      </c>
      <c r="I2551" s="91" t="inlineStr">
        <is>
          <t>12월 국내출장 - (법인카드)</t>
        </is>
      </c>
      <c r="J2551" s="91" t="inlineStr">
        <is>
          <t>V10009</t>
        </is>
      </c>
      <c r="K2551" s="91" t="inlineStr">
        <is>
          <t>(법인카드)</t>
        </is>
      </c>
      <c r="M2551" s="9">
        <f>IF($A2551="","",VALUE($A2551&amp;"")*12+VALUE($B2551&amp;""))</f>
        <v/>
      </c>
      <c r="N2551" s="63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3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3">
        <f>IF($A2551="","",IF(COUNTIF(변동분석!$E$7:$E$506,O2551)&gt;0,"Y","N"))</f>
        <v/>
      </c>
      <c r="W2551" s="63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3">
        <f>IF($A2551="","",IFERROR(INDEX(계정매핑!$E$5:$E$504,MATCH($F2551&amp;"",계정매핑!$A$5:$A$504,0))&amp;"","공통비"))</f>
        <v/>
      </c>
      <c r="AF2551" s="63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46004</v>
      </c>
      <c r="E2552" s="91" t="inlineStr">
        <is>
          <t>KR</t>
        </is>
      </c>
      <c r="F2552" s="91" t="n">
        <v>62102000</v>
      </c>
      <c r="G2552" s="91" t="n">
        <v>1301</v>
      </c>
      <c r="H2552" s="92" t="n">
        <v>67000</v>
      </c>
      <c r="I2552" s="91" t="inlineStr">
        <is>
          <t>12월 해외출장 - M항공</t>
        </is>
      </c>
      <c r="J2552" s="91" t="inlineStr">
        <is>
          <t>V10001</t>
        </is>
      </c>
      <c r="K2552" s="91" t="inlineStr">
        <is>
          <t>M항공</t>
        </is>
      </c>
      <c r="M2552" s="9">
        <f>IF($A2552="","",VALUE($A2552&amp;"")*12+VALUE($B2552&amp;""))</f>
        <v/>
      </c>
      <c r="N2552" s="63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3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3">
        <f>IF($A2552="","",IF(COUNTIF(변동분석!$E$7:$E$506,O2552)&gt;0,"Y","N"))</f>
        <v/>
      </c>
      <c r="W2552" s="63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3">
        <f>IF($A2552="","",IFERROR(INDEX(계정매핑!$E$5:$E$504,MATCH($F2552&amp;"",계정매핑!$A$5:$A$504,0))&amp;"","공통비"))</f>
        <v/>
      </c>
      <c r="AF2552" s="63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46004</v>
      </c>
      <c r="E2553" s="91" t="inlineStr">
        <is>
          <t>KR</t>
        </is>
      </c>
      <c r="F2553" s="91" t="n">
        <v>62102000</v>
      </c>
      <c r="G2553" s="91" t="n">
        <v>1701</v>
      </c>
      <c r="H2553" s="92" t="n">
        <v>50000</v>
      </c>
      <c r="I2553" s="91" t="inlineStr">
        <is>
          <t>12월 해외출장 - N호텔</t>
        </is>
      </c>
      <c r="J2553" s="91" t="inlineStr">
        <is>
          <t>V10008</t>
        </is>
      </c>
      <c r="K2553" s="91" t="inlineStr">
        <is>
          <t>N호텔</t>
        </is>
      </c>
      <c r="M2553" s="9">
        <f>IF($A2553="","",VALUE($A2553&amp;"")*12+VALUE($B2553&amp;""))</f>
        <v/>
      </c>
      <c r="N2553" s="63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3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3">
        <f>IF($A2553="","",IF(COUNTIF(변동분석!$E$7:$E$506,O2553)&gt;0,"Y","N"))</f>
        <v/>
      </c>
      <c r="W2553" s="63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3">
        <f>IF($A2553="","",IFERROR(INDEX(계정매핑!$E$5:$E$504,MATCH($F2553&amp;"",계정매핑!$A$5:$A$504,0))&amp;"","공통비"))</f>
        <v/>
      </c>
      <c r="AF2553" s="63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46004</v>
      </c>
      <c r="E2554" s="91" t="inlineStr">
        <is>
          <t>KR</t>
        </is>
      </c>
      <c r="F2554" s="91" t="n">
        <v>62102000</v>
      </c>
      <c r="G2554" s="91" t="n">
        <v>1951</v>
      </c>
      <c r="H2554" s="92" t="n">
        <v>80000</v>
      </c>
      <c r="I2554" s="91" t="inlineStr">
        <is>
          <t>12월 해외출장 - M항공</t>
        </is>
      </c>
      <c r="J2554" s="91" t="inlineStr">
        <is>
          <t>V10001</t>
        </is>
      </c>
      <c r="K2554" s="91" t="inlineStr">
        <is>
          <t>M항공</t>
        </is>
      </c>
      <c r="M2554" s="9">
        <f>IF($A2554="","",VALUE($A2554&amp;"")*12+VALUE($B2554&amp;""))</f>
        <v/>
      </c>
      <c r="N2554" s="63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3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3">
        <f>IF($A2554="","",IF(COUNTIF(변동분석!$E$7:$E$506,O2554)&gt;0,"Y","N"))</f>
        <v/>
      </c>
      <c r="W2554" s="63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3">
        <f>IF($A2554="","",IFERROR(INDEX(계정매핑!$E$5:$E$504,MATCH($F2554&amp;"",계정매핑!$A$5:$A$504,0))&amp;"","공통비"))</f>
        <v/>
      </c>
      <c r="AF2554" s="63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46004</v>
      </c>
      <c r="E2555" s="91" t="inlineStr">
        <is>
          <t>KR</t>
        </is>
      </c>
      <c r="F2555" s="91" t="n">
        <v>62102000</v>
      </c>
      <c r="G2555" s="91" t="n">
        <v>1951</v>
      </c>
      <c r="H2555" s="92" t="n">
        <v>76000</v>
      </c>
      <c r="I2555" s="91" t="inlineStr">
        <is>
          <t>12월 해외출장 - N호텔</t>
        </is>
      </c>
      <c r="J2555" s="91" t="inlineStr">
        <is>
          <t>V10008</t>
        </is>
      </c>
      <c r="K2555" s="91" t="inlineStr">
        <is>
          <t>N호텔</t>
        </is>
      </c>
      <c r="M2555" s="9">
        <f>IF($A2555="","",VALUE($A2555&amp;"")*12+VALUE($B2555&amp;""))</f>
        <v/>
      </c>
      <c r="N2555" s="63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3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3">
        <f>IF($A2555="","",IF(COUNTIF(변동분석!$E$7:$E$506,O2555)&gt;0,"Y","N"))</f>
        <v/>
      </c>
      <c r="W2555" s="63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3">
        <f>IF($A2555="","",IFERROR(INDEX(계정매핑!$E$5:$E$504,MATCH($F2555&amp;"",계정매핑!$A$5:$A$504,0))&amp;"","공통비"))</f>
        <v/>
      </c>
      <c r="AF2555" s="63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46004</v>
      </c>
      <c r="E2556" s="91" t="inlineStr">
        <is>
          <t>KR</t>
        </is>
      </c>
      <c r="F2556" s="91" t="n">
        <v>62201000</v>
      </c>
      <c r="G2556" s="91" t="n">
        <v>1701</v>
      </c>
      <c r="H2556" s="92" t="n">
        <v>6485000</v>
      </c>
      <c r="I2556" s="91" t="inlineStr">
        <is>
          <t>12월 통신요금 - O텔레콤</t>
        </is>
      </c>
      <c r="J2556" s="91" t="inlineStr">
        <is>
          <t>V10002</t>
        </is>
      </c>
      <c r="K2556" s="91" t="inlineStr">
        <is>
          <t>O텔레콤</t>
        </is>
      </c>
      <c r="M2556" s="9">
        <f>IF($A2556="","",VALUE($A2556&amp;"")*12+VALUE($B2556&amp;""))</f>
        <v/>
      </c>
      <c r="N2556" s="63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3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3">
        <f>IF($A2556="","",IF(COUNTIF(변동분석!$E$7:$E$506,O2556)&gt;0,"Y","N"))</f>
        <v/>
      </c>
      <c r="W2556" s="63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3">
        <f>IF($A2556="","",IFERROR(INDEX(계정매핑!$E$5:$E$504,MATCH($F2556&amp;"",계정매핑!$A$5:$A$504,0))&amp;"","공통비"))</f>
        <v/>
      </c>
      <c r="AF2556" s="63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46004</v>
      </c>
      <c r="E2557" s="91" t="inlineStr">
        <is>
          <t>KR</t>
        </is>
      </c>
      <c r="F2557" s="91" t="n">
        <v>62401000</v>
      </c>
      <c r="G2557" s="91" t="n">
        <v>1801</v>
      </c>
      <c r="H2557" s="92" t="n">
        <v>1829000</v>
      </c>
      <c r="I2557" s="91" t="inlineStr">
        <is>
          <t>12월 인쇄물 제작 - G인쇄</t>
        </is>
      </c>
      <c r="J2557" s="91" t="inlineStr">
        <is>
          <t>V10004</t>
        </is>
      </c>
      <c r="K2557" s="91" t="inlineStr">
        <is>
          <t>G인쇄</t>
        </is>
      </c>
      <c r="M2557" s="9">
        <f>IF($A2557="","",VALUE($A2557&amp;"")*12+VALUE($B2557&amp;""))</f>
        <v/>
      </c>
      <c r="N2557" s="63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3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3">
        <f>IF($A2557="","",IF(COUNTIF(변동분석!$E$7:$E$506,O2557)&gt;0,"Y","N"))</f>
        <v/>
      </c>
      <c r="W2557" s="63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3">
        <f>IF($A2557="","",IFERROR(INDEX(계정매핑!$E$5:$E$504,MATCH($F2557&amp;"",계정매핑!$A$5:$A$504,0))&amp;"","공통비"))</f>
        <v/>
      </c>
      <c r="AF2557" s="63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46004</v>
      </c>
      <c r="E2558" s="91" t="inlineStr">
        <is>
          <t>KR</t>
        </is>
      </c>
      <c r="F2558" s="91" t="n">
        <v>62601000</v>
      </c>
      <c r="G2558" s="91" t="n">
        <v>1101</v>
      </c>
      <c r="H2558" s="92" t="n">
        <v>3439000</v>
      </c>
      <c r="I2558" s="91" t="inlineStr">
        <is>
          <t>12월 업무추진 - (법인카드)</t>
        </is>
      </c>
      <c r="J2558" s="91" t="inlineStr">
        <is>
          <t>V10009</t>
        </is>
      </c>
      <c r="K2558" s="91" t="inlineStr">
        <is>
          <t>(법인카드)</t>
        </is>
      </c>
      <c r="M2558" s="9">
        <f>IF($A2558="","",VALUE($A2558&amp;"")*12+VALUE($B2558&amp;""))</f>
        <v/>
      </c>
      <c r="N2558" s="63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3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3">
        <f>IF($A2558="","",IF(COUNTIF(변동분석!$E$7:$E$506,O2558)&gt;0,"Y","N"))</f>
        <v/>
      </c>
      <c r="W2558" s="63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3">
        <f>IF($A2558="","",IFERROR(INDEX(계정매핑!$E$5:$E$504,MATCH($F2558&amp;"",계정매핑!$A$5:$A$504,0))&amp;"","공통비"))</f>
        <v/>
      </c>
      <c r="AF2558" s="63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46004</v>
      </c>
      <c r="E2559" s="91" t="inlineStr">
        <is>
          <t>KR</t>
        </is>
      </c>
      <c r="F2559" s="91" t="n">
        <v>62802000</v>
      </c>
      <c r="G2559" s="91" t="n">
        <v>1301</v>
      </c>
      <c r="H2559" s="92" t="n">
        <v>8607000</v>
      </c>
      <c r="I2559" s="91" t="inlineStr">
        <is>
          <t>12월 위탁교육 - I교육원</t>
        </is>
      </c>
      <c r="J2559" s="91" t="inlineStr">
        <is>
          <t>V10018</t>
        </is>
      </c>
      <c r="K2559" s="91" t="inlineStr">
        <is>
          <t>I교육원</t>
        </is>
      </c>
      <c r="M2559" s="9">
        <f>IF($A2559="","",VALUE($A2559&amp;"")*12+VALUE($B2559&amp;""))</f>
        <v/>
      </c>
      <c r="N2559" s="63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3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3">
        <f>IF($A2559="","",IF(COUNTIF(변동분석!$E$7:$E$506,O2559)&gt;0,"Y","N"))</f>
        <v/>
      </c>
      <c r="W2559" s="63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3">
        <f>IF($A2559="","",IFERROR(INDEX(계정매핑!$E$5:$E$504,MATCH($F2559&amp;"",계정매핑!$A$5:$A$504,0))&amp;"","공통비"))</f>
        <v/>
      </c>
      <c r="AF2559" s="63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46005</v>
      </c>
      <c r="E2560" s="91" t="inlineStr">
        <is>
          <t>KR</t>
        </is>
      </c>
      <c r="F2560" s="91" t="n">
        <v>62101000</v>
      </c>
      <c r="G2560" s="91" t="n">
        <v>1301</v>
      </c>
      <c r="H2560" s="92" t="n">
        <v>271000</v>
      </c>
      <c r="I2560" s="91" t="inlineStr">
        <is>
          <t>12월 국내출장 - M항공</t>
        </is>
      </c>
      <c r="J2560" s="91" t="inlineStr">
        <is>
          <t>V10001</t>
        </is>
      </c>
      <c r="K2560" s="91" t="inlineStr">
        <is>
          <t>M항공</t>
        </is>
      </c>
      <c r="M2560" s="9">
        <f>IF($A2560="","",VALUE($A2560&amp;"")*12+VALUE($B2560&amp;""))</f>
        <v/>
      </c>
      <c r="N2560" s="63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3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3">
        <f>IF($A2560="","",IF(COUNTIF(변동분석!$E$7:$E$506,O2560)&gt;0,"Y","N"))</f>
        <v/>
      </c>
      <c r="W2560" s="63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3">
        <f>IF($A2560="","",IFERROR(INDEX(계정매핑!$E$5:$E$504,MATCH($F2560&amp;"",계정매핑!$A$5:$A$504,0))&amp;"","공통비"))</f>
        <v/>
      </c>
      <c r="AF2560" s="63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46005</v>
      </c>
      <c r="E2561" s="91" t="inlineStr">
        <is>
          <t>KR</t>
        </is>
      </c>
      <c r="F2561" s="91" t="n">
        <v>62301000</v>
      </c>
      <c r="G2561" s="91" t="n">
        <v>1501</v>
      </c>
      <c r="H2561" s="92" t="n">
        <v>168000</v>
      </c>
      <c r="I2561" s="91" t="inlineStr">
        <is>
          <t>12월 소모품 구입 - Q오피스</t>
        </is>
      </c>
      <c r="J2561" s="91" t="inlineStr">
        <is>
          <t>V10003</t>
        </is>
      </c>
      <c r="K2561" s="91" t="inlineStr">
        <is>
          <t>Q오피스</t>
        </is>
      </c>
      <c r="M2561" s="9">
        <f>IF($A2561="","",VALUE($A2561&amp;"")*12+VALUE($B2561&amp;""))</f>
        <v/>
      </c>
      <c r="N2561" s="63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3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3">
        <f>IF($A2561="","",IF(COUNTIF(변동분석!$E$7:$E$506,O2561)&gt;0,"Y","N"))</f>
        <v/>
      </c>
      <c r="W2561" s="63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3">
        <f>IF($A2561="","",IFERROR(INDEX(계정매핑!$E$5:$E$504,MATCH($F2561&amp;"",계정매핑!$A$5:$A$504,0))&amp;"","공통비"))</f>
        <v/>
      </c>
      <c r="AF2561" s="63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46005</v>
      </c>
      <c r="E2562" s="91" t="inlineStr">
        <is>
          <t>KR</t>
        </is>
      </c>
      <c r="F2562" s="91" t="n">
        <v>62301000</v>
      </c>
      <c r="G2562" s="91" t="n">
        <v>1701</v>
      </c>
      <c r="H2562" s="92" t="n">
        <v>353000</v>
      </c>
      <c r="I2562" s="91" t="inlineStr">
        <is>
          <t>12월 소모품 구입 - Q오피스</t>
        </is>
      </c>
      <c r="J2562" s="91" t="inlineStr">
        <is>
          <t>V10003</t>
        </is>
      </c>
      <c r="K2562" s="91" t="inlineStr">
        <is>
          <t>Q오피스</t>
        </is>
      </c>
      <c r="M2562" s="9">
        <f>IF($A2562="","",VALUE($A2562&amp;"")*12+VALUE($B2562&amp;""))</f>
        <v/>
      </c>
      <c r="N2562" s="63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3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3">
        <f>IF($A2562="","",IF(COUNTIF(변동분석!$E$7:$E$506,O2562)&gt;0,"Y","N"))</f>
        <v/>
      </c>
      <c r="W2562" s="63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3">
        <f>IF($A2562="","",IFERROR(INDEX(계정매핑!$E$5:$E$504,MATCH($F2562&amp;"",계정매핑!$A$5:$A$504,0))&amp;"","공통비"))</f>
        <v/>
      </c>
      <c r="AF2562" s="63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46005</v>
      </c>
      <c r="E2563" s="91" t="inlineStr">
        <is>
          <t>KR</t>
        </is>
      </c>
      <c r="F2563" s="91" t="n">
        <v>62601000</v>
      </c>
      <c r="G2563" s="91" t="n">
        <v>1501</v>
      </c>
      <c r="H2563" s="92" t="n">
        <v>1644000</v>
      </c>
      <c r="I2563" s="91" t="inlineStr">
        <is>
          <t>12월 업무추진 - (법인카드)</t>
        </is>
      </c>
      <c r="J2563" s="91" t="inlineStr">
        <is>
          <t>V10009</t>
        </is>
      </c>
      <c r="K2563" s="91" t="inlineStr">
        <is>
          <t>(법인카드)</t>
        </is>
      </c>
      <c r="M2563" s="9">
        <f>IF($A2563="","",VALUE($A2563&amp;"")*12+VALUE($B2563&amp;""))</f>
        <v/>
      </c>
      <c r="N2563" s="63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3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3">
        <f>IF($A2563="","",IF(COUNTIF(변동분석!$E$7:$E$506,O2563)&gt;0,"Y","N"))</f>
        <v/>
      </c>
      <c r="W2563" s="63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3">
        <f>IF($A2563="","",IFERROR(INDEX(계정매핑!$E$5:$E$504,MATCH($F2563&amp;"",계정매핑!$A$5:$A$504,0))&amp;"","공통비"))</f>
        <v/>
      </c>
      <c r="AF2563" s="63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46005</v>
      </c>
      <c r="E2564" s="91" t="inlineStr">
        <is>
          <t>KR</t>
        </is>
      </c>
      <c r="F2564" s="91" t="n">
        <v>62901000</v>
      </c>
      <c r="G2564" s="91" t="n">
        <v>1801</v>
      </c>
      <c r="H2564" s="92" t="n">
        <v>9671000</v>
      </c>
      <c r="I2564" s="91" t="inlineStr">
        <is>
          <t>12월 자문 수수료 - K회계법인</t>
        </is>
      </c>
      <c r="J2564" s="91" t="inlineStr">
        <is>
          <t>V10010</t>
        </is>
      </c>
      <c r="K2564" s="91" t="inlineStr">
        <is>
          <t>K회계법인</t>
        </is>
      </c>
      <c r="M2564" s="9">
        <f>IF($A2564="","",VALUE($A2564&amp;"")*12+VALUE($B2564&amp;""))</f>
        <v/>
      </c>
      <c r="N2564" s="63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3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3">
        <f>IF($A2564="","",IF(COUNTIF(변동분석!$E$7:$E$506,O2564)&gt;0,"Y","N"))</f>
        <v/>
      </c>
      <c r="W2564" s="63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3">
        <f>IF($A2564="","",IFERROR(INDEX(계정매핑!$E$5:$E$504,MATCH($F2564&amp;"",계정매핑!$A$5:$A$504,0))&amp;"","공통비"))</f>
        <v/>
      </c>
      <c r="AF2564" s="63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46005</v>
      </c>
      <c r="E2565" s="91" t="inlineStr">
        <is>
          <t>KR</t>
        </is>
      </c>
      <c r="F2565" s="91" t="n">
        <v>62902000</v>
      </c>
      <c r="G2565" s="91" t="n">
        <v>1401</v>
      </c>
      <c r="H2565" s="92" t="n">
        <v>2301000</v>
      </c>
      <c r="I2565" s="91" t="inlineStr">
        <is>
          <t>12월 업무 위탁 수수료 - J콜센터</t>
        </is>
      </c>
      <c r="J2565" s="91" t="inlineStr">
        <is>
          <t>V10015</t>
        </is>
      </c>
      <c r="K2565" s="91" t="inlineStr">
        <is>
          <t>J콜센터</t>
        </is>
      </c>
      <c r="M2565" s="9">
        <f>IF($A2565="","",VALUE($A2565&amp;"")*12+VALUE($B2565&amp;""))</f>
        <v/>
      </c>
      <c r="N2565" s="63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3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3">
        <f>IF($A2565="","",IF(COUNTIF(변동분석!$E$7:$E$506,O2565)&gt;0,"Y","N"))</f>
        <v/>
      </c>
      <c r="W2565" s="63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3">
        <f>IF($A2565="","",IFERROR(INDEX(계정매핑!$E$5:$E$504,MATCH($F2565&amp;"",계정매핑!$A$5:$A$504,0))&amp;"","공통비"))</f>
        <v/>
      </c>
      <c r="AF2565" s="63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46005</v>
      </c>
      <c r="E2566" s="91" t="inlineStr">
        <is>
          <t>KR</t>
        </is>
      </c>
      <c r="F2566" s="91" t="n">
        <v>62902000</v>
      </c>
      <c r="G2566" s="91" t="n">
        <v>1801</v>
      </c>
      <c r="H2566" s="92" t="n">
        <v>1754000</v>
      </c>
      <c r="I2566" s="91" t="inlineStr">
        <is>
          <t>12월 콜 위탁 수수료(건별)</t>
        </is>
      </c>
      <c r="J2566" s="91" t="inlineStr">
        <is>
          <t>V10015</t>
        </is>
      </c>
      <c r="K2566" s="91" t="inlineStr">
        <is>
          <t>J콜센터</t>
        </is>
      </c>
      <c r="M2566" s="9">
        <f>IF($A2566="","",VALUE($A2566&amp;"")*12+VALUE($B2566&amp;""))</f>
        <v/>
      </c>
      <c r="N2566" s="63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3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3">
        <f>IF($A2566="","",IF(COUNTIF(변동분석!$E$7:$E$506,O2566)&gt;0,"Y","N"))</f>
        <v/>
      </c>
      <c r="W2566" s="63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3">
        <f>IF($A2566="","",IFERROR(INDEX(계정매핑!$E$5:$E$504,MATCH($F2566&amp;"",계정매핑!$A$5:$A$504,0))&amp;"","공통비"))</f>
        <v/>
      </c>
      <c r="AF2566" s="63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46006</v>
      </c>
      <c r="E2567" s="91" t="inlineStr">
        <is>
          <t>KR</t>
        </is>
      </c>
      <c r="F2567" s="91" t="n">
        <v>62101000</v>
      </c>
      <c r="G2567" s="91" t="n">
        <v>1101</v>
      </c>
      <c r="H2567" s="92" t="n">
        <v>420000</v>
      </c>
      <c r="I2567" s="91" t="inlineStr">
        <is>
          <t>12월 국내출장 - L여행사</t>
        </is>
      </c>
      <c r="J2567" s="91" t="inlineStr">
        <is>
          <t>V10017</t>
        </is>
      </c>
      <c r="K2567" s="91" t="inlineStr">
        <is>
          <t>L여행사</t>
        </is>
      </c>
      <c r="M2567" s="9">
        <f>IF($A2567="","",VALUE($A2567&amp;"")*12+VALUE($B2567&amp;""))</f>
        <v/>
      </c>
      <c r="N2567" s="63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3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3">
        <f>IF($A2567="","",IF(COUNTIF(변동분석!$E$7:$E$506,O2567)&gt;0,"Y","N"))</f>
        <v/>
      </c>
      <c r="W2567" s="63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3">
        <f>IF($A2567="","",IFERROR(INDEX(계정매핑!$E$5:$E$504,MATCH($F2567&amp;"",계정매핑!$A$5:$A$504,0))&amp;"","공통비"))</f>
        <v/>
      </c>
      <c r="AF2567" s="63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46006</v>
      </c>
      <c r="E2568" s="91" t="inlineStr">
        <is>
          <t>KR</t>
        </is>
      </c>
      <c r="F2568" s="91" t="n">
        <v>62201000</v>
      </c>
      <c r="G2568" s="91" t="n">
        <v>1502</v>
      </c>
      <c r="H2568" s="92" t="n">
        <v>253000</v>
      </c>
      <c r="I2568" s="91" t="inlineStr">
        <is>
          <t>12월 통신요금 - P통신</t>
        </is>
      </c>
      <c r="J2568" s="91" t="inlineStr">
        <is>
          <t>V10013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3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3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3">
        <f>IF($A2568="","",IF(COUNTIF(변동분석!$E$7:$E$506,O2568)&gt;0,"Y","N"))</f>
        <v/>
      </c>
      <c r="W2568" s="63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3">
        <f>IF($A2568="","",IFERROR(INDEX(계정매핑!$E$5:$E$504,MATCH($F2568&amp;"",계정매핑!$A$5:$A$504,0))&amp;"","공통비"))</f>
        <v/>
      </c>
      <c r="AF2568" s="63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46006</v>
      </c>
      <c r="E2569" s="91" t="inlineStr">
        <is>
          <t>KR</t>
        </is>
      </c>
      <c r="F2569" s="91" t="n">
        <v>62201000</v>
      </c>
      <c r="G2569" s="91" t="n">
        <v>1951</v>
      </c>
      <c r="H2569" s="92" t="n">
        <v>305000</v>
      </c>
      <c r="I2569" s="91" t="inlineStr">
        <is>
          <t>12월 통신요금 - P통신</t>
        </is>
      </c>
      <c r="J2569" s="91" t="inlineStr">
        <is>
          <t>V10013</t>
        </is>
      </c>
      <c r="K2569" s="91" t="inlineStr">
        <is>
          <t>P통신</t>
        </is>
      </c>
      <c r="M2569" s="9">
        <f>IF($A2569="","",VALUE($A2569&amp;"")*12+VALUE($B2569&amp;""))</f>
        <v/>
      </c>
      <c r="N2569" s="63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3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3">
        <f>IF($A2569="","",IF(COUNTIF(변동분석!$E$7:$E$506,O2569)&gt;0,"Y","N"))</f>
        <v/>
      </c>
      <c r="W2569" s="63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3">
        <f>IF($A2569="","",IFERROR(INDEX(계정매핑!$E$5:$E$504,MATCH($F2569&amp;"",계정매핑!$A$5:$A$504,0))&amp;"","공통비"))</f>
        <v/>
      </c>
      <c r="AF2569" s="63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46006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402000</v>
      </c>
      <c r="I2570" s="91" t="inlineStr">
        <is>
          <t>12월 소모품 구입 - Q오피스</t>
        </is>
      </c>
      <c r="J2570" s="91" t="inlineStr">
        <is>
          <t>V10003</t>
        </is>
      </c>
      <c r="K2570" s="91" t="inlineStr">
        <is>
          <t>Q오피스</t>
        </is>
      </c>
      <c r="M2570" s="9">
        <f>IF($A2570="","",VALUE($A2570&amp;"")*12+VALUE($B2570&amp;""))</f>
        <v/>
      </c>
      <c r="N2570" s="63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3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3">
        <f>IF($A2570="","",IF(COUNTIF(변동분석!$E$7:$E$506,O2570)&gt;0,"Y","N"))</f>
        <v/>
      </c>
      <c r="W2570" s="63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3">
        <f>IF($A2570="","",IFERROR(INDEX(계정매핑!$E$5:$E$504,MATCH($F2570&amp;"",계정매핑!$A$5:$A$504,0))&amp;"","공통비"))</f>
        <v/>
      </c>
      <c r="AF2570" s="63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46006</v>
      </c>
      <c r="E2571" s="91" t="inlineStr">
        <is>
          <t>KR</t>
        </is>
      </c>
      <c r="F2571" s="91" t="n">
        <v>62301000</v>
      </c>
      <c r="G2571" s="91" t="n">
        <v>1701</v>
      </c>
      <c r="H2571" s="92" t="n">
        <v>256000</v>
      </c>
      <c r="I2571" s="91" t="inlineStr">
        <is>
          <t>12월 소모품 구입 - Q오피스</t>
        </is>
      </c>
      <c r="J2571" s="91" t="inlineStr">
        <is>
          <t>V10003</t>
        </is>
      </c>
      <c r="K2571" s="91" t="inlineStr">
        <is>
          <t>Q오피스</t>
        </is>
      </c>
      <c r="M2571" s="9">
        <f>IF($A2571="","",VALUE($A2571&amp;"")*12+VALUE($B2571&amp;""))</f>
        <v/>
      </c>
      <c r="N2571" s="63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3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3">
        <f>IF($A2571="","",IF(COUNTIF(변동분석!$E$7:$E$506,O2571)&gt;0,"Y","N"))</f>
        <v/>
      </c>
      <c r="W2571" s="63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3">
        <f>IF($A2571="","",IFERROR(INDEX(계정매핑!$E$5:$E$504,MATCH($F2571&amp;"",계정매핑!$A$5:$A$504,0))&amp;"","공통비"))</f>
        <v/>
      </c>
      <c r="AF2571" s="63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46006</v>
      </c>
      <c r="E2572" s="91" t="inlineStr">
        <is>
          <t>KR</t>
        </is>
      </c>
      <c r="F2572" s="91" t="n">
        <v>62901000</v>
      </c>
      <c r="G2572" s="91" t="n">
        <v>1951</v>
      </c>
      <c r="H2572" s="92" t="n">
        <v>3649000</v>
      </c>
      <c r="I2572" s="91" t="inlineStr">
        <is>
          <t>12월 자문 수수료 - K회계법인</t>
        </is>
      </c>
      <c r="J2572" s="91" t="inlineStr">
        <is>
          <t>V10010</t>
        </is>
      </c>
      <c r="K2572" s="91" t="inlineStr">
        <is>
          <t>K회계법인</t>
        </is>
      </c>
      <c r="M2572" s="9">
        <f>IF($A2572="","",VALUE($A2572&amp;"")*12+VALUE($B2572&amp;""))</f>
        <v/>
      </c>
      <c r="N2572" s="63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3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3">
        <f>IF($A2572="","",IF(COUNTIF(변동분석!$E$7:$E$506,O2572)&gt;0,"Y","N"))</f>
        <v/>
      </c>
      <c r="W2572" s="63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3">
        <f>IF($A2572="","",IFERROR(INDEX(계정매핑!$E$5:$E$504,MATCH($F2572&amp;"",계정매핑!$A$5:$A$504,0))&amp;"","공통비"))</f>
        <v/>
      </c>
      <c r="AF2572" s="63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46007</v>
      </c>
      <c r="E2573" s="91" t="inlineStr">
        <is>
          <t>KR</t>
        </is>
      </c>
      <c r="F2573" s="91" t="n">
        <v>62101000</v>
      </c>
      <c r="G2573" s="91" t="n">
        <v>1301</v>
      </c>
      <c r="H2573" s="92" t="n">
        <v>395000</v>
      </c>
      <c r="I2573" s="91" t="inlineStr">
        <is>
          <t>12월 국내출장 - L여행사</t>
        </is>
      </c>
      <c r="J2573" s="91" t="inlineStr">
        <is>
          <t>V10017</t>
        </is>
      </c>
      <c r="K2573" s="91" t="inlineStr">
        <is>
          <t>L여행사</t>
        </is>
      </c>
      <c r="M2573" s="9">
        <f>IF($A2573="","",VALUE($A2573&amp;"")*12+VALUE($B2573&amp;""))</f>
        <v/>
      </c>
      <c r="N2573" s="63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3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3">
        <f>IF($A2573="","",IF(COUNTIF(변동분석!$E$7:$E$506,O2573)&gt;0,"Y","N"))</f>
        <v/>
      </c>
      <c r="W2573" s="63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3">
        <f>IF($A2573="","",IFERROR(INDEX(계정매핑!$E$5:$E$504,MATCH($F2573&amp;"",계정매핑!$A$5:$A$504,0))&amp;"","공통비"))</f>
        <v/>
      </c>
      <c r="AF2573" s="63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46007</v>
      </c>
      <c r="E2574" s="91" t="inlineStr">
        <is>
          <t>KR</t>
        </is>
      </c>
      <c r="F2574" s="91" t="n">
        <v>62101000</v>
      </c>
      <c r="G2574" s="91" t="n">
        <v>1601</v>
      </c>
      <c r="H2574" s="92" t="n">
        <v>790000</v>
      </c>
      <c r="I2574" s="91" t="inlineStr">
        <is>
          <t>12월 국내출장 - (법인카드)</t>
        </is>
      </c>
      <c r="J2574" s="91" t="inlineStr">
        <is>
          <t>V10009</t>
        </is>
      </c>
      <c r="K2574" s="91" t="inlineStr">
        <is>
          <t>(법인카드)</t>
        </is>
      </c>
      <c r="M2574" s="9">
        <f>IF($A2574="","",VALUE($A2574&amp;"")*12+VALUE($B2574&amp;""))</f>
        <v/>
      </c>
      <c r="N2574" s="63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3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3">
        <f>IF($A2574="","",IF(COUNTIF(변동분석!$E$7:$E$506,O2574)&gt;0,"Y","N"))</f>
        <v/>
      </c>
      <c r="W2574" s="63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3">
        <f>IF($A2574="","",IFERROR(INDEX(계정매핑!$E$5:$E$504,MATCH($F2574&amp;"",계정매핑!$A$5:$A$504,0))&amp;"","공통비"))</f>
        <v/>
      </c>
      <c r="AF2574" s="63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46007</v>
      </c>
      <c r="E2575" s="91" t="inlineStr">
        <is>
          <t>KR</t>
        </is>
      </c>
      <c r="F2575" s="91" t="n">
        <v>62102000</v>
      </c>
      <c r="G2575" s="91" t="n">
        <v>1801</v>
      </c>
      <c r="H2575" s="92" t="n">
        <v>35000</v>
      </c>
      <c r="I2575" s="91" t="inlineStr">
        <is>
          <t>12월 해외출장 - M항공</t>
        </is>
      </c>
      <c r="J2575" s="91" t="inlineStr">
        <is>
          <t>V10001</t>
        </is>
      </c>
      <c r="K2575" s="91" t="inlineStr">
        <is>
          <t>M항공</t>
        </is>
      </c>
      <c r="M2575" s="9">
        <f>IF($A2575="","",VALUE($A2575&amp;"")*12+VALUE($B2575&amp;""))</f>
        <v/>
      </c>
      <c r="N2575" s="63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3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3">
        <f>IF($A2575="","",IF(COUNTIF(변동분석!$E$7:$E$506,O2575)&gt;0,"Y","N"))</f>
        <v/>
      </c>
      <c r="W2575" s="63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3">
        <f>IF($A2575="","",IFERROR(INDEX(계정매핑!$E$5:$E$504,MATCH($F2575&amp;"",계정매핑!$A$5:$A$504,0))&amp;"","공통비"))</f>
        <v/>
      </c>
      <c r="AF2575" s="63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46007</v>
      </c>
      <c r="E2576" s="91" t="inlineStr">
        <is>
          <t>KR</t>
        </is>
      </c>
      <c r="F2576" s="91" t="n">
        <v>62201000</v>
      </c>
      <c r="G2576" s="91" t="n">
        <v>1951</v>
      </c>
      <c r="H2576" s="92" t="n">
        <v>559000</v>
      </c>
      <c r="I2576" s="91" t="inlineStr">
        <is>
          <t>12월 통신요금 - O텔레콤</t>
        </is>
      </c>
      <c r="J2576" s="91" t="inlineStr">
        <is>
          <t>V10002</t>
        </is>
      </c>
      <c r="K2576" s="91" t="inlineStr">
        <is>
          <t>O텔레콤</t>
        </is>
      </c>
      <c r="M2576" s="9">
        <f>IF($A2576="","",VALUE($A2576&amp;"")*12+VALUE($B2576&amp;""))</f>
        <v/>
      </c>
      <c r="N2576" s="63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3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3">
        <f>IF($A2576="","",IF(COUNTIF(변동분석!$E$7:$E$506,O2576)&gt;0,"Y","N"))</f>
        <v/>
      </c>
      <c r="W2576" s="63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3">
        <f>IF($A2576="","",IFERROR(INDEX(계정매핑!$E$5:$E$504,MATCH($F2576&amp;"",계정매핑!$A$5:$A$504,0))&amp;"","공통비"))</f>
        <v/>
      </c>
      <c r="AF2576" s="63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46007</v>
      </c>
      <c r="E2577" s="91" t="inlineStr">
        <is>
          <t>KR</t>
        </is>
      </c>
      <c r="F2577" s="91" t="n">
        <v>62501000</v>
      </c>
      <c r="G2577" s="91" t="n">
        <v>1201</v>
      </c>
      <c r="H2577" s="92" t="n">
        <v>90000</v>
      </c>
      <c r="I2577" s="91" t="inlineStr">
        <is>
          <t>12월 회의 다과 - (법인카드)</t>
        </is>
      </c>
      <c r="J2577" s="91" t="inlineStr">
        <is>
          <t>V10009</t>
        </is>
      </c>
      <c r="K2577" s="91" t="inlineStr">
        <is>
          <t>(법인카드)</t>
        </is>
      </c>
      <c r="M2577" s="9">
        <f>IF($A2577="","",VALUE($A2577&amp;"")*12+VALUE($B2577&amp;""))</f>
        <v/>
      </c>
      <c r="N2577" s="63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3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3">
        <f>IF($A2577="","",IF(COUNTIF(변동분석!$E$7:$E$506,O2577)&gt;0,"Y","N"))</f>
        <v/>
      </c>
      <c r="W2577" s="63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3">
        <f>IF($A2577="","",IFERROR(INDEX(계정매핑!$E$5:$E$504,MATCH($F2577&amp;"",계정매핑!$A$5:$A$504,0))&amp;"","공통비"))</f>
        <v/>
      </c>
      <c r="AF2577" s="63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46007</v>
      </c>
      <c r="E2578" s="91" t="inlineStr">
        <is>
          <t>KR</t>
        </is>
      </c>
      <c r="F2578" s="91" t="n">
        <v>62601000</v>
      </c>
      <c r="G2578" s="91" t="n">
        <v>1301</v>
      </c>
      <c r="H2578" s="92" t="n">
        <v>1848000</v>
      </c>
      <c r="I2578" s="91" t="inlineStr">
        <is>
          <t>12월 업무추진 - (법인카드)</t>
        </is>
      </c>
      <c r="J2578" s="91" t="inlineStr">
        <is>
          <t>V10009</t>
        </is>
      </c>
      <c r="K2578" s="91" t="inlineStr">
        <is>
          <t>(법인카드)</t>
        </is>
      </c>
      <c r="M2578" s="9">
        <f>IF($A2578="","",VALUE($A2578&amp;"")*12+VALUE($B2578&amp;""))</f>
        <v/>
      </c>
      <c r="N2578" s="63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3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3">
        <f>IF($A2578="","",IF(COUNTIF(변동분석!$E$7:$E$506,O2578)&gt;0,"Y","N"))</f>
        <v/>
      </c>
      <c r="W2578" s="63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3">
        <f>IF($A2578="","",IFERROR(INDEX(계정매핑!$E$5:$E$504,MATCH($F2578&amp;"",계정매핑!$A$5:$A$504,0))&amp;"","공통비"))</f>
        <v/>
      </c>
      <c r="AF2578" s="63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46007</v>
      </c>
      <c r="E2579" s="91" t="inlineStr">
        <is>
          <t>KR</t>
        </is>
      </c>
      <c r="F2579" s="91" t="n">
        <v>62902000</v>
      </c>
      <c r="G2579" s="91" t="n">
        <v>1801</v>
      </c>
      <c r="H2579" s="92" t="n">
        <v>1817000</v>
      </c>
      <c r="I2579" s="91" t="inlineStr">
        <is>
          <t>12월 콜 위탁 수수료(건별)</t>
        </is>
      </c>
      <c r="J2579" s="91" t="inlineStr">
        <is>
          <t>V10015</t>
        </is>
      </c>
      <c r="K2579" s="91" t="inlineStr">
        <is>
          <t>J콜센터</t>
        </is>
      </c>
      <c r="M2579" s="9">
        <f>IF($A2579="","",VALUE($A2579&amp;"")*12+VALUE($B2579&amp;""))</f>
        <v/>
      </c>
      <c r="N2579" s="63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3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3">
        <f>IF($A2579="","",IF(COUNTIF(변동분석!$E$7:$E$506,O2579)&gt;0,"Y","N"))</f>
        <v/>
      </c>
      <c r="W2579" s="63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3">
        <f>IF($A2579="","",IFERROR(INDEX(계정매핑!$E$5:$E$504,MATCH($F2579&amp;"",계정매핑!$A$5:$A$504,0))&amp;"","공통비"))</f>
        <v/>
      </c>
      <c r="AF2579" s="63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46007</v>
      </c>
      <c r="E2580" s="91" t="inlineStr">
        <is>
          <t>KR</t>
        </is>
      </c>
      <c r="F2580" s="91" t="n">
        <v>63201000</v>
      </c>
      <c r="G2580" s="91" t="n">
        <v>1601</v>
      </c>
      <c r="H2580" s="92" t="n">
        <v>1850000</v>
      </c>
      <c r="I2580" s="91" t="inlineStr">
        <is>
          <t>12월 차량 유지 - H에너지</t>
        </is>
      </c>
      <c r="J2580" s="91" t="inlineStr">
        <is>
          <t>V10029</t>
        </is>
      </c>
      <c r="K2580" s="91" t="inlineStr">
        <is>
          <t>H에너지</t>
        </is>
      </c>
      <c r="M2580" s="9">
        <f>IF($A2580="","",VALUE($A2580&amp;"")*12+VALUE($B2580&amp;""))</f>
        <v/>
      </c>
      <c r="N2580" s="63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3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3">
        <f>IF($A2580="","",IF(COUNTIF(변동분석!$E$7:$E$506,O2580)&gt;0,"Y","N"))</f>
        <v/>
      </c>
      <c r="W2580" s="63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3">
        <f>IF($A2580="","",IFERROR(INDEX(계정매핑!$E$5:$E$504,MATCH($F2580&amp;"",계정매핑!$A$5:$A$504,0))&amp;"","공통비"))</f>
        <v/>
      </c>
      <c r="AF2580" s="63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46007</v>
      </c>
      <c r="E2581" s="91" t="inlineStr">
        <is>
          <t>KR</t>
        </is>
      </c>
      <c r="F2581" s="91" t="n">
        <v>63502000</v>
      </c>
      <c r="G2581" s="91" t="n">
        <v>1901</v>
      </c>
      <c r="H2581" s="92" t="n">
        <v>179036000</v>
      </c>
      <c r="I2581" s="91" t="inlineStr">
        <is>
          <t>12월 유지수수료 - (전속설계사)</t>
        </is>
      </c>
      <c r="J2581" s="91" t="inlineStr">
        <is>
          <t>V10020</t>
        </is>
      </c>
      <c r="K2581" s="91" t="inlineStr">
        <is>
          <t>(전속설계사)</t>
        </is>
      </c>
      <c r="M2581" s="9">
        <f>IF($A2581="","",VALUE($A2581&amp;"")*12+VALUE($B2581&amp;""))</f>
        <v/>
      </c>
      <c r="N2581" s="63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3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3">
        <f>IF($A2581="","",IF(COUNTIF(변동분석!$E$7:$E$506,O2581)&gt;0,"Y","N"))</f>
        <v/>
      </c>
      <c r="W2581" s="63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3">
        <f>IF($A2581="","",IFERROR(INDEX(계정매핑!$E$5:$E$504,MATCH($F2581&amp;"",계정매핑!$A$5:$A$504,0))&amp;"","공통비"))</f>
        <v/>
      </c>
      <c r="AF2581" s="63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46008</v>
      </c>
      <c r="E2582" s="91" t="inlineStr">
        <is>
          <t>KR</t>
        </is>
      </c>
      <c r="F2582" s="91" t="n">
        <v>62201000</v>
      </c>
      <c r="G2582" s="91" t="n">
        <v>1201</v>
      </c>
      <c r="H2582" s="92" t="n">
        <v>207000</v>
      </c>
      <c r="I2582" s="91" t="inlineStr">
        <is>
          <t>12월 통신요금 - P통신</t>
        </is>
      </c>
      <c r="J2582" s="91" t="inlineStr">
        <is>
          <t>V10013</t>
        </is>
      </c>
      <c r="K2582" s="91" t="inlineStr">
        <is>
          <t>P통신</t>
        </is>
      </c>
      <c r="M2582" s="9">
        <f>IF($A2582="","",VALUE($A2582&amp;"")*12+VALUE($B2582&amp;""))</f>
        <v/>
      </c>
      <c r="N2582" s="63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3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3">
        <f>IF($A2582="","",IF(COUNTIF(변동분석!$E$7:$E$506,O2582)&gt;0,"Y","N"))</f>
        <v/>
      </c>
      <c r="W2582" s="63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3">
        <f>IF($A2582="","",IFERROR(INDEX(계정매핑!$E$5:$E$504,MATCH($F2582&amp;"",계정매핑!$A$5:$A$504,0))&amp;"","공통비"))</f>
        <v/>
      </c>
      <c r="AF2582" s="63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46008</v>
      </c>
      <c r="E2583" s="91" t="inlineStr">
        <is>
          <t>KR</t>
        </is>
      </c>
      <c r="F2583" s="91" t="n">
        <v>62401000</v>
      </c>
      <c r="G2583" s="91" t="n">
        <v>1401</v>
      </c>
      <c r="H2583" s="92" t="n">
        <v>240000</v>
      </c>
      <c r="I2583" s="91" t="inlineStr">
        <is>
          <t>12월 인쇄물 제작 - S출판</t>
        </is>
      </c>
      <c r="J2583" s="91" t="inlineStr">
        <is>
          <t>V10014</t>
        </is>
      </c>
      <c r="K2583" s="91" t="inlineStr">
        <is>
          <t>S출판</t>
        </is>
      </c>
      <c r="M2583" s="9">
        <f>IF($A2583="","",VALUE($A2583&amp;"")*12+VALUE($B2583&amp;""))</f>
        <v/>
      </c>
      <c r="N2583" s="63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3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3">
        <f>IF($A2583="","",IF(COUNTIF(변동분석!$E$7:$E$506,O2583)&gt;0,"Y","N"))</f>
        <v/>
      </c>
      <c r="W2583" s="63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3">
        <f>IF($A2583="","",IFERROR(INDEX(계정매핑!$E$5:$E$504,MATCH($F2583&amp;"",계정매핑!$A$5:$A$504,0))&amp;"","공통비"))</f>
        <v/>
      </c>
      <c r="AF2583" s="63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46008</v>
      </c>
      <c r="E2584" s="91" t="inlineStr">
        <is>
          <t>KR</t>
        </is>
      </c>
      <c r="F2584" s="91" t="n">
        <v>62501000</v>
      </c>
      <c r="G2584" s="91" t="n">
        <v>1801</v>
      </c>
      <c r="H2584" s="92" t="n">
        <v>160000</v>
      </c>
      <c r="I2584" s="91" t="inlineStr">
        <is>
          <t>12월 회의 다과 - T케이터링</t>
        </is>
      </c>
      <c r="J2584" s="91" t="inlineStr">
        <is>
          <t>V10005</t>
        </is>
      </c>
      <c r="K2584" s="91" t="inlineStr">
        <is>
          <t>T케이터링</t>
        </is>
      </c>
      <c r="M2584" s="9">
        <f>IF($A2584="","",VALUE($A2584&amp;"")*12+VALUE($B2584&amp;""))</f>
        <v/>
      </c>
      <c r="N2584" s="63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3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3">
        <f>IF($A2584="","",IF(COUNTIF(변동분석!$E$7:$E$506,O2584)&gt;0,"Y","N"))</f>
        <v/>
      </c>
      <c r="W2584" s="63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3">
        <f>IF($A2584="","",IFERROR(INDEX(계정매핑!$E$5:$E$504,MATCH($F2584&amp;"",계정매핑!$A$5:$A$504,0))&amp;"","공통비"))</f>
        <v/>
      </c>
      <c r="AF2584" s="63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46008</v>
      </c>
      <c r="E2585" s="91" t="inlineStr">
        <is>
          <t>KR</t>
        </is>
      </c>
      <c r="F2585" s="91" t="n">
        <v>62901000</v>
      </c>
      <c r="G2585" s="91" t="n">
        <v>1401</v>
      </c>
      <c r="H2585" s="92" t="n">
        <v>7519000</v>
      </c>
      <c r="I2585" s="91" t="inlineStr">
        <is>
          <t>12월 자문 수수료 - K회계법인</t>
        </is>
      </c>
      <c r="J2585" s="91" t="inlineStr">
        <is>
          <t>V10010</t>
        </is>
      </c>
      <c r="K2585" s="91" t="inlineStr">
        <is>
          <t>K회계법인</t>
        </is>
      </c>
      <c r="M2585" s="9">
        <f>IF($A2585="","",VALUE($A2585&amp;"")*12+VALUE($B2585&amp;""))</f>
        <v/>
      </c>
      <c r="N2585" s="63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3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3">
        <f>IF($A2585="","",IF(COUNTIF(변동분석!$E$7:$E$506,O2585)&gt;0,"Y","N"))</f>
        <v/>
      </c>
      <c r="W2585" s="63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3">
        <f>IF($A2585="","",IFERROR(INDEX(계정매핑!$E$5:$E$504,MATCH($F2585&amp;"",계정매핑!$A$5:$A$504,0))&amp;"","공통비"))</f>
        <v/>
      </c>
      <c r="AF2585" s="63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46008</v>
      </c>
      <c r="E2586" s="91" t="inlineStr">
        <is>
          <t>KR</t>
        </is>
      </c>
      <c r="F2586" s="91" t="n">
        <v>62902000</v>
      </c>
      <c r="G2586" s="91" t="n">
        <v>1101</v>
      </c>
      <c r="H2586" s="92" t="n">
        <v>1598000</v>
      </c>
      <c r="I2586" s="91" t="inlineStr">
        <is>
          <t>12월 업무 위탁 수수료 - X서비스</t>
        </is>
      </c>
      <c r="J2586" s="91" t="inlineStr">
        <is>
          <t>V10019</t>
        </is>
      </c>
      <c r="K2586" s="91" t="inlineStr">
        <is>
          <t>X서비스</t>
        </is>
      </c>
      <c r="M2586" s="9">
        <f>IF($A2586="","",VALUE($A2586&amp;"")*12+VALUE($B2586&amp;""))</f>
        <v/>
      </c>
      <c r="N2586" s="63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3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3">
        <f>IF($A2586="","",IF(COUNTIF(변동분석!$E$7:$E$506,O2586)&gt;0,"Y","N"))</f>
        <v/>
      </c>
      <c r="W2586" s="63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3">
        <f>IF($A2586="","",IFERROR(INDEX(계정매핑!$E$5:$E$504,MATCH($F2586&amp;"",계정매핑!$A$5:$A$504,0))&amp;"","공통비"))</f>
        <v/>
      </c>
      <c r="AF2586" s="63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46008</v>
      </c>
      <c r="E2587" s="91" t="inlineStr">
        <is>
          <t>KR</t>
        </is>
      </c>
      <c r="F2587" s="91" t="n">
        <v>62902000</v>
      </c>
      <c r="G2587" s="91" t="n">
        <v>1801</v>
      </c>
      <c r="H2587" s="92" t="n">
        <v>1849000</v>
      </c>
      <c r="I2587" s="91" t="inlineStr">
        <is>
          <t>12월 콜 위탁 수수료(건별)</t>
        </is>
      </c>
      <c r="J2587" s="91" t="inlineStr">
        <is>
          <t>V10015</t>
        </is>
      </c>
      <c r="K2587" s="91" t="inlineStr">
        <is>
          <t>J콜센터</t>
        </is>
      </c>
      <c r="M2587" s="9">
        <f>IF($A2587="","",VALUE($A2587&amp;"")*12+VALUE($B2587&amp;""))</f>
        <v/>
      </c>
      <c r="N2587" s="63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3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3">
        <f>IF($A2587="","",IF(COUNTIF(변동분석!$E$7:$E$506,O2587)&gt;0,"Y","N"))</f>
        <v/>
      </c>
      <c r="W2587" s="63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3">
        <f>IF($A2587="","",IFERROR(INDEX(계정매핑!$E$5:$E$504,MATCH($F2587&amp;"",계정매핑!$A$5:$A$504,0))&amp;"","공통비"))</f>
        <v/>
      </c>
      <c r="AF2587" s="63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46008</v>
      </c>
      <c r="E2588" s="91" t="inlineStr">
        <is>
          <t>KR</t>
        </is>
      </c>
      <c r="F2588" s="91" t="n">
        <v>63501000</v>
      </c>
      <c r="G2588" s="91" t="n">
        <v>1901</v>
      </c>
      <c r="H2588" s="92" t="n">
        <v>438052000</v>
      </c>
      <c r="I2588" s="91" t="inlineStr">
        <is>
          <t>12월 모집수수료 - AA보험대리점</t>
        </is>
      </c>
      <c r="J2588" s="91" t="inlineStr">
        <is>
          <t>V10032</t>
        </is>
      </c>
      <c r="K2588" s="91" t="inlineStr">
        <is>
          <t>AA보험대리점</t>
        </is>
      </c>
      <c r="M2588" s="9">
        <f>IF($A2588="","",VALUE($A2588&amp;"")*12+VALUE($B2588&amp;""))</f>
        <v/>
      </c>
      <c r="N2588" s="63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3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3">
        <f>IF($A2588="","",IF(COUNTIF(변동분석!$E$7:$E$506,O2588)&gt;0,"Y","N"))</f>
        <v/>
      </c>
      <c r="W2588" s="63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3">
        <f>IF($A2588="","",IFERROR(INDEX(계정매핑!$E$5:$E$504,MATCH($F2588&amp;"",계정매핑!$A$5:$A$504,0))&amp;"","공통비"))</f>
        <v/>
      </c>
      <c r="AF2588" s="63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46009</v>
      </c>
      <c r="E2589" s="91" t="inlineStr">
        <is>
          <t>KR</t>
        </is>
      </c>
      <c r="F2589" s="91" t="n">
        <v>62201000</v>
      </c>
      <c r="G2589" s="91" t="n">
        <v>1401</v>
      </c>
      <c r="H2589" s="92" t="n">
        <v>233000</v>
      </c>
      <c r="I2589" s="91" t="inlineStr">
        <is>
          <t>12월 통신요금 - O텔레콤</t>
        </is>
      </c>
      <c r="J2589" s="91" t="inlineStr">
        <is>
          <t>V10002</t>
        </is>
      </c>
      <c r="K2589" s="91" t="inlineStr">
        <is>
          <t>O텔레콤</t>
        </is>
      </c>
      <c r="M2589" s="9">
        <f>IF($A2589="","",VALUE($A2589&amp;"")*12+VALUE($B2589&amp;""))</f>
        <v/>
      </c>
      <c r="N2589" s="63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3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3">
        <f>IF($A2589="","",IF(COUNTIF(변동분석!$E$7:$E$506,O2589)&gt;0,"Y","N"))</f>
        <v/>
      </c>
      <c r="W2589" s="63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3">
        <f>IF($A2589="","",IFERROR(INDEX(계정매핑!$E$5:$E$504,MATCH($F2589&amp;"",계정매핑!$A$5:$A$504,0))&amp;"","공통비"))</f>
        <v/>
      </c>
      <c r="AF2589" s="63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46009</v>
      </c>
      <c r="E2590" s="91" t="inlineStr">
        <is>
          <t>KR</t>
        </is>
      </c>
      <c r="F2590" s="91" t="n">
        <v>62201000</v>
      </c>
      <c r="G2590" s="91" t="n">
        <v>1401</v>
      </c>
      <c r="H2590" s="92" t="n">
        <v>163000</v>
      </c>
      <c r="I2590" s="91" t="inlineStr">
        <is>
          <t>12월 통신요금 - P통신</t>
        </is>
      </c>
      <c r="J2590" s="91" t="inlineStr">
        <is>
          <t>V10013</t>
        </is>
      </c>
      <c r="K2590" s="91" t="inlineStr">
        <is>
          <t>P통신</t>
        </is>
      </c>
      <c r="M2590" s="9">
        <f>IF($A2590="","",VALUE($A2590&amp;"")*12+VALUE($B2590&amp;""))</f>
        <v/>
      </c>
      <c r="N2590" s="63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3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3">
        <f>IF($A2590="","",IF(COUNTIF(변동분석!$E$7:$E$506,O2590)&gt;0,"Y","N"))</f>
        <v/>
      </c>
      <c r="W2590" s="63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3">
        <f>IF($A2590="","",IFERROR(INDEX(계정매핑!$E$5:$E$504,MATCH($F2590&amp;"",계정매핑!$A$5:$A$504,0))&amp;"","공통비"))</f>
        <v/>
      </c>
      <c r="AF2590" s="63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46009</v>
      </c>
      <c r="E2591" s="91" t="inlineStr">
        <is>
          <t>KR</t>
        </is>
      </c>
      <c r="F2591" s="91" t="n">
        <v>62301000</v>
      </c>
      <c r="G2591" s="91" t="n">
        <v>1201</v>
      </c>
      <c r="H2591" s="92" t="n">
        <v>340000</v>
      </c>
      <c r="I2591" s="91" t="inlineStr">
        <is>
          <t>12월 소모품 구입 - R문구</t>
        </is>
      </c>
      <c r="J2591" s="91" t="inlineStr">
        <is>
          <t>V10021</t>
        </is>
      </c>
      <c r="K2591" s="91" t="inlineStr">
        <is>
          <t>R문구</t>
        </is>
      </c>
      <c r="M2591" s="9">
        <f>IF($A2591="","",VALUE($A2591&amp;"")*12+VALUE($B2591&amp;""))</f>
        <v/>
      </c>
      <c r="N2591" s="63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3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3">
        <f>IF($A2591="","",IF(COUNTIF(변동분석!$E$7:$E$506,O2591)&gt;0,"Y","N"))</f>
        <v/>
      </c>
      <c r="W2591" s="63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3">
        <f>IF($A2591="","",IFERROR(INDEX(계정매핑!$E$5:$E$504,MATCH($F2591&amp;"",계정매핑!$A$5:$A$504,0))&amp;"","공통비"))</f>
        <v/>
      </c>
      <c r="AF2591" s="63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46009</v>
      </c>
      <c r="E2592" s="91" t="inlineStr">
        <is>
          <t>KR</t>
        </is>
      </c>
      <c r="F2592" s="91" t="n">
        <v>62301000</v>
      </c>
      <c r="G2592" s="91" t="n">
        <v>1401</v>
      </c>
      <c r="H2592" s="92" t="n">
        <v>87000</v>
      </c>
      <c r="I2592" s="91" t="inlineStr">
        <is>
          <t>12월 소모품 구입 - R문구</t>
        </is>
      </c>
      <c r="J2592" s="91" t="inlineStr">
        <is>
          <t>V10021</t>
        </is>
      </c>
      <c r="K2592" s="91" t="inlineStr">
        <is>
          <t>R문구</t>
        </is>
      </c>
      <c r="M2592" s="9">
        <f>IF($A2592="","",VALUE($A2592&amp;"")*12+VALUE($B2592&amp;""))</f>
        <v/>
      </c>
      <c r="N2592" s="63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3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3">
        <f>IF($A2592="","",IF(COUNTIF(변동분석!$E$7:$E$506,O2592)&gt;0,"Y","N"))</f>
        <v/>
      </c>
      <c r="W2592" s="63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3">
        <f>IF($A2592="","",IFERROR(INDEX(계정매핑!$E$5:$E$504,MATCH($F2592&amp;"",계정매핑!$A$5:$A$504,0))&amp;"","공통비"))</f>
        <v/>
      </c>
      <c r="AF2592" s="63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46009</v>
      </c>
      <c r="E2593" s="91" t="inlineStr">
        <is>
          <t>KR</t>
        </is>
      </c>
      <c r="F2593" s="91" t="n">
        <v>62301000</v>
      </c>
      <c r="G2593" s="91" t="n">
        <v>1801</v>
      </c>
      <c r="H2593" s="92" t="n">
        <v>707000</v>
      </c>
      <c r="I2593" s="91" t="inlineStr">
        <is>
          <t>12월 소모품 구입 - Q오피스</t>
        </is>
      </c>
      <c r="J2593" s="91" t="inlineStr">
        <is>
          <t>V10003</t>
        </is>
      </c>
      <c r="K2593" s="91" t="inlineStr">
        <is>
          <t>Q오피스</t>
        </is>
      </c>
      <c r="M2593" s="9">
        <f>IF($A2593="","",VALUE($A2593&amp;"")*12+VALUE($B2593&amp;""))</f>
        <v/>
      </c>
      <c r="N2593" s="63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3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3">
        <f>IF($A2593="","",IF(COUNTIF(변동분석!$E$7:$E$506,O2593)&gt;0,"Y","N"))</f>
        <v/>
      </c>
      <c r="W2593" s="63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3">
        <f>IF($A2593="","",IFERROR(INDEX(계정매핑!$E$5:$E$504,MATCH($F2593&amp;"",계정매핑!$A$5:$A$504,0))&amp;"","공통비"))</f>
        <v/>
      </c>
      <c r="AF2593" s="63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46009</v>
      </c>
      <c r="E2594" s="91" t="inlineStr">
        <is>
          <t>KR</t>
        </is>
      </c>
      <c r="F2594" s="91" t="n">
        <v>62501000</v>
      </c>
      <c r="G2594" s="91" t="n">
        <v>1101</v>
      </c>
      <c r="H2594" s="92" t="n">
        <v>312000</v>
      </c>
      <c r="I2594" s="91" t="inlineStr">
        <is>
          <t>12월 회의 다과 - (법인카드)</t>
        </is>
      </c>
      <c r="J2594" s="91" t="inlineStr">
        <is>
          <t>V10009</t>
        </is>
      </c>
      <c r="K2594" s="91" t="inlineStr">
        <is>
          <t>(법인카드)</t>
        </is>
      </c>
      <c r="M2594" s="9">
        <f>IF($A2594="","",VALUE($A2594&amp;"")*12+VALUE($B2594&amp;""))</f>
        <v/>
      </c>
      <c r="N2594" s="63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3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3">
        <f>IF($A2594="","",IF(COUNTIF(변동분석!$E$7:$E$506,O2594)&gt;0,"Y","N"))</f>
        <v/>
      </c>
      <c r="W2594" s="63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3">
        <f>IF($A2594="","",IFERROR(INDEX(계정매핑!$E$5:$E$504,MATCH($F2594&amp;"",계정매핑!$A$5:$A$504,0))&amp;"","공통비"))</f>
        <v/>
      </c>
      <c r="AF2594" s="63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46009</v>
      </c>
      <c r="E2595" s="91" t="inlineStr">
        <is>
          <t>KR</t>
        </is>
      </c>
      <c r="F2595" s="91" t="n">
        <v>62501000</v>
      </c>
      <c r="G2595" s="91" t="n">
        <v>1501</v>
      </c>
      <c r="H2595" s="92" t="n">
        <v>180000</v>
      </c>
      <c r="I2595" s="91" t="inlineStr">
        <is>
          <t>12월 회의 다과 - T케이터링</t>
        </is>
      </c>
      <c r="J2595" s="91" t="inlineStr">
        <is>
          <t>V10005</t>
        </is>
      </c>
      <c r="K2595" s="91" t="inlineStr">
        <is>
          <t>T케이터링</t>
        </is>
      </c>
      <c r="M2595" s="9">
        <f>IF($A2595="","",VALUE($A2595&amp;"")*12+VALUE($B2595&amp;""))</f>
        <v/>
      </c>
      <c r="N2595" s="63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3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3">
        <f>IF($A2595="","",IF(COUNTIF(변동분석!$E$7:$E$506,O2595)&gt;0,"Y","N"))</f>
        <v/>
      </c>
      <c r="W2595" s="63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3">
        <f>IF($A2595="","",IFERROR(INDEX(계정매핑!$E$5:$E$504,MATCH($F2595&amp;"",계정매핑!$A$5:$A$504,0))&amp;"","공통비"))</f>
        <v/>
      </c>
      <c r="AF2595" s="63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46009</v>
      </c>
      <c r="E2596" s="91" t="inlineStr">
        <is>
          <t>KR</t>
        </is>
      </c>
      <c r="F2596" s="91" t="n">
        <v>62501000</v>
      </c>
      <c r="G2596" s="91" t="n">
        <v>1601</v>
      </c>
      <c r="H2596" s="92" t="n">
        <v>388000</v>
      </c>
      <c r="I2596" s="91" t="inlineStr">
        <is>
          <t>12월 회의 다과 - T케이터링</t>
        </is>
      </c>
      <c r="J2596" s="91" t="inlineStr">
        <is>
          <t>V10005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3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3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3">
        <f>IF($A2596="","",IF(COUNTIF(변동분석!$E$7:$E$506,O2596)&gt;0,"Y","N"))</f>
        <v/>
      </c>
      <c r="W2596" s="63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3">
        <f>IF($A2596="","",IFERROR(INDEX(계정매핑!$E$5:$E$504,MATCH($F2596&amp;"",계정매핑!$A$5:$A$504,0))&amp;"","공통비"))</f>
        <v/>
      </c>
      <c r="AF2596" s="63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46009</v>
      </c>
      <c r="E2597" s="91" t="inlineStr">
        <is>
          <t>KR</t>
        </is>
      </c>
      <c r="F2597" s="91" t="n">
        <v>62701000</v>
      </c>
      <c r="G2597" s="91" t="n">
        <v>1501</v>
      </c>
      <c r="H2597" s="92" t="n">
        <v>50475000</v>
      </c>
      <c r="I2597" s="91" t="inlineStr">
        <is>
          <t>12월 광고 집행 - F애드</t>
        </is>
      </c>
      <c r="J2597" s="91" t="inlineStr">
        <is>
          <t>V10022</t>
        </is>
      </c>
      <c r="K2597" s="91" t="inlineStr">
        <is>
          <t>F애드</t>
        </is>
      </c>
      <c r="M2597" s="9">
        <f>IF($A2597="","",VALUE($A2597&amp;"")*12+VALUE($B2597&amp;""))</f>
        <v/>
      </c>
      <c r="N2597" s="63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3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3">
        <f>IF($A2597="","",IF(COUNTIF(변동분석!$E$7:$E$506,O2597)&gt;0,"Y","N"))</f>
        <v/>
      </c>
      <c r="W2597" s="63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3">
        <f>IF($A2597="","",IFERROR(INDEX(계정매핑!$E$5:$E$504,MATCH($F2597&amp;"",계정매핑!$A$5:$A$504,0))&amp;"","공통비"))</f>
        <v/>
      </c>
      <c r="AF2597" s="63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46009</v>
      </c>
      <c r="E2598" s="91" t="inlineStr">
        <is>
          <t>KR</t>
        </is>
      </c>
      <c r="F2598" s="91" t="n">
        <v>62901000</v>
      </c>
      <c r="G2598" s="91" t="n">
        <v>1201</v>
      </c>
      <c r="H2598" s="92" t="n">
        <v>5157000</v>
      </c>
      <c r="I2598" s="91" t="inlineStr">
        <is>
          <t>12월 자문 수수료 - W컨설팅</t>
        </is>
      </c>
      <c r="J2598" s="91" t="inlineStr">
        <is>
          <t>V10006</t>
        </is>
      </c>
      <c r="K2598" s="91" t="inlineStr">
        <is>
          <t>W컨설팅</t>
        </is>
      </c>
      <c r="M2598" s="9">
        <f>IF($A2598="","",VALUE($A2598&amp;"")*12+VALUE($B2598&amp;""))</f>
        <v/>
      </c>
      <c r="N2598" s="63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3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3">
        <f>IF($A2598="","",IF(COUNTIF(변동분석!$E$7:$E$506,O2598)&gt;0,"Y","N"))</f>
        <v/>
      </c>
      <c r="W2598" s="63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3">
        <f>IF($A2598="","",IFERROR(INDEX(계정매핑!$E$5:$E$504,MATCH($F2598&amp;"",계정매핑!$A$5:$A$504,0))&amp;"","공통비"))</f>
        <v/>
      </c>
      <c r="AF2598" s="63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46009</v>
      </c>
      <c r="E2599" s="91" t="inlineStr">
        <is>
          <t>KR</t>
        </is>
      </c>
      <c r="F2599" s="91" t="n">
        <v>63002000</v>
      </c>
      <c r="G2599" s="91" t="n">
        <v>1951</v>
      </c>
      <c r="H2599" s="92" t="n">
        <v>2995000</v>
      </c>
      <c r="I2599" s="91" t="inlineStr">
        <is>
          <t>12월 클라우드 사용료 - C클라우드</t>
        </is>
      </c>
      <c r="J2599" s="91" t="inlineStr">
        <is>
          <t>V10025</t>
        </is>
      </c>
      <c r="K2599" s="91" t="inlineStr">
        <is>
          <t>C클라우드</t>
        </is>
      </c>
      <c r="M2599" s="9">
        <f>IF($A2599="","",VALUE($A2599&amp;"")*12+VALUE($B2599&amp;""))</f>
        <v/>
      </c>
      <c r="N2599" s="63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3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3">
        <f>IF($A2599="","",IF(COUNTIF(변동분석!$E$7:$E$506,O2599)&gt;0,"Y","N"))</f>
        <v/>
      </c>
      <c r="W2599" s="63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3">
        <f>IF($A2599="","",IFERROR(INDEX(계정매핑!$E$5:$E$504,MATCH($F2599&amp;"",계정매핑!$A$5:$A$504,0))&amp;"","공통비"))</f>
        <v/>
      </c>
      <c r="AF2599" s="63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46009</v>
      </c>
      <c r="E2600" s="91" t="inlineStr">
        <is>
          <t>KR</t>
        </is>
      </c>
      <c r="F2600" s="91" t="n">
        <v>63502000</v>
      </c>
      <c r="G2600" s="91" t="n">
        <v>1901</v>
      </c>
      <c r="H2600" s="92" t="n">
        <v>123825000</v>
      </c>
      <c r="I2600" s="91" t="inlineStr">
        <is>
          <t>12월 유지수수료 - CC금융서비스</t>
        </is>
      </c>
      <c r="J2600" s="91" t="inlineStr">
        <is>
          <t>V10028</t>
        </is>
      </c>
      <c r="K2600" s="91" t="inlineStr">
        <is>
          <t>CC금융서비스</t>
        </is>
      </c>
      <c r="M2600" s="9">
        <f>IF($A2600="","",VALUE($A2600&amp;"")*12+VALUE($B2600&amp;""))</f>
        <v/>
      </c>
      <c r="N2600" s="63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3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3">
        <f>IF($A2600="","",IF(COUNTIF(변동분석!$E$7:$E$506,O2600)&gt;0,"Y","N"))</f>
        <v/>
      </c>
      <c r="W2600" s="63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3">
        <f>IF($A2600="","",IFERROR(INDEX(계정매핑!$E$5:$E$504,MATCH($F2600&amp;"",계정매핑!$A$5:$A$504,0))&amp;"","공통비"))</f>
        <v/>
      </c>
      <c r="AF2600" s="63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46010</v>
      </c>
      <c r="E2601" s="91" t="inlineStr">
        <is>
          <t>KR</t>
        </is>
      </c>
      <c r="F2601" s="91" t="n">
        <v>62101000</v>
      </c>
      <c r="G2601" s="91" t="n">
        <v>1401</v>
      </c>
      <c r="H2601" s="92" t="n">
        <v>413000</v>
      </c>
      <c r="I2601" s="91" t="inlineStr">
        <is>
          <t>12월 국내출장 - (법인카드)</t>
        </is>
      </c>
      <c r="J2601" s="91" t="inlineStr">
        <is>
          <t>V10009</t>
        </is>
      </c>
      <c r="K2601" s="91" t="inlineStr">
        <is>
          <t>(법인카드)</t>
        </is>
      </c>
      <c r="M2601" s="9">
        <f>IF($A2601="","",VALUE($A2601&amp;"")*12+VALUE($B2601&amp;""))</f>
        <v/>
      </c>
      <c r="N2601" s="63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3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3">
        <f>IF($A2601="","",IF(COUNTIF(변동분석!$E$7:$E$506,O2601)&gt;0,"Y","N"))</f>
        <v/>
      </c>
      <c r="W2601" s="63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3">
        <f>IF($A2601="","",IFERROR(INDEX(계정매핑!$E$5:$E$504,MATCH($F2601&amp;"",계정매핑!$A$5:$A$504,0))&amp;"","공통비"))</f>
        <v/>
      </c>
      <c r="AF2601" s="63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46010</v>
      </c>
      <c r="E2602" s="91" t="inlineStr">
        <is>
          <t>KR</t>
        </is>
      </c>
      <c r="F2602" s="91" t="n">
        <v>62101000</v>
      </c>
      <c r="G2602" s="91" t="n">
        <v>1701</v>
      </c>
      <c r="H2602" s="92" t="n">
        <v>255000</v>
      </c>
      <c r="I2602" s="91" t="inlineStr">
        <is>
          <t>12월 국내출장 - L여행사</t>
        </is>
      </c>
      <c r="J2602" s="91" t="inlineStr">
        <is>
          <t>V10017</t>
        </is>
      </c>
      <c r="K2602" s="91" t="inlineStr">
        <is>
          <t>L여행사</t>
        </is>
      </c>
      <c r="M2602" s="9">
        <f>IF($A2602="","",VALUE($A2602&amp;"")*12+VALUE($B2602&amp;""))</f>
        <v/>
      </c>
      <c r="N2602" s="63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3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3">
        <f>IF($A2602="","",IF(COUNTIF(변동분석!$E$7:$E$506,O2602)&gt;0,"Y","N"))</f>
        <v/>
      </c>
      <c r="W2602" s="63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3">
        <f>IF($A2602="","",IFERROR(INDEX(계정매핑!$E$5:$E$504,MATCH($F2602&amp;"",계정매핑!$A$5:$A$504,0))&amp;"","공통비"))</f>
        <v/>
      </c>
      <c r="AF2602" s="63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46010</v>
      </c>
      <c r="E2603" s="91" t="inlineStr">
        <is>
          <t>KR</t>
        </is>
      </c>
      <c r="F2603" s="91" t="n">
        <v>62101000</v>
      </c>
      <c r="G2603" s="91" t="n">
        <v>1701</v>
      </c>
      <c r="H2603" s="92" t="n">
        <v>132000</v>
      </c>
      <c r="I2603" s="91" t="inlineStr">
        <is>
          <t>12월 국내출장 - (법인카드)</t>
        </is>
      </c>
      <c r="J2603" s="91" t="inlineStr">
        <is>
          <t>V10009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3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3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3">
        <f>IF($A2603="","",IF(COUNTIF(변동분석!$E$7:$E$506,O2603)&gt;0,"Y","N"))</f>
        <v/>
      </c>
      <c r="W2603" s="63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3">
        <f>IF($A2603="","",IFERROR(INDEX(계정매핑!$E$5:$E$504,MATCH($F2603&amp;"",계정매핑!$A$5:$A$504,0))&amp;"","공통비"))</f>
        <v/>
      </c>
      <c r="AF2603" s="63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46010</v>
      </c>
      <c r="E2604" s="91" t="inlineStr">
        <is>
          <t>KR</t>
        </is>
      </c>
      <c r="F2604" s="91" t="n">
        <v>62102000</v>
      </c>
      <c r="G2604" s="91" t="n">
        <v>1602</v>
      </c>
      <c r="H2604" s="92" t="n">
        <v>241000</v>
      </c>
      <c r="I2604" s="91" t="inlineStr">
        <is>
          <t>12월 해외출장 - M항공</t>
        </is>
      </c>
      <c r="J2604" s="91" t="inlineStr">
        <is>
          <t>V10001</t>
        </is>
      </c>
      <c r="K2604" s="91" t="inlineStr">
        <is>
          <t>M항공</t>
        </is>
      </c>
      <c r="M2604" s="9">
        <f>IF($A2604="","",VALUE($A2604&amp;"")*12+VALUE($B2604&amp;""))</f>
        <v/>
      </c>
      <c r="N2604" s="63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3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3">
        <f>IF($A2604="","",IF(COUNTIF(변동분석!$E$7:$E$506,O2604)&gt;0,"Y","N"))</f>
        <v/>
      </c>
      <c r="W2604" s="63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3">
        <f>IF($A2604="","",IFERROR(INDEX(계정매핑!$E$5:$E$504,MATCH($F2604&amp;"",계정매핑!$A$5:$A$504,0))&amp;"","공통비"))</f>
        <v/>
      </c>
      <c r="AF2604" s="63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46010</v>
      </c>
      <c r="E2605" s="91" t="inlineStr">
        <is>
          <t>KR</t>
        </is>
      </c>
      <c r="F2605" s="91" t="n">
        <v>62102000</v>
      </c>
      <c r="G2605" s="91" t="n">
        <v>1801</v>
      </c>
      <c r="H2605" s="92" t="n">
        <v>46000</v>
      </c>
      <c r="I2605" s="91" t="inlineStr">
        <is>
          <t>12월 해외출장 - M항공</t>
        </is>
      </c>
      <c r="J2605" s="91" t="inlineStr">
        <is>
          <t>V10001</t>
        </is>
      </c>
      <c r="K2605" s="91" t="inlineStr">
        <is>
          <t>M항공</t>
        </is>
      </c>
      <c r="M2605" s="9">
        <f>IF($A2605="","",VALUE($A2605&amp;"")*12+VALUE($B2605&amp;""))</f>
        <v/>
      </c>
      <c r="N2605" s="63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3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3">
        <f>IF($A2605="","",IF(COUNTIF(변동분석!$E$7:$E$506,O2605)&gt;0,"Y","N"))</f>
        <v/>
      </c>
      <c r="W2605" s="63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3">
        <f>IF($A2605="","",IFERROR(INDEX(계정매핑!$E$5:$E$504,MATCH($F2605&amp;"",계정매핑!$A$5:$A$504,0))&amp;"","공통비"))</f>
        <v/>
      </c>
      <c r="AF2605" s="63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46010</v>
      </c>
      <c r="E2606" s="91" t="inlineStr">
        <is>
          <t>KR</t>
        </is>
      </c>
      <c r="F2606" s="91" t="n">
        <v>62102000</v>
      </c>
      <c r="G2606" s="91" t="n">
        <v>1951</v>
      </c>
      <c r="H2606" s="92" t="n">
        <v>59000</v>
      </c>
      <c r="I2606" s="91" t="inlineStr">
        <is>
          <t>12월 해외출장 - M항공</t>
        </is>
      </c>
      <c r="J2606" s="91" t="inlineStr">
        <is>
          <t>V10001</t>
        </is>
      </c>
      <c r="K2606" s="91" t="inlineStr">
        <is>
          <t>M항공</t>
        </is>
      </c>
      <c r="M2606" s="9">
        <f>IF($A2606="","",VALUE($A2606&amp;"")*12+VALUE($B2606&amp;""))</f>
        <v/>
      </c>
      <c r="N2606" s="63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3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3">
        <f>IF($A2606="","",IF(COUNTIF(변동분석!$E$7:$E$506,O2606)&gt;0,"Y","N"))</f>
        <v/>
      </c>
      <c r="W2606" s="63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3">
        <f>IF($A2606="","",IFERROR(INDEX(계정매핑!$E$5:$E$504,MATCH($F2606&amp;"",계정매핑!$A$5:$A$504,0))&amp;"","공통비"))</f>
        <v/>
      </c>
      <c r="AF2606" s="63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46010</v>
      </c>
      <c r="E2607" s="91" t="inlineStr">
        <is>
          <t>KR</t>
        </is>
      </c>
      <c r="F2607" s="91" t="n">
        <v>62601000</v>
      </c>
      <c r="G2607" s="91" t="n">
        <v>1602</v>
      </c>
      <c r="H2607" s="92" t="n">
        <v>1160000</v>
      </c>
      <c r="I2607" s="91" t="inlineStr">
        <is>
          <t>12월 업무추진 - (법인카드)</t>
        </is>
      </c>
      <c r="J2607" s="91" t="inlineStr">
        <is>
          <t>V10009</t>
        </is>
      </c>
      <c r="K2607" s="91" t="inlineStr">
        <is>
          <t>(법인카드)</t>
        </is>
      </c>
      <c r="M2607" s="9">
        <f>IF($A2607="","",VALUE($A2607&amp;"")*12+VALUE($B2607&amp;""))</f>
        <v/>
      </c>
      <c r="N2607" s="63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3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3">
        <f>IF($A2607="","",IF(COUNTIF(변동분석!$E$7:$E$506,O2607)&gt;0,"Y","N"))</f>
        <v/>
      </c>
      <c r="W2607" s="63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3">
        <f>IF($A2607="","",IFERROR(INDEX(계정매핑!$E$5:$E$504,MATCH($F2607&amp;"",계정매핑!$A$5:$A$504,0))&amp;"","공통비"))</f>
        <v/>
      </c>
      <c r="AF2607" s="63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46010</v>
      </c>
      <c r="E2608" s="91" t="inlineStr">
        <is>
          <t>KR</t>
        </is>
      </c>
      <c r="F2608" s="91" t="n">
        <v>62802000</v>
      </c>
      <c r="G2608" s="91" t="n">
        <v>1301</v>
      </c>
      <c r="H2608" s="92" t="n">
        <v>6168000</v>
      </c>
      <c r="I2608" s="91" t="inlineStr">
        <is>
          <t>12월 위탁교육 - V아카데미</t>
        </is>
      </c>
      <c r="J2608" s="91" t="inlineStr">
        <is>
          <t>V10026</t>
        </is>
      </c>
      <c r="K2608" s="91" t="inlineStr">
        <is>
          <t>V아카데미</t>
        </is>
      </c>
      <c r="M2608" s="9">
        <f>IF($A2608="","",VALUE($A2608&amp;"")*12+VALUE($B2608&amp;""))</f>
        <v/>
      </c>
      <c r="N2608" s="63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3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3">
        <f>IF($A2608="","",IF(COUNTIF(변동분석!$E$7:$E$506,O2608)&gt;0,"Y","N"))</f>
        <v/>
      </c>
      <c r="W2608" s="63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3">
        <f>IF($A2608="","",IFERROR(INDEX(계정매핑!$E$5:$E$504,MATCH($F2608&amp;"",계정매핑!$A$5:$A$504,0))&amp;"","공통비"))</f>
        <v/>
      </c>
      <c r="AF2608" s="63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46010</v>
      </c>
      <c r="E2609" s="91" t="inlineStr">
        <is>
          <t>KR</t>
        </is>
      </c>
      <c r="F2609" s="91" t="n">
        <v>62902000</v>
      </c>
      <c r="G2609" s="91" t="n">
        <v>1801</v>
      </c>
      <c r="H2609" s="92" t="n">
        <v>1810000</v>
      </c>
      <c r="I2609" s="91" t="inlineStr">
        <is>
          <t>12월 콜 위탁 수수료(건별)</t>
        </is>
      </c>
      <c r="J2609" s="91" t="inlineStr">
        <is>
          <t>V10015</t>
        </is>
      </c>
      <c r="K2609" s="91" t="inlineStr">
        <is>
          <t>J콜센터</t>
        </is>
      </c>
      <c r="M2609" s="9">
        <f>IF($A2609="","",VALUE($A2609&amp;"")*12+VALUE($B2609&amp;""))</f>
        <v/>
      </c>
      <c r="N2609" s="63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3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3">
        <f>IF($A2609="","",IF(COUNTIF(변동분석!$E$7:$E$506,O2609)&gt;0,"Y","N"))</f>
        <v/>
      </c>
      <c r="W2609" s="63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3">
        <f>IF($A2609="","",IFERROR(INDEX(계정매핑!$E$5:$E$504,MATCH($F2609&amp;"",계정매핑!$A$5:$A$504,0))&amp;"","공통비"))</f>
        <v/>
      </c>
      <c r="AF2609" s="63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46010</v>
      </c>
      <c r="E2610" s="91" t="inlineStr">
        <is>
          <t>KR</t>
        </is>
      </c>
      <c r="F2610" s="91" t="n">
        <v>62902000</v>
      </c>
      <c r="G2610" s="91" t="n">
        <v>1801</v>
      </c>
      <c r="H2610" s="92" t="n">
        <v>1804000</v>
      </c>
      <c r="I2610" s="91" t="inlineStr">
        <is>
          <t>12월 콜 위탁 수수료(건별)</t>
        </is>
      </c>
      <c r="J2610" s="91" t="inlineStr">
        <is>
          <t>V10015</t>
        </is>
      </c>
      <c r="K2610" s="91" t="inlineStr">
        <is>
          <t>J콜센터</t>
        </is>
      </c>
      <c r="M2610" s="9">
        <f>IF($A2610="","",VALUE($A2610&amp;"")*12+VALUE($B2610&amp;""))</f>
        <v/>
      </c>
      <c r="N2610" s="63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3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3">
        <f>IF($A2610="","",IF(COUNTIF(변동분석!$E$7:$E$506,O2610)&gt;0,"Y","N"))</f>
        <v/>
      </c>
      <c r="W2610" s="63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3">
        <f>IF($A2610="","",IFERROR(INDEX(계정매핑!$E$5:$E$504,MATCH($F2610&amp;"",계정매핑!$A$5:$A$504,0))&amp;"","공통비"))</f>
        <v/>
      </c>
      <c r="AF2610" s="63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46010</v>
      </c>
      <c r="E2611" s="91" t="inlineStr">
        <is>
          <t>KR</t>
        </is>
      </c>
      <c r="F2611" s="91" t="n">
        <v>63001000</v>
      </c>
      <c r="G2611" s="91" t="n">
        <v>1701</v>
      </c>
      <c r="H2611" s="92" t="n">
        <v>52453000</v>
      </c>
      <c r="I2611" s="91" t="inlineStr">
        <is>
          <t>12월 SW 유지보수 - Y소프트</t>
        </is>
      </c>
      <c r="J2611" s="91" t="inlineStr">
        <is>
          <t>V10016</t>
        </is>
      </c>
      <c r="K2611" s="91" t="inlineStr">
        <is>
          <t>Y소프트</t>
        </is>
      </c>
      <c r="M2611" s="9">
        <f>IF($A2611="","",VALUE($A2611&amp;"")*12+VALUE($B2611&amp;""))</f>
        <v/>
      </c>
      <c r="N2611" s="63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3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3">
        <f>IF($A2611="","",IF(COUNTIF(변동분석!$E$7:$E$506,O2611)&gt;0,"Y","N"))</f>
        <v/>
      </c>
      <c r="W2611" s="63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3">
        <f>IF($A2611="","",IFERROR(INDEX(계정매핑!$E$5:$E$504,MATCH($F2611&amp;"",계정매핑!$A$5:$A$504,0))&amp;"","공통비"))</f>
        <v/>
      </c>
      <c r="AF2611" s="63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46010</v>
      </c>
      <c r="E2612" s="91" t="inlineStr">
        <is>
          <t>KR</t>
        </is>
      </c>
      <c r="F2612" s="91" t="n">
        <v>63001000</v>
      </c>
      <c r="G2612" s="91" t="n">
        <v>1701</v>
      </c>
      <c r="H2612" s="92" t="n">
        <v>29050000</v>
      </c>
      <c r="I2612" s="91" t="inlineStr">
        <is>
          <t>12월 SW 유지보수 - Z시스템</t>
        </is>
      </c>
      <c r="J2612" s="91" t="inlineStr">
        <is>
          <t>V10011</t>
        </is>
      </c>
      <c r="K2612" s="91" t="inlineStr">
        <is>
          <t>Z시스템</t>
        </is>
      </c>
      <c r="M2612" s="9">
        <f>IF($A2612="","",VALUE($A2612&amp;"")*12+VALUE($B2612&amp;""))</f>
        <v/>
      </c>
      <c r="N2612" s="63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3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3">
        <f>IF($A2612="","",IF(COUNTIF(변동분석!$E$7:$E$506,O2612)&gt;0,"Y","N"))</f>
        <v/>
      </c>
      <c r="W2612" s="63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3">
        <f>IF($A2612="","",IFERROR(INDEX(계정매핑!$E$5:$E$504,MATCH($F2612&amp;"",계정매핑!$A$5:$A$504,0))&amp;"","공통비"))</f>
        <v/>
      </c>
      <c r="AF2612" s="63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46010</v>
      </c>
      <c r="E2613" s="91" t="inlineStr">
        <is>
          <t>KR</t>
        </is>
      </c>
      <c r="F2613" s="91" t="n">
        <v>63001000</v>
      </c>
      <c r="G2613" s="91" t="n">
        <v>1951</v>
      </c>
      <c r="H2613" s="92" t="n">
        <v>3012000</v>
      </c>
      <c r="I2613" s="91" t="inlineStr">
        <is>
          <t>12월 SW 유지보수 - Z시스템</t>
        </is>
      </c>
      <c r="J2613" s="91" t="inlineStr">
        <is>
          <t>V10011</t>
        </is>
      </c>
      <c r="K2613" s="91" t="inlineStr">
        <is>
          <t>Z시스템</t>
        </is>
      </c>
      <c r="M2613" s="9">
        <f>IF($A2613="","",VALUE($A2613&amp;"")*12+VALUE($B2613&amp;""))</f>
        <v/>
      </c>
      <c r="N2613" s="63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3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3">
        <f>IF($A2613="","",IF(COUNTIF(변동분석!$E$7:$E$506,O2613)&gt;0,"Y","N"))</f>
        <v/>
      </c>
      <c r="W2613" s="63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3">
        <f>IF($A2613="","",IFERROR(INDEX(계정매핑!$E$5:$E$504,MATCH($F2613&amp;"",계정매핑!$A$5:$A$504,0))&amp;"","공통비"))</f>
        <v/>
      </c>
      <c r="AF2613" s="63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46011</v>
      </c>
      <c r="E2614" s="91" t="inlineStr">
        <is>
          <t>KR</t>
        </is>
      </c>
      <c r="F2614" s="91" t="n">
        <v>62101000</v>
      </c>
      <c r="G2614" s="91" t="n">
        <v>1101</v>
      </c>
      <c r="H2614" s="92" t="n">
        <v>629000</v>
      </c>
      <c r="I2614" s="91" t="inlineStr">
        <is>
          <t>12월 국내출장 - (법인카드)</t>
        </is>
      </c>
      <c r="J2614" s="91" t="inlineStr">
        <is>
          <t>V10009</t>
        </is>
      </c>
      <c r="K2614" s="91" t="inlineStr">
        <is>
          <t>(법인카드)</t>
        </is>
      </c>
      <c r="M2614" s="9">
        <f>IF($A2614="","",VALUE($A2614&amp;"")*12+VALUE($B2614&amp;""))</f>
        <v/>
      </c>
      <c r="N2614" s="63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3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3">
        <f>IF($A2614="","",IF(COUNTIF(변동분석!$E$7:$E$506,O2614)&gt;0,"Y","N"))</f>
        <v/>
      </c>
      <c r="W2614" s="63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3">
        <f>IF($A2614="","",IFERROR(INDEX(계정매핑!$E$5:$E$504,MATCH($F2614&amp;"",계정매핑!$A$5:$A$504,0))&amp;"","공통비"))</f>
        <v/>
      </c>
      <c r="AF2614" s="63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46011</v>
      </c>
      <c r="E2615" s="91" t="inlineStr">
        <is>
          <t>KR</t>
        </is>
      </c>
      <c r="F2615" s="91" t="n">
        <v>62101000</v>
      </c>
      <c r="G2615" s="91" t="n">
        <v>1801</v>
      </c>
      <c r="H2615" s="92" t="n">
        <v>216000</v>
      </c>
      <c r="I2615" s="91" t="inlineStr">
        <is>
          <t>12월 국내출장 - (법인카드)</t>
        </is>
      </c>
      <c r="J2615" s="91" t="inlineStr">
        <is>
          <t>V10009</t>
        </is>
      </c>
      <c r="K2615" s="91" t="inlineStr">
        <is>
          <t>(법인카드)</t>
        </is>
      </c>
      <c r="M2615" s="9">
        <f>IF($A2615="","",VALUE($A2615&amp;"")*12+VALUE($B2615&amp;""))</f>
        <v/>
      </c>
      <c r="N2615" s="63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3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3">
        <f>IF($A2615="","",IF(COUNTIF(변동분석!$E$7:$E$506,O2615)&gt;0,"Y","N"))</f>
        <v/>
      </c>
      <c r="W2615" s="63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3">
        <f>IF($A2615="","",IFERROR(INDEX(계정매핑!$E$5:$E$504,MATCH($F2615&amp;"",계정매핑!$A$5:$A$504,0))&amp;"","공통비"))</f>
        <v/>
      </c>
      <c r="AF2615" s="63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46011</v>
      </c>
      <c r="E2616" s="91" t="inlineStr">
        <is>
          <t>KR</t>
        </is>
      </c>
      <c r="F2616" s="91" t="n">
        <v>62101000</v>
      </c>
      <c r="G2616" s="91" t="n">
        <v>1951</v>
      </c>
      <c r="H2616" s="92" t="n">
        <v>266000</v>
      </c>
      <c r="I2616" s="91" t="inlineStr">
        <is>
          <t>12월 국내출장 - (법인카드)</t>
        </is>
      </c>
      <c r="J2616" s="91" t="inlineStr">
        <is>
          <t>V10009</t>
        </is>
      </c>
      <c r="K2616" s="91" t="inlineStr">
        <is>
          <t>(법인카드)</t>
        </is>
      </c>
      <c r="M2616" s="9">
        <f>IF($A2616="","",VALUE($A2616&amp;"")*12+VALUE($B2616&amp;""))</f>
        <v/>
      </c>
      <c r="N2616" s="63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3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3">
        <f>IF($A2616="","",IF(COUNTIF(변동분석!$E$7:$E$506,O2616)&gt;0,"Y","N"))</f>
        <v/>
      </c>
      <c r="W2616" s="63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3">
        <f>IF($A2616="","",IFERROR(INDEX(계정매핑!$E$5:$E$504,MATCH($F2616&amp;"",계정매핑!$A$5:$A$504,0))&amp;"","공통비"))</f>
        <v/>
      </c>
      <c r="AF2616" s="63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46011</v>
      </c>
      <c r="E2617" s="91" t="inlineStr">
        <is>
          <t>KR</t>
        </is>
      </c>
      <c r="F2617" s="91" t="n">
        <v>62301000</v>
      </c>
      <c r="G2617" s="91" t="n">
        <v>1801</v>
      </c>
      <c r="H2617" s="92" t="n">
        <v>378000</v>
      </c>
      <c r="I2617" s="91" t="inlineStr">
        <is>
          <t>12월 소모품 구입 - R문구</t>
        </is>
      </c>
      <c r="J2617" s="91" t="inlineStr">
        <is>
          <t>V10021</t>
        </is>
      </c>
      <c r="K2617" s="91" t="inlineStr">
        <is>
          <t>R문구</t>
        </is>
      </c>
      <c r="M2617" s="9">
        <f>IF($A2617="","",VALUE($A2617&amp;"")*12+VALUE($B2617&amp;""))</f>
        <v/>
      </c>
      <c r="N2617" s="63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3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3">
        <f>IF($A2617="","",IF(COUNTIF(변동분석!$E$7:$E$506,O2617)&gt;0,"Y","N"))</f>
        <v/>
      </c>
      <c r="W2617" s="63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3">
        <f>IF($A2617="","",IFERROR(INDEX(계정매핑!$E$5:$E$504,MATCH($F2617&amp;"",계정매핑!$A$5:$A$504,0))&amp;"","공통비"))</f>
        <v/>
      </c>
      <c r="AF2617" s="63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46011</v>
      </c>
      <c r="E2618" s="91" t="inlineStr">
        <is>
          <t>KR</t>
        </is>
      </c>
      <c r="F2618" s="91" t="n">
        <v>63001000</v>
      </c>
      <c r="G2618" s="91" t="n">
        <v>1951</v>
      </c>
      <c r="H2618" s="92" t="n">
        <v>4080000</v>
      </c>
      <c r="I2618" s="91" t="inlineStr">
        <is>
          <t>12월 SW 유지보수 - Y소프트</t>
        </is>
      </c>
      <c r="J2618" s="91" t="inlineStr">
        <is>
          <t>V10016</t>
        </is>
      </c>
      <c r="K2618" s="91" t="inlineStr">
        <is>
          <t>Y소프트</t>
        </is>
      </c>
      <c r="M2618" s="9">
        <f>IF($A2618="","",VALUE($A2618&amp;"")*12+VALUE($B2618&amp;""))</f>
        <v/>
      </c>
      <c r="N2618" s="63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3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3">
        <f>IF($A2618="","",IF(COUNTIF(변동분석!$E$7:$E$506,O2618)&gt;0,"Y","N"))</f>
        <v/>
      </c>
      <c r="W2618" s="63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3">
        <f>IF($A2618="","",IFERROR(INDEX(계정매핑!$E$5:$E$504,MATCH($F2618&amp;"",계정매핑!$A$5:$A$504,0))&amp;"","공통비"))</f>
        <v/>
      </c>
      <c r="AF2618" s="63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46011</v>
      </c>
      <c r="E2619" s="91" t="inlineStr">
        <is>
          <t>KR</t>
        </is>
      </c>
      <c r="F2619" s="91" t="n">
        <v>63002000</v>
      </c>
      <c r="G2619" s="91" t="n">
        <v>1951</v>
      </c>
      <c r="H2619" s="92" t="n">
        <v>4667000</v>
      </c>
      <c r="I2619" s="91" t="inlineStr">
        <is>
          <t>12월 클라우드 사용료 - C클라우드</t>
        </is>
      </c>
      <c r="J2619" s="91" t="inlineStr">
        <is>
          <t>V10025</t>
        </is>
      </c>
      <c r="K2619" s="91" t="inlineStr">
        <is>
          <t>C클라우드</t>
        </is>
      </c>
      <c r="M2619" s="9">
        <f>IF($A2619="","",VALUE($A2619&amp;"")*12+VALUE($B2619&amp;""))</f>
        <v/>
      </c>
      <c r="N2619" s="63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3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3">
        <f>IF($A2619="","",IF(COUNTIF(변동분석!$E$7:$E$506,O2619)&gt;0,"Y","N"))</f>
        <v/>
      </c>
      <c r="W2619" s="63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3">
        <f>IF($A2619="","",IFERROR(INDEX(계정매핑!$E$5:$E$504,MATCH($F2619&amp;"",계정매핑!$A$5:$A$504,0))&amp;"","공통비"))</f>
        <v/>
      </c>
      <c r="AF2619" s="63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46011</v>
      </c>
      <c r="E2620" s="91" t="inlineStr">
        <is>
          <t>KR</t>
        </is>
      </c>
      <c r="F2620" s="91" t="n">
        <v>63101000</v>
      </c>
      <c r="G2620" s="91" t="n">
        <v>1602</v>
      </c>
      <c r="H2620" s="92" t="n">
        <v>4938000</v>
      </c>
      <c r="I2620" s="91" t="inlineStr">
        <is>
          <t>12월 사무실 임차료 - AA빌딩</t>
        </is>
      </c>
      <c r="J2620" s="91" t="inlineStr">
        <is>
          <t>V10007</t>
        </is>
      </c>
      <c r="K2620" s="91" t="inlineStr">
        <is>
          <t>AA빌딩</t>
        </is>
      </c>
      <c r="M2620" s="9">
        <f>IF($A2620="","",VALUE($A2620&amp;"")*12+VALUE($B2620&amp;""))</f>
        <v/>
      </c>
      <c r="N2620" s="63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3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3">
        <f>IF($A2620="","",IF(COUNTIF(변동분석!$E$7:$E$506,O2620)&gt;0,"Y","N"))</f>
        <v/>
      </c>
      <c r="W2620" s="63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3">
        <f>IF($A2620="","",IFERROR(INDEX(계정매핑!$E$5:$E$504,MATCH($F2620&amp;"",계정매핑!$A$5:$A$504,0))&amp;"","공통비"))</f>
        <v/>
      </c>
      <c r="AF2620" s="63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46012</v>
      </c>
      <c r="E2621" s="91" t="inlineStr">
        <is>
          <t>KR</t>
        </is>
      </c>
      <c r="F2621" s="91" t="n">
        <v>62101000</v>
      </c>
      <c r="G2621" s="91" t="n">
        <v>1401</v>
      </c>
      <c r="H2621" s="92" t="n">
        <v>218000</v>
      </c>
      <c r="I2621" s="91" t="inlineStr">
        <is>
          <t>12월 국내출장 - L여행사</t>
        </is>
      </c>
      <c r="J2621" s="91" t="inlineStr">
        <is>
          <t>V10017</t>
        </is>
      </c>
      <c r="K2621" s="91" t="inlineStr">
        <is>
          <t>L여행사</t>
        </is>
      </c>
      <c r="M2621" s="9">
        <f>IF($A2621="","",VALUE($A2621&amp;"")*12+VALUE($B2621&amp;""))</f>
        <v/>
      </c>
      <c r="N2621" s="63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3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3">
        <f>IF($A2621="","",IF(COUNTIF(변동분석!$E$7:$E$506,O2621)&gt;0,"Y","N"))</f>
        <v/>
      </c>
      <c r="W2621" s="63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3">
        <f>IF($A2621="","",IFERROR(INDEX(계정매핑!$E$5:$E$504,MATCH($F2621&amp;"",계정매핑!$A$5:$A$504,0))&amp;"","공통비"))</f>
        <v/>
      </c>
      <c r="AF2621" s="63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46012</v>
      </c>
      <c r="E2622" s="91" t="inlineStr">
        <is>
          <t>KR</t>
        </is>
      </c>
      <c r="F2622" s="91" t="n">
        <v>62101000</v>
      </c>
      <c r="G2622" s="91" t="n">
        <v>1602</v>
      </c>
      <c r="H2622" s="92" t="n">
        <v>1343000</v>
      </c>
      <c r="I2622" s="91" t="inlineStr">
        <is>
          <t>12월 국내출장 - M항공</t>
        </is>
      </c>
      <c r="J2622" s="91" t="inlineStr">
        <is>
          <t>V10001</t>
        </is>
      </c>
      <c r="K2622" s="91" t="inlineStr">
        <is>
          <t>M항공</t>
        </is>
      </c>
      <c r="M2622" s="9">
        <f>IF($A2622="","",VALUE($A2622&amp;"")*12+VALUE($B2622&amp;""))</f>
        <v/>
      </c>
      <c r="N2622" s="63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3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3">
        <f>IF($A2622="","",IF(COUNTIF(변동분석!$E$7:$E$506,O2622)&gt;0,"Y","N"))</f>
        <v/>
      </c>
      <c r="W2622" s="63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3">
        <f>IF($A2622="","",IFERROR(INDEX(계정매핑!$E$5:$E$504,MATCH($F2622&amp;"",계정매핑!$A$5:$A$504,0))&amp;"","공통비"))</f>
        <v/>
      </c>
      <c r="AF2622" s="63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46012</v>
      </c>
      <c r="E2623" s="91" t="inlineStr">
        <is>
          <t>KR</t>
        </is>
      </c>
      <c r="F2623" s="91" t="n">
        <v>62101000</v>
      </c>
      <c r="G2623" s="91" t="n">
        <v>1701</v>
      </c>
      <c r="H2623" s="92" t="n">
        <v>125000</v>
      </c>
      <c r="I2623" s="91" t="inlineStr">
        <is>
          <t>12월 국내출장 - M항공</t>
        </is>
      </c>
      <c r="J2623" s="91" t="inlineStr">
        <is>
          <t>V10001</t>
        </is>
      </c>
      <c r="K2623" s="91" t="inlineStr">
        <is>
          <t>M항공</t>
        </is>
      </c>
      <c r="M2623" s="9">
        <f>IF($A2623="","",VALUE($A2623&amp;"")*12+VALUE($B2623&amp;""))</f>
        <v/>
      </c>
      <c r="N2623" s="63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3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3">
        <f>IF($A2623="","",IF(COUNTIF(변동분석!$E$7:$E$506,O2623)&gt;0,"Y","N"))</f>
        <v/>
      </c>
      <c r="W2623" s="63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3">
        <f>IF($A2623="","",IFERROR(INDEX(계정매핑!$E$5:$E$504,MATCH($F2623&amp;"",계정매핑!$A$5:$A$504,0))&amp;"","공통비"))</f>
        <v/>
      </c>
      <c r="AF2623" s="63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46012</v>
      </c>
      <c r="E2624" s="91" t="inlineStr">
        <is>
          <t>KR</t>
        </is>
      </c>
      <c r="F2624" s="91" t="n">
        <v>62102000</v>
      </c>
      <c r="G2624" s="91" t="n">
        <v>1602</v>
      </c>
      <c r="H2624" s="92" t="n">
        <v>329000</v>
      </c>
      <c r="I2624" s="91" t="inlineStr">
        <is>
          <t>12월 해외출장 - N호텔</t>
        </is>
      </c>
      <c r="J2624" s="91" t="inlineStr">
        <is>
          <t>V10008</t>
        </is>
      </c>
      <c r="K2624" s="91" t="inlineStr">
        <is>
          <t>N호텔</t>
        </is>
      </c>
      <c r="M2624" s="9">
        <f>IF($A2624="","",VALUE($A2624&amp;"")*12+VALUE($B2624&amp;""))</f>
        <v/>
      </c>
      <c r="N2624" s="63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3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3">
        <f>IF($A2624="","",IF(COUNTIF(변동분석!$E$7:$E$506,O2624)&gt;0,"Y","N"))</f>
        <v/>
      </c>
      <c r="W2624" s="63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3">
        <f>IF($A2624="","",IFERROR(INDEX(계정매핑!$E$5:$E$504,MATCH($F2624&amp;"",계정매핑!$A$5:$A$504,0))&amp;"","공통비"))</f>
        <v/>
      </c>
      <c r="AF2624" s="63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46012</v>
      </c>
      <c r="E2625" s="91" t="inlineStr">
        <is>
          <t>KR</t>
        </is>
      </c>
      <c r="F2625" s="91" t="n">
        <v>62201000</v>
      </c>
      <c r="G2625" s="91" t="n">
        <v>1301</v>
      </c>
      <c r="H2625" s="92" t="n">
        <v>183000</v>
      </c>
      <c r="I2625" s="91" t="inlineStr">
        <is>
          <t>12월 통신요금 - O텔레콤</t>
        </is>
      </c>
      <c r="J2625" s="91" t="inlineStr">
        <is>
          <t>V10002</t>
        </is>
      </c>
      <c r="K2625" s="91" t="inlineStr">
        <is>
          <t>O텔레콤</t>
        </is>
      </c>
      <c r="M2625" s="9">
        <f>IF($A2625="","",VALUE($A2625&amp;"")*12+VALUE($B2625&amp;""))</f>
        <v/>
      </c>
      <c r="N2625" s="63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3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3">
        <f>IF($A2625="","",IF(COUNTIF(변동분석!$E$7:$E$506,O2625)&gt;0,"Y","N"))</f>
        <v/>
      </c>
      <c r="W2625" s="63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3">
        <f>IF($A2625="","",IFERROR(INDEX(계정매핑!$E$5:$E$504,MATCH($F2625&amp;"",계정매핑!$A$5:$A$504,0))&amp;"","공통비"))</f>
        <v/>
      </c>
      <c r="AF2625" s="63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46012</v>
      </c>
      <c r="E2626" s="91" t="inlineStr">
        <is>
          <t>KR</t>
        </is>
      </c>
      <c r="F2626" s="91" t="n">
        <v>62201000</v>
      </c>
      <c r="G2626" s="91" t="n">
        <v>1401</v>
      </c>
      <c r="H2626" s="92" t="n">
        <v>167000</v>
      </c>
      <c r="I2626" s="91" t="inlineStr">
        <is>
          <t>12월 통신요금 - O텔레콤</t>
        </is>
      </c>
      <c r="J2626" s="91" t="inlineStr">
        <is>
          <t>V10002</t>
        </is>
      </c>
      <c r="K2626" s="91" t="inlineStr">
        <is>
          <t>O텔레콤</t>
        </is>
      </c>
      <c r="M2626" s="9">
        <f>IF($A2626="","",VALUE($A2626&amp;"")*12+VALUE($B2626&amp;""))</f>
        <v/>
      </c>
      <c r="N2626" s="63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3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3">
        <f>IF($A2626="","",IF(COUNTIF(변동분석!$E$7:$E$506,O2626)&gt;0,"Y","N"))</f>
        <v/>
      </c>
      <c r="W2626" s="63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3">
        <f>IF($A2626="","",IFERROR(INDEX(계정매핑!$E$5:$E$504,MATCH($F2626&amp;"",계정매핑!$A$5:$A$504,0))&amp;"","공통비"))</f>
        <v/>
      </c>
      <c r="AF2626" s="63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46012</v>
      </c>
      <c r="E2627" s="91" t="inlineStr">
        <is>
          <t>KR</t>
        </is>
      </c>
      <c r="F2627" s="91" t="n">
        <v>62201000</v>
      </c>
      <c r="G2627" s="91" t="n">
        <v>1501</v>
      </c>
      <c r="H2627" s="92" t="n">
        <v>339000</v>
      </c>
      <c r="I2627" s="91" t="inlineStr">
        <is>
          <t>12월 통신요금 - P통신</t>
        </is>
      </c>
      <c r="J2627" s="91" t="inlineStr">
        <is>
          <t>V10013</t>
        </is>
      </c>
      <c r="K2627" s="91" t="inlineStr">
        <is>
          <t>P통신</t>
        </is>
      </c>
      <c r="M2627" s="9">
        <f>IF($A2627="","",VALUE($A2627&amp;"")*12+VALUE($B2627&amp;""))</f>
        <v/>
      </c>
      <c r="N2627" s="63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3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3">
        <f>IF($A2627="","",IF(COUNTIF(변동분석!$E$7:$E$506,O2627)&gt;0,"Y","N"))</f>
        <v/>
      </c>
      <c r="W2627" s="63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3">
        <f>IF($A2627="","",IFERROR(INDEX(계정매핑!$E$5:$E$504,MATCH($F2627&amp;"",계정매핑!$A$5:$A$504,0))&amp;"","공통비"))</f>
        <v/>
      </c>
      <c r="AF2627" s="63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46012</v>
      </c>
      <c r="E2628" s="91" t="inlineStr">
        <is>
          <t>KR</t>
        </is>
      </c>
      <c r="F2628" s="91" t="n">
        <v>62301000</v>
      </c>
      <c r="G2628" s="91" t="n">
        <v>1301</v>
      </c>
      <c r="H2628" s="92" t="n">
        <v>186000</v>
      </c>
      <c r="I2628" s="91" t="inlineStr">
        <is>
          <t>12월 소모품 구입 - R문구</t>
        </is>
      </c>
      <c r="J2628" s="91" t="inlineStr">
        <is>
          <t>V10021</t>
        </is>
      </c>
      <c r="K2628" s="91" t="inlineStr">
        <is>
          <t>R문구</t>
        </is>
      </c>
      <c r="M2628" s="9">
        <f>IF($A2628="","",VALUE($A2628&amp;"")*12+VALUE($B2628&amp;""))</f>
        <v/>
      </c>
      <c r="N2628" s="63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3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3">
        <f>IF($A2628="","",IF(COUNTIF(변동분석!$E$7:$E$506,O2628)&gt;0,"Y","N"))</f>
        <v/>
      </c>
      <c r="W2628" s="63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3">
        <f>IF($A2628="","",IFERROR(INDEX(계정매핑!$E$5:$E$504,MATCH($F2628&amp;"",계정매핑!$A$5:$A$504,0))&amp;"","공통비"))</f>
        <v/>
      </c>
      <c r="AF2628" s="63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46012</v>
      </c>
      <c r="E2629" s="91" t="inlineStr">
        <is>
          <t>KR</t>
        </is>
      </c>
      <c r="F2629" s="91" t="n">
        <v>62501000</v>
      </c>
      <c r="G2629" s="91" t="n">
        <v>1201</v>
      </c>
      <c r="H2629" s="92" t="n">
        <v>97000</v>
      </c>
      <c r="I2629" s="91" t="inlineStr">
        <is>
          <t>12월 회의 다과 - (법인카드)</t>
        </is>
      </c>
      <c r="J2629" s="91" t="inlineStr">
        <is>
          <t>V10009</t>
        </is>
      </c>
      <c r="K2629" s="91" t="inlineStr">
        <is>
          <t>(법인카드)</t>
        </is>
      </c>
      <c r="M2629" s="9">
        <f>IF($A2629="","",VALUE($A2629&amp;"")*12+VALUE($B2629&amp;""))</f>
        <v/>
      </c>
      <c r="N2629" s="63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3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3">
        <f>IF($A2629="","",IF(COUNTIF(변동분석!$E$7:$E$506,O2629)&gt;0,"Y","N"))</f>
        <v/>
      </c>
      <c r="W2629" s="63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3">
        <f>IF($A2629="","",IFERROR(INDEX(계정매핑!$E$5:$E$504,MATCH($F2629&amp;"",계정매핑!$A$5:$A$504,0))&amp;"","공통비"))</f>
        <v/>
      </c>
      <c r="AF2629" s="63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46013</v>
      </c>
      <c r="E2630" s="91" t="inlineStr">
        <is>
          <t>KR</t>
        </is>
      </c>
      <c r="F2630" s="91" t="n">
        <v>62102000</v>
      </c>
      <c r="G2630" s="91" t="n">
        <v>1201</v>
      </c>
      <c r="H2630" s="92" t="n">
        <v>37000</v>
      </c>
      <c r="I2630" s="91" t="inlineStr">
        <is>
          <t>12월 해외출장 - N호텔</t>
        </is>
      </c>
      <c r="J2630" s="91" t="inlineStr">
        <is>
          <t>V10008</t>
        </is>
      </c>
      <c r="K2630" s="91" t="inlineStr">
        <is>
          <t>N호텔</t>
        </is>
      </c>
      <c r="M2630" s="9">
        <f>IF($A2630="","",VALUE($A2630&amp;"")*12+VALUE($B2630&amp;""))</f>
        <v/>
      </c>
      <c r="N2630" s="63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3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3">
        <f>IF($A2630="","",IF(COUNTIF(변동분석!$E$7:$E$506,O2630)&gt;0,"Y","N"))</f>
        <v/>
      </c>
      <c r="W2630" s="63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3">
        <f>IF($A2630="","",IFERROR(INDEX(계정매핑!$E$5:$E$504,MATCH($F2630&amp;"",계정매핑!$A$5:$A$504,0))&amp;"","공통비"))</f>
        <v/>
      </c>
      <c r="AF2630" s="63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46013</v>
      </c>
      <c r="E2631" s="91" t="inlineStr">
        <is>
          <t>KR</t>
        </is>
      </c>
      <c r="F2631" s="91" t="n">
        <v>62102000</v>
      </c>
      <c r="G2631" s="91" t="n">
        <v>1301</v>
      </c>
      <c r="H2631" s="92" t="n">
        <v>51000</v>
      </c>
      <c r="I2631" s="91" t="inlineStr">
        <is>
          <t>12월 해외출장 - N호텔</t>
        </is>
      </c>
      <c r="J2631" s="91" t="inlineStr">
        <is>
          <t>V10008</t>
        </is>
      </c>
      <c r="K2631" s="91" t="inlineStr">
        <is>
          <t>N호텔</t>
        </is>
      </c>
      <c r="M2631" s="9">
        <f>IF($A2631="","",VALUE($A2631&amp;"")*12+VALUE($B2631&amp;""))</f>
        <v/>
      </c>
      <c r="N2631" s="63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3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3">
        <f>IF($A2631="","",IF(COUNTIF(변동분석!$E$7:$E$506,O2631)&gt;0,"Y","N"))</f>
        <v/>
      </c>
      <c r="W2631" s="63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3">
        <f>IF($A2631="","",IFERROR(INDEX(계정매핑!$E$5:$E$504,MATCH($F2631&amp;"",계정매핑!$A$5:$A$504,0))&amp;"","공통비"))</f>
        <v/>
      </c>
      <c r="AF2631" s="63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46013</v>
      </c>
      <c r="E2632" s="91" t="inlineStr">
        <is>
          <t>KR</t>
        </is>
      </c>
      <c r="F2632" s="91" t="n">
        <v>62301000</v>
      </c>
      <c r="G2632" s="91" t="n">
        <v>1101</v>
      </c>
      <c r="H2632" s="92" t="n">
        <v>123000</v>
      </c>
      <c r="I2632" s="91" t="inlineStr">
        <is>
          <t>12월 소모품 구입 - Q오피스</t>
        </is>
      </c>
      <c r="J2632" s="91" t="inlineStr">
        <is>
          <t>V10003</t>
        </is>
      </c>
      <c r="K2632" s="91" t="inlineStr">
        <is>
          <t>Q오피스</t>
        </is>
      </c>
      <c r="M2632" s="9">
        <f>IF($A2632="","",VALUE($A2632&amp;"")*12+VALUE($B2632&amp;""))</f>
        <v/>
      </c>
      <c r="N2632" s="63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3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3">
        <f>IF($A2632="","",IF(COUNTIF(변동분석!$E$7:$E$506,O2632)&gt;0,"Y","N"))</f>
        <v/>
      </c>
      <c r="W2632" s="63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3">
        <f>IF($A2632="","",IFERROR(INDEX(계정매핑!$E$5:$E$504,MATCH($F2632&amp;"",계정매핑!$A$5:$A$504,0))&amp;"","공통비"))</f>
        <v/>
      </c>
      <c r="AF2632" s="63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46013</v>
      </c>
      <c r="E2633" s="91" t="inlineStr">
        <is>
          <t>KR</t>
        </is>
      </c>
      <c r="F2633" s="91" t="n">
        <v>62902000</v>
      </c>
      <c r="G2633" s="91" t="n">
        <v>1101</v>
      </c>
      <c r="H2633" s="92" t="n">
        <v>1953000</v>
      </c>
      <c r="I2633" s="91" t="inlineStr">
        <is>
          <t>12월 업무 위탁 수수료 - X서비스</t>
        </is>
      </c>
      <c r="J2633" s="91" t="inlineStr">
        <is>
          <t>V10019</t>
        </is>
      </c>
      <c r="K2633" s="91" t="inlineStr">
        <is>
          <t>X서비스</t>
        </is>
      </c>
      <c r="M2633" s="9">
        <f>IF($A2633="","",VALUE($A2633&amp;"")*12+VALUE($B2633&amp;""))</f>
        <v/>
      </c>
      <c r="N2633" s="63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3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3">
        <f>IF($A2633="","",IF(COUNTIF(변동분석!$E$7:$E$506,O2633)&gt;0,"Y","N"))</f>
        <v/>
      </c>
      <c r="W2633" s="63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3">
        <f>IF($A2633="","",IFERROR(INDEX(계정매핑!$E$5:$E$504,MATCH($F2633&amp;"",계정매핑!$A$5:$A$504,0))&amp;"","공통비"))</f>
        <v/>
      </c>
      <c r="AF2633" s="63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46013</v>
      </c>
      <c r="E2634" s="91" t="inlineStr">
        <is>
          <t>KR</t>
        </is>
      </c>
      <c r="F2634" s="91" t="n">
        <v>62902000</v>
      </c>
      <c r="G2634" s="91" t="n">
        <v>1201</v>
      </c>
      <c r="H2634" s="92" t="n">
        <v>5748000</v>
      </c>
      <c r="I2634" s="91" t="inlineStr">
        <is>
          <t>12월 업무 위탁 수수료 - J콜센터</t>
        </is>
      </c>
      <c r="J2634" s="91" t="inlineStr">
        <is>
          <t>V10015</t>
        </is>
      </c>
      <c r="K2634" s="91" t="inlineStr">
        <is>
          <t>J콜센터</t>
        </is>
      </c>
      <c r="M2634" s="9">
        <f>IF($A2634="","",VALUE($A2634&amp;"")*12+VALUE($B2634&amp;""))</f>
        <v/>
      </c>
      <c r="N2634" s="63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3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3">
        <f>IF($A2634="","",IF(COUNTIF(변동분석!$E$7:$E$506,O2634)&gt;0,"Y","N"))</f>
        <v/>
      </c>
      <c r="W2634" s="63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3">
        <f>IF($A2634="","",IFERROR(INDEX(계정매핑!$E$5:$E$504,MATCH($F2634&amp;"",계정매핑!$A$5:$A$504,0))&amp;"","공통비"))</f>
        <v/>
      </c>
      <c r="AF2634" s="63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46013</v>
      </c>
      <c r="E2635" s="91" t="inlineStr">
        <is>
          <t>KR</t>
        </is>
      </c>
      <c r="F2635" s="91" t="n">
        <v>63501000</v>
      </c>
      <c r="G2635" s="91" t="n">
        <v>1901</v>
      </c>
      <c r="H2635" s="92" t="n">
        <v>234990000</v>
      </c>
      <c r="I2635" s="91" t="inlineStr">
        <is>
          <t>12월 모집수수료 - AA보험대리점</t>
        </is>
      </c>
      <c r="J2635" s="91" t="inlineStr">
        <is>
          <t>V10032</t>
        </is>
      </c>
      <c r="K2635" s="91" t="inlineStr">
        <is>
          <t>AA보험대리점</t>
        </is>
      </c>
      <c r="M2635" s="9">
        <f>IF($A2635="","",VALUE($A2635&amp;"")*12+VALUE($B2635&amp;""))</f>
        <v/>
      </c>
      <c r="N2635" s="63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3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3">
        <f>IF($A2635="","",IF(COUNTIF(변동분석!$E$7:$E$506,O2635)&gt;0,"Y","N"))</f>
        <v/>
      </c>
      <c r="W2635" s="63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3">
        <f>IF($A2635="","",IFERROR(INDEX(계정매핑!$E$5:$E$504,MATCH($F2635&amp;"",계정매핑!$A$5:$A$504,0))&amp;"","공통비"))</f>
        <v/>
      </c>
      <c r="AF2635" s="63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46014</v>
      </c>
      <c r="E2636" s="91" t="inlineStr">
        <is>
          <t>KR</t>
        </is>
      </c>
      <c r="F2636" s="91" t="n">
        <v>62101000</v>
      </c>
      <c r="G2636" s="91" t="n">
        <v>1101</v>
      </c>
      <c r="H2636" s="92" t="n">
        <v>618000</v>
      </c>
      <c r="I2636" s="91" t="inlineStr">
        <is>
          <t>12월 국내출장 - (법인카드)</t>
        </is>
      </c>
      <c r="J2636" s="91" t="inlineStr">
        <is>
          <t>V10009</t>
        </is>
      </c>
      <c r="K2636" s="91" t="inlineStr">
        <is>
          <t>(법인카드)</t>
        </is>
      </c>
      <c r="M2636" s="9">
        <f>IF($A2636="","",VALUE($A2636&amp;"")*12+VALUE($B2636&amp;""))</f>
        <v/>
      </c>
      <c r="N2636" s="63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3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3">
        <f>IF($A2636="","",IF(COUNTIF(변동분석!$E$7:$E$506,O2636)&gt;0,"Y","N"))</f>
        <v/>
      </c>
      <c r="W2636" s="63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3">
        <f>IF($A2636="","",IFERROR(INDEX(계정매핑!$E$5:$E$504,MATCH($F2636&amp;"",계정매핑!$A$5:$A$504,0))&amp;"","공통비"))</f>
        <v/>
      </c>
      <c r="AF2636" s="63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46014</v>
      </c>
      <c r="E2637" s="91" t="inlineStr">
        <is>
          <t>KR</t>
        </is>
      </c>
      <c r="F2637" s="91" t="n">
        <v>62101000</v>
      </c>
      <c r="G2637" s="91" t="n">
        <v>1401</v>
      </c>
      <c r="H2637" s="92" t="n">
        <v>340000</v>
      </c>
      <c r="I2637" s="91" t="inlineStr">
        <is>
          <t>12월 국내출장 - L여행사</t>
        </is>
      </c>
      <c r="J2637" s="91" t="inlineStr">
        <is>
          <t>V10017</t>
        </is>
      </c>
      <c r="K2637" s="91" t="inlineStr">
        <is>
          <t>L여행사</t>
        </is>
      </c>
      <c r="M2637" s="9">
        <f>IF($A2637="","",VALUE($A2637&amp;"")*12+VALUE($B2637&amp;""))</f>
        <v/>
      </c>
      <c r="N2637" s="63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3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3">
        <f>IF($A2637="","",IF(COUNTIF(변동분석!$E$7:$E$506,O2637)&gt;0,"Y","N"))</f>
        <v/>
      </c>
      <c r="W2637" s="63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3">
        <f>IF($A2637="","",IFERROR(INDEX(계정매핑!$E$5:$E$504,MATCH($F2637&amp;"",계정매핑!$A$5:$A$504,0))&amp;"","공통비"))</f>
        <v/>
      </c>
      <c r="AF2637" s="63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46014</v>
      </c>
      <c r="E2638" s="91" t="inlineStr">
        <is>
          <t>KR</t>
        </is>
      </c>
      <c r="F2638" s="91" t="n">
        <v>62101000</v>
      </c>
      <c r="G2638" s="91" t="n">
        <v>1801</v>
      </c>
      <c r="H2638" s="92" t="n">
        <v>235000</v>
      </c>
      <c r="I2638" s="91" t="inlineStr">
        <is>
          <t>12월 국내출장 - L여행사</t>
        </is>
      </c>
      <c r="J2638" s="91" t="inlineStr">
        <is>
          <t>V10017</t>
        </is>
      </c>
      <c r="K2638" s="91" t="inlineStr">
        <is>
          <t>L여행사</t>
        </is>
      </c>
      <c r="M2638" s="9">
        <f>IF($A2638="","",VALUE($A2638&amp;"")*12+VALUE($B2638&amp;""))</f>
        <v/>
      </c>
      <c r="N2638" s="63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3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3">
        <f>IF($A2638="","",IF(COUNTIF(변동분석!$E$7:$E$506,O2638)&gt;0,"Y","N"))</f>
        <v/>
      </c>
      <c r="W2638" s="63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3">
        <f>IF($A2638="","",IFERROR(INDEX(계정매핑!$E$5:$E$504,MATCH($F2638&amp;"",계정매핑!$A$5:$A$504,0))&amp;"","공통비"))</f>
        <v/>
      </c>
      <c r="AF2638" s="63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46014</v>
      </c>
      <c r="E2639" s="91" t="inlineStr">
        <is>
          <t>KR</t>
        </is>
      </c>
      <c r="F2639" s="91" t="n">
        <v>62102000</v>
      </c>
      <c r="G2639" s="91" t="n">
        <v>1101</v>
      </c>
      <c r="H2639" s="92" t="n">
        <v>66000</v>
      </c>
      <c r="I2639" s="91" t="inlineStr">
        <is>
          <t>12월 해외출장 - M항공</t>
        </is>
      </c>
      <c r="J2639" s="91" t="inlineStr">
        <is>
          <t>V10001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3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3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3">
        <f>IF($A2639="","",IF(COUNTIF(변동분석!$E$7:$E$506,O2639)&gt;0,"Y","N"))</f>
        <v/>
      </c>
      <c r="W2639" s="63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3">
        <f>IF($A2639="","",IFERROR(INDEX(계정매핑!$E$5:$E$504,MATCH($F2639&amp;"",계정매핑!$A$5:$A$504,0))&amp;"","공통비"))</f>
        <v/>
      </c>
      <c r="AF2639" s="63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46014</v>
      </c>
      <c r="E2640" s="91" t="inlineStr">
        <is>
          <t>KR</t>
        </is>
      </c>
      <c r="F2640" s="91" t="n">
        <v>62102000</v>
      </c>
      <c r="G2640" s="91" t="n">
        <v>1201</v>
      </c>
      <c r="H2640" s="92" t="n">
        <v>37000</v>
      </c>
      <c r="I2640" s="91" t="inlineStr">
        <is>
          <t>12월 해외출장 - M항공</t>
        </is>
      </c>
      <c r="J2640" s="91" t="inlineStr">
        <is>
          <t>V10001</t>
        </is>
      </c>
      <c r="K2640" s="91" t="inlineStr">
        <is>
          <t>M항공</t>
        </is>
      </c>
      <c r="M2640" s="9">
        <f>IF($A2640="","",VALUE($A2640&amp;"")*12+VALUE($B2640&amp;""))</f>
        <v/>
      </c>
      <c r="N2640" s="63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3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3">
        <f>IF($A2640="","",IF(COUNTIF(변동분석!$E$7:$E$506,O2640)&gt;0,"Y","N"))</f>
        <v/>
      </c>
      <c r="W2640" s="63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3">
        <f>IF($A2640="","",IFERROR(INDEX(계정매핑!$E$5:$E$504,MATCH($F2640&amp;"",계정매핑!$A$5:$A$504,0))&amp;"","공통비"))</f>
        <v/>
      </c>
      <c r="AF2640" s="63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46014</v>
      </c>
      <c r="E2641" s="91" t="inlineStr">
        <is>
          <t>KR</t>
        </is>
      </c>
      <c r="F2641" s="91" t="n">
        <v>62201000</v>
      </c>
      <c r="G2641" s="91" t="n">
        <v>1101</v>
      </c>
      <c r="H2641" s="92" t="n">
        <v>235000</v>
      </c>
      <c r="I2641" s="91" t="inlineStr">
        <is>
          <t>12월 통신요금 - O텔레콤</t>
        </is>
      </c>
      <c r="J2641" s="91" t="inlineStr">
        <is>
          <t>V10002</t>
        </is>
      </c>
      <c r="K2641" s="91" t="inlineStr">
        <is>
          <t>O텔레콤</t>
        </is>
      </c>
      <c r="M2641" s="9">
        <f>IF($A2641="","",VALUE($A2641&amp;"")*12+VALUE($B2641&amp;""))</f>
        <v/>
      </c>
      <c r="N2641" s="63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3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3">
        <f>IF($A2641="","",IF(COUNTIF(변동분석!$E$7:$E$506,O2641)&gt;0,"Y","N"))</f>
        <v/>
      </c>
      <c r="W2641" s="63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3">
        <f>IF($A2641="","",IFERROR(INDEX(계정매핑!$E$5:$E$504,MATCH($F2641&amp;"",계정매핑!$A$5:$A$504,0))&amp;"","공통비"))</f>
        <v/>
      </c>
      <c r="AF2641" s="63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46014</v>
      </c>
      <c r="E2642" s="91" t="inlineStr">
        <is>
          <t>KR</t>
        </is>
      </c>
      <c r="F2642" s="91" t="n">
        <v>62201000</v>
      </c>
      <c r="G2642" s="91" t="n">
        <v>1502</v>
      </c>
      <c r="H2642" s="92" t="n">
        <v>268000</v>
      </c>
      <c r="I2642" s="91" t="inlineStr">
        <is>
          <t>12월 통신요금 - O텔레콤</t>
        </is>
      </c>
      <c r="J2642" s="91" t="inlineStr">
        <is>
          <t>V10002</t>
        </is>
      </c>
      <c r="K2642" s="91" t="inlineStr">
        <is>
          <t>O텔레콤</t>
        </is>
      </c>
      <c r="M2642" s="9">
        <f>IF($A2642="","",VALUE($A2642&amp;"")*12+VALUE($B2642&amp;""))</f>
        <v/>
      </c>
      <c r="N2642" s="63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3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3">
        <f>IF($A2642="","",IF(COUNTIF(변동분석!$E$7:$E$506,O2642)&gt;0,"Y","N"))</f>
        <v/>
      </c>
      <c r="W2642" s="63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3">
        <f>IF($A2642="","",IFERROR(INDEX(계정매핑!$E$5:$E$504,MATCH($F2642&amp;"",계정매핑!$A$5:$A$504,0))&amp;"","공통비"))</f>
        <v/>
      </c>
      <c r="AF2642" s="63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46014</v>
      </c>
      <c r="E2643" s="91" t="inlineStr">
        <is>
          <t>KR</t>
        </is>
      </c>
      <c r="F2643" s="91" t="n">
        <v>62401000</v>
      </c>
      <c r="G2643" s="91" t="n">
        <v>1801</v>
      </c>
      <c r="H2643" s="92" t="n">
        <v>1196000</v>
      </c>
      <c r="I2643" s="91" t="inlineStr">
        <is>
          <t>12월 인쇄물 제작 - S출판</t>
        </is>
      </c>
      <c r="J2643" s="91" t="inlineStr">
        <is>
          <t>V10014</t>
        </is>
      </c>
      <c r="K2643" s="91" t="inlineStr">
        <is>
          <t>S출판</t>
        </is>
      </c>
      <c r="M2643" s="9">
        <f>IF($A2643="","",VALUE($A2643&amp;"")*12+VALUE($B2643&amp;""))</f>
        <v/>
      </c>
      <c r="N2643" s="63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3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3">
        <f>IF($A2643="","",IF(COUNTIF(변동분석!$E$7:$E$506,O2643)&gt;0,"Y","N"))</f>
        <v/>
      </c>
      <c r="W2643" s="63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3">
        <f>IF($A2643="","",IFERROR(INDEX(계정매핑!$E$5:$E$504,MATCH($F2643&amp;"",계정매핑!$A$5:$A$504,0))&amp;"","공통비"))</f>
        <v/>
      </c>
      <c r="AF2643" s="63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46014</v>
      </c>
      <c r="E2644" s="91" t="inlineStr">
        <is>
          <t>KR</t>
        </is>
      </c>
      <c r="F2644" s="91" t="n">
        <v>62501000</v>
      </c>
      <c r="G2644" s="91" t="n">
        <v>1701</v>
      </c>
      <c r="H2644" s="92" t="n">
        <v>169000</v>
      </c>
      <c r="I2644" s="91" t="inlineStr">
        <is>
          <t>12월 회의 다과 - (법인카드)</t>
        </is>
      </c>
      <c r="J2644" s="91" t="inlineStr">
        <is>
          <t>V10009</t>
        </is>
      </c>
      <c r="K2644" s="91" t="inlineStr">
        <is>
          <t>(법인카드)</t>
        </is>
      </c>
      <c r="M2644" s="9">
        <f>IF($A2644="","",VALUE($A2644&amp;"")*12+VALUE($B2644&amp;""))</f>
        <v/>
      </c>
      <c r="N2644" s="63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3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3">
        <f>IF($A2644="","",IF(COUNTIF(변동분석!$E$7:$E$506,O2644)&gt;0,"Y","N"))</f>
        <v/>
      </c>
      <c r="W2644" s="63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3">
        <f>IF($A2644="","",IFERROR(INDEX(계정매핑!$E$5:$E$504,MATCH($F2644&amp;"",계정매핑!$A$5:$A$504,0))&amp;"","공통비"))</f>
        <v/>
      </c>
      <c r="AF2644" s="63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46014</v>
      </c>
      <c r="E2645" s="91" t="inlineStr">
        <is>
          <t>KR</t>
        </is>
      </c>
      <c r="F2645" s="91" t="n">
        <v>62902000</v>
      </c>
      <c r="G2645" s="91" t="n">
        <v>1101</v>
      </c>
      <c r="H2645" s="92" t="n">
        <v>1488000</v>
      </c>
      <c r="I2645" s="91" t="inlineStr">
        <is>
          <t>12월 업무 위탁 수수료 - J콜센터</t>
        </is>
      </c>
      <c r="J2645" s="91" t="inlineStr">
        <is>
          <t>V10015</t>
        </is>
      </c>
      <c r="K2645" s="91" t="inlineStr">
        <is>
          <t>J콜센터</t>
        </is>
      </c>
      <c r="M2645" s="9">
        <f>IF($A2645="","",VALUE($A2645&amp;"")*12+VALUE($B2645&amp;""))</f>
        <v/>
      </c>
      <c r="N2645" s="63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3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3">
        <f>IF($A2645="","",IF(COUNTIF(변동분석!$E$7:$E$506,O2645)&gt;0,"Y","N"))</f>
        <v/>
      </c>
      <c r="W2645" s="63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3">
        <f>IF($A2645="","",IFERROR(INDEX(계정매핑!$E$5:$E$504,MATCH($F2645&amp;"",계정매핑!$A$5:$A$504,0))&amp;"","공통비"))</f>
        <v/>
      </c>
      <c r="AF2645" s="63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46014</v>
      </c>
      <c r="E2646" s="91" t="inlineStr">
        <is>
          <t>KR</t>
        </is>
      </c>
      <c r="F2646" s="91" t="n">
        <v>63201000</v>
      </c>
      <c r="G2646" s="91" t="n">
        <v>1601</v>
      </c>
      <c r="H2646" s="92" t="n">
        <v>5506000</v>
      </c>
      <c r="I2646" s="91" t="inlineStr">
        <is>
          <t>12월 차량 유지 - D정비</t>
        </is>
      </c>
      <c r="J2646" s="91" t="inlineStr">
        <is>
          <t>V10024</t>
        </is>
      </c>
      <c r="K2646" s="91" t="inlineStr">
        <is>
          <t>D정비</t>
        </is>
      </c>
      <c r="M2646" s="9">
        <f>IF($A2646="","",VALUE($A2646&amp;"")*12+VALUE($B2646&amp;""))</f>
        <v/>
      </c>
      <c r="N2646" s="63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3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3">
        <f>IF($A2646="","",IF(COUNTIF(변동분석!$E$7:$E$506,O2646)&gt;0,"Y","N"))</f>
        <v/>
      </c>
      <c r="W2646" s="63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3">
        <f>IF($A2646="","",IFERROR(INDEX(계정매핑!$E$5:$E$504,MATCH($F2646&amp;"",계정매핑!$A$5:$A$504,0))&amp;"","공통비"))</f>
        <v/>
      </c>
      <c r="AF2646" s="63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46014</v>
      </c>
      <c r="E2647" s="91" t="inlineStr">
        <is>
          <t>KR</t>
        </is>
      </c>
      <c r="F2647" s="91" t="n">
        <v>63502000</v>
      </c>
      <c r="G2647" s="91" t="n">
        <v>1901</v>
      </c>
      <c r="H2647" s="92" t="n">
        <v>121143000</v>
      </c>
      <c r="I2647" s="91" t="inlineStr">
        <is>
          <t>12월 유지수수료 - (전속설계사)</t>
        </is>
      </c>
      <c r="J2647" s="91" t="inlineStr">
        <is>
          <t>V10020</t>
        </is>
      </c>
      <c r="K2647" s="91" t="inlineStr">
        <is>
          <t>(전속설계사)</t>
        </is>
      </c>
      <c r="M2647" s="9">
        <f>IF($A2647="","",VALUE($A2647&amp;"")*12+VALUE($B2647&amp;""))</f>
        <v/>
      </c>
      <c r="N2647" s="63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3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3">
        <f>IF($A2647="","",IF(COUNTIF(변동분석!$E$7:$E$506,O2647)&gt;0,"Y","N"))</f>
        <v/>
      </c>
      <c r="W2647" s="63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3">
        <f>IF($A2647="","",IFERROR(INDEX(계정매핑!$E$5:$E$504,MATCH($F2647&amp;"",계정매핑!$A$5:$A$504,0))&amp;"","공통비"))</f>
        <v/>
      </c>
      <c r="AF2647" s="63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46015</v>
      </c>
      <c r="E2648" s="91" t="inlineStr">
        <is>
          <t>KR</t>
        </is>
      </c>
      <c r="F2648" s="91" t="n">
        <v>62101000</v>
      </c>
      <c r="G2648" s="91" t="n">
        <v>1501</v>
      </c>
      <c r="H2648" s="92" t="n">
        <v>530000</v>
      </c>
      <c r="I2648" s="91" t="inlineStr">
        <is>
          <t>12월 국내출장 - M항공</t>
        </is>
      </c>
      <c r="J2648" s="91" t="inlineStr">
        <is>
          <t>V10001</t>
        </is>
      </c>
      <c r="K2648" s="91" t="inlineStr">
        <is>
          <t>M항공</t>
        </is>
      </c>
      <c r="M2648" s="9">
        <f>IF($A2648="","",VALUE($A2648&amp;"")*12+VALUE($B2648&amp;""))</f>
        <v/>
      </c>
      <c r="N2648" s="63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3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3">
        <f>IF($A2648="","",IF(COUNTIF(변동분석!$E$7:$E$506,O2648)&gt;0,"Y","N"))</f>
        <v/>
      </c>
      <c r="W2648" s="63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3">
        <f>IF($A2648="","",IFERROR(INDEX(계정매핑!$E$5:$E$504,MATCH($F2648&amp;"",계정매핑!$A$5:$A$504,0))&amp;"","공통비"))</f>
        <v/>
      </c>
      <c r="AF2648" s="63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46015</v>
      </c>
      <c r="E2649" s="91" t="inlineStr">
        <is>
          <t>KR</t>
        </is>
      </c>
      <c r="F2649" s="91" t="n">
        <v>62101000</v>
      </c>
      <c r="G2649" s="91" t="n">
        <v>1951</v>
      </c>
      <c r="H2649" s="92" t="n">
        <v>303000</v>
      </c>
      <c r="I2649" s="91" t="inlineStr">
        <is>
          <t>12월 국내출장 - L여행사</t>
        </is>
      </c>
      <c r="J2649" s="91" t="inlineStr">
        <is>
          <t>V10017</t>
        </is>
      </c>
      <c r="K2649" s="91" t="inlineStr">
        <is>
          <t>L여행사</t>
        </is>
      </c>
      <c r="M2649" s="9">
        <f>IF($A2649="","",VALUE($A2649&amp;"")*12+VALUE($B2649&amp;""))</f>
        <v/>
      </c>
      <c r="N2649" s="63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3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3">
        <f>IF($A2649="","",IF(COUNTIF(변동분석!$E$7:$E$506,O2649)&gt;0,"Y","N"))</f>
        <v/>
      </c>
      <c r="W2649" s="63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3">
        <f>IF($A2649="","",IFERROR(INDEX(계정매핑!$E$5:$E$504,MATCH($F2649&amp;"",계정매핑!$A$5:$A$504,0))&amp;"","공통비"))</f>
        <v/>
      </c>
      <c r="AF2649" s="63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46015</v>
      </c>
      <c r="E2650" s="91" t="inlineStr">
        <is>
          <t>KR</t>
        </is>
      </c>
      <c r="F2650" s="91" t="n">
        <v>62102000</v>
      </c>
      <c r="G2650" s="91" t="n">
        <v>1501</v>
      </c>
      <c r="H2650" s="92" t="n">
        <v>137000</v>
      </c>
      <c r="I2650" s="91" t="inlineStr">
        <is>
          <t>12월 해외출장 - M항공</t>
        </is>
      </c>
      <c r="J2650" s="91" t="inlineStr">
        <is>
          <t>V10001</t>
        </is>
      </c>
      <c r="K2650" s="91" t="inlineStr">
        <is>
          <t>M항공</t>
        </is>
      </c>
      <c r="M2650" s="9">
        <f>IF($A2650="","",VALUE($A2650&amp;"")*12+VALUE($B2650&amp;""))</f>
        <v/>
      </c>
      <c r="N2650" s="63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3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3">
        <f>IF($A2650="","",IF(COUNTIF(변동분석!$E$7:$E$506,O2650)&gt;0,"Y","N"))</f>
        <v/>
      </c>
      <c r="W2650" s="63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3">
        <f>IF($A2650="","",IFERROR(INDEX(계정매핑!$E$5:$E$504,MATCH($F2650&amp;"",계정매핑!$A$5:$A$504,0))&amp;"","공통비"))</f>
        <v/>
      </c>
      <c r="AF2650" s="63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46015</v>
      </c>
      <c r="E2651" s="91" t="inlineStr">
        <is>
          <t>KR</t>
        </is>
      </c>
      <c r="F2651" s="91" t="n">
        <v>62301000</v>
      </c>
      <c r="G2651" s="91" t="n">
        <v>1401</v>
      </c>
      <c r="H2651" s="92" t="n">
        <v>57000</v>
      </c>
      <c r="I2651" s="91" t="inlineStr">
        <is>
          <t>12월 소모품 구입 - R문구</t>
        </is>
      </c>
      <c r="J2651" s="91" t="inlineStr">
        <is>
          <t>V10021</t>
        </is>
      </c>
      <c r="K2651" s="91" t="inlineStr">
        <is>
          <t>R문구</t>
        </is>
      </c>
      <c r="M2651" s="9">
        <f>IF($A2651="","",VALUE($A2651&amp;"")*12+VALUE($B2651&amp;""))</f>
        <v/>
      </c>
      <c r="N2651" s="63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3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3">
        <f>IF($A2651="","",IF(COUNTIF(변동분석!$E$7:$E$506,O2651)&gt;0,"Y","N"))</f>
        <v/>
      </c>
      <c r="W2651" s="63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3">
        <f>IF($A2651="","",IFERROR(INDEX(계정매핑!$E$5:$E$504,MATCH($F2651&amp;"",계정매핑!$A$5:$A$504,0))&amp;"","공통비"))</f>
        <v/>
      </c>
      <c r="AF2651" s="63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46015</v>
      </c>
      <c r="E2652" s="91" t="inlineStr">
        <is>
          <t>KR</t>
        </is>
      </c>
      <c r="F2652" s="91" t="n">
        <v>62601000</v>
      </c>
      <c r="G2652" s="91" t="n">
        <v>1502</v>
      </c>
      <c r="H2652" s="92" t="n">
        <v>1144000</v>
      </c>
      <c r="I2652" s="91" t="inlineStr">
        <is>
          <t>12월 업무추진 - (법인카드)</t>
        </is>
      </c>
      <c r="J2652" s="91" t="inlineStr">
        <is>
          <t>V10009</t>
        </is>
      </c>
      <c r="K2652" s="91" t="inlineStr">
        <is>
          <t>(법인카드)</t>
        </is>
      </c>
      <c r="M2652" s="9">
        <f>IF($A2652="","",VALUE($A2652&amp;"")*12+VALUE($B2652&amp;""))</f>
        <v/>
      </c>
      <c r="N2652" s="63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3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3">
        <f>IF($A2652="","",IF(COUNTIF(변동분석!$E$7:$E$506,O2652)&gt;0,"Y","N"))</f>
        <v/>
      </c>
      <c r="W2652" s="63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3">
        <f>IF($A2652="","",IFERROR(INDEX(계정매핑!$E$5:$E$504,MATCH($F2652&amp;"",계정매핑!$A$5:$A$504,0))&amp;"","공통비"))</f>
        <v/>
      </c>
      <c r="AF2652" s="63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46015</v>
      </c>
      <c r="E2653" s="91" t="inlineStr">
        <is>
          <t>KR</t>
        </is>
      </c>
      <c r="F2653" s="91" t="n">
        <v>62601000</v>
      </c>
      <c r="G2653" s="91" t="n">
        <v>1601</v>
      </c>
      <c r="H2653" s="92" t="n">
        <v>1496000</v>
      </c>
      <c r="I2653" s="91" t="inlineStr">
        <is>
          <t>12월 업무추진 - (법인카드)</t>
        </is>
      </c>
      <c r="J2653" s="91" t="inlineStr">
        <is>
          <t>V10009</t>
        </is>
      </c>
      <c r="K2653" s="91" t="inlineStr">
        <is>
          <t>(법인카드)</t>
        </is>
      </c>
      <c r="M2653" s="9">
        <f>IF($A2653="","",VALUE($A2653&amp;"")*12+VALUE($B2653&amp;""))</f>
        <v/>
      </c>
      <c r="N2653" s="63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3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3">
        <f>IF($A2653="","",IF(COUNTIF(변동분석!$E$7:$E$506,O2653)&gt;0,"Y","N"))</f>
        <v/>
      </c>
      <c r="W2653" s="63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3">
        <f>IF($A2653="","",IFERROR(INDEX(계정매핑!$E$5:$E$504,MATCH($F2653&amp;"",계정매핑!$A$5:$A$504,0))&amp;"","공통비"))</f>
        <v/>
      </c>
      <c r="AF2653" s="63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46015</v>
      </c>
      <c r="E2654" s="91" t="inlineStr">
        <is>
          <t>KR</t>
        </is>
      </c>
      <c r="F2654" s="91" t="n">
        <v>62701000</v>
      </c>
      <c r="G2654" s="91" t="n">
        <v>1501</v>
      </c>
      <c r="H2654" s="92" t="n">
        <v>79502000</v>
      </c>
      <c r="I2654" s="91" t="inlineStr">
        <is>
          <t>12월 광고 집행 - E미디어</t>
        </is>
      </c>
      <c r="J2654" s="91" t="inlineStr">
        <is>
          <t>V10031</t>
        </is>
      </c>
      <c r="K2654" s="91" t="inlineStr">
        <is>
          <t>E미디어</t>
        </is>
      </c>
      <c r="M2654" s="9">
        <f>IF($A2654="","",VALUE($A2654&amp;"")*12+VALUE($B2654&amp;""))</f>
        <v/>
      </c>
      <c r="N2654" s="63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3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3">
        <f>IF($A2654="","",IF(COUNTIF(변동분석!$E$7:$E$506,O2654)&gt;0,"Y","N"))</f>
        <v/>
      </c>
      <c r="W2654" s="63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3">
        <f>IF($A2654="","",IFERROR(INDEX(계정매핑!$E$5:$E$504,MATCH($F2654&amp;"",계정매핑!$A$5:$A$504,0))&amp;"","공통비"))</f>
        <v/>
      </c>
      <c r="AF2654" s="63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46015</v>
      </c>
      <c r="E2655" s="91" t="inlineStr">
        <is>
          <t>KR</t>
        </is>
      </c>
      <c r="F2655" s="91" t="n">
        <v>62902000</v>
      </c>
      <c r="G2655" s="91" t="n">
        <v>1201</v>
      </c>
      <c r="H2655" s="92" t="n">
        <v>3739000</v>
      </c>
      <c r="I2655" s="91" t="inlineStr">
        <is>
          <t>12월 업무 위탁 수수료 - X서비스</t>
        </is>
      </c>
      <c r="J2655" s="91" t="inlineStr">
        <is>
          <t>V10019</t>
        </is>
      </c>
      <c r="K2655" s="91" t="inlineStr">
        <is>
          <t>X서비스</t>
        </is>
      </c>
      <c r="M2655" s="9">
        <f>IF($A2655="","",VALUE($A2655&amp;"")*12+VALUE($B2655&amp;""))</f>
        <v/>
      </c>
      <c r="N2655" s="63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3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3">
        <f>IF($A2655="","",IF(COUNTIF(변동분석!$E$7:$E$506,O2655)&gt;0,"Y","N"))</f>
        <v/>
      </c>
      <c r="W2655" s="63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3">
        <f>IF($A2655="","",IFERROR(INDEX(계정매핑!$E$5:$E$504,MATCH($F2655&amp;"",계정매핑!$A$5:$A$504,0))&amp;"","공통비"))</f>
        <v/>
      </c>
      <c r="AF2655" s="63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46016</v>
      </c>
      <c r="E2656" s="91" t="inlineStr">
        <is>
          <t>KR</t>
        </is>
      </c>
      <c r="F2656" s="91" t="n">
        <v>62101000</v>
      </c>
      <c r="G2656" s="91" t="n">
        <v>1301</v>
      </c>
      <c r="H2656" s="92" t="n">
        <v>571000</v>
      </c>
      <c r="I2656" s="91" t="inlineStr">
        <is>
          <t>12월 국내출장 - (법인카드)</t>
        </is>
      </c>
      <c r="J2656" s="91" t="inlineStr">
        <is>
          <t>V10009</t>
        </is>
      </c>
      <c r="K2656" s="91" t="inlineStr">
        <is>
          <t>(법인카드)</t>
        </is>
      </c>
      <c r="M2656" s="9">
        <f>IF($A2656="","",VALUE($A2656&amp;"")*12+VALUE($B2656&amp;""))</f>
        <v/>
      </c>
      <c r="N2656" s="63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3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3">
        <f>IF($A2656="","",IF(COUNTIF(변동분석!$E$7:$E$506,O2656)&gt;0,"Y","N"))</f>
        <v/>
      </c>
      <c r="W2656" s="63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3">
        <f>IF($A2656="","",IFERROR(INDEX(계정매핑!$E$5:$E$504,MATCH($F2656&amp;"",계정매핑!$A$5:$A$504,0))&amp;"","공통비"))</f>
        <v/>
      </c>
      <c r="AF2656" s="63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46016</v>
      </c>
      <c r="E2657" s="91" t="inlineStr">
        <is>
          <t>KR</t>
        </is>
      </c>
      <c r="F2657" s="91" t="n">
        <v>62101000</v>
      </c>
      <c r="G2657" s="91" t="n">
        <v>1501</v>
      </c>
      <c r="H2657" s="92" t="n">
        <v>423000</v>
      </c>
      <c r="I2657" s="91" t="inlineStr">
        <is>
          <t>12월 국내출장 - L여행사</t>
        </is>
      </c>
      <c r="J2657" s="91" t="inlineStr">
        <is>
          <t>V10017</t>
        </is>
      </c>
      <c r="K2657" s="91" t="inlineStr">
        <is>
          <t>L여행사</t>
        </is>
      </c>
      <c r="M2657" s="9">
        <f>IF($A2657="","",VALUE($A2657&amp;"")*12+VALUE($B2657&amp;""))</f>
        <v/>
      </c>
      <c r="N2657" s="63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3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3">
        <f>IF($A2657="","",IF(COUNTIF(변동분석!$E$7:$E$506,O2657)&gt;0,"Y","N"))</f>
        <v/>
      </c>
      <c r="W2657" s="63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3">
        <f>IF($A2657="","",IFERROR(INDEX(계정매핑!$E$5:$E$504,MATCH($F2657&amp;"",계정매핑!$A$5:$A$504,0))&amp;"","공통비"))</f>
        <v/>
      </c>
      <c r="AF2657" s="63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46016</v>
      </c>
      <c r="E2658" s="91" t="inlineStr">
        <is>
          <t>KR</t>
        </is>
      </c>
      <c r="F2658" s="91" t="n">
        <v>62101000</v>
      </c>
      <c r="G2658" s="91" t="n">
        <v>1701</v>
      </c>
      <c r="H2658" s="92" t="n">
        <v>246000</v>
      </c>
      <c r="I2658" s="91" t="inlineStr">
        <is>
          <t>12월 국내출장 - (법인카드)</t>
        </is>
      </c>
      <c r="J2658" s="91" t="inlineStr">
        <is>
          <t>V10009</t>
        </is>
      </c>
      <c r="K2658" s="91" t="inlineStr">
        <is>
          <t>(법인카드)</t>
        </is>
      </c>
      <c r="M2658" s="9">
        <f>IF($A2658="","",VALUE($A2658&amp;"")*12+VALUE($B2658&amp;""))</f>
        <v/>
      </c>
      <c r="N2658" s="63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3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3">
        <f>IF($A2658="","",IF(COUNTIF(변동분석!$E$7:$E$506,O2658)&gt;0,"Y","N"))</f>
        <v/>
      </c>
      <c r="W2658" s="63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3">
        <f>IF($A2658="","",IFERROR(INDEX(계정매핑!$E$5:$E$504,MATCH($F2658&amp;"",계정매핑!$A$5:$A$504,0))&amp;"","공통비"))</f>
        <v/>
      </c>
      <c r="AF2658" s="63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46016</v>
      </c>
      <c r="E2659" s="91" t="inlineStr">
        <is>
          <t>KR</t>
        </is>
      </c>
      <c r="F2659" s="91" t="n">
        <v>62102000</v>
      </c>
      <c r="G2659" s="91" t="n">
        <v>1401</v>
      </c>
      <c r="H2659" s="92" t="n">
        <v>108000</v>
      </c>
      <c r="I2659" s="91" t="inlineStr">
        <is>
          <t>12월 해외출장 - M항공</t>
        </is>
      </c>
      <c r="J2659" s="91" t="inlineStr">
        <is>
          <t>V10001</t>
        </is>
      </c>
      <c r="K2659" s="91" t="inlineStr">
        <is>
          <t>M항공</t>
        </is>
      </c>
      <c r="M2659" s="9">
        <f>IF($A2659="","",VALUE($A2659&amp;"")*12+VALUE($B2659&amp;""))</f>
        <v/>
      </c>
      <c r="N2659" s="63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3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3">
        <f>IF($A2659="","",IF(COUNTIF(변동분석!$E$7:$E$506,O2659)&gt;0,"Y","N"))</f>
        <v/>
      </c>
      <c r="W2659" s="63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3">
        <f>IF($A2659="","",IFERROR(INDEX(계정매핑!$E$5:$E$504,MATCH($F2659&amp;"",계정매핑!$A$5:$A$504,0))&amp;"","공통비"))</f>
        <v/>
      </c>
      <c r="AF2659" s="63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46016</v>
      </c>
      <c r="E2660" s="91" t="inlineStr">
        <is>
          <t>KR</t>
        </is>
      </c>
      <c r="F2660" s="91" t="n">
        <v>62102000</v>
      </c>
      <c r="G2660" s="91" t="n">
        <v>1401</v>
      </c>
      <c r="H2660" s="92" t="n">
        <v>120000</v>
      </c>
      <c r="I2660" s="91" t="inlineStr">
        <is>
          <t>12월 해외출장 - M항공</t>
        </is>
      </c>
      <c r="J2660" s="91" t="inlineStr">
        <is>
          <t>V10001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3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3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3">
        <f>IF($A2660="","",IF(COUNTIF(변동분석!$E$7:$E$506,O2660)&gt;0,"Y","N"))</f>
        <v/>
      </c>
      <c r="W2660" s="63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3">
        <f>IF($A2660="","",IFERROR(INDEX(계정매핑!$E$5:$E$504,MATCH($F2660&amp;"",계정매핑!$A$5:$A$504,0))&amp;"","공통비"))</f>
        <v/>
      </c>
      <c r="AF2660" s="63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46016</v>
      </c>
      <c r="E2661" s="91" t="inlineStr">
        <is>
          <t>KR</t>
        </is>
      </c>
      <c r="F2661" s="91" t="n">
        <v>62102000</v>
      </c>
      <c r="G2661" s="91" t="n">
        <v>1701</v>
      </c>
      <c r="H2661" s="92" t="n">
        <v>53000</v>
      </c>
      <c r="I2661" s="91" t="inlineStr">
        <is>
          <t>12월 해외출장 - M항공</t>
        </is>
      </c>
      <c r="J2661" s="91" t="inlineStr">
        <is>
          <t>V10001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3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3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3">
        <f>IF($A2661="","",IF(COUNTIF(변동분석!$E$7:$E$506,O2661)&gt;0,"Y","N"))</f>
        <v/>
      </c>
      <c r="W2661" s="63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3">
        <f>IF($A2661="","",IFERROR(INDEX(계정매핑!$E$5:$E$504,MATCH($F2661&amp;"",계정매핑!$A$5:$A$504,0))&amp;"","공통비"))</f>
        <v/>
      </c>
      <c r="AF2661" s="63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46016</v>
      </c>
      <c r="E2662" s="91" t="inlineStr">
        <is>
          <t>KR</t>
        </is>
      </c>
      <c r="F2662" s="91" t="n">
        <v>62102000</v>
      </c>
      <c r="G2662" s="91" t="n">
        <v>1801</v>
      </c>
      <c r="H2662" s="92" t="n">
        <v>44000</v>
      </c>
      <c r="I2662" s="91" t="inlineStr">
        <is>
          <t>12월 해외출장 - N호텔</t>
        </is>
      </c>
      <c r="J2662" s="91" t="inlineStr">
        <is>
          <t>V10008</t>
        </is>
      </c>
      <c r="K2662" s="91" t="inlineStr">
        <is>
          <t>N호텔</t>
        </is>
      </c>
      <c r="M2662" s="9">
        <f>IF($A2662="","",VALUE($A2662&amp;"")*12+VALUE($B2662&amp;""))</f>
        <v/>
      </c>
      <c r="N2662" s="63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3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3">
        <f>IF($A2662="","",IF(COUNTIF(변동분석!$E$7:$E$506,O2662)&gt;0,"Y","N"))</f>
        <v/>
      </c>
      <c r="W2662" s="63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3">
        <f>IF($A2662="","",IFERROR(INDEX(계정매핑!$E$5:$E$504,MATCH($F2662&amp;"",계정매핑!$A$5:$A$504,0))&amp;"","공통비"))</f>
        <v/>
      </c>
      <c r="AF2662" s="63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46016</v>
      </c>
      <c r="E2663" s="91" t="inlineStr">
        <is>
          <t>KR</t>
        </is>
      </c>
      <c r="F2663" s="91" t="n">
        <v>62301000</v>
      </c>
      <c r="G2663" s="91" t="n">
        <v>1301</v>
      </c>
      <c r="H2663" s="92" t="n">
        <v>134000</v>
      </c>
      <c r="I2663" s="91" t="inlineStr">
        <is>
          <t>12월 소모품 구입 - Q오피스</t>
        </is>
      </c>
      <c r="J2663" s="91" t="inlineStr">
        <is>
          <t>V10003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3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3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3">
        <f>IF($A2663="","",IF(COUNTIF(변동분석!$E$7:$E$506,O2663)&gt;0,"Y","N"))</f>
        <v/>
      </c>
      <c r="W2663" s="63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3">
        <f>IF($A2663="","",IFERROR(INDEX(계정매핑!$E$5:$E$504,MATCH($F2663&amp;"",계정매핑!$A$5:$A$504,0))&amp;"","공통비"))</f>
        <v/>
      </c>
      <c r="AF2663" s="63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46016</v>
      </c>
      <c r="E2664" s="91" t="inlineStr">
        <is>
          <t>KR</t>
        </is>
      </c>
      <c r="F2664" s="91" t="n">
        <v>62301000</v>
      </c>
      <c r="G2664" s="91" t="n">
        <v>1601</v>
      </c>
      <c r="H2664" s="92" t="n">
        <v>407000</v>
      </c>
      <c r="I2664" s="91" t="inlineStr">
        <is>
          <t>12월 소모품 구입 - Q오피스</t>
        </is>
      </c>
      <c r="J2664" s="91" t="inlineStr">
        <is>
          <t>V10003</t>
        </is>
      </c>
      <c r="K2664" s="91" t="inlineStr">
        <is>
          <t>Q오피스</t>
        </is>
      </c>
      <c r="M2664" s="9">
        <f>IF($A2664="","",VALUE($A2664&amp;"")*12+VALUE($B2664&amp;""))</f>
        <v/>
      </c>
      <c r="N2664" s="63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3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3">
        <f>IF($A2664="","",IF(COUNTIF(변동분석!$E$7:$E$506,O2664)&gt;0,"Y","N"))</f>
        <v/>
      </c>
      <c r="W2664" s="63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3">
        <f>IF($A2664="","",IFERROR(INDEX(계정매핑!$E$5:$E$504,MATCH($F2664&amp;"",계정매핑!$A$5:$A$504,0))&amp;"","공통비"))</f>
        <v/>
      </c>
      <c r="AF2664" s="63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46016</v>
      </c>
      <c r="E2665" s="91" t="inlineStr">
        <is>
          <t>KR</t>
        </is>
      </c>
      <c r="F2665" s="91" t="n">
        <v>62301000</v>
      </c>
      <c r="G2665" s="91" t="n">
        <v>1701</v>
      </c>
      <c r="H2665" s="92" t="n">
        <v>257000</v>
      </c>
      <c r="I2665" s="91" t="inlineStr">
        <is>
          <t>12월 소모품 구입 - R문구</t>
        </is>
      </c>
      <c r="J2665" s="91" t="inlineStr">
        <is>
          <t>V10021</t>
        </is>
      </c>
      <c r="K2665" s="91" t="inlineStr">
        <is>
          <t>R문구</t>
        </is>
      </c>
      <c r="M2665" s="9">
        <f>IF($A2665="","",VALUE($A2665&amp;"")*12+VALUE($B2665&amp;""))</f>
        <v/>
      </c>
      <c r="N2665" s="63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3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3">
        <f>IF($A2665="","",IF(COUNTIF(변동분석!$E$7:$E$506,O2665)&gt;0,"Y","N"))</f>
        <v/>
      </c>
      <c r="W2665" s="63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3">
        <f>IF($A2665="","",IFERROR(INDEX(계정매핑!$E$5:$E$504,MATCH($F2665&amp;"",계정매핑!$A$5:$A$504,0))&amp;"","공통비"))</f>
        <v/>
      </c>
      <c r="AF2665" s="63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46016</v>
      </c>
      <c r="E2666" s="91" t="inlineStr">
        <is>
          <t>KR</t>
        </is>
      </c>
      <c r="F2666" s="91" t="n">
        <v>62401000</v>
      </c>
      <c r="G2666" s="91" t="n">
        <v>1502</v>
      </c>
      <c r="H2666" s="92" t="n">
        <v>2167000</v>
      </c>
      <c r="I2666" s="91" t="inlineStr">
        <is>
          <t>12월 인쇄물 제작 - S출판</t>
        </is>
      </c>
      <c r="J2666" s="91" t="inlineStr">
        <is>
          <t>V10014</t>
        </is>
      </c>
      <c r="K2666" s="91" t="inlineStr">
        <is>
          <t>S출판</t>
        </is>
      </c>
      <c r="M2666" s="9">
        <f>IF($A2666="","",VALUE($A2666&amp;"")*12+VALUE($B2666&amp;""))</f>
        <v/>
      </c>
      <c r="N2666" s="63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3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3">
        <f>IF($A2666="","",IF(COUNTIF(변동분석!$E$7:$E$506,O2666)&gt;0,"Y","N"))</f>
        <v/>
      </c>
      <c r="W2666" s="63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3">
        <f>IF($A2666="","",IFERROR(INDEX(계정매핑!$E$5:$E$504,MATCH($F2666&amp;"",계정매핑!$A$5:$A$504,0))&amp;"","공통비"))</f>
        <v/>
      </c>
      <c r="AF2666" s="63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46016</v>
      </c>
      <c r="E2667" s="91" t="inlineStr">
        <is>
          <t>KR</t>
        </is>
      </c>
      <c r="F2667" s="91" t="n">
        <v>62902000</v>
      </c>
      <c r="G2667" s="91" t="n">
        <v>1401</v>
      </c>
      <c r="H2667" s="92" t="n">
        <v>2545000</v>
      </c>
      <c r="I2667" s="91" t="inlineStr">
        <is>
          <t>12월 업무 위탁 수수료 - J콜센터</t>
        </is>
      </c>
      <c r="J2667" s="91" t="inlineStr">
        <is>
          <t>V10015</t>
        </is>
      </c>
      <c r="K2667" s="91" t="inlineStr">
        <is>
          <t>J콜센터</t>
        </is>
      </c>
      <c r="M2667" s="9">
        <f>IF($A2667="","",VALUE($A2667&amp;"")*12+VALUE($B2667&amp;""))</f>
        <v/>
      </c>
      <c r="N2667" s="63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3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3">
        <f>IF($A2667="","",IF(COUNTIF(변동분석!$E$7:$E$506,O2667)&gt;0,"Y","N"))</f>
        <v/>
      </c>
      <c r="W2667" s="63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3">
        <f>IF($A2667="","",IFERROR(INDEX(계정매핑!$E$5:$E$504,MATCH($F2667&amp;"",계정매핑!$A$5:$A$504,0))&amp;"","공통비"))</f>
        <v/>
      </c>
      <c r="AF2667" s="63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46016</v>
      </c>
      <c r="E2668" s="91" t="inlineStr">
        <is>
          <t>KR</t>
        </is>
      </c>
      <c r="F2668" s="91" t="n">
        <v>62902000</v>
      </c>
      <c r="G2668" s="91" t="n">
        <v>1951</v>
      </c>
      <c r="H2668" s="92" t="n">
        <v>2663000</v>
      </c>
      <c r="I2668" s="91" t="inlineStr">
        <is>
          <t>12월 업무 위탁 수수료 - J콜센터</t>
        </is>
      </c>
      <c r="J2668" s="91" t="inlineStr">
        <is>
          <t>V10015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3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3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3">
        <f>IF($A2668="","",IF(COUNTIF(변동분석!$E$7:$E$506,O2668)&gt;0,"Y","N"))</f>
        <v/>
      </c>
      <c r="W2668" s="63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3">
        <f>IF($A2668="","",IFERROR(INDEX(계정매핑!$E$5:$E$504,MATCH($F2668&amp;"",계정매핑!$A$5:$A$504,0))&amp;"","공통비"))</f>
        <v/>
      </c>
      <c r="AF2668" s="63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46016</v>
      </c>
      <c r="E2669" s="91" t="inlineStr">
        <is>
          <t>KR</t>
        </is>
      </c>
      <c r="F2669" s="91" t="n">
        <v>63002000</v>
      </c>
      <c r="G2669" s="91" t="n">
        <v>1701</v>
      </c>
      <c r="H2669" s="92" t="n">
        <v>72000000</v>
      </c>
      <c r="I2669" s="91" t="inlineStr">
        <is>
          <t>12월 클라우드 사용료 - C클라우드</t>
        </is>
      </c>
      <c r="J2669" s="91" t="inlineStr">
        <is>
          <t>V10025</t>
        </is>
      </c>
      <c r="K2669" s="91" t="inlineStr">
        <is>
          <t>C클라우드</t>
        </is>
      </c>
      <c r="M2669" s="9">
        <f>IF($A2669="","",VALUE($A2669&amp;"")*12+VALUE($B2669&amp;""))</f>
        <v/>
      </c>
      <c r="N2669" s="63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3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3">
        <f>IF($A2669="","",IF(COUNTIF(변동분석!$E$7:$E$506,O2669)&gt;0,"Y","N"))</f>
        <v/>
      </c>
      <c r="W2669" s="63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3">
        <f>IF($A2669="","",IFERROR(INDEX(계정매핑!$E$5:$E$504,MATCH($F2669&amp;"",계정매핑!$A$5:$A$504,0))&amp;"","공통비"))</f>
        <v/>
      </c>
      <c r="AF2669" s="63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46017</v>
      </c>
      <c r="E2670" s="91" t="inlineStr">
        <is>
          <t>KR</t>
        </is>
      </c>
      <c r="F2670" s="91" t="n">
        <v>62102000</v>
      </c>
      <c r="G2670" s="91" t="n">
        <v>1101</v>
      </c>
      <c r="H2670" s="92" t="n">
        <v>95000</v>
      </c>
      <c r="I2670" s="91" t="inlineStr">
        <is>
          <t>12월 해외출장 - N호텔</t>
        </is>
      </c>
      <c r="J2670" s="91" t="inlineStr">
        <is>
          <t>V10008</t>
        </is>
      </c>
      <c r="K2670" s="91" t="inlineStr">
        <is>
          <t>N호텔</t>
        </is>
      </c>
      <c r="M2670" s="9">
        <f>IF($A2670="","",VALUE($A2670&amp;"")*12+VALUE($B2670&amp;""))</f>
        <v/>
      </c>
      <c r="N2670" s="63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3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3">
        <f>IF($A2670="","",IF(COUNTIF(변동분석!$E$7:$E$506,O2670)&gt;0,"Y","N"))</f>
        <v/>
      </c>
      <c r="W2670" s="63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3">
        <f>IF($A2670="","",IFERROR(INDEX(계정매핑!$E$5:$E$504,MATCH($F2670&amp;"",계정매핑!$A$5:$A$504,0))&amp;"","공통비"))</f>
        <v/>
      </c>
      <c r="AF2670" s="63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46017</v>
      </c>
      <c r="E2671" s="91" t="inlineStr">
        <is>
          <t>KR</t>
        </is>
      </c>
      <c r="F2671" s="91" t="n">
        <v>62102000</v>
      </c>
      <c r="G2671" s="91" t="n">
        <v>1401</v>
      </c>
      <c r="H2671" s="92" t="n">
        <v>81000</v>
      </c>
      <c r="I2671" s="91" t="inlineStr">
        <is>
          <t>12월 해외출장 - N호텔</t>
        </is>
      </c>
      <c r="J2671" s="91" t="inlineStr">
        <is>
          <t>V10008</t>
        </is>
      </c>
      <c r="K2671" s="91" t="inlineStr">
        <is>
          <t>N호텔</t>
        </is>
      </c>
      <c r="M2671" s="9">
        <f>IF($A2671="","",VALUE($A2671&amp;"")*12+VALUE($B2671&amp;""))</f>
        <v/>
      </c>
      <c r="N2671" s="63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3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3">
        <f>IF($A2671="","",IF(COUNTIF(변동분석!$E$7:$E$506,O2671)&gt;0,"Y","N"))</f>
        <v/>
      </c>
      <c r="W2671" s="63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3">
        <f>IF($A2671="","",IFERROR(INDEX(계정매핑!$E$5:$E$504,MATCH($F2671&amp;"",계정매핑!$A$5:$A$504,0))&amp;"","공통비"))</f>
        <v/>
      </c>
      <c r="AF2671" s="63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46017</v>
      </c>
      <c r="E2672" s="91" t="inlineStr">
        <is>
          <t>KR</t>
        </is>
      </c>
      <c r="F2672" s="91" t="n">
        <v>62201000</v>
      </c>
      <c r="G2672" s="91" t="n">
        <v>1101</v>
      </c>
      <c r="H2672" s="92" t="n">
        <v>215000</v>
      </c>
      <c r="I2672" s="91" t="inlineStr">
        <is>
          <t>12월 통신요금 - O텔레콤</t>
        </is>
      </c>
      <c r="J2672" s="91" t="inlineStr">
        <is>
          <t>V10002</t>
        </is>
      </c>
      <c r="K2672" s="91" t="inlineStr">
        <is>
          <t>O텔레콤</t>
        </is>
      </c>
      <c r="M2672" s="9">
        <f>IF($A2672="","",VALUE($A2672&amp;"")*12+VALUE($B2672&amp;""))</f>
        <v/>
      </c>
      <c r="N2672" s="63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3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3">
        <f>IF($A2672="","",IF(COUNTIF(변동분석!$E$7:$E$506,O2672)&gt;0,"Y","N"))</f>
        <v/>
      </c>
      <c r="W2672" s="63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3">
        <f>IF($A2672="","",IFERROR(INDEX(계정매핑!$E$5:$E$504,MATCH($F2672&amp;"",계정매핑!$A$5:$A$504,0))&amp;"","공통비"))</f>
        <v/>
      </c>
      <c r="AF2672" s="63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46017</v>
      </c>
      <c r="E2673" s="91" t="inlineStr">
        <is>
          <t>KR</t>
        </is>
      </c>
      <c r="F2673" s="91" t="n">
        <v>62301000</v>
      </c>
      <c r="G2673" s="91" t="n">
        <v>1801</v>
      </c>
      <c r="H2673" s="92" t="n">
        <v>417000</v>
      </c>
      <c r="I2673" s="91" t="inlineStr">
        <is>
          <t>12월 소모품 구입 - Q오피스</t>
        </is>
      </c>
      <c r="J2673" s="91" t="inlineStr">
        <is>
          <t>V10003</t>
        </is>
      </c>
      <c r="K2673" s="91" t="inlineStr">
        <is>
          <t>Q오피스</t>
        </is>
      </c>
      <c r="M2673" s="9">
        <f>IF($A2673="","",VALUE($A2673&amp;"")*12+VALUE($B2673&amp;""))</f>
        <v/>
      </c>
      <c r="N2673" s="63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3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3">
        <f>IF($A2673="","",IF(COUNTIF(변동분석!$E$7:$E$506,O2673)&gt;0,"Y","N"))</f>
        <v/>
      </c>
      <c r="W2673" s="63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3">
        <f>IF($A2673="","",IFERROR(INDEX(계정매핑!$E$5:$E$504,MATCH($F2673&amp;"",계정매핑!$A$5:$A$504,0))&amp;"","공통비"))</f>
        <v/>
      </c>
      <c r="AF2673" s="63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46017</v>
      </c>
      <c r="E2674" s="91" t="inlineStr">
        <is>
          <t>KR</t>
        </is>
      </c>
      <c r="F2674" s="91" t="n">
        <v>62501000</v>
      </c>
      <c r="G2674" s="91" t="n">
        <v>1801</v>
      </c>
      <c r="H2674" s="92" t="n">
        <v>265000</v>
      </c>
      <c r="I2674" s="91" t="inlineStr">
        <is>
          <t>12월 회의 다과 - (법인카드)</t>
        </is>
      </c>
      <c r="J2674" s="91" t="inlineStr">
        <is>
          <t>V10009</t>
        </is>
      </c>
      <c r="K2674" s="91" t="inlineStr">
        <is>
          <t>(법인카드)</t>
        </is>
      </c>
      <c r="M2674" s="9">
        <f>IF($A2674="","",VALUE($A2674&amp;"")*12+VALUE($B2674&amp;""))</f>
        <v/>
      </c>
      <c r="N2674" s="63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3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3">
        <f>IF($A2674="","",IF(COUNTIF(변동분석!$E$7:$E$506,O2674)&gt;0,"Y","N"))</f>
        <v/>
      </c>
      <c r="W2674" s="63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3">
        <f>IF($A2674="","",IFERROR(INDEX(계정매핑!$E$5:$E$504,MATCH($F2674&amp;"",계정매핑!$A$5:$A$504,0))&amp;"","공통비"))</f>
        <v/>
      </c>
      <c r="AF2674" s="63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46017</v>
      </c>
      <c r="E2675" s="91" t="inlineStr">
        <is>
          <t>KR</t>
        </is>
      </c>
      <c r="F2675" s="91" t="n">
        <v>62901000</v>
      </c>
      <c r="G2675" s="91" t="n">
        <v>1201</v>
      </c>
      <c r="H2675" s="92" t="n">
        <v>6305000</v>
      </c>
      <c r="I2675" s="91" t="inlineStr">
        <is>
          <t>12월 자문 수수료 - K회계법인</t>
        </is>
      </c>
      <c r="J2675" s="91" t="inlineStr">
        <is>
          <t>V10010</t>
        </is>
      </c>
      <c r="K2675" s="91" t="inlineStr">
        <is>
          <t>K회계법인</t>
        </is>
      </c>
      <c r="M2675" s="9">
        <f>IF($A2675="","",VALUE($A2675&amp;"")*12+VALUE($B2675&amp;""))</f>
        <v/>
      </c>
      <c r="N2675" s="63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3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3">
        <f>IF($A2675="","",IF(COUNTIF(변동분석!$E$7:$E$506,O2675)&gt;0,"Y","N"))</f>
        <v/>
      </c>
      <c r="W2675" s="63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3">
        <f>IF($A2675="","",IFERROR(INDEX(계정매핑!$E$5:$E$504,MATCH($F2675&amp;"",계정매핑!$A$5:$A$504,0))&amp;"","공통비"))</f>
        <v/>
      </c>
      <c r="AF2675" s="63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46017</v>
      </c>
      <c r="E2676" s="91" t="inlineStr">
        <is>
          <t>KR</t>
        </is>
      </c>
      <c r="F2676" s="91" t="n">
        <v>62901000</v>
      </c>
      <c r="G2676" s="91" t="n">
        <v>1951</v>
      </c>
      <c r="H2676" s="92" t="n">
        <v>5421000</v>
      </c>
      <c r="I2676" s="91" t="inlineStr">
        <is>
          <t>12월 자문 수수료 - K회계법인</t>
        </is>
      </c>
      <c r="J2676" s="91" t="inlineStr">
        <is>
          <t>V10010</t>
        </is>
      </c>
      <c r="K2676" s="91" t="inlineStr">
        <is>
          <t>K회계법인</t>
        </is>
      </c>
      <c r="M2676" s="9">
        <f>IF($A2676="","",VALUE($A2676&amp;"")*12+VALUE($B2676&amp;""))</f>
        <v/>
      </c>
      <c r="N2676" s="63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3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3">
        <f>IF($A2676="","",IF(COUNTIF(변동분석!$E$7:$E$506,O2676)&gt;0,"Y","N"))</f>
        <v/>
      </c>
      <c r="W2676" s="63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3">
        <f>IF($A2676="","",IFERROR(INDEX(계정매핑!$E$5:$E$504,MATCH($F2676&amp;"",계정매핑!$A$5:$A$504,0))&amp;"","공통비"))</f>
        <v/>
      </c>
      <c r="AF2676" s="63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46017</v>
      </c>
      <c r="E2677" s="91" t="inlineStr">
        <is>
          <t>KR</t>
        </is>
      </c>
      <c r="F2677" s="91" t="n">
        <v>63001000</v>
      </c>
      <c r="G2677" s="91" t="n">
        <v>1951</v>
      </c>
      <c r="H2677" s="92" t="n">
        <v>2024000</v>
      </c>
      <c r="I2677" s="91" t="inlineStr">
        <is>
          <t>12월 SW 유지보수 - Z시스템</t>
        </is>
      </c>
      <c r="J2677" s="91" t="inlineStr">
        <is>
          <t>V10011</t>
        </is>
      </c>
      <c r="K2677" s="91" t="inlineStr">
        <is>
          <t>Z시스템</t>
        </is>
      </c>
      <c r="M2677" s="9">
        <f>IF($A2677="","",VALUE($A2677&amp;"")*12+VALUE($B2677&amp;""))</f>
        <v/>
      </c>
      <c r="N2677" s="63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3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3">
        <f>IF($A2677="","",IF(COUNTIF(변동분석!$E$7:$E$506,O2677)&gt;0,"Y","N"))</f>
        <v/>
      </c>
      <c r="W2677" s="63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3">
        <f>IF($A2677="","",IFERROR(INDEX(계정매핑!$E$5:$E$504,MATCH($F2677&amp;"",계정매핑!$A$5:$A$504,0))&amp;"","공통비"))</f>
        <v/>
      </c>
      <c r="AF2677" s="63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46017</v>
      </c>
      <c r="E2678" s="91" t="inlineStr">
        <is>
          <t>KR</t>
        </is>
      </c>
      <c r="F2678" s="91" t="n">
        <v>63101000</v>
      </c>
      <c r="G2678" s="91" t="n">
        <v>1601</v>
      </c>
      <c r="H2678" s="92" t="n">
        <v>5008000</v>
      </c>
      <c r="I2678" s="91" t="inlineStr">
        <is>
          <t>12월 사무실 임차료 - AA빌딩</t>
        </is>
      </c>
      <c r="J2678" s="91" t="inlineStr">
        <is>
          <t>V10007</t>
        </is>
      </c>
      <c r="K2678" s="91" t="inlineStr">
        <is>
          <t>AA빌딩</t>
        </is>
      </c>
      <c r="M2678" s="9">
        <f>IF($A2678="","",VALUE($A2678&amp;"")*12+VALUE($B2678&amp;""))</f>
        <v/>
      </c>
      <c r="N2678" s="63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3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3">
        <f>IF($A2678="","",IF(COUNTIF(변동분석!$E$7:$E$506,O2678)&gt;0,"Y","N"))</f>
        <v/>
      </c>
      <c r="W2678" s="63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3">
        <f>IF($A2678="","",IFERROR(INDEX(계정매핑!$E$5:$E$504,MATCH($F2678&amp;"",계정매핑!$A$5:$A$504,0))&amp;"","공통비"))</f>
        <v/>
      </c>
      <c r="AF2678" s="63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46018</v>
      </c>
      <c r="E2679" s="91" t="inlineStr">
        <is>
          <t>KR</t>
        </is>
      </c>
      <c r="F2679" s="91" t="n">
        <v>62102000</v>
      </c>
      <c r="G2679" s="91" t="n">
        <v>1101</v>
      </c>
      <c r="H2679" s="92" t="n">
        <v>95000</v>
      </c>
      <c r="I2679" s="91" t="inlineStr">
        <is>
          <t>12월 해외출장 - M항공</t>
        </is>
      </c>
      <c r="J2679" s="91" t="inlineStr">
        <is>
          <t>V10001</t>
        </is>
      </c>
      <c r="K2679" s="91" t="inlineStr">
        <is>
          <t>M항공</t>
        </is>
      </c>
      <c r="M2679" s="9">
        <f>IF($A2679="","",VALUE($A2679&amp;"")*12+VALUE($B2679&amp;""))</f>
        <v/>
      </c>
      <c r="N2679" s="63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3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3">
        <f>IF($A2679="","",IF(COUNTIF(변동분석!$E$7:$E$506,O2679)&gt;0,"Y","N"))</f>
        <v/>
      </c>
      <c r="W2679" s="63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3">
        <f>IF($A2679="","",IFERROR(INDEX(계정매핑!$E$5:$E$504,MATCH($F2679&amp;"",계정매핑!$A$5:$A$504,0))&amp;"","공통비"))</f>
        <v/>
      </c>
      <c r="AF2679" s="63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46018</v>
      </c>
      <c r="E2680" s="91" t="inlineStr">
        <is>
          <t>KR</t>
        </is>
      </c>
      <c r="F2680" s="91" t="n">
        <v>62102000</v>
      </c>
      <c r="G2680" s="91" t="n">
        <v>1301</v>
      </c>
      <c r="H2680" s="92" t="n">
        <v>53000</v>
      </c>
      <c r="I2680" s="91" t="inlineStr">
        <is>
          <t>12월 해외출장 - N호텔</t>
        </is>
      </c>
      <c r="J2680" s="91" t="inlineStr">
        <is>
          <t>V10008</t>
        </is>
      </c>
      <c r="K2680" s="91" t="inlineStr">
        <is>
          <t>N호텔</t>
        </is>
      </c>
      <c r="M2680" s="9">
        <f>IF($A2680="","",VALUE($A2680&amp;"")*12+VALUE($B2680&amp;""))</f>
        <v/>
      </c>
      <c r="N2680" s="63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3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3">
        <f>IF($A2680="","",IF(COUNTIF(변동분석!$E$7:$E$506,O2680)&gt;0,"Y","N"))</f>
        <v/>
      </c>
      <c r="W2680" s="63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3">
        <f>IF($A2680="","",IFERROR(INDEX(계정매핑!$E$5:$E$504,MATCH($F2680&amp;"",계정매핑!$A$5:$A$504,0))&amp;"","공통비"))</f>
        <v/>
      </c>
      <c r="AF2680" s="63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46018</v>
      </c>
      <c r="E2681" s="91" t="inlineStr">
        <is>
          <t>KR</t>
        </is>
      </c>
      <c r="F2681" s="91" t="n">
        <v>62501000</v>
      </c>
      <c r="G2681" s="91" t="n">
        <v>1201</v>
      </c>
      <c r="H2681" s="92" t="n">
        <v>90000</v>
      </c>
      <c r="I2681" s="91" t="inlineStr">
        <is>
          <t>12월 회의 다과 - T케이터링</t>
        </is>
      </c>
      <c r="J2681" s="91" t="inlineStr">
        <is>
          <t>V10005</t>
        </is>
      </c>
      <c r="K2681" s="91" t="inlineStr">
        <is>
          <t>T케이터링</t>
        </is>
      </c>
      <c r="M2681" s="9">
        <f>IF($A2681="","",VALUE($A2681&amp;"")*12+VALUE($B2681&amp;""))</f>
        <v/>
      </c>
      <c r="N2681" s="63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3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3">
        <f>IF($A2681="","",IF(COUNTIF(변동분석!$E$7:$E$506,O2681)&gt;0,"Y","N"))</f>
        <v/>
      </c>
      <c r="W2681" s="63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3">
        <f>IF($A2681="","",IFERROR(INDEX(계정매핑!$E$5:$E$504,MATCH($F2681&amp;"",계정매핑!$A$5:$A$504,0))&amp;"","공통비"))</f>
        <v/>
      </c>
      <c r="AF2681" s="63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46018</v>
      </c>
      <c r="E2682" s="91" t="inlineStr">
        <is>
          <t>KR</t>
        </is>
      </c>
      <c r="F2682" s="91" t="n">
        <v>62501000</v>
      </c>
      <c r="G2682" s="91" t="n">
        <v>1502</v>
      </c>
      <c r="H2682" s="92" t="n">
        <v>345000</v>
      </c>
      <c r="I2682" s="91" t="inlineStr">
        <is>
          <t>12월 회의 다과 - T케이터링</t>
        </is>
      </c>
      <c r="J2682" s="91" t="inlineStr">
        <is>
          <t>V10005</t>
        </is>
      </c>
      <c r="K2682" s="91" t="inlineStr">
        <is>
          <t>T케이터링</t>
        </is>
      </c>
      <c r="M2682" s="9">
        <f>IF($A2682="","",VALUE($A2682&amp;"")*12+VALUE($B2682&amp;""))</f>
        <v/>
      </c>
      <c r="N2682" s="63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3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3">
        <f>IF($A2682="","",IF(COUNTIF(변동분석!$E$7:$E$506,O2682)&gt;0,"Y","N"))</f>
        <v/>
      </c>
      <c r="W2682" s="63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3">
        <f>IF($A2682="","",IFERROR(INDEX(계정매핑!$E$5:$E$504,MATCH($F2682&amp;"",계정매핑!$A$5:$A$504,0))&amp;"","공통비"))</f>
        <v/>
      </c>
      <c r="AF2682" s="63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46018</v>
      </c>
      <c r="E2683" s="91" t="inlineStr">
        <is>
          <t>KR</t>
        </is>
      </c>
      <c r="F2683" s="91" t="n">
        <v>62501000</v>
      </c>
      <c r="G2683" s="91" t="n">
        <v>1601</v>
      </c>
      <c r="H2683" s="92" t="n">
        <v>296000</v>
      </c>
      <c r="I2683" s="91" t="inlineStr">
        <is>
          <t>12월 회의 다과 - (법인카드)</t>
        </is>
      </c>
      <c r="J2683" s="91" t="inlineStr">
        <is>
          <t>V10009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3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3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3">
        <f>IF($A2683="","",IF(COUNTIF(변동분석!$E$7:$E$506,O2683)&gt;0,"Y","N"))</f>
        <v/>
      </c>
      <c r="W2683" s="63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3">
        <f>IF($A2683="","",IFERROR(INDEX(계정매핑!$E$5:$E$504,MATCH($F2683&amp;"",계정매핑!$A$5:$A$504,0))&amp;"","공통비"))</f>
        <v/>
      </c>
      <c r="AF2683" s="63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46018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5004000</v>
      </c>
      <c r="I2684" s="91" t="inlineStr">
        <is>
          <t>12월 자문 수수료 - K회계법인</t>
        </is>
      </c>
      <c r="J2684" s="91" t="inlineStr">
        <is>
          <t>V10010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3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3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3">
        <f>IF($A2684="","",IF(COUNTIF(변동분석!$E$7:$E$506,O2684)&gt;0,"Y","N"))</f>
        <v/>
      </c>
      <c r="W2684" s="63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3">
        <f>IF($A2684="","",IFERROR(INDEX(계정매핑!$E$5:$E$504,MATCH($F2684&amp;"",계정매핑!$A$5:$A$504,0))&amp;"","공통비"))</f>
        <v/>
      </c>
      <c r="AF2684" s="63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46018</v>
      </c>
      <c r="E2685" s="91" t="inlineStr">
        <is>
          <t>KR</t>
        </is>
      </c>
      <c r="F2685" s="91" t="n">
        <v>62901000</v>
      </c>
      <c r="G2685" s="91" t="n">
        <v>1201</v>
      </c>
      <c r="H2685" s="92" t="n">
        <v>4519000</v>
      </c>
      <c r="I2685" s="91" t="inlineStr">
        <is>
          <t>12월 자문 수수료 - W컨설팅</t>
        </is>
      </c>
      <c r="J2685" s="91" t="inlineStr">
        <is>
          <t>V10006</t>
        </is>
      </c>
      <c r="K2685" s="91" t="inlineStr">
        <is>
          <t>W컨설팅</t>
        </is>
      </c>
      <c r="M2685" s="9">
        <f>IF($A2685="","",VALUE($A2685&amp;"")*12+VALUE($B2685&amp;""))</f>
        <v/>
      </c>
      <c r="N2685" s="63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3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3">
        <f>IF($A2685="","",IF(COUNTIF(변동분석!$E$7:$E$506,O2685)&gt;0,"Y","N"))</f>
        <v/>
      </c>
      <c r="W2685" s="63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3">
        <f>IF($A2685="","",IFERROR(INDEX(계정매핑!$E$5:$E$504,MATCH($F2685&amp;"",계정매핑!$A$5:$A$504,0))&amp;"","공통비"))</f>
        <v/>
      </c>
      <c r="AF2685" s="63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46018</v>
      </c>
      <c r="E2686" s="91" t="inlineStr">
        <is>
          <t>KR</t>
        </is>
      </c>
      <c r="F2686" s="91" t="n">
        <v>62902000</v>
      </c>
      <c r="G2686" s="91" t="n">
        <v>1401</v>
      </c>
      <c r="H2686" s="92" t="n">
        <v>3396000</v>
      </c>
      <c r="I2686" s="91" t="inlineStr">
        <is>
          <t>12월 업무 위탁 수수료 - X서비스</t>
        </is>
      </c>
      <c r="J2686" s="91" t="inlineStr">
        <is>
          <t>V10019</t>
        </is>
      </c>
      <c r="K2686" s="91" t="inlineStr">
        <is>
          <t>X서비스</t>
        </is>
      </c>
      <c r="M2686" s="9">
        <f>IF($A2686="","",VALUE($A2686&amp;"")*12+VALUE($B2686&amp;""))</f>
        <v/>
      </c>
      <c r="N2686" s="63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3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3">
        <f>IF($A2686="","",IF(COUNTIF(변동분석!$E$7:$E$506,O2686)&gt;0,"Y","N"))</f>
        <v/>
      </c>
      <c r="W2686" s="63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3">
        <f>IF($A2686="","",IFERROR(INDEX(계정매핑!$E$5:$E$504,MATCH($F2686&amp;"",계정매핑!$A$5:$A$504,0))&amp;"","공통비"))</f>
        <v/>
      </c>
      <c r="AF2686" s="63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46018</v>
      </c>
      <c r="E2687" s="91" t="inlineStr">
        <is>
          <t>KR</t>
        </is>
      </c>
      <c r="F2687" s="91" t="n">
        <v>63101000</v>
      </c>
      <c r="G2687" s="91" t="n">
        <v>1601</v>
      </c>
      <c r="H2687" s="92" t="n">
        <v>6910000</v>
      </c>
      <c r="I2687" s="91" t="inlineStr">
        <is>
          <t>12월 사무실 임차료 - BB부동산</t>
        </is>
      </c>
      <c r="J2687" s="91" t="inlineStr">
        <is>
          <t>V10027</t>
        </is>
      </c>
      <c r="K2687" s="91" t="inlineStr">
        <is>
          <t>BB부동산</t>
        </is>
      </c>
      <c r="M2687" s="9">
        <f>IF($A2687="","",VALUE($A2687&amp;"")*12+VALUE($B2687&amp;""))</f>
        <v/>
      </c>
      <c r="N2687" s="63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3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3">
        <f>IF($A2687="","",IF(COUNTIF(변동분석!$E$7:$E$506,O2687)&gt;0,"Y","N"))</f>
        <v/>
      </c>
      <c r="W2687" s="63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3">
        <f>IF($A2687="","",IFERROR(INDEX(계정매핑!$E$5:$E$504,MATCH($F2687&amp;"",계정매핑!$A$5:$A$504,0))&amp;"","공통비"))</f>
        <v/>
      </c>
      <c r="AF2687" s="63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2026</v>
      </c>
      <c r="B2688" s="91" t="n">
        <v>1</v>
      </c>
      <c r="C2688" s="91" t="inlineStr">
        <is>
          <t>5100000001</t>
        </is>
      </c>
      <c r="D2688" s="94" t="n">
        <v>46024</v>
      </c>
      <c r="E2688" s="91" t="inlineStr">
        <is>
          <t>KR</t>
        </is>
      </c>
      <c r="F2688" s="91" t="n">
        <v>62101000</v>
      </c>
      <c r="G2688" s="91" t="n">
        <v>1502</v>
      </c>
      <c r="H2688" s="92" t="n">
        <v>471000</v>
      </c>
      <c r="I2688" s="91" t="inlineStr">
        <is>
          <t>1월 국내출장 - L여행사</t>
        </is>
      </c>
      <c r="J2688" s="91" t="inlineStr">
        <is>
          <t>V10017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3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3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3">
        <f>IF($A2688="","",IF(COUNTIF(변동분석!$E$7:$E$506,O2688)&gt;0,"Y","N"))</f>
        <v/>
      </c>
      <c r="W2688" s="63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3">
        <f>IF($A2688="","",IFERROR(INDEX(계정매핑!$E$5:$E$504,MATCH($F2688&amp;"",계정매핑!$A$5:$A$504,0))&amp;"","공통비"))</f>
        <v/>
      </c>
      <c r="AF2688" s="63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2026</v>
      </c>
      <c r="B2689" s="91" t="n">
        <v>1</v>
      </c>
      <c r="C2689" s="91" t="inlineStr">
        <is>
          <t>5100000002</t>
        </is>
      </c>
      <c r="D2689" s="94" t="n">
        <v>46024</v>
      </c>
      <c r="E2689" s="91" t="inlineStr">
        <is>
          <t>KR</t>
        </is>
      </c>
      <c r="F2689" s="91" t="n">
        <v>62101000</v>
      </c>
      <c r="G2689" s="91" t="n">
        <v>1701</v>
      </c>
      <c r="H2689" s="92" t="n">
        <v>132000</v>
      </c>
      <c r="I2689" s="91" t="inlineStr">
        <is>
          <t>1월 국내출장 - (법인카드)</t>
        </is>
      </c>
      <c r="J2689" s="91" t="inlineStr">
        <is>
          <t>V10009</t>
        </is>
      </c>
      <c r="K2689" s="91" t="inlineStr">
        <is>
          <t>(법인카드)</t>
        </is>
      </c>
      <c r="M2689" s="9">
        <f>IF($A2689="","",VALUE($A2689&amp;"")*12+VALUE($B2689&amp;""))</f>
        <v/>
      </c>
      <c r="N2689" s="63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3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3">
        <f>IF($A2689="","",IF(COUNTIF(변동분석!$E$7:$E$506,O2689)&gt;0,"Y","N"))</f>
        <v/>
      </c>
      <c r="W2689" s="63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3">
        <f>IF($A2689="","",IFERROR(INDEX(계정매핑!$E$5:$E$504,MATCH($F2689&amp;"",계정매핑!$A$5:$A$504,0))&amp;"","공통비"))</f>
        <v/>
      </c>
      <c r="AF2689" s="63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2026</v>
      </c>
      <c r="B2690" s="91" t="n">
        <v>1</v>
      </c>
      <c r="C2690" s="91" t="inlineStr">
        <is>
          <t>5100000003</t>
        </is>
      </c>
      <c r="D2690" s="94" t="n">
        <v>46024</v>
      </c>
      <c r="E2690" s="91" t="inlineStr">
        <is>
          <t>KR</t>
        </is>
      </c>
      <c r="F2690" s="91" t="n">
        <v>62102000</v>
      </c>
      <c r="G2690" s="91" t="n">
        <v>1201</v>
      </c>
      <c r="H2690" s="92" t="n">
        <v>61000</v>
      </c>
      <c r="I2690" s="91" t="inlineStr">
        <is>
          <t>1월 해외출장 - M항공</t>
        </is>
      </c>
      <c r="J2690" s="91" t="inlineStr">
        <is>
          <t>V10001</t>
        </is>
      </c>
      <c r="K2690" s="91" t="inlineStr">
        <is>
          <t>M항공</t>
        </is>
      </c>
      <c r="M2690" s="9">
        <f>IF($A2690="","",VALUE($A2690&amp;"")*12+VALUE($B2690&amp;""))</f>
        <v/>
      </c>
      <c r="N2690" s="63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3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3">
        <f>IF($A2690="","",IF(COUNTIF(변동분석!$E$7:$E$506,O2690)&gt;0,"Y","N"))</f>
        <v/>
      </c>
      <c r="W2690" s="63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3">
        <f>IF($A2690="","",IFERROR(INDEX(계정매핑!$E$5:$E$504,MATCH($F2690&amp;"",계정매핑!$A$5:$A$504,0))&amp;"","공통비"))</f>
        <v/>
      </c>
      <c r="AF2690" s="63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2026</v>
      </c>
      <c r="B2691" s="91" t="n">
        <v>1</v>
      </c>
      <c r="C2691" s="91" t="inlineStr">
        <is>
          <t>5100000004</t>
        </is>
      </c>
      <c r="D2691" s="94" t="n">
        <v>46024</v>
      </c>
      <c r="E2691" s="91" t="inlineStr">
        <is>
          <t>KR</t>
        </is>
      </c>
      <c r="F2691" s="91" t="n">
        <v>62102000</v>
      </c>
      <c r="G2691" s="91" t="n">
        <v>1501</v>
      </c>
      <c r="H2691" s="92" t="n">
        <v>236000</v>
      </c>
      <c r="I2691" s="91" t="inlineStr">
        <is>
          <t>1월 해외출장 - N호텔</t>
        </is>
      </c>
      <c r="J2691" s="91" t="inlineStr">
        <is>
          <t>V10008</t>
        </is>
      </c>
      <c r="K2691" s="91" t="inlineStr">
        <is>
          <t>N호텔</t>
        </is>
      </c>
      <c r="M2691" s="9">
        <f>IF($A2691="","",VALUE($A2691&amp;"")*12+VALUE($B2691&amp;""))</f>
        <v/>
      </c>
      <c r="N2691" s="63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3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3">
        <f>IF($A2691="","",IF(COUNTIF(변동분석!$E$7:$E$506,O2691)&gt;0,"Y","N"))</f>
        <v/>
      </c>
      <c r="W2691" s="63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3">
        <f>IF($A2691="","",IFERROR(INDEX(계정매핑!$E$5:$E$504,MATCH($F2691&amp;"",계정매핑!$A$5:$A$504,0))&amp;"","공통비"))</f>
        <v/>
      </c>
      <c r="AF2691" s="63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2026</v>
      </c>
      <c r="B2692" s="91" t="n">
        <v>1</v>
      </c>
      <c r="C2692" s="91" t="inlineStr">
        <is>
          <t>5100000005</t>
        </is>
      </c>
      <c r="D2692" s="94" t="n">
        <v>46024</v>
      </c>
      <c r="E2692" s="91" t="inlineStr">
        <is>
          <t>KR</t>
        </is>
      </c>
      <c r="F2692" s="91" t="n">
        <v>62201000</v>
      </c>
      <c r="G2692" s="91" t="n">
        <v>1951</v>
      </c>
      <c r="H2692" s="92" t="n">
        <v>160000</v>
      </c>
      <c r="I2692" s="91" t="inlineStr">
        <is>
          <t>1월 통신요금 - P통신</t>
        </is>
      </c>
      <c r="J2692" s="91" t="inlineStr">
        <is>
          <t>V10013</t>
        </is>
      </c>
      <c r="K2692" s="91" t="inlineStr">
        <is>
          <t>P통신</t>
        </is>
      </c>
      <c r="M2692" s="9">
        <f>IF($A2692="","",VALUE($A2692&amp;"")*12+VALUE($B2692&amp;""))</f>
        <v/>
      </c>
      <c r="N2692" s="63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3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3">
        <f>IF($A2692="","",IF(COUNTIF(변동분석!$E$7:$E$506,O2692)&gt;0,"Y","N"))</f>
        <v/>
      </c>
      <c r="W2692" s="63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3">
        <f>IF($A2692="","",IFERROR(INDEX(계정매핑!$E$5:$E$504,MATCH($F2692&amp;"",계정매핑!$A$5:$A$504,0))&amp;"","공통비"))</f>
        <v/>
      </c>
      <c r="AF2692" s="63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2026</v>
      </c>
      <c r="B2693" s="91" t="n">
        <v>1</v>
      </c>
      <c r="C2693" s="91" t="inlineStr">
        <is>
          <t>5100000006</t>
        </is>
      </c>
      <c r="D2693" s="94" t="n">
        <v>46024</v>
      </c>
      <c r="E2693" s="91" t="inlineStr">
        <is>
          <t>KR</t>
        </is>
      </c>
      <c r="F2693" s="91" t="n">
        <v>63101000</v>
      </c>
      <c r="G2693" s="91" t="n">
        <v>1601</v>
      </c>
      <c r="H2693" s="92" t="n">
        <v>3118000</v>
      </c>
      <c r="I2693" s="91" t="inlineStr">
        <is>
          <t>1월 사무실 임차료 - AA빌딩</t>
        </is>
      </c>
      <c r="J2693" s="91" t="inlineStr">
        <is>
          <t>V10007</t>
        </is>
      </c>
      <c r="K2693" s="91" t="inlineStr">
        <is>
          <t>AA빌딩</t>
        </is>
      </c>
      <c r="M2693" s="9">
        <f>IF($A2693="","",VALUE($A2693&amp;"")*12+VALUE($B2693&amp;""))</f>
        <v/>
      </c>
      <c r="N2693" s="63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3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3">
        <f>IF($A2693="","",IF(COUNTIF(변동분석!$E$7:$E$506,O2693)&gt;0,"Y","N"))</f>
        <v/>
      </c>
      <c r="W2693" s="63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3">
        <f>IF($A2693="","",IFERROR(INDEX(계정매핑!$E$5:$E$504,MATCH($F2693&amp;"",계정매핑!$A$5:$A$504,0))&amp;"","공통비"))</f>
        <v/>
      </c>
      <c r="AF2693" s="63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2026</v>
      </c>
      <c r="B2694" s="91" t="n">
        <v>1</v>
      </c>
      <c r="C2694" s="91" t="inlineStr">
        <is>
          <t>5100000007</t>
        </is>
      </c>
      <c r="D2694" s="94" t="n">
        <v>46025</v>
      </c>
      <c r="E2694" s="91" t="inlineStr">
        <is>
          <t>KR</t>
        </is>
      </c>
      <c r="F2694" s="91" t="n">
        <v>62102000</v>
      </c>
      <c r="G2694" s="91" t="n">
        <v>1101</v>
      </c>
      <c r="H2694" s="92" t="n">
        <v>132000</v>
      </c>
      <c r="I2694" s="91" t="inlineStr">
        <is>
          <t>1월 해외출장 - N호텔</t>
        </is>
      </c>
      <c r="J2694" s="91" t="inlineStr">
        <is>
          <t>V10008</t>
        </is>
      </c>
      <c r="K2694" s="91" t="inlineStr">
        <is>
          <t>N호텔</t>
        </is>
      </c>
      <c r="M2694" s="9">
        <f>IF($A2694="","",VALUE($A2694&amp;"")*12+VALUE($B2694&amp;""))</f>
        <v/>
      </c>
      <c r="N2694" s="63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3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3">
        <f>IF($A2694="","",IF(COUNTIF(변동분석!$E$7:$E$506,O2694)&gt;0,"Y","N"))</f>
        <v/>
      </c>
      <c r="W2694" s="63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3">
        <f>IF($A2694="","",IFERROR(INDEX(계정매핑!$E$5:$E$504,MATCH($F2694&amp;"",계정매핑!$A$5:$A$504,0))&amp;"","공통비"))</f>
        <v/>
      </c>
      <c r="AF2694" s="63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2026</v>
      </c>
      <c r="B2695" s="91" t="n">
        <v>1</v>
      </c>
      <c r="C2695" s="91" t="inlineStr">
        <is>
          <t>5100000008</t>
        </is>
      </c>
      <c r="D2695" s="94" t="n">
        <v>46025</v>
      </c>
      <c r="E2695" s="91" t="inlineStr">
        <is>
          <t>KR</t>
        </is>
      </c>
      <c r="F2695" s="91" t="n">
        <v>62102000</v>
      </c>
      <c r="G2695" s="91" t="n">
        <v>1201</v>
      </c>
      <c r="H2695" s="92" t="n">
        <v>36000</v>
      </c>
      <c r="I2695" s="91" t="inlineStr">
        <is>
          <t>1월 해외출장 - N호텔</t>
        </is>
      </c>
      <c r="J2695" s="91" t="inlineStr">
        <is>
          <t>V10008</t>
        </is>
      </c>
      <c r="K2695" s="91" t="inlineStr">
        <is>
          <t>N호텔</t>
        </is>
      </c>
      <c r="M2695" s="9">
        <f>IF($A2695="","",VALUE($A2695&amp;"")*12+VALUE($B2695&amp;""))</f>
        <v/>
      </c>
      <c r="N2695" s="63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3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3">
        <f>IF($A2695="","",IF(COUNTIF(변동분석!$E$7:$E$506,O2695)&gt;0,"Y","N"))</f>
        <v/>
      </c>
      <c r="W2695" s="63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3">
        <f>IF($A2695="","",IFERROR(INDEX(계정매핑!$E$5:$E$504,MATCH($F2695&amp;"",계정매핑!$A$5:$A$504,0))&amp;"","공통비"))</f>
        <v/>
      </c>
      <c r="AF2695" s="63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2026</v>
      </c>
      <c r="B2696" s="91" t="n">
        <v>1</v>
      </c>
      <c r="C2696" s="91" t="inlineStr">
        <is>
          <t>5100000009</t>
        </is>
      </c>
      <c r="D2696" s="94" t="n">
        <v>46025</v>
      </c>
      <c r="E2696" s="91" t="inlineStr">
        <is>
          <t>KR</t>
        </is>
      </c>
      <c r="F2696" s="91" t="n">
        <v>62102000</v>
      </c>
      <c r="G2696" s="91" t="n">
        <v>1601</v>
      </c>
      <c r="H2696" s="92" t="n">
        <v>635000</v>
      </c>
      <c r="I2696" s="91" t="inlineStr">
        <is>
          <t>1월 해외출장 - M항공</t>
        </is>
      </c>
      <c r="J2696" s="91" t="inlineStr">
        <is>
          <t>V10001</t>
        </is>
      </c>
      <c r="K2696" s="91" t="inlineStr">
        <is>
          <t>M항공</t>
        </is>
      </c>
      <c r="M2696" s="9">
        <f>IF($A2696="","",VALUE($A2696&amp;"")*12+VALUE($B2696&amp;""))</f>
        <v/>
      </c>
      <c r="N2696" s="63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3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3">
        <f>IF($A2696="","",IF(COUNTIF(변동분석!$E$7:$E$506,O2696)&gt;0,"Y","N"))</f>
        <v/>
      </c>
      <c r="W2696" s="63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3">
        <f>IF($A2696="","",IFERROR(INDEX(계정매핑!$E$5:$E$504,MATCH($F2696&amp;"",계정매핑!$A$5:$A$504,0))&amp;"","공통비"))</f>
        <v/>
      </c>
      <c r="AF2696" s="63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2026</v>
      </c>
      <c r="B2697" s="91" t="n">
        <v>1</v>
      </c>
      <c r="C2697" s="91" t="inlineStr">
        <is>
          <t>5100000010</t>
        </is>
      </c>
      <c r="D2697" s="94" t="n">
        <v>46025</v>
      </c>
      <c r="E2697" s="91" t="inlineStr">
        <is>
          <t>KR</t>
        </is>
      </c>
      <c r="F2697" s="91" t="n">
        <v>62201000</v>
      </c>
      <c r="G2697" s="91" t="n">
        <v>1951</v>
      </c>
      <c r="H2697" s="92" t="n">
        <v>276000</v>
      </c>
      <c r="I2697" s="91" t="inlineStr">
        <is>
          <t>1월 통신요금 - O텔레콤</t>
        </is>
      </c>
      <c r="J2697" s="91" t="inlineStr">
        <is>
          <t>V10002</t>
        </is>
      </c>
      <c r="K2697" s="91" t="inlineStr">
        <is>
          <t>O텔레콤</t>
        </is>
      </c>
      <c r="M2697" s="9">
        <f>IF($A2697="","",VALUE($A2697&amp;"")*12+VALUE($B2697&amp;""))</f>
        <v/>
      </c>
      <c r="N2697" s="63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3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3">
        <f>IF($A2697="","",IF(COUNTIF(변동분석!$E$7:$E$506,O2697)&gt;0,"Y","N"))</f>
        <v/>
      </c>
      <c r="W2697" s="63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3">
        <f>IF($A2697="","",IFERROR(INDEX(계정매핑!$E$5:$E$504,MATCH($F2697&amp;"",계정매핑!$A$5:$A$504,0))&amp;"","공통비"))</f>
        <v/>
      </c>
      <c r="AF2697" s="63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2026</v>
      </c>
      <c r="B2698" s="91" t="n">
        <v>1</v>
      </c>
      <c r="C2698" s="91" t="inlineStr">
        <is>
          <t>5100000011</t>
        </is>
      </c>
      <c r="D2698" s="94" t="n">
        <v>46025</v>
      </c>
      <c r="E2698" s="91" t="inlineStr">
        <is>
          <t>KR</t>
        </is>
      </c>
      <c r="F2698" s="91" t="n">
        <v>62301000</v>
      </c>
      <c r="G2698" s="91" t="n">
        <v>1401</v>
      </c>
      <c r="H2698" s="92" t="n">
        <v>131000</v>
      </c>
      <c r="I2698" s="91" t="inlineStr">
        <is>
          <t>1월 소모품 구입 - R문구</t>
        </is>
      </c>
      <c r="J2698" s="91" t="inlineStr">
        <is>
          <t>V10021</t>
        </is>
      </c>
      <c r="K2698" s="91" t="inlineStr">
        <is>
          <t>R문구</t>
        </is>
      </c>
      <c r="M2698" s="9">
        <f>IF($A2698="","",VALUE($A2698&amp;"")*12+VALUE($B2698&amp;""))</f>
        <v/>
      </c>
      <c r="N2698" s="63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3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3">
        <f>IF($A2698="","",IF(COUNTIF(변동분석!$E$7:$E$506,O2698)&gt;0,"Y","N"))</f>
        <v/>
      </c>
      <c r="W2698" s="63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3">
        <f>IF($A2698="","",IFERROR(INDEX(계정매핑!$E$5:$E$504,MATCH($F2698&amp;"",계정매핑!$A$5:$A$504,0))&amp;"","공통비"))</f>
        <v/>
      </c>
      <c r="AF2698" s="63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2026</v>
      </c>
      <c r="B2699" s="91" t="n">
        <v>1</v>
      </c>
      <c r="C2699" s="91" t="inlineStr">
        <is>
          <t>5100000012</t>
        </is>
      </c>
      <c r="D2699" s="94" t="n">
        <v>46025</v>
      </c>
      <c r="E2699" s="91" t="inlineStr">
        <is>
          <t>KR</t>
        </is>
      </c>
      <c r="F2699" s="91" t="n">
        <v>62301000</v>
      </c>
      <c r="G2699" s="91" t="n">
        <v>1601</v>
      </c>
      <c r="H2699" s="92" t="n">
        <v>216000</v>
      </c>
      <c r="I2699" s="91" t="inlineStr">
        <is>
          <t>1월 소모품 구입 - Q오피스</t>
        </is>
      </c>
      <c r="J2699" s="91" t="inlineStr">
        <is>
          <t>V10003</t>
        </is>
      </c>
      <c r="K2699" s="91" t="inlineStr">
        <is>
          <t>Q오피스</t>
        </is>
      </c>
      <c r="M2699" s="9">
        <f>IF($A2699="","",VALUE($A2699&amp;"")*12+VALUE($B2699&amp;""))</f>
        <v/>
      </c>
      <c r="N2699" s="63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3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3">
        <f>IF($A2699="","",IF(COUNTIF(변동분석!$E$7:$E$506,O2699)&gt;0,"Y","N"))</f>
        <v/>
      </c>
      <c r="W2699" s="63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3">
        <f>IF($A2699="","",IFERROR(INDEX(계정매핑!$E$5:$E$504,MATCH($F2699&amp;"",계정매핑!$A$5:$A$504,0))&amp;"","공통비"))</f>
        <v/>
      </c>
      <c r="AF2699" s="63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2026</v>
      </c>
      <c r="B2700" s="91" t="n">
        <v>1</v>
      </c>
      <c r="C2700" s="91" t="inlineStr">
        <is>
          <t>5100000013</t>
        </is>
      </c>
      <c r="D2700" s="94" t="n">
        <v>46025</v>
      </c>
      <c r="E2700" s="91" t="inlineStr">
        <is>
          <t>KR</t>
        </is>
      </c>
      <c r="F2700" s="91" t="n">
        <v>62301000</v>
      </c>
      <c r="G2700" s="91" t="n">
        <v>1601</v>
      </c>
      <c r="H2700" s="92" t="n">
        <v>161000</v>
      </c>
      <c r="I2700" s="91" t="inlineStr">
        <is>
          <t>1월 소모품 구입 - R문구</t>
        </is>
      </c>
      <c r="J2700" s="91" t="inlineStr">
        <is>
          <t>V10021</t>
        </is>
      </c>
      <c r="K2700" s="91" t="inlineStr">
        <is>
          <t>R문구</t>
        </is>
      </c>
      <c r="M2700" s="9">
        <f>IF($A2700="","",VALUE($A2700&amp;"")*12+VALUE($B2700&amp;""))</f>
        <v/>
      </c>
      <c r="N2700" s="63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3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3">
        <f>IF($A2700="","",IF(COUNTIF(변동분석!$E$7:$E$506,O2700)&gt;0,"Y","N"))</f>
        <v/>
      </c>
      <c r="W2700" s="63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3">
        <f>IF($A2700="","",IFERROR(INDEX(계정매핑!$E$5:$E$504,MATCH($F2700&amp;"",계정매핑!$A$5:$A$504,0))&amp;"","공통비"))</f>
        <v/>
      </c>
      <c r="AF2700" s="63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2026</v>
      </c>
      <c r="B2701" s="91" t="n">
        <v>1</v>
      </c>
      <c r="C2701" s="91" t="inlineStr">
        <is>
          <t>5100000014</t>
        </is>
      </c>
      <c r="D2701" s="94" t="n">
        <v>46025</v>
      </c>
      <c r="E2701" s="91" t="inlineStr">
        <is>
          <t>KR</t>
        </is>
      </c>
      <c r="F2701" s="91" t="n">
        <v>62501000</v>
      </c>
      <c r="G2701" s="91" t="n">
        <v>1201</v>
      </c>
      <c r="H2701" s="92" t="n">
        <v>185000</v>
      </c>
      <c r="I2701" s="91" t="inlineStr">
        <is>
          <t>1월 회의 다과 - T케이터링</t>
        </is>
      </c>
      <c r="J2701" s="91" t="inlineStr">
        <is>
          <t>V10005</t>
        </is>
      </c>
      <c r="K2701" s="91" t="inlineStr">
        <is>
          <t>T케이터링</t>
        </is>
      </c>
      <c r="M2701" s="9">
        <f>IF($A2701="","",VALUE($A2701&amp;"")*12+VALUE($B2701&amp;""))</f>
        <v/>
      </c>
      <c r="N2701" s="63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3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3">
        <f>IF($A2701="","",IF(COUNTIF(변동분석!$E$7:$E$506,O2701)&gt;0,"Y","N"))</f>
        <v/>
      </c>
      <c r="W2701" s="63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3">
        <f>IF($A2701="","",IFERROR(INDEX(계정매핑!$E$5:$E$504,MATCH($F2701&amp;"",계정매핑!$A$5:$A$504,0))&amp;"","공통비"))</f>
        <v/>
      </c>
      <c r="AF2701" s="63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2026</v>
      </c>
      <c r="B2702" s="91" t="n">
        <v>1</v>
      </c>
      <c r="C2702" s="91" t="inlineStr">
        <is>
          <t>5100000015</t>
        </is>
      </c>
      <c r="D2702" s="94" t="n">
        <v>46025</v>
      </c>
      <c r="E2702" s="91" t="inlineStr">
        <is>
          <t>KR</t>
        </is>
      </c>
      <c r="F2702" s="91" t="n">
        <v>62501000</v>
      </c>
      <c r="G2702" s="91" t="n">
        <v>1602</v>
      </c>
      <c r="H2702" s="92" t="n">
        <v>610000</v>
      </c>
      <c r="I2702" s="91" t="inlineStr">
        <is>
          <t>1월 회의 다과 - T케이터링</t>
        </is>
      </c>
      <c r="J2702" s="91" t="inlineStr">
        <is>
          <t>V10005</t>
        </is>
      </c>
      <c r="K2702" s="91" t="inlineStr">
        <is>
          <t>T케이터링</t>
        </is>
      </c>
      <c r="M2702" s="9">
        <f>IF($A2702="","",VALUE($A2702&amp;"")*12+VALUE($B2702&amp;""))</f>
        <v/>
      </c>
      <c r="N2702" s="63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3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3">
        <f>IF($A2702="","",IF(COUNTIF(변동분석!$E$7:$E$506,O2702)&gt;0,"Y","N"))</f>
        <v/>
      </c>
      <c r="W2702" s="63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3">
        <f>IF($A2702="","",IFERROR(INDEX(계정매핑!$E$5:$E$504,MATCH($F2702&amp;"",계정매핑!$A$5:$A$504,0))&amp;"","공통비"))</f>
        <v/>
      </c>
      <c r="AF2702" s="63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2026</v>
      </c>
      <c r="B2703" s="91" t="n">
        <v>1</v>
      </c>
      <c r="C2703" s="91" t="inlineStr">
        <is>
          <t>5100000016</t>
        </is>
      </c>
      <c r="D2703" s="94" t="n">
        <v>46025</v>
      </c>
      <c r="E2703" s="91" t="inlineStr">
        <is>
          <t>KR</t>
        </is>
      </c>
      <c r="F2703" s="91" t="n">
        <v>62902000</v>
      </c>
      <c r="G2703" s="91" t="n">
        <v>1201</v>
      </c>
      <c r="H2703" s="92" t="n">
        <v>2141000</v>
      </c>
      <c r="I2703" s="91" t="inlineStr">
        <is>
          <t>1월 업무 위탁 수수료 - J콜센터</t>
        </is>
      </c>
      <c r="J2703" s="91" t="inlineStr">
        <is>
          <t>V10015</t>
        </is>
      </c>
      <c r="K2703" s="91" t="inlineStr">
        <is>
          <t>J콜센터</t>
        </is>
      </c>
      <c r="M2703" s="9">
        <f>IF($A2703="","",VALUE($A2703&amp;"")*12+VALUE($B2703&amp;""))</f>
        <v/>
      </c>
      <c r="N2703" s="63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3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3">
        <f>IF($A2703="","",IF(COUNTIF(변동분석!$E$7:$E$506,O2703)&gt;0,"Y","N"))</f>
        <v/>
      </c>
      <c r="W2703" s="63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3">
        <f>IF($A2703="","",IFERROR(INDEX(계정매핑!$E$5:$E$504,MATCH($F2703&amp;"",계정매핑!$A$5:$A$504,0))&amp;"","공통비"))</f>
        <v/>
      </c>
      <c r="AF2703" s="63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2026</v>
      </c>
      <c r="B2704" s="91" t="n">
        <v>1</v>
      </c>
      <c r="C2704" s="91" t="inlineStr">
        <is>
          <t>5100000017</t>
        </is>
      </c>
      <c r="D2704" s="94" t="n">
        <v>46025</v>
      </c>
      <c r="E2704" s="91" t="inlineStr">
        <is>
          <t>KR</t>
        </is>
      </c>
      <c r="F2704" s="91" t="n">
        <v>62902000</v>
      </c>
      <c r="G2704" s="91" t="n">
        <v>1801</v>
      </c>
      <c r="H2704" s="92" t="n">
        <v>1852000</v>
      </c>
      <c r="I2704" s="91" t="inlineStr">
        <is>
          <t>1월 콜 위탁 수수료(건별)</t>
        </is>
      </c>
      <c r="J2704" s="91" t="inlineStr">
        <is>
          <t>V10015</t>
        </is>
      </c>
      <c r="K2704" s="91" t="inlineStr">
        <is>
          <t>J콜센터</t>
        </is>
      </c>
      <c r="M2704" s="9">
        <f>IF($A2704="","",VALUE($A2704&amp;"")*12+VALUE($B2704&amp;""))</f>
        <v/>
      </c>
      <c r="N2704" s="63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3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3">
        <f>IF($A2704="","",IF(COUNTIF(변동분석!$E$7:$E$506,O2704)&gt;0,"Y","N"))</f>
        <v/>
      </c>
      <c r="W2704" s="63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3">
        <f>IF($A2704="","",IFERROR(INDEX(계정매핑!$E$5:$E$504,MATCH($F2704&amp;"",계정매핑!$A$5:$A$504,0))&amp;"","공통비"))</f>
        <v/>
      </c>
      <c r="AF2704" s="63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2026</v>
      </c>
      <c r="B2705" s="91" t="n">
        <v>1</v>
      </c>
      <c r="C2705" s="91" t="inlineStr">
        <is>
          <t>5100000018</t>
        </is>
      </c>
      <c r="D2705" s="94" t="n">
        <v>46026</v>
      </c>
      <c r="E2705" s="91" t="inlineStr">
        <is>
          <t>KR</t>
        </is>
      </c>
      <c r="F2705" s="91" t="n">
        <v>62102000</v>
      </c>
      <c r="G2705" s="91" t="n">
        <v>1501</v>
      </c>
      <c r="H2705" s="92" t="n">
        <v>268000</v>
      </c>
      <c r="I2705" s="91" t="inlineStr">
        <is>
          <t>1월 해외출장 - M항공</t>
        </is>
      </c>
      <c r="J2705" s="91" t="inlineStr">
        <is>
          <t>V10001</t>
        </is>
      </c>
      <c r="K2705" s="91" t="inlineStr">
        <is>
          <t>M항공</t>
        </is>
      </c>
      <c r="M2705" s="9">
        <f>IF($A2705="","",VALUE($A2705&amp;"")*12+VALUE($B2705&amp;""))</f>
        <v/>
      </c>
      <c r="N2705" s="63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3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3">
        <f>IF($A2705="","",IF(COUNTIF(변동분석!$E$7:$E$506,O2705)&gt;0,"Y","N"))</f>
        <v/>
      </c>
      <c r="W2705" s="63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3">
        <f>IF($A2705="","",IFERROR(INDEX(계정매핑!$E$5:$E$504,MATCH($F2705&amp;"",계정매핑!$A$5:$A$504,0))&amp;"","공통비"))</f>
        <v/>
      </c>
      <c r="AF2705" s="63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2026</v>
      </c>
      <c r="B2706" s="91" t="n">
        <v>1</v>
      </c>
      <c r="C2706" s="91" t="inlineStr">
        <is>
          <t>5100000019</t>
        </is>
      </c>
      <c r="D2706" s="94" t="n">
        <v>46026</v>
      </c>
      <c r="E2706" s="91" t="inlineStr">
        <is>
          <t>KR</t>
        </is>
      </c>
      <c r="F2706" s="91" t="n">
        <v>62501000</v>
      </c>
      <c r="G2706" s="91" t="n">
        <v>1301</v>
      </c>
      <c r="H2706" s="92" t="n">
        <v>219000</v>
      </c>
      <c r="I2706" s="91" t="inlineStr">
        <is>
          <t>1월 회의 다과 - (법인카드)</t>
        </is>
      </c>
      <c r="J2706" s="91" t="inlineStr">
        <is>
          <t>V10009</t>
        </is>
      </c>
      <c r="K2706" s="91" t="inlineStr">
        <is>
          <t>(법인카드)</t>
        </is>
      </c>
      <c r="M2706" s="9">
        <f>IF($A2706="","",VALUE($A2706&amp;"")*12+VALUE($B2706&amp;""))</f>
        <v/>
      </c>
      <c r="N2706" s="63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3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3">
        <f>IF($A2706="","",IF(COUNTIF(변동분석!$E$7:$E$506,O2706)&gt;0,"Y","N"))</f>
        <v/>
      </c>
      <c r="W2706" s="63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3">
        <f>IF($A2706="","",IFERROR(INDEX(계정매핑!$E$5:$E$504,MATCH($F2706&amp;"",계정매핑!$A$5:$A$504,0))&amp;"","공통비"))</f>
        <v/>
      </c>
      <c r="AF2706" s="63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2026</v>
      </c>
      <c r="B2707" s="91" t="n">
        <v>1</v>
      </c>
      <c r="C2707" s="91" t="inlineStr">
        <is>
          <t>5100000020</t>
        </is>
      </c>
      <c r="D2707" s="94" t="n">
        <v>46026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1764000</v>
      </c>
      <c r="I2707" s="91" t="inlineStr">
        <is>
          <t>1월 콜 위탁 수수료(건별)</t>
        </is>
      </c>
      <c r="J2707" s="91" t="inlineStr">
        <is>
          <t>V10015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3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3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3">
        <f>IF($A2707="","",IF(COUNTIF(변동분석!$E$7:$E$506,O2707)&gt;0,"Y","N"))</f>
        <v/>
      </c>
      <c r="W2707" s="63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3">
        <f>IF($A2707="","",IFERROR(INDEX(계정매핑!$E$5:$E$504,MATCH($F2707&amp;"",계정매핑!$A$5:$A$504,0))&amp;"","공통비"))</f>
        <v/>
      </c>
      <c r="AF2707" s="63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2026</v>
      </c>
      <c r="B2708" s="91" t="n">
        <v>1</v>
      </c>
      <c r="C2708" s="91" t="inlineStr">
        <is>
          <t>5100000021</t>
        </is>
      </c>
      <c r="D2708" s="94" t="n">
        <v>46026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1880000</v>
      </c>
      <c r="I2708" s="91" t="inlineStr">
        <is>
          <t>1월 업무 위탁 수수료 - X서비스</t>
        </is>
      </c>
      <c r="J2708" s="91" t="inlineStr">
        <is>
          <t>V10019</t>
        </is>
      </c>
      <c r="K2708" s="91" t="inlineStr">
        <is>
          <t>X서비스</t>
        </is>
      </c>
      <c r="M2708" s="9">
        <f>IF($A2708="","",VALUE($A2708&amp;"")*12+VALUE($B2708&amp;""))</f>
        <v/>
      </c>
      <c r="N2708" s="63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3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3">
        <f>IF($A2708="","",IF(COUNTIF(변동분석!$E$7:$E$506,O2708)&gt;0,"Y","N"))</f>
        <v/>
      </c>
      <c r="W2708" s="63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3">
        <f>IF($A2708="","",IFERROR(INDEX(계정매핑!$E$5:$E$504,MATCH($F2708&amp;"",계정매핑!$A$5:$A$504,0))&amp;"","공통비"))</f>
        <v/>
      </c>
      <c r="AF2708" s="63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2026</v>
      </c>
      <c r="B2709" s="91" t="n">
        <v>1</v>
      </c>
      <c r="C2709" s="91" t="inlineStr">
        <is>
          <t>5100000022</t>
        </is>
      </c>
      <c r="D2709" s="94" t="n">
        <v>46026</v>
      </c>
      <c r="E2709" s="91" t="inlineStr">
        <is>
          <t>KR</t>
        </is>
      </c>
      <c r="F2709" s="91" t="n">
        <v>63101000</v>
      </c>
      <c r="G2709" s="91" t="n">
        <v>1602</v>
      </c>
      <c r="H2709" s="92" t="n">
        <v>4498000</v>
      </c>
      <c r="I2709" s="91" t="inlineStr">
        <is>
          <t>1월 사무실 임차료 - BB부동산</t>
        </is>
      </c>
      <c r="J2709" s="91" t="inlineStr">
        <is>
          <t>V10027</t>
        </is>
      </c>
      <c r="K2709" s="91" t="inlineStr">
        <is>
          <t>BB부동산</t>
        </is>
      </c>
      <c r="M2709" s="9">
        <f>IF($A2709="","",VALUE($A2709&amp;"")*12+VALUE($B2709&amp;""))</f>
        <v/>
      </c>
      <c r="N2709" s="63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3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3">
        <f>IF($A2709="","",IF(COUNTIF(변동분석!$E$7:$E$506,O2709)&gt;0,"Y","N"))</f>
        <v/>
      </c>
      <c r="W2709" s="63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3">
        <f>IF($A2709="","",IFERROR(INDEX(계정매핑!$E$5:$E$504,MATCH($F2709&amp;"",계정매핑!$A$5:$A$504,0))&amp;"","공통비"))</f>
        <v/>
      </c>
      <c r="AF2709" s="63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2026</v>
      </c>
      <c r="B2710" s="91" t="n">
        <v>1</v>
      </c>
      <c r="C2710" s="91" t="inlineStr">
        <is>
          <t>5100000023</t>
        </is>
      </c>
      <c r="D2710" s="94" t="n">
        <v>46027</v>
      </c>
      <c r="E2710" s="91" t="inlineStr">
        <is>
          <t>KR</t>
        </is>
      </c>
      <c r="F2710" s="91" t="n">
        <v>62101000</v>
      </c>
      <c r="G2710" s="91" t="n">
        <v>1502</v>
      </c>
      <c r="H2710" s="92" t="n">
        <v>441000</v>
      </c>
      <c r="I2710" s="91" t="inlineStr">
        <is>
          <t>1월 국내출장 - (법인카드)</t>
        </is>
      </c>
      <c r="J2710" s="91" t="inlineStr">
        <is>
          <t>V10009</t>
        </is>
      </c>
      <c r="K2710" s="91" t="inlineStr">
        <is>
          <t>(법인카드)</t>
        </is>
      </c>
      <c r="M2710" s="9">
        <f>IF($A2710="","",VALUE($A2710&amp;"")*12+VALUE($B2710&amp;""))</f>
        <v/>
      </c>
      <c r="N2710" s="63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3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3">
        <f>IF($A2710="","",IF(COUNTIF(변동분석!$E$7:$E$506,O2710)&gt;0,"Y","N"))</f>
        <v/>
      </c>
      <c r="W2710" s="63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3">
        <f>IF($A2710="","",IFERROR(INDEX(계정매핑!$E$5:$E$504,MATCH($F2710&amp;"",계정매핑!$A$5:$A$504,0))&amp;"","공통비"))</f>
        <v/>
      </c>
      <c r="AF2710" s="63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2026</v>
      </c>
      <c r="B2711" s="91" t="n">
        <v>1</v>
      </c>
      <c r="C2711" s="91" t="inlineStr">
        <is>
          <t>5100000024</t>
        </is>
      </c>
      <c r="D2711" s="94" t="n">
        <v>46027</v>
      </c>
      <c r="E2711" s="91" t="inlineStr">
        <is>
          <t>KR</t>
        </is>
      </c>
      <c r="F2711" s="91" t="n">
        <v>62102000</v>
      </c>
      <c r="G2711" s="91" t="n">
        <v>1601</v>
      </c>
      <c r="H2711" s="92" t="n">
        <v>392000</v>
      </c>
      <c r="I2711" s="91" t="inlineStr">
        <is>
          <t>1월 해외출장 - N호텔</t>
        </is>
      </c>
      <c r="J2711" s="91" t="inlineStr">
        <is>
          <t>V10008</t>
        </is>
      </c>
      <c r="K2711" s="91" t="inlineStr">
        <is>
          <t>N호텔</t>
        </is>
      </c>
      <c r="M2711" s="9">
        <f>IF($A2711="","",VALUE($A2711&amp;"")*12+VALUE($B2711&amp;""))</f>
        <v/>
      </c>
      <c r="N2711" s="63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3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3">
        <f>IF($A2711="","",IF(COUNTIF(변동분석!$E$7:$E$506,O2711)&gt;0,"Y","N"))</f>
        <v/>
      </c>
      <c r="W2711" s="63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3">
        <f>IF($A2711="","",IFERROR(INDEX(계정매핑!$E$5:$E$504,MATCH($F2711&amp;"",계정매핑!$A$5:$A$504,0))&amp;"","공통비"))</f>
        <v/>
      </c>
      <c r="AF2711" s="63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2026</v>
      </c>
      <c r="B2712" s="91" t="n">
        <v>1</v>
      </c>
      <c r="C2712" s="91" t="inlineStr">
        <is>
          <t>5100000025</t>
        </is>
      </c>
      <c r="D2712" s="94" t="n">
        <v>46027</v>
      </c>
      <c r="E2712" s="91" t="inlineStr">
        <is>
          <t>KR</t>
        </is>
      </c>
      <c r="F2712" s="91" t="n">
        <v>62201000</v>
      </c>
      <c r="G2712" s="91" t="n">
        <v>1401</v>
      </c>
      <c r="H2712" s="92" t="n">
        <v>306000</v>
      </c>
      <c r="I2712" s="91" t="inlineStr">
        <is>
          <t>1월 통신요금 - O텔레콤</t>
        </is>
      </c>
      <c r="J2712" s="91" t="inlineStr">
        <is>
          <t>V10002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3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3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3">
        <f>IF($A2712="","",IF(COUNTIF(변동분석!$E$7:$E$506,O2712)&gt;0,"Y","N"))</f>
        <v/>
      </c>
      <c r="W2712" s="63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3">
        <f>IF($A2712="","",IFERROR(INDEX(계정매핑!$E$5:$E$504,MATCH($F2712&amp;"",계정매핑!$A$5:$A$504,0))&amp;"","공통비"))</f>
        <v/>
      </c>
      <c r="AF2712" s="63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2026</v>
      </c>
      <c r="B2713" s="91" t="n">
        <v>1</v>
      </c>
      <c r="C2713" s="91" t="inlineStr">
        <is>
          <t>5100000026</t>
        </is>
      </c>
      <c r="D2713" s="94" t="n">
        <v>46027</v>
      </c>
      <c r="E2713" s="91" t="inlineStr">
        <is>
          <t>KR</t>
        </is>
      </c>
      <c r="F2713" s="91" t="n">
        <v>62201000</v>
      </c>
      <c r="G2713" s="91" t="n">
        <v>1501</v>
      </c>
      <c r="H2713" s="92" t="n">
        <v>213000</v>
      </c>
      <c r="I2713" s="91" t="inlineStr">
        <is>
          <t>1월 통신요금 - O텔레콤</t>
        </is>
      </c>
      <c r="J2713" s="91" t="inlineStr">
        <is>
          <t>V10002</t>
        </is>
      </c>
      <c r="K2713" s="91" t="inlineStr">
        <is>
          <t>O텔레콤</t>
        </is>
      </c>
      <c r="M2713" s="9">
        <f>IF($A2713="","",VALUE($A2713&amp;"")*12+VALUE($B2713&amp;""))</f>
        <v/>
      </c>
      <c r="N2713" s="63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3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3">
        <f>IF($A2713="","",IF(COUNTIF(변동분석!$E$7:$E$506,O2713)&gt;0,"Y","N"))</f>
        <v/>
      </c>
      <c r="W2713" s="63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3">
        <f>IF($A2713="","",IFERROR(INDEX(계정매핑!$E$5:$E$504,MATCH($F2713&amp;"",계정매핑!$A$5:$A$504,0))&amp;"","공통비"))</f>
        <v/>
      </c>
      <c r="AF2713" s="63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2026</v>
      </c>
      <c r="B2714" s="91" t="n">
        <v>1</v>
      </c>
      <c r="C2714" s="91" t="inlineStr">
        <is>
          <t>5100000027</t>
        </is>
      </c>
      <c r="D2714" s="94" t="n">
        <v>46027</v>
      </c>
      <c r="E2714" s="91" t="inlineStr">
        <is>
          <t>KR</t>
        </is>
      </c>
      <c r="F2714" s="91" t="n">
        <v>62301000</v>
      </c>
      <c r="G2714" s="91" t="n">
        <v>1101</v>
      </c>
      <c r="H2714" s="92" t="n">
        <v>241000</v>
      </c>
      <c r="I2714" s="91" t="inlineStr">
        <is>
          <t>1월 소모품 구입 - Q오피스</t>
        </is>
      </c>
      <c r="J2714" s="91" t="inlineStr">
        <is>
          <t>V10003</t>
        </is>
      </c>
      <c r="K2714" s="91" t="inlineStr">
        <is>
          <t>Q오피스</t>
        </is>
      </c>
      <c r="M2714" s="9">
        <f>IF($A2714="","",VALUE($A2714&amp;"")*12+VALUE($B2714&amp;""))</f>
        <v/>
      </c>
      <c r="N2714" s="63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3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3">
        <f>IF($A2714="","",IF(COUNTIF(변동분석!$E$7:$E$506,O2714)&gt;0,"Y","N"))</f>
        <v/>
      </c>
      <c r="W2714" s="63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3">
        <f>IF($A2714="","",IFERROR(INDEX(계정매핑!$E$5:$E$504,MATCH($F2714&amp;"",계정매핑!$A$5:$A$504,0))&amp;"","공통비"))</f>
        <v/>
      </c>
      <c r="AF2714" s="63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2026</v>
      </c>
      <c r="B2715" s="91" t="n">
        <v>1</v>
      </c>
      <c r="C2715" s="91" t="inlineStr">
        <is>
          <t>5100000028</t>
        </is>
      </c>
      <c r="D2715" s="94" t="n">
        <v>46027</v>
      </c>
      <c r="E2715" s="91" t="inlineStr">
        <is>
          <t>KR</t>
        </is>
      </c>
      <c r="F2715" s="91" t="n">
        <v>62301000</v>
      </c>
      <c r="G2715" s="91" t="n">
        <v>1201</v>
      </c>
      <c r="H2715" s="92" t="n">
        <v>165000</v>
      </c>
      <c r="I2715" s="91" t="inlineStr">
        <is>
          <t>1월 소모품 구입 - R문구</t>
        </is>
      </c>
      <c r="J2715" s="91" t="inlineStr">
        <is>
          <t>V10021</t>
        </is>
      </c>
      <c r="K2715" s="91" t="inlineStr">
        <is>
          <t>R문구</t>
        </is>
      </c>
      <c r="M2715" s="9">
        <f>IF($A2715="","",VALUE($A2715&amp;"")*12+VALUE($B2715&amp;""))</f>
        <v/>
      </c>
      <c r="N2715" s="63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3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3">
        <f>IF($A2715="","",IF(COUNTIF(변동분석!$E$7:$E$506,O2715)&gt;0,"Y","N"))</f>
        <v/>
      </c>
      <c r="W2715" s="63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3">
        <f>IF($A2715="","",IFERROR(INDEX(계정매핑!$E$5:$E$504,MATCH($F2715&amp;"",계정매핑!$A$5:$A$504,0))&amp;"","공통비"))</f>
        <v/>
      </c>
      <c r="AF2715" s="63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2026</v>
      </c>
      <c r="B2716" s="91" t="n">
        <v>1</v>
      </c>
      <c r="C2716" s="91" t="inlineStr">
        <is>
          <t>5100000029</t>
        </is>
      </c>
      <c r="D2716" s="94" t="n">
        <v>46027</v>
      </c>
      <c r="E2716" s="91" t="inlineStr">
        <is>
          <t>KR</t>
        </is>
      </c>
      <c r="F2716" s="91" t="n">
        <v>62601000</v>
      </c>
      <c r="G2716" s="91" t="n">
        <v>1101</v>
      </c>
      <c r="H2716" s="92" t="n">
        <v>1830000</v>
      </c>
      <c r="I2716" s="91" t="inlineStr">
        <is>
          <t>1월 업무추진 - (법인카드)</t>
        </is>
      </c>
      <c r="J2716" s="91" t="inlineStr">
        <is>
          <t>V10009</t>
        </is>
      </c>
      <c r="K2716" s="91" t="inlineStr">
        <is>
          <t>(법인카드)</t>
        </is>
      </c>
      <c r="M2716" s="9">
        <f>IF($A2716="","",VALUE($A2716&amp;"")*12+VALUE($B2716&amp;""))</f>
        <v/>
      </c>
      <c r="N2716" s="63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3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3">
        <f>IF($A2716="","",IF(COUNTIF(변동분석!$E$7:$E$506,O2716)&gt;0,"Y","N"))</f>
        <v/>
      </c>
      <c r="W2716" s="63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3">
        <f>IF($A2716="","",IFERROR(INDEX(계정매핑!$E$5:$E$504,MATCH($F2716&amp;"",계정매핑!$A$5:$A$504,0))&amp;"","공통비"))</f>
        <v/>
      </c>
      <c r="AF2716" s="63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2026</v>
      </c>
      <c r="B2717" s="91" t="n">
        <v>1</v>
      </c>
      <c r="C2717" s="91" t="inlineStr">
        <is>
          <t>5100000030</t>
        </is>
      </c>
      <c r="D2717" s="94" t="n">
        <v>46027</v>
      </c>
      <c r="E2717" s="91" t="inlineStr">
        <is>
          <t>KR</t>
        </is>
      </c>
      <c r="F2717" s="91" t="n">
        <v>62802000</v>
      </c>
      <c r="G2717" s="91" t="n">
        <v>1301</v>
      </c>
      <c r="H2717" s="92" t="n">
        <v>3308000</v>
      </c>
      <c r="I2717" s="91" t="inlineStr">
        <is>
          <t>1월 위탁교육 - I교육원</t>
        </is>
      </c>
      <c r="J2717" s="91" t="inlineStr">
        <is>
          <t>V10018</t>
        </is>
      </c>
      <c r="K2717" s="91" t="inlineStr">
        <is>
          <t>I교육원</t>
        </is>
      </c>
      <c r="M2717" s="9">
        <f>IF($A2717="","",VALUE($A2717&amp;"")*12+VALUE($B2717&amp;""))</f>
        <v/>
      </c>
      <c r="N2717" s="63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3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3">
        <f>IF($A2717="","",IF(COUNTIF(변동분석!$E$7:$E$506,O2717)&gt;0,"Y","N"))</f>
        <v/>
      </c>
      <c r="W2717" s="63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3">
        <f>IF($A2717="","",IFERROR(INDEX(계정매핑!$E$5:$E$504,MATCH($F2717&amp;"",계정매핑!$A$5:$A$504,0))&amp;"","공통비"))</f>
        <v/>
      </c>
      <c r="AF2717" s="63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2026</v>
      </c>
      <c r="B2718" s="91" t="n">
        <v>1</v>
      </c>
      <c r="C2718" s="91" t="inlineStr">
        <is>
          <t>5100000031</t>
        </is>
      </c>
      <c r="D2718" s="94" t="n">
        <v>46027</v>
      </c>
      <c r="E2718" s="91" t="inlineStr">
        <is>
          <t>KR</t>
        </is>
      </c>
      <c r="F2718" s="91" t="n">
        <v>62901000</v>
      </c>
      <c r="G2718" s="91" t="n">
        <v>1101</v>
      </c>
      <c r="H2718" s="92" t="n">
        <v>2783000</v>
      </c>
      <c r="I2718" s="91" t="inlineStr">
        <is>
          <t>1월 자문 수수료 - K회계법인</t>
        </is>
      </c>
      <c r="J2718" s="91" t="inlineStr">
        <is>
          <t>V10010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3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3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3">
        <f>IF($A2718="","",IF(COUNTIF(변동분석!$E$7:$E$506,O2718)&gt;0,"Y","N"))</f>
        <v/>
      </c>
      <c r="W2718" s="63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3">
        <f>IF($A2718="","",IFERROR(INDEX(계정매핑!$E$5:$E$504,MATCH($F2718&amp;"",계정매핑!$A$5:$A$504,0))&amp;"","공통비"))</f>
        <v/>
      </c>
      <c r="AF2718" s="63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2026</v>
      </c>
      <c r="B2719" s="91" t="n">
        <v>1</v>
      </c>
      <c r="C2719" s="91" t="inlineStr">
        <is>
          <t>5100000032</t>
        </is>
      </c>
      <c r="D2719" s="94" t="n">
        <v>46027</v>
      </c>
      <c r="E2719" s="91" t="inlineStr">
        <is>
          <t>KR</t>
        </is>
      </c>
      <c r="F2719" s="91" t="n">
        <v>62902000</v>
      </c>
      <c r="G2719" s="91" t="n">
        <v>1201</v>
      </c>
      <c r="H2719" s="92" t="n">
        <v>4096000</v>
      </c>
      <c r="I2719" s="91" t="inlineStr">
        <is>
          <t>1월 업무 위탁 수수료 - J콜센터</t>
        </is>
      </c>
      <c r="J2719" s="91" t="inlineStr">
        <is>
          <t>V10015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3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3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3">
        <f>IF($A2719="","",IF(COUNTIF(변동분석!$E$7:$E$506,O2719)&gt;0,"Y","N"))</f>
        <v/>
      </c>
      <c r="W2719" s="63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3">
        <f>IF($A2719="","",IFERROR(INDEX(계정매핑!$E$5:$E$504,MATCH($F2719&amp;"",계정매핑!$A$5:$A$504,0))&amp;"","공통비"))</f>
        <v/>
      </c>
      <c r="AF2719" s="63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2026</v>
      </c>
      <c r="B2720" s="91" t="n">
        <v>1</v>
      </c>
      <c r="C2720" s="91" t="inlineStr">
        <is>
          <t>5100000033</t>
        </is>
      </c>
      <c r="D2720" s="94" t="n">
        <v>46027</v>
      </c>
      <c r="E2720" s="91" t="inlineStr">
        <is>
          <t>KR</t>
        </is>
      </c>
      <c r="F2720" s="91" t="n">
        <v>63101000</v>
      </c>
      <c r="G2720" s="91" t="n">
        <v>1601</v>
      </c>
      <c r="H2720" s="92" t="n">
        <v>5706000</v>
      </c>
      <c r="I2720" s="91" t="inlineStr">
        <is>
          <t>1월 사무실 임차료 - AA빌딩</t>
        </is>
      </c>
      <c r="J2720" s="91" t="inlineStr">
        <is>
          <t>V10007</t>
        </is>
      </c>
      <c r="K2720" s="91" t="inlineStr">
        <is>
          <t>AA빌딩</t>
        </is>
      </c>
      <c r="M2720" s="9">
        <f>IF($A2720="","",VALUE($A2720&amp;"")*12+VALUE($B2720&amp;""))</f>
        <v/>
      </c>
      <c r="N2720" s="63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3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3">
        <f>IF($A2720="","",IF(COUNTIF(변동분석!$E$7:$E$506,O2720)&gt;0,"Y","N"))</f>
        <v/>
      </c>
      <c r="W2720" s="63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3">
        <f>IF($A2720="","",IFERROR(INDEX(계정매핑!$E$5:$E$504,MATCH($F2720&amp;"",계정매핑!$A$5:$A$504,0))&amp;"","공통비"))</f>
        <v/>
      </c>
      <c r="AF2720" s="63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2026</v>
      </c>
      <c r="B2721" s="91" t="n">
        <v>1</v>
      </c>
      <c r="C2721" s="91" t="inlineStr">
        <is>
          <t>5100000034</t>
        </is>
      </c>
      <c r="D2721" s="94" t="n">
        <v>46028</v>
      </c>
      <c r="E2721" s="91" t="inlineStr">
        <is>
          <t>KR</t>
        </is>
      </c>
      <c r="F2721" s="91" t="n">
        <v>62101000</v>
      </c>
      <c r="G2721" s="91" t="n">
        <v>1501</v>
      </c>
      <c r="H2721" s="92" t="n">
        <v>630000</v>
      </c>
      <c r="I2721" s="91" t="inlineStr">
        <is>
          <t>1월 국내출장 - L여행사</t>
        </is>
      </c>
      <c r="J2721" s="91" t="inlineStr">
        <is>
          <t>V10017</t>
        </is>
      </c>
      <c r="K2721" s="91" t="inlineStr">
        <is>
          <t>L여행사</t>
        </is>
      </c>
      <c r="M2721" s="9">
        <f>IF($A2721="","",VALUE($A2721&amp;"")*12+VALUE($B2721&amp;""))</f>
        <v/>
      </c>
      <c r="N2721" s="63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3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3">
        <f>IF($A2721="","",IF(COUNTIF(변동분석!$E$7:$E$506,O2721)&gt;0,"Y","N"))</f>
        <v/>
      </c>
      <c r="W2721" s="63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3">
        <f>IF($A2721="","",IFERROR(INDEX(계정매핑!$E$5:$E$504,MATCH($F2721&amp;"",계정매핑!$A$5:$A$504,0))&amp;"","공통비"))</f>
        <v/>
      </c>
      <c r="AF2721" s="63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2026</v>
      </c>
      <c r="B2722" s="91" t="n">
        <v>1</v>
      </c>
      <c r="C2722" s="91" t="inlineStr">
        <is>
          <t>5100000035</t>
        </is>
      </c>
      <c r="D2722" s="94" t="n">
        <v>46028</v>
      </c>
      <c r="E2722" s="91" t="inlineStr">
        <is>
          <t>KR</t>
        </is>
      </c>
      <c r="F2722" s="91" t="n">
        <v>62201000</v>
      </c>
      <c r="G2722" s="91" t="n">
        <v>1101</v>
      </c>
      <c r="H2722" s="92" t="n">
        <v>248000</v>
      </c>
      <c r="I2722" s="91" t="inlineStr">
        <is>
          <t>1월 통신요금 - O텔레콤</t>
        </is>
      </c>
      <c r="J2722" s="91" t="inlineStr">
        <is>
          <t>V10002</t>
        </is>
      </c>
      <c r="K2722" s="91" t="inlineStr">
        <is>
          <t>O텔레콤</t>
        </is>
      </c>
      <c r="M2722" s="9">
        <f>IF($A2722="","",VALUE($A2722&amp;"")*12+VALUE($B2722&amp;""))</f>
        <v/>
      </c>
      <c r="N2722" s="63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3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3">
        <f>IF($A2722="","",IF(COUNTIF(변동분석!$E$7:$E$506,O2722)&gt;0,"Y","N"))</f>
        <v/>
      </c>
      <c r="W2722" s="63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3">
        <f>IF($A2722="","",IFERROR(INDEX(계정매핑!$E$5:$E$504,MATCH($F2722&amp;"",계정매핑!$A$5:$A$504,0))&amp;"","공통비"))</f>
        <v/>
      </c>
      <c r="AF2722" s="63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2026</v>
      </c>
      <c r="B2723" s="91" t="n">
        <v>1</v>
      </c>
      <c r="C2723" s="91" t="inlineStr">
        <is>
          <t>5100000036</t>
        </is>
      </c>
      <c r="D2723" s="94" t="n">
        <v>46028</v>
      </c>
      <c r="E2723" s="91" t="inlineStr">
        <is>
          <t>KR</t>
        </is>
      </c>
      <c r="F2723" s="91" t="n">
        <v>62301000</v>
      </c>
      <c r="G2723" s="91" t="n">
        <v>1201</v>
      </c>
      <c r="H2723" s="92" t="n">
        <v>165000</v>
      </c>
      <c r="I2723" s="91" t="inlineStr">
        <is>
          <t>1월 소모품 구입 - Q오피스</t>
        </is>
      </c>
      <c r="J2723" s="91" t="inlineStr">
        <is>
          <t>V10003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3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3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3">
        <f>IF($A2723="","",IF(COUNTIF(변동분석!$E$7:$E$506,O2723)&gt;0,"Y","N"))</f>
        <v/>
      </c>
      <c r="W2723" s="63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3">
        <f>IF($A2723="","",IFERROR(INDEX(계정매핑!$E$5:$E$504,MATCH($F2723&amp;"",계정매핑!$A$5:$A$504,0))&amp;"","공통비"))</f>
        <v/>
      </c>
      <c r="AF2723" s="63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2026</v>
      </c>
      <c r="B2724" s="91" t="n">
        <v>1</v>
      </c>
      <c r="C2724" s="91" t="inlineStr">
        <is>
          <t>5100000037</t>
        </is>
      </c>
      <c r="D2724" s="94" t="n">
        <v>46028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162000</v>
      </c>
      <c r="I2724" s="91" t="inlineStr">
        <is>
          <t>1월 회의 다과 - T케이터링</t>
        </is>
      </c>
      <c r="J2724" s="91" t="inlineStr">
        <is>
          <t>V10005</t>
        </is>
      </c>
      <c r="K2724" s="91" t="inlineStr">
        <is>
          <t>T케이터링</t>
        </is>
      </c>
      <c r="M2724" s="9">
        <f>IF($A2724="","",VALUE($A2724&amp;"")*12+VALUE($B2724&amp;""))</f>
        <v/>
      </c>
      <c r="N2724" s="63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3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3">
        <f>IF($A2724="","",IF(COUNTIF(변동분석!$E$7:$E$506,O2724)&gt;0,"Y","N"))</f>
        <v/>
      </c>
      <c r="W2724" s="63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3">
        <f>IF($A2724="","",IFERROR(INDEX(계정매핑!$E$5:$E$504,MATCH($F2724&amp;"",계정매핑!$A$5:$A$504,0))&amp;"","공통비"))</f>
        <v/>
      </c>
      <c r="AF2724" s="63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2026</v>
      </c>
      <c r="B2725" s="91" t="n">
        <v>1</v>
      </c>
      <c r="C2725" s="91" t="inlineStr">
        <is>
          <t>5100000038</t>
        </is>
      </c>
      <c r="D2725" s="94" t="n">
        <v>46028</v>
      </c>
      <c r="E2725" s="91" t="inlineStr">
        <is>
          <t>KR</t>
        </is>
      </c>
      <c r="F2725" s="91" t="n">
        <v>62802000</v>
      </c>
      <c r="G2725" s="91" t="n">
        <v>1301</v>
      </c>
      <c r="H2725" s="92" t="n">
        <v>2580000</v>
      </c>
      <c r="I2725" s="91" t="inlineStr">
        <is>
          <t>1월 위탁교육 - V아카데미</t>
        </is>
      </c>
      <c r="J2725" s="91" t="inlineStr">
        <is>
          <t>V10026</t>
        </is>
      </c>
      <c r="K2725" s="91" t="inlineStr">
        <is>
          <t>V아카데미</t>
        </is>
      </c>
      <c r="M2725" s="9">
        <f>IF($A2725="","",VALUE($A2725&amp;"")*12+VALUE($B2725&amp;""))</f>
        <v/>
      </c>
      <c r="N2725" s="63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3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3">
        <f>IF($A2725="","",IF(COUNTIF(변동분석!$E$7:$E$506,O2725)&gt;0,"Y","N"))</f>
        <v/>
      </c>
      <c r="W2725" s="63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3">
        <f>IF($A2725="","",IFERROR(INDEX(계정매핑!$E$5:$E$504,MATCH($F2725&amp;"",계정매핑!$A$5:$A$504,0))&amp;"","공통비"))</f>
        <v/>
      </c>
      <c r="AF2725" s="63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2026</v>
      </c>
      <c r="B2726" s="91" t="n">
        <v>1</v>
      </c>
      <c r="C2726" s="91" t="inlineStr">
        <is>
          <t>5100000039</t>
        </is>
      </c>
      <c r="D2726" s="94" t="n">
        <v>46028</v>
      </c>
      <c r="E2726" s="91" t="inlineStr">
        <is>
          <t>KR</t>
        </is>
      </c>
      <c r="F2726" s="91" t="n">
        <v>63502000</v>
      </c>
      <c r="G2726" s="91" t="n">
        <v>1901</v>
      </c>
      <c r="H2726" s="92" t="n">
        <v>177630000</v>
      </c>
      <c r="I2726" s="91" t="inlineStr">
        <is>
          <t>1월 유지수수료 - (전속설계사)</t>
        </is>
      </c>
      <c r="J2726" s="91" t="inlineStr">
        <is>
          <t>V10020</t>
        </is>
      </c>
      <c r="K2726" s="91" t="inlineStr">
        <is>
          <t>(전속설계사)</t>
        </is>
      </c>
      <c r="M2726" s="9">
        <f>IF($A2726="","",VALUE($A2726&amp;"")*12+VALUE($B2726&amp;""))</f>
        <v/>
      </c>
      <c r="N2726" s="63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3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3">
        <f>IF($A2726="","",IF(COUNTIF(변동분석!$E$7:$E$506,O2726)&gt;0,"Y","N"))</f>
        <v/>
      </c>
      <c r="W2726" s="63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3">
        <f>IF($A2726="","",IFERROR(INDEX(계정매핑!$E$5:$E$504,MATCH($F2726&amp;"",계정매핑!$A$5:$A$504,0))&amp;"","공통비"))</f>
        <v/>
      </c>
      <c r="AF2726" s="63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5100000040</t>
        </is>
      </c>
      <c r="D2727" s="94" t="n">
        <v>46029</v>
      </c>
      <c r="E2727" s="91" t="inlineStr">
        <is>
          <t>KR</t>
        </is>
      </c>
      <c r="F2727" s="91" t="n">
        <v>62101000</v>
      </c>
      <c r="G2727" s="91" t="n">
        <v>1201</v>
      </c>
      <c r="H2727" s="92" t="n">
        <v>225000</v>
      </c>
      <c r="I2727" s="91" t="inlineStr">
        <is>
          <t>1월 국내출장 - L여행사</t>
        </is>
      </c>
      <c r="J2727" s="91" t="inlineStr">
        <is>
          <t>V10017</t>
        </is>
      </c>
      <c r="K2727" s="91" t="inlineStr">
        <is>
          <t>L여행사</t>
        </is>
      </c>
      <c r="M2727" s="9">
        <f>IF($A2727="","",VALUE($A2727&amp;"")*12+VALUE($B2727&amp;""))</f>
        <v/>
      </c>
      <c r="N2727" s="63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3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3">
        <f>IF($A2727="","",IF(COUNTIF(변동분석!$E$7:$E$506,O2727)&gt;0,"Y","N"))</f>
        <v/>
      </c>
      <c r="W2727" s="63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3">
        <f>IF($A2727="","",IFERROR(INDEX(계정매핑!$E$5:$E$504,MATCH($F2727&amp;"",계정매핑!$A$5:$A$504,0))&amp;"","공통비"))</f>
        <v/>
      </c>
      <c r="AF2727" s="63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5100000041</t>
        </is>
      </c>
      <c r="D2728" s="94" t="n">
        <v>46029</v>
      </c>
      <c r="E2728" s="91" t="inlineStr">
        <is>
          <t>KR</t>
        </is>
      </c>
      <c r="F2728" s="91" t="n">
        <v>62102000</v>
      </c>
      <c r="G2728" s="91" t="n">
        <v>1101</v>
      </c>
      <c r="H2728" s="92" t="n">
        <v>135000</v>
      </c>
      <c r="I2728" s="91" t="inlineStr">
        <is>
          <t>1월 해외출장 - M항공</t>
        </is>
      </c>
      <c r="J2728" s="91" t="inlineStr">
        <is>
          <t>V10001</t>
        </is>
      </c>
      <c r="K2728" s="91" t="inlineStr">
        <is>
          <t>M항공</t>
        </is>
      </c>
      <c r="M2728" s="9">
        <f>IF($A2728="","",VALUE($A2728&amp;"")*12+VALUE($B2728&amp;""))</f>
        <v/>
      </c>
      <c r="N2728" s="63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3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3">
        <f>IF($A2728="","",IF(COUNTIF(변동분석!$E$7:$E$506,O2728)&gt;0,"Y","N"))</f>
        <v/>
      </c>
      <c r="W2728" s="63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3">
        <f>IF($A2728="","",IFERROR(INDEX(계정매핑!$E$5:$E$504,MATCH($F2728&amp;"",계정매핑!$A$5:$A$504,0))&amp;"","공통비"))</f>
        <v/>
      </c>
      <c r="AF2728" s="63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5100000042</t>
        </is>
      </c>
      <c r="D2729" s="94" t="n">
        <v>46029</v>
      </c>
      <c r="E2729" s="91" t="inlineStr">
        <is>
          <t>KR</t>
        </is>
      </c>
      <c r="F2729" s="91" t="n">
        <v>62201000</v>
      </c>
      <c r="G2729" s="91" t="n">
        <v>1701</v>
      </c>
      <c r="H2729" s="92" t="n">
        <v>4607000</v>
      </c>
      <c r="I2729" s="91" t="inlineStr">
        <is>
          <t>1월 통신요금 - P통신</t>
        </is>
      </c>
      <c r="J2729" s="91" t="inlineStr">
        <is>
          <t>V10013</t>
        </is>
      </c>
      <c r="K2729" s="91" t="inlineStr">
        <is>
          <t>P통신</t>
        </is>
      </c>
      <c r="M2729" s="9">
        <f>IF($A2729="","",VALUE($A2729&amp;"")*12+VALUE($B2729&amp;""))</f>
        <v/>
      </c>
      <c r="N2729" s="63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3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3">
        <f>IF($A2729="","",IF(COUNTIF(변동분석!$E$7:$E$506,O2729)&gt;0,"Y","N"))</f>
        <v/>
      </c>
      <c r="W2729" s="63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3">
        <f>IF($A2729="","",IFERROR(INDEX(계정매핑!$E$5:$E$504,MATCH($F2729&amp;"",계정매핑!$A$5:$A$504,0))&amp;"","공통비"))</f>
        <v/>
      </c>
      <c r="AF2729" s="63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5100000043</t>
        </is>
      </c>
      <c r="D2730" s="94" t="n">
        <v>46029</v>
      </c>
      <c r="E2730" s="91" t="inlineStr">
        <is>
          <t>KR</t>
        </is>
      </c>
      <c r="F2730" s="91" t="n">
        <v>62301000</v>
      </c>
      <c r="G2730" s="91" t="n">
        <v>1801</v>
      </c>
      <c r="H2730" s="92" t="n">
        <v>292000</v>
      </c>
      <c r="I2730" s="91" t="inlineStr">
        <is>
          <t>1월 소모품 구입 - R문구</t>
        </is>
      </c>
      <c r="J2730" s="91" t="inlineStr">
        <is>
          <t>V10021</t>
        </is>
      </c>
      <c r="K2730" s="91" t="inlineStr">
        <is>
          <t>R문구</t>
        </is>
      </c>
      <c r="M2730" s="9">
        <f>IF($A2730="","",VALUE($A2730&amp;"")*12+VALUE($B2730&amp;""))</f>
        <v/>
      </c>
      <c r="N2730" s="63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3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3">
        <f>IF($A2730="","",IF(COUNTIF(변동분석!$E$7:$E$506,O2730)&gt;0,"Y","N"))</f>
        <v/>
      </c>
      <c r="W2730" s="63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3">
        <f>IF($A2730="","",IFERROR(INDEX(계정매핑!$E$5:$E$504,MATCH($F2730&amp;"",계정매핑!$A$5:$A$504,0))&amp;"","공통비"))</f>
        <v/>
      </c>
      <c r="AF2730" s="63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5100000044</t>
        </is>
      </c>
      <c r="D2731" s="94" t="n">
        <v>46029</v>
      </c>
      <c r="E2731" s="91" t="inlineStr">
        <is>
          <t>KR</t>
        </is>
      </c>
      <c r="F2731" s="91" t="n">
        <v>62501000</v>
      </c>
      <c r="G2731" s="91" t="n">
        <v>1801</v>
      </c>
      <c r="H2731" s="92" t="n">
        <v>128000</v>
      </c>
      <c r="I2731" s="91" t="inlineStr">
        <is>
          <t>1월 회의 다과 - T케이터링</t>
        </is>
      </c>
      <c r="J2731" s="91" t="inlineStr">
        <is>
          <t>V10005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3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3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3">
        <f>IF($A2731="","",IF(COUNTIF(변동분석!$E$7:$E$506,O2731)&gt;0,"Y","N"))</f>
        <v/>
      </c>
      <c r="W2731" s="63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3">
        <f>IF($A2731="","",IFERROR(INDEX(계정매핑!$E$5:$E$504,MATCH($F2731&amp;"",계정매핑!$A$5:$A$504,0))&amp;"","공통비"))</f>
        <v/>
      </c>
      <c r="AF2731" s="63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5100000045</t>
        </is>
      </c>
      <c r="D2732" s="94" t="n">
        <v>46029</v>
      </c>
      <c r="E2732" s="91" t="inlineStr">
        <is>
          <t>KR</t>
        </is>
      </c>
      <c r="F2732" s="91" t="n">
        <v>62601000</v>
      </c>
      <c r="G2732" s="91" t="n">
        <v>1502</v>
      </c>
      <c r="H2732" s="92" t="n">
        <v>1165000</v>
      </c>
      <c r="I2732" s="91" t="inlineStr">
        <is>
          <t>1월 업무추진 - (법인카드)</t>
        </is>
      </c>
      <c r="J2732" s="91" t="inlineStr">
        <is>
          <t>V10009</t>
        </is>
      </c>
      <c r="K2732" s="91" t="inlineStr">
        <is>
          <t>(법인카드)</t>
        </is>
      </c>
      <c r="M2732" s="9">
        <f>IF($A2732="","",VALUE($A2732&amp;"")*12+VALUE($B2732&amp;""))</f>
        <v/>
      </c>
      <c r="N2732" s="63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3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3">
        <f>IF($A2732="","",IF(COUNTIF(변동분석!$E$7:$E$506,O2732)&gt;0,"Y","N"))</f>
        <v/>
      </c>
      <c r="W2732" s="63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3">
        <f>IF($A2732="","",IFERROR(INDEX(계정매핑!$E$5:$E$504,MATCH($F2732&amp;"",계정매핑!$A$5:$A$504,0))&amp;"","공통비"))</f>
        <v/>
      </c>
      <c r="AF2732" s="63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5100000046</t>
        </is>
      </c>
      <c r="D2733" s="94" t="n">
        <v>46029</v>
      </c>
      <c r="E2733" s="91" t="inlineStr">
        <is>
          <t>KR</t>
        </is>
      </c>
      <c r="F2733" s="91" t="n">
        <v>62701000</v>
      </c>
      <c r="G2733" s="91" t="n">
        <v>1501</v>
      </c>
      <c r="H2733" s="92" t="n">
        <v>84489000</v>
      </c>
      <c r="I2733" s="91" t="inlineStr">
        <is>
          <t>1월 광고 집행 - F애드</t>
        </is>
      </c>
      <c r="J2733" s="91" t="inlineStr">
        <is>
          <t>V10022</t>
        </is>
      </c>
      <c r="K2733" s="91" t="inlineStr">
        <is>
          <t>F애드</t>
        </is>
      </c>
      <c r="M2733" s="9">
        <f>IF($A2733="","",VALUE($A2733&amp;"")*12+VALUE($B2733&amp;""))</f>
        <v/>
      </c>
      <c r="N2733" s="63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3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3">
        <f>IF($A2733="","",IF(COUNTIF(변동분석!$E$7:$E$506,O2733)&gt;0,"Y","N"))</f>
        <v/>
      </c>
      <c r="W2733" s="63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3">
        <f>IF($A2733="","",IFERROR(INDEX(계정매핑!$E$5:$E$504,MATCH($F2733&amp;"",계정매핑!$A$5:$A$504,0))&amp;"","공통비"))</f>
        <v/>
      </c>
      <c r="AF2733" s="63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5100000047</t>
        </is>
      </c>
      <c r="D2734" s="94" t="n">
        <v>46029</v>
      </c>
      <c r="E2734" s="91" t="inlineStr">
        <is>
          <t>KR</t>
        </is>
      </c>
      <c r="F2734" s="91" t="n">
        <v>62901000</v>
      </c>
      <c r="G2734" s="91" t="n">
        <v>1201</v>
      </c>
      <c r="H2734" s="92" t="n">
        <v>7402000</v>
      </c>
      <c r="I2734" s="91" t="inlineStr">
        <is>
          <t>1월 자문 수수료 - W컨설팅</t>
        </is>
      </c>
      <c r="J2734" s="91" t="inlineStr">
        <is>
          <t>V10006</t>
        </is>
      </c>
      <c r="K2734" s="91" t="inlineStr">
        <is>
          <t>W컨설팅</t>
        </is>
      </c>
      <c r="M2734" s="9">
        <f>IF($A2734="","",VALUE($A2734&amp;"")*12+VALUE($B2734&amp;""))</f>
        <v/>
      </c>
      <c r="N2734" s="63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3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3">
        <f>IF($A2734="","",IF(COUNTIF(변동분석!$E$7:$E$506,O2734)&gt;0,"Y","N"))</f>
        <v/>
      </c>
      <c r="W2734" s="63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3">
        <f>IF($A2734="","",IFERROR(INDEX(계정매핑!$E$5:$E$504,MATCH($F2734&amp;"",계정매핑!$A$5:$A$504,0))&amp;"","공통비"))</f>
        <v/>
      </c>
      <c r="AF2734" s="63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5100000048</t>
        </is>
      </c>
      <c r="D2735" s="94" t="n">
        <v>46030</v>
      </c>
      <c r="E2735" s="91" t="inlineStr">
        <is>
          <t>KR</t>
        </is>
      </c>
      <c r="F2735" s="91" t="n">
        <v>62102000</v>
      </c>
      <c r="G2735" s="91" t="n">
        <v>1701</v>
      </c>
      <c r="H2735" s="92" t="n">
        <v>86000</v>
      </c>
      <c r="I2735" s="91" t="inlineStr">
        <is>
          <t>1월 해외출장 - N호텔</t>
        </is>
      </c>
      <c r="J2735" s="91" t="inlineStr">
        <is>
          <t>V10008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3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3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3">
        <f>IF($A2735="","",IF(COUNTIF(변동분석!$E$7:$E$506,O2735)&gt;0,"Y","N"))</f>
        <v/>
      </c>
      <c r="W2735" s="63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3">
        <f>IF($A2735="","",IFERROR(INDEX(계정매핑!$E$5:$E$504,MATCH($F2735&amp;"",계정매핑!$A$5:$A$504,0))&amp;"","공통비"))</f>
        <v/>
      </c>
      <c r="AF2735" s="63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5100000049</t>
        </is>
      </c>
      <c r="D2736" s="94" t="n">
        <v>46030</v>
      </c>
      <c r="E2736" s="91" t="inlineStr">
        <is>
          <t>KR</t>
        </is>
      </c>
      <c r="F2736" s="91" t="n">
        <v>62201000</v>
      </c>
      <c r="G2736" s="91" t="n">
        <v>1201</v>
      </c>
      <c r="H2736" s="92" t="n">
        <v>241000</v>
      </c>
      <c r="I2736" s="91" t="inlineStr">
        <is>
          <t>1월 통신요금 - P통신</t>
        </is>
      </c>
      <c r="J2736" s="91" t="inlineStr">
        <is>
          <t>V10013</t>
        </is>
      </c>
      <c r="K2736" s="91" t="inlineStr">
        <is>
          <t>P통신</t>
        </is>
      </c>
      <c r="M2736" s="9">
        <f>IF($A2736="","",VALUE($A2736&amp;"")*12+VALUE($B2736&amp;""))</f>
        <v/>
      </c>
      <c r="N2736" s="63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3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3">
        <f>IF($A2736="","",IF(COUNTIF(변동분석!$E$7:$E$506,O2736)&gt;0,"Y","N"))</f>
        <v/>
      </c>
      <c r="W2736" s="63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3">
        <f>IF($A2736="","",IFERROR(INDEX(계정매핑!$E$5:$E$504,MATCH($F2736&amp;"",계정매핑!$A$5:$A$504,0))&amp;"","공통비"))</f>
        <v/>
      </c>
      <c r="AF2736" s="63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5100000050</t>
        </is>
      </c>
      <c r="D2737" s="94" t="n">
        <v>46030</v>
      </c>
      <c r="E2737" s="91" t="inlineStr">
        <is>
          <t>KR</t>
        </is>
      </c>
      <c r="F2737" s="91" t="n">
        <v>62301000</v>
      </c>
      <c r="G2737" s="91" t="n">
        <v>1401</v>
      </c>
      <c r="H2737" s="92" t="n">
        <v>123000</v>
      </c>
      <c r="I2737" s="91" t="inlineStr">
        <is>
          <t>1월 소모품 구입 - Q오피스</t>
        </is>
      </c>
      <c r="J2737" s="91" t="inlineStr">
        <is>
          <t>V10003</t>
        </is>
      </c>
      <c r="K2737" s="91" t="inlineStr">
        <is>
          <t>Q오피스</t>
        </is>
      </c>
      <c r="M2737" s="9">
        <f>IF($A2737="","",VALUE($A2737&amp;"")*12+VALUE($B2737&amp;""))</f>
        <v/>
      </c>
      <c r="N2737" s="63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3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3">
        <f>IF($A2737="","",IF(COUNTIF(변동분석!$E$7:$E$506,O2737)&gt;0,"Y","N"))</f>
        <v/>
      </c>
      <c r="W2737" s="63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3">
        <f>IF($A2737="","",IFERROR(INDEX(계정매핑!$E$5:$E$504,MATCH($F2737&amp;"",계정매핑!$A$5:$A$504,0))&amp;"","공통비"))</f>
        <v/>
      </c>
      <c r="AF2737" s="63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5100000051</t>
        </is>
      </c>
      <c r="D2738" s="94" t="n">
        <v>46030</v>
      </c>
      <c r="E2738" s="91" t="inlineStr">
        <is>
          <t>KR</t>
        </is>
      </c>
      <c r="F2738" s="91" t="n">
        <v>62301000</v>
      </c>
      <c r="G2738" s="91" t="n">
        <v>1602</v>
      </c>
      <c r="H2738" s="92" t="n">
        <v>272000</v>
      </c>
      <c r="I2738" s="91" t="inlineStr">
        <is>
          <t>1월 소모품 구입 - R문구</t>
        </is>
      </c>
      <c r="J2738" s="91" t="inlineStr">
        <is>
          <t>V10021</t>
        </is>
      </c>
      <c r="K2738" s="91" t="inlineStr">
        <is>
          <t>R문구</t>
        </is>
      </c>
      <c r="M2738" s="9">
        <f>IF($A2738="","",VALUE($A2738&amp;"")*12+VALUE($B2738&amp;""))</f>
        <v/>
      </c>
      <c r="N2738" s="63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3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3">
        <f>IF($A2738="","",IF(COUNTIF(변동분석!$E$7:$E$506,O2738)&gt;0,"Y","N"))</f>
        <v/>
      </c>
      <c r="W2738" s="63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3">
        <f>IF($A2738="","",IFERROR(INDEX(계정매핑!$E$5:$E$504,MATCH($F2738&amp;"",계정매핑!$A$5:$A$504,0))&amp;"","공통비"))</f>
        <v/>
      </c>
      <c r="AF2738" s="63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5100000052</t>
        </is>
      </c>
      <c r="D2739" s="94" t="n">
        <v>46030</v>
      </c>
      <c r="E2739" s="91" t="inlineStr">
        <is>
          <t>KR</t>
        </is>
      </c>
      <c r="F2739" s="91" t="n">
        <v>62301000</v>
      </c>
      <c r="G2739" s="91" t="n">
        <v>1701</v>
      </c>
      <c r="H2739" s="92" t="n">
        <v>202000</v>
      </c>
      <c r="I2739" s="91" t="inlineStr">
        <is>
          <t>1월 소모품 구입 - Q오피스</t>
        </is>
      </c>
      <c r="J2739" s="91" t="inlineStr">
        <is>
          <t>V10003</t>
        </is>
      </c>
      <c r="K2739" s="91" t="inlineStr">
        <is>
          <t>Q오피스</t>
        </is>
      </c>
      <c r="M2739" s="9">
        <f>IF($A2739="","",VALUE($A2739&amp;"")*12+VALUE($B2739&amp;""))</f>
        <v/>
      </c>
      <c r="N2739" s="63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3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3">
        <f>IF($A2739="","",IF(COUNTIF(변동분석!$E$7:$E$506,O2739)&gt;0,"Y","N"))</f>
        <v/>
      </c>
      <c r="W2739" s="63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3">
        <f>IF($A2739="","",IFERROR(INDEX(계정매핑!$E$5:$E$504,MATCH($F2739&amp;"",계정매핑!$A$5:$A$504,0))&amp;"","공통비"))</f>
        <v/>
      </c>
      <c r="AF2739" s="63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5100000053</t>
        </is>
      </c>
      <c r="D2740" s="94" t="n">
        <v>46030</v>
      </c>
      <c r="E2740" s="91" t="inlineStr">
        <is>
          <t>KR</t>
        </is>
      </c>
      <c r="F2740" s="91" t="n">
        <v>62501000</v>
      </c>
      <c r="G2740" s="91" t="n">
        <v>1501</v>
      </c>
      <c r="H2740" s="92" t="n">
        <v>580000</v>
      </c>
      <c r="I2740" s="91" t="inlineStr">
        <is>
          <t>1월 회의 다과 - T케이터링</t>
        </is>
      </c>
      <c r="J2740" s="91" t="inlineStr">
        <is>
          <t>V10005</t>
        </is>
      </c>
      <c r="K2740" s="91" t="inlineStr">
        <is>
          <t>T케이터링</t>
        </is>
      </c>
      <c r="M2740" s="9">
        <f>IF($A2740="","",VALUE($A2740&amp;"")*12+VALUE($B2740&amp;""))</f>
        <v/>
      </c>
      <c r="N2740" s="63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3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3">
        <f>IF($A2740="","",IF(COUNTIF(변동분석!$E$7:$E$506,O2740)&gt;0,"Y","N"))</f>
        <v/>
      </c>
      <c r="W2740" s="63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3">
        <f>IF($A2740="","",IFERROR(INDEX(계정매핑!$E$5:$E$504,MATCH($F2740&amp;"",계정매핑!$A$5:$A$504,0))&amp;"","공통비"))</f>
        <v/>
      </c>
      <c r="AF2740" s="63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5100000054</t>
        </is>
      </c>
      <c r="D2741" s="94" t="n">
        <v>46030</v>
      </c>
      <c r="E2741" s="91" t="inlineStr">
        <is>
          <t>KR</t>
        </is>
      </c>
      <c r="F2741" s="91" t="n">
        <v>62501000</v>
      </c>
      <c r="G2741" s="91" t="n">
        <v>1801</v>
      </c>
      <c r="H2741" s="92" t="n">
        <v>140000</v>
      </c>
      <c r="I2741" s="91" t="inlineStr">
        <is>
          <t>1월 회의 다과 - T케이터링</t>
        </is>
      </c>
      <c r="J2741" s="91" t="inlineStr">
        <is>
          <t>V10005</t>
        </is>
      </c>
      <c r="K2741" s="91" t="inlineStr">
        <is>
          <t>T케이터링</t>
        </is>
      </c>
      <c r="M2741" s="9">
        <f>IF($A2741="","",VALUE($A2741&amp;"")*12+VALUE($B2741&amp;""))</f>
        <v/>
      </c>
      <c r="N2741" s="63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3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3">
        <f>IF($A2741="","",IF(COUNTIF(변동분석!$E$7:$E$506,O2741)&gt;0,"Y","N"))</f>
        <v/>
      </c>
      <c r="W2741" s="63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3">
        <f>IF($A2741="","",IFERROR(INDEX(계정매핑!$E$5:$E$504,MATCH($F2741&amp;"",계정매핑!$A$5:$A$504,0))&amp;"","공통비"))</f>
        <v/>
      </c>
      <c r="AF2741" s="63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5100000055</t>
        </is>
      </c>
      <c r="D2742" s="94" t="n">
        <v>46030</v>
      </c>
      <c r="E2742" s="91" t="inlineStr">
        <is>
          <t>KR</t>
        </is>
      </c>
      <c r="F2742" s="91" t="n">
        <v>62601000</v>
      </c>
      <c r="G2742" s="91" t="n">
        <v>1301</v>
      </c>
      <c r="H2742" s="92" t="n">
        <v>845000</v>
      </c>
      <c r="I2742" s="91" t="inlineStr">
        <is>
          <t>1월 업무추진 - (법인카드)</t>
        </is>
      </c>
      <c r="J2742" s="91" t="inlineStr">
        <is>
          <t>V10009</t>
        </is>
      </c>
      <c r="K2742" s="91" t="inlineStr">
        <is>
          <t>(법인카드)</t>
        </is>
      </c>
      <c r="M2742" s="9">
        <f>IF($A2742="","",VALUE($A2742&amp;"")*12+VALUE($B2742&amp;""))</f>
        <v/>
      </c>
      <c r="N2742" s="63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3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3">
        <f>IF($A2742="","",IF(COUNTIF(변동분석!$E$7:$E$506,O2742)&gt;0,"Y","N"))</f>
        <v/>
      </c>
      <c r="W2742" s="63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3">
        <f>IF($A2742="","",IFERROR(INDEX(계정매핑!$E$5:$E$504,MATCH($F2742&amp;"",계정매핑!$A$5:$A$504,0))&amp;"","공통비"))</f>
        <v/>
      </c>
      <c r="AF2742" s="63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5100000056</t>
        </is>
      </c>
      <c r="D2743" s="94" t="n">
        <v>46030</v>
      </c>
      <c r="E2743" s="91" t="inlineStr">
        <is>
          <t>KR</t>
        </is>
      </c>
      <c r="F2743" s="91" t="n">
        <v>62901000</v>
      </c>
      <c r="G2743" s="91" t="n">
        <v>1101</v>
      </c>
      <c r="H2743" s="92" t="n">
        <v>3500000</v>
      </c>
      <c r="I2743" s="91" t="inlineStr">
        <is>
          <t>1월 자문 수수료 - K회계법인</t>
        </is>
      </c>
      <c r="J2743" s="91" t="inlineStr">
        <is>
          <t>V10010</t>
        </is>
      </c>
      <c r="K2743" s="91" t="inlineStr">
        <is>
          <t>K회계법인</t>
        </is>
      </c>
      <c r="M2743" s="9">
        <f>IF($A2743="","",VALUE($A2743&amp;"")*12+VALUE($B2743&amp;""))</f>
        <v/>
      </c>
      <c r="N2743" s="63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3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3">
        <f>IF($A2743="","",IF(COUNTIF(변동분석!$E$7:$E$506,O2743)&gt;0,"Y","N"))</f>
        <v/>
      </c>
      <c r="W2743" s="63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3">
        <f>IF($A2743="","",IFERROR(INDEX(계정매핑!$E$5:$E$504,MATCH($F2743&amp;"",계정매핑!$A$5:$A$504,0))&amp;"","공통비"))</f>
        <v/>
      </c>
      <c r="AF2743" s="63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5100000057</t>
        </is>
      </c>
      <c r="D2744" s="94" t="n">
        <v>46030</v>
      </c>
      <c r="E2744" s="91" t="inlineStr">
        <is>
          <t>KR</t>
        </is>
      </c>
      <c r="F2744" s="91" t="n">
        <v>62902000</v>
      </c>
      <c r="G2744" s="91" t="n">
        <v>1951</v>
      </c>
      <c r="H2744" s="92" t="n">
        <v>1660000</v>
      </c>
      <c r="I2744" s="91" t="inlineStr">
        <is>
          <t>1월 업무 위탁 수수료 - J콜센터</t>
        </is>
      </c>
      <c r="J2744" s="91" t="inlineStr">
        <is>
          <t>V10015</t>
        </is>
      </c>
      <c r="K2744" s="91" t="inlineStr">
        <is>
          <t>J콜센터</t>
        </is>
      </c>
      <c r="M2744" s="9">
        <f>IF($A2744="","",VALUE($A2744&amp;"")*12+VALUE($B2744&amp;""))</f>
        <v/>
      </c>
      <c r="N2744" s="63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3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3">
        <f>IF($A2744="","",IF(COUNTIF(변동분석!$E$7:$E$506,O2744)&gt;0,"Y","N"))</f>
        <v/>
      </c>
      <c r="W2744" s="63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3">
        <f>IF($A2744="","",IFERROR(INDEX(계정매핑!$E$5:$E$504,MATCH($F2744&amp;"",계정매핑!$A$5:$A$504,0))&amp;"","공통비"))</f>
        <v/>
      </c>
      <c r="AF2744" s="63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5100000058</t>
        </is>
      </c>
      <c r="D2745" s="94" t="n">
        <v>46031</v>
      </c>
      <c r="E2745" s="91" t="inlineStr">
        <is>
          <t>KR</t>
        </is>
      </c>
      <c r="F2745" s="91" t="n">
        <v>62101000</v>
      </c>
      <c r="G2745" s="91" t="n">
        <v>1601</v>
      </c>
      <c r="H2745" s="92" t="n">
        <v>1036000</v>
      </c>
      <c r="I2745" s="91" t="inlineStr">
        <is>
          <t>1월 국내출장 - (법인카드)</t>
        </is>
      </c>
      <c r="J2745" s="91" t="inlineStr">
        <is>
          <t>V10009</t>
        </is>
      </c>
      <c r="K2745" s="91" t="inlineStr">
        <is>
          <t>(법인카드)</t>
        </is>
      </c>
      <c r="M2745" s="9">
        <f>IF($A2745="","",VALUE($A2745&amp;"")*12+VALUE($B2745&amp;""))</f>
        <v/>
      </c>
      <c r="N2745" s="63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3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3">
        <f>IF($A2745="","",IF(COUNTIF(변동분석!$E$7:$E$506,O2745)&gt;0,"Y","N"))</f>
        <v/>
      </c>
      <c r="W2745" s="63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3">
        <f>IF($A2745="","",IFERROR(INDEX(계정매핑!$E$5:$E$504,MATCH($F2745&amp;"",계정매핑!$A$5:$A$504,0))&amp;"","공통비"))</f>
        <v/>
      </c>
      <c r="AF2745" s="63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5100000059</t>
        </is>
      </c>
      <c r="D2746" s="94" t="n">
        <v>46031</v>
      </c>
      <c r="E2746" s="91" t="inlineStr">
        <is>
          <t>KR</t>
        </is>
      </c>
      <c r="F2746" s="91" t="n">
        <v>62101000</v>
      </c>
      <c r="G2746" s="91" t="n">
        <v>1602</v>
      </c>
      <c r="H2746" s="92" t="n">
        <v>1535000</v>
      </c>
      <c r="I2746" s="91" t="inlineStr">
        <is>
          <t>1월 국내출장 - M항공</t>
        </is>
      </c>
      <c r="J2746" s="91" t="inlineStr">
        <is>
          <t>V10001</t>
        </is>
      </c>
      <c r="K2746" s="91" t="inlineStr">
        <is>
          <t>M항공</t>
        </is>
      </c>
      <c r="M2746" s="9">
        <f>IF($A2746="","",VALUE($A2746&amp;"")*12+VALUE($B2746&amp;""))</f>
        <v/>
      </c>
      <c r="N2746" s="63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3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3">
        <f>IF($A2746="","",IF(COUNTIF(변동분석!$E$7:$E$506,O2746)&gt;0,"Y","N"))</f>
        <v/>
      </c>
      <c r="W2746" s="63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3">
        <f>IF($A2746="","",IFERROR(INDEX(계정매핑!$E$5:$E$504,MATCH($F2746&amp;"",계정매핑!$A$5:$A$504,0))&amp;"","공통비"))</f>
        <v/>
      </c>
      <c r="AF2746" s="63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5100000060</t>
        </is>
      </c>
      <c r="D2747" s="94" t="n">
        <v>46031</v>
      </c>
      <c r="E2747" s="91" t="inlineStr">
        <is>
          <t>KR</t>
        </is>
      </c>
      <c r="F2747" s="91" t="n">
        <v>62101000</v>
      </c>
      <c r="G2747" s="91" t="n">
        <v>1801</v>
      </c>
      <c r="H2747" s="92" t="n">
        <v>230000</v>
      </c>
      <c r="I2747" s="91" t="inlineStr">
        <is>
          <t>1월 국내출장 - L여행사</t>
        </is>
      </c>
      <c r="J2747" s="91" t="inlineStr">
        <is>
          <t>V10017</t>
        </is>
      </c>
      <c r="K2747" s="91" t="inlineStr">
        <is>
          <t>L여행사</t>
        </is>
      </c>
      <c r="M2747" s="9">
        <f>IF($A2747="","",VALUE($A2747&amp;"")*12+VALUE($B2747&amp;""))</f>
        <v/>
      </c>
      <c r="N2747" s="63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3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3">
        <f>IF($A2747="","",IF(COUNTIF(변동분석!$E$7:$E$506,O2747)&gt;0,"Y","N"))</f>
        <v/>
      </c>
      <c r="W2747" s="63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3">
        <f>IF($A2747="","",IFERROR(INDEX(계정매핑!$E$5:$E$504,MATCH($F2747&amp;"",계정매핑!$A$5:$A$504,0))&amp;"","공통비"))</f>
        <v/>
      </c>
      <c r="AF2747" s="63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5100000061</t>
        </is>
      </c>
      <c r="D2748" s="94" t="n">
        <v>46031</v>
      </c>
      <c r="E2748" s="91" t="inlineStr">
        <is>
          <t>KR</t>
        </is>
      </c>
      <c r="F2748" s="91" t="n">
        <v>62101000</v>
      </c>
      <c r="G2748" s="91" t="n">
        <v>1801</v>
      </c>
      <c r="H2748" s="92" t="n">
        <v>292000</v>
      </c>
      <c r="I2748" s="91" t="inlineStr">
        <is>
          <t>1월 국내출장 - (법인카드)</t>
        </is>
      </c>
      <c r="J2748" s="91" t="inlineStr">
        <is>
          <t>V10009</t>
        </is>
      </c>
      <c r="K2748" s="91" t="inlineStr">
        <is>
          <t>(법인카드)</t>
        </is>
      </c>
      <c r="M2748" s="9">
        <f>IF($A2748="","",VALUE($A2748&amp;"")*12+VALUE($B2748&amp;""))</f>
        <v/>
      </c>
      <c r="N2748" s="63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3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3">
        <f>IF($A2748="","",IF(COUNTIF(변동분석!$E$7:$E$506,O2748)&gt;0,"Y","N"))</f>
        <v/>
      </c>
      <c r="W2748" s="63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3">
        <f>IF($A2748="","",IFERROR(INDEX(계정매핑!$E$5:$E$504,MATCH($F2748&amp;"",계정매핑!$A$5:$A$504,0))&amp;"","공통비"))</f>
        <v/>
      </c>
      <c r="AF2748" s="63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5100000062</t>
        </is>
      </c>
      <c r="D2749" s="94" t="n">
        <v>46031</v>
      </c>
      <c r="E2749" s="91" t="inlineStr">
        <is>
          <t>KR</t>
        </is>
      </c>
      <c r="F2749" s="91" t="n">
        <v>62101000</v>
      </c>
      <c r="G2749" s="91" t="n">
        <v>1951</v>
      </c>
      <c r="H2749" s="92" t="n">
        <v>435000</v>
      </c>
      <c r="I2749" s="91" t="inlineStr">
        <is>
          <t>1월 국내출장 - M항공</t>
        </is>
      </c>
      <c r="J2749" s="91" t="inlineStr">
        <is>
          <t>V10001</t>
        </is>
      </c>
      <c r="K2749" s="91" t="inlineStr">
        <is>
          <t>M항공</t>
        </is>
      </c>
      <c r="M2749" s="9">
        <f>IF($A2749="","",VALUE($A2749&amp;"")*12+VALUE($B2749&amp;""))</f>
        <v/>
      </c>
      <c r="N2749" s="63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3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3">
        <f>IF($A2749="","",IF(COUNTIF(변동분석!$E$7:$E$506,O2749)&gt;0,"Y","N"))</f>
        <v/>
      </c>
      <c r="W2749" s="63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3">
        <f>IF($A2749="","",IFERROR(INDEX(계정매핑!$E$5:$E$504,MATCH($F2749&amp;"",계정매핑!$A$5:$A$504,0))&amp;"","공통비"))</f>
        <v/>
      </c>
      <c r="AF2749" s="63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5100000063</t>
        </is>
      </c>
      <c r="D2750" s="94" t="n">
        <v>46031</v>
      </c>
      <c r="E2750" s="91" t="inlineStr">
        <is>
          <t>KR</t>
        </is>
      </c>
      <c r="F2750" s="91" t="n">
        <v>62201000</v>
      </c>
      <c r="G2750" s="91" t="n">
        <v>1601</v>
      </c>
      <c r="H2750" s="92" t="n">
        <v>1149000</v>
      </c>
      <c r="I2750" s="91" t="inlineStr">
        <is>
          <t>1월 통신요금 - O텔레콤</t>
        </is>
      </c>
      <c r="J2750" s="91" t="inlineStr">
        <is>
          <t>V10002</t>
        </is>
      </c>
      <c r="K2750" s="91" t="inlineStr">
        <is>
          <t>O텔레콤</t>
        </is>
      </c>
      <c r="M2750" s="9">
        <f>IF($A2750="","",VALUE($A2750&amp;"")*12+VALUE($B2750&amp;""))</f>
        <v/>
      </c>
      <c r="N2750" s="63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3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3">
        <f>IF($A2750="","",IF(COUNTIF(변동분석!$E$7:$E$506,O2750)&gt;0,"Y","N"))</f>
        <v/>
      </c>
      <c r="W2750" s="63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3">
        <f>IF($A2750="","",IFERROR(INDEX(계정매핑!$E$5:$E$504,MATCH($F2750&amp;"",계정매핑!$A$5:$A$504,0))&amp;"","공통비"))</f>
        <v/>
      </c>
      <c r="AF2750" s="63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5100000064</t>
        </is>
      </c>
      <c r="D2751" s="94" t="n">
        <v>46031</v>
      </c>
      <c r="E2751" s="91" t="inlineStr">
        <is>
          <t>KR</t>
        </is>
      </c>
      <c r="F2751" s="91" t="n">
        <v>62201000</v>
      </c>
      <c r="G2751" s="91" t="n">
        <v>1801</v>
      </c>
      <c r="H2751" s="92" t="n">
        <v>9123000</v>
      </c>
      <c r="I2751" s="91" t="inlineStr">
        <is>
          <t>1월 통신요금 - P통신</t>
        </is>
      </c>
      <c r="J2751" s="91" t="inlineStr">
        <is>
          <t>V10013</t>
        </is>
      </c>
      <c r="K2751" s="91" t="inlineStr">
        <is>
          <t>P통신</t>
        </is>
      </c>
      <c r="M2751" s="9">
        <f>IF($A2751="","",VALUE($A2751&amp;"")*12+VALUE($B2751&amp;""))</f>
        <v/>
      </c>
      <c r="N2751" s="63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3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3">
        <f>IF($A2751="","",IF(COUNTIF(변동분석!$E$7:$E$506,O2751)&gt;0,"Y","N"))</f>
        <v/>
      </c>
      <c r="W2751" s="63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3">
        <f>IF($A2751="","",IFERROR(INDEX(계정매핑!$E$5:$E$504,MATCH($F2751&amp;"",계정매핑!$A$5:$A$504,0))&amp;"","공통비"))</f>
        <v/>
      </c>
      <c r="AF2751" s="63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5100000065</t>
        </is>
      </c>
      <c r="D2752" s="94" t="n">
        <v>46031</v>
      </c>
      <c r="E2752" s="91" t="inlineStr">
        <is>
          <t>KR</t>
        </is>
      </c>
      <c r="F2752" s="91" t="n">
        <v>62301000</v>
      </c>
      <c r="G2752" s="91" t="n">
        <v>1301</v>
      </c>
      <c r="H2752" s="92" t="n">
        <v>258000</v>
      </c>
      <c r="I2752" s="91" t="inlineStr">
        <is>
          <t>1월 소모품 구입 - Q오피스</t>
        </is>
      </c>
      <c r="J2752" s="91" t="inlineStr">
        <is>
          <t>V10003</t>
        </is>
      </c>
      <c r="K2752" s="91" t="inlineStr">
        <is>
          <t>Q오피스</t>
        </is>
      </c>
      <c r="M2752" s="9">
        <f>IF($A2752="","",VALUE($A2752&amp;"")*12+VALUE($B2752&amp;""))</f>
        <v/>
      </c>
      <c r="N2752" s="63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3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3">
        <f>IF($A2752="","",IF(COUNTIF(변동분석!$E$7:$E$506,O2752)&gt;0,"Y","N"))</f>
        <v/>
      </c>
      <c r="W2752" s="63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3">
        <f>IF($A2752="","",IFERROR(INDEX(계정매핑!$E$5:$E$504,MATCH($F2752&amp;"",계정매핑!$A$5:$A$504,0))&amp;"","공통비"))</f>
        <v/>
      </c>
      <c r="AF2752" s="63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5100000066</t>
        </is>
      </c>
      <c r="D2753" s="94" t="n">
        <v>46031</v>
      </c>
      <c r="E2753" s="91" t="inlineStr">
        <is>
          <t>KR</t>
        </is>
      </c>
      <c r="F2753" s="91" t="n">
        <v>62501000</v>
      </c>
      <c r="G2753" s="91" t="n">
        <v>1101</v>
      </c>
      <c r="H2753" s="92" t="n">
        <v>342000</v>
      </c>
      <c r="I2753" s="91" t="inlineStr">
        <is>
          <t>1월 회의 다과 - (법인카드)</t>
        </is>
      </c>
      <c r="J2753" s="91" t="inlineStr">
        <is>
          <t>V10009</t>
        </is>
      </c>
      <c r="K2753" s="91" t="inlineStr">
        <is>
          <t>(법인카드)</t>
        </is>
      </c>
      <c r="M2753" s="9">
        <f>IF($A2753="","",VALUE($A2753&amp;"")*12+VALUE($B2753&amp;""))</f>
        <v/>
      </c>
      <c r="N2753" s="63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3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3">
        <f>IF($A2753="","",IF(COUNTIF(변동분석!$E$7:$E$506,O2753)&gt;0,"Y","N"))</f>
        <v/>
      </c>
      <c r="W2753" s="63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3">
        <f>IF($A2753="","",IFERROR(INDEX(계정매핑!$E$5:$E$504,MATCH($F2753&amp;"",계정매핑!$A$5:$A$504,0))&amp;"","공통비"))</f>
        <v/>
      </c>
      <c r="AF2753" s="63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5100000067</t>
        </is>
      </c>
      <c r="D2754" s="94" t="n">
        <v>46031</v>
      </c>
      <c r="E2754" s="91" t="inlineStr">
        <is>
          <t>KR</t>
        </is>
      </c>
      <c r="F2754" s="91" t="n">
        <v>62501000</v>
      </c>
      <c r="G2754" s="91" t="n">
        <v>1601</v>
      </c>
      <c r="H2754" s="92" t="n">
        <v>438000</v>
      </c>
      <c r="I2754" s="91" t="inlineStr">
        <is>
          <t>1월 회의 다과 - (법인카드)</t>
        </is>
      </c>
      <c r="J2754" s="91" t="inlineStr">
        <is>
          <t>V10009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3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3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3">
        <f>IF($A2754="","",IF(COUNTIF(변동분석!$E$7:$E$506,O2754)&gt;0,"Y","N"))</f>
        <v/>
      </c>
      <c r="W2754" s="63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3">
        <f>IF($A2754="","",IFERROR(INDEX(계정매핑!$E$5:$E$504,MATCH($F2754&amp;"",계정매핑!$A$5:$A$504,0))&amp;"","공통비"))</f>
        <v/>
      </c>
      <c r="AF2754" s="63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5100000068</t>
        </is>
      </c>
      <c r="D2755" s="94" t="n">
        <v>46031</v>
      </c>
      <c r="E2755" s="91" t="inlineStr">
        <is>
          <t>KR</t>
        </is>
      </c>
      <c r="F2755" s="91" t="n">
        <v>62902000</v>
      </c>
      <c r="G2755" s="91" t="n">
        <v>1401</v>
      </c>
      <c r="H2755" s="92" t="n">
        <v>5143000</v>
      </c>
      <c r="I2755" s="91" t="inlineStr">
        <is>
          <t>1월 업무 위탁 수수료 - J콜센터</t>
        </is>
      </c>
      <c r="J2755" s="91" t="inlineStr">
        <is>
          <t>V10015</t>
        </is>
      </c>
      <c r="K2755" s="91" t="inlineStr">
        <is>
          <t>J콜센터</t>
        </is>
      </c>
      <c r="M2755" s="9">
        <f>IF($A2755="","",VALUE($A2755&amp;"")*12+VALUE($B2755&amp;""))</f>
        <v/>
      </c>
      <c r="N2755" s="63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3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3">
        <f>IF($A2755="","",IF(COUNTIF(변동분석!$E$7:$E$506,O2755)&gt;0,"Y","N"))</f>
        <v/>
      </c>
      <c r="W2755" s="63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3">
        <f>IF($A2755="","",IFERROR(INDEX(계정매핑!$E$5:$E$504,MATCH($F2755&amp;"",계정매핑!$A$5:$A$504,0))&amp;"","공통비"))</f>
        <v/>
      </c>
      <c r="AF2755" s="63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5100000069</t>
        </is>
      </c>
      <c r="D2756" s="94" t="n">
        <v>46031</v>
      </c>
      <c r="E2756" s="91" t="inlineStr">
        <is>
          <t>KR</t>
        </is>
      </c>
      <c r="F2756" s="91" t="n">
        <v>62902000</v>
      </c>
      <c r="G2756" s="91" t="n">
        <v>1801</v>
      </c>
      <c r="H2756" s="92" t="n">
        <v>1754000</v>
      </c>
      <c r="I2756" s="91" t="inlineStr">
        <is>
          <t>1월 콜 위탁 수수료(건별)</t>
        </is>
      </c>
      <c r="J2756" s="91" t="inlineStr">
        <is>
          <t>V10015</t>
        </is>
      </c>
      <c r="K2756" s="91" t="inlineStr">
        <is>
          <t>J콜센터</t>
        </is>
      </c>
      <c r="M2756" s="9">
        <f>IF($A2756="","",VALUE($A2756&amp;"")*12+VALUE($B2756&amp;""))</f>
        <v/>
      </c>
      <c r="N2756" s="63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3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3">
        <f>IF($A2756="","",IF(COUNTIF(변동분석!$E$7:$E$506,O2756)&gt;0,"Y","N"))</f>
        <v/>
      </c>
      <c r="W2756" s="63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3">
        <f>IF($A2756="","",IFERROR(INDEX(계정매핑!$E$5:$E$504,MATCH($F2756&amp;"",계정매핑!$A$5:$A$504,0))&amp;"","공통비"))</f>
        <v/>
      </c>
      <c r="AF2756" s="63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5100000070</t>
        </is>
      </c>
      <c r="D2757" s="94" t="n">
        <v>46031</v>
      </c>
      <c r="E2757" s="91" t="inlineStr">
        <is>
          <t>KR</t>
        </is>
      </c>
      <c r="F2757" s="91" t="n">
        <v>63501000</v>
      </c>
      <c r="G2757" s="91" t="n">
        <v>1902</v>
      </c>
      <c r="H2757" s="92" t="n">
        <v>327015000</v>
      </c>
      <c r="I2757" s="91" t="inlineStr">
        <is>
          <t>1월 모집수수료 - BB에셋</t>
        </is>
      </c>
      <c r="J2757" s="91" t="inlineStr">
        <is>
          <t>V10012</t>
        </is>
      </c>
      <c r="K2757" s="91" t="inlineStr">
        <is>
          <t>BB에셋</t>
        </is>
      </c>
      <c r="M2757" s="9">
        <f>IF($A2757="","",VALUE($A2757&amp;"")*12+VALUE($B2757&amp;""))</f>
        <v/>
      </c>
      <c r="N2757" s="63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3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3">
        <f>IF($A2757="","",IF(COUNTIF(변동분석!$E$7:$E$506,O2757)&gt;0,"Y","N"))</f>
        <v/>
      </c>
      <c r="W2757" s="63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3">
        <f>IF($A2757="","",IFERROR(INDEX(계정매핑!$E$5:$E$504,MATCH($F2757&amp;"",계정매핑!$A$5:$A$504,0))&amp;"","공통비"))</f>
        <v/>
      </c>
      <c r="AF2757" s="63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5100000071</t>
        </is>
      </c>
      <c r="D2758" s="94" t="n">
        <v>46032</v>
      </c>
      <c r="E2758" s="91" t="inlineStr">
        <is>
          <t>KR</t>
        </is>
      </c>
      <c r="F2758" s="91" t="n">
        <v>62101000</v>
      </c>
      <c r="G2758" s="91" t="n">
        <v>1401</v>
      </c>
      <c r="H2758" s="92" t="n">
        <v>361000</v>
      </c>
      <c r="I2758" s="91" t="inlineStr">
        <is>
          <t>1월 국내출장 - (법인카드)</t>
        </is>
      </c>
      <c r="J2758" s="91" t="inlineStr">
        <is>
          <t>V10009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3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3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3">
        <f>IF($A2758="","",IF(COUNTIF(변동분석!$E$7:$E$506,O2758)&gt;0,"Y","N"))</f>
        <v/>
      </c>
      <c r="W2758" s="63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3">
        <f>IF($A2758="","",IFERROR(INDEX(계정매핑!$E$5:$E$504,MATCH($F2758&amp;"",계정매핑!$A$5:$A$504,0))&amp;"","공통비"))</f>
        <v/>
      </c>
      <c r="AF2758" s="63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5100000072</t>
        </is>
      </c>
      <c r="D2759" s="94" t="n">
        <v>46032</v>
      </c>
      <c r="E2759" s="91" t="inlineStr">
        <is>
          <t>KR</t>
        </is>
      </c>
      <c r="F2759" s="91" t="n">
        <v>62101000</v>
      </c>
      <c r="G2759" s="91" t="n">
        <v>1951</v>
      </c>
      <c r="H2759" s="92" t="n">
        <v>555000</v>
      </c>
      <c r="I2759" s="91" t="inlineStr">
        <is>
          <t>1월 국내출장 - L여행사</t>
        </is>
      </c>
      <c r="J2759" s="91" t="inlineStr">
        <is>
          <t>V10017</t>
        </is>
      </c>
      <c r="K2759" s="91" t="inlineStr">
        <is>
          <t>L여행사</t>
        </is>
      </c>
      <c r="M2759" s="9">
        <f>IF($A2759="","",VALUE($A2759&amp;"")*12+VALUE($B2759&amp;""))</f>
        <v/>
      </c>
      <c r="N2759" s="63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3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3">
        <f>IF($A2759="","",IF(COUNTIF(변동분석!$E$7:$E$506,O2759)&gt;0,"Y","N"))</f>
        <v/>
      </c>
      <c r="W2759" s="63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3">
        <f>IF($A2759="","",IFERROR(INDEX(계정매핑!$E$5:$E$504,MATCH($F2759&amp;"",계정매핑!$A$5:$A$504,0))&amp;"","공통비"))</f>
        <v/>
      </c>
      <c r="AF2759" s="63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5100000073</t>
        </is>
      </c>
      <c r="D2760" s="94" t="n">
        <v>46032</v>
      </c>
      <c r="E2760" s="91" t="inlineStr">
        <is>
          <t>KR</t>
        </is>
      </c>
      <c r="F2760" s="91" t="n">
        <v>62102000</v>
      </c>
      <c r="G2760" s="91" t="n">
        <v>1301</v>
      </c>
      <c r="H2760" s="92" t="n">
        <v>50000</v>
      </c>
      <c r="I2760" s="91" t="inlineStr">
        <is>
          <t>1월 해외출장 - M항공</t>
        </is>
      </c>
      <c r="J2760" s="91" t="inlineStr">
        <is>
          <t>V10001</t>
        </is>
      </c>
      <c r="K2760" s="91" t="inlineStr">
        <is>
          <t>M항공</t>
        </is>
      </c>
      <c r="M2760" s="9">
        <f>IF($A2760="","",VALUE($A2760&amp;"")*12+VALUE($B2760&amp;""))</f>
        <v/>
      </c>
      <c r="N2760" s="63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3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3">
        <f>IF($A2760="","",IF(COUNTIF(변동분석!$E$7:$E$506,O2760)&gt;0,"Y","N"))</f>
        <v/>
      </c>
      <c r="W2760" s="63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3">
        <f>IF($A2760="","",IFERROR(INDEX(계정매핑!$E$5:$E$504,MATCH($F2760&amp;"",계정매핑!$A$5:$A$504,0))&amp;"","공통비"))</f>
        <v/>
      </c>
      <c r="AF2760" s="63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5100000074</t>
        </is>
      </c>
      <c r="D2761" s="94" t="n">
        <v>46032</v>
      </c>
      <c r="E2761" s="91" t="inlineStr">
        <is>
          <t>KR</t>
        </is>
      </c>
      <c r="F2761" s="91" t="n">
        <v>62301000</v>
      </c>
      <c r="G2761" s="91" t="n">
        <v>1401</v>
      </c>
      <c r="H2761" s="92" t="n">
        <v>122000</v>
      </c>
      <c r="I2761" s="91" t="inlineStr">
        <is>
          <t>1월 소모품 구입 - R문구</t>
        </is>
      </c>
      <c r="J2761" s="91" t="inlineStr">
        <is>
          <t>V10021</t>
        </is>
      </c>
      <c r="K2761" s="91" t="inlineStr">
        <is>
          <t>R문구</t>
        </is>
      </c>
      <c r="M2761" s="9">
        <f>IF($A2761="","",VALUE($A2761&amp;"")*12+VALUE($B2761&amp;""))</f>
        <v/>
      </c>
      <c r="N2761" s="63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3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3">
        <f>IF($A2761="","",IF(COUNTIF(변동분석!$E$7:$E$506,O2761)&gt;0,"Y","N"))</f>
        <v/>
      </c>
      <c r="W2761" s="63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3">
        <f>IF($A2761="","",IFERROR(INDEX(계정매핑!$E$5:$E$504,MATCH($F2761&amp;"",계정매핑!$A$5:$A$504,0))&amp;"","공통비"))</f>
        <v/>
      </c>
      <c r="AF2761" s="63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5100000075</t>
        </is>
      </c>
      <c r="D2762" s="94" t="n">
        <v>46032</v>
      </c>
      <c r="E2762" s="91" t="inlineStr">
        <is>
          <t>KR</t>
        </is>
      </c>
      <c r="F2762" s="91" t="n">
        <v>62401000</v>
      </c>
      <c r="G2762" s="91" t="n">
        <v>1801</v>
      </c>
      <c r="H2762" s="92" t="n">
        <v>2799000</v>
      </c>
      <c r="I2762" s="91" t="inlineStr">
        <is>
          <t>1월 인쇄물 제작 - G인쇄</t>
        </is>
      </c>
      <c r="J2762" s="91" t="inlineStr">
        <is>
          <t>V10004</t>
        </is>
      </c>
      <c r="K2762" s="91" t="inlineStr">
        <is>
          <t>G인쇄</t>
        </is>
      </c>
      <c r="M2762" s="9">
        <f>IF($A2762="","",VALUE($A2762&amp;"")*12+VALUE($B2762&amp;""))</f>
        <v/>
      </c>
      <c r="N2762" s="63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3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3">
        <f>IF($A2762="","",IF(COUNTIF(변동분석!$E$7:$E$506,O2762)&gt;0,"Y","N"))</f>
        <v/>
      </c>
      <c r="W2762" s="63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3">
        <f>IF($A2762="","",IFERROR(INDEX(계정매핑!$E$5:$E$504,MATCH($F2762&amp;"",계정매핑!$A$5:$A$504,0))&amp;"","공통비"))</f>
        <v/>
      </c>
      <c r="AF2762" s="63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5100000076</t>
        </is>
      </c>
      <c r="D2763" s="94" t="n">
        <v>46032</v>
      </c>
      <c r="E2763" s="91" t="inlineStr">
        <is>
          <t>KR</t>
        </is>
      </c>
      <c r="F2763" s="91" t="n">
        <v>62901000</v>
      </c>
      <c r="G2763" s="91" t="n">
        <v>1801</v>
      </c>
      <c r="H2763" s="92" t="n">
        <v>8852000</v>
      </c>
      <c r="I2763" s="91" t="inlineStr">
        <is>
          <t>1월 자문 수수료 - W컨설팅</t>
        </is>
      </c>
      <c r="J2763" s="91" t="inlineStr">
        <is>
          <t>V10006</t>
        </is>
      </c>
      <c r="K2763" s="91" t="inlineStr">
        <is>
          <t>W컨설팅</t>
        </is>
      </c>
      <c r="M2763" s="9">
        <f>IF($A2763="","",VALUE($A2763&amp;"")*12+VALUE($B2763&amp;""))</f>
        <v/>
      </c>
      <c r="N2763" s="63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3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3">
        <f>IF($A2763="","",IF(COUNTIF(변동분석!$E$7:$E$506,O2763)&gt;0,"Y","N"))</f>
        <v/>
      </c>
      <c r="W2763" s="63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3">
        <f>IF($A2763="","",IFERROR(INDEX(계정매핑!$E$5:$E$504,MATCH($F2763&amp;"",계정매핑!$A$5:$A$504,0))&amp;"","공통비"))</f>
        <v/>
      </c>
      <c r="AF2763" s="63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5100000077</t>
        </is>
      </c>
      <c r="D2764" s="94" t="n">
        <v>46032</v>
      </c>
      <c r="E2764" s="91" t="inlineStr">
        <is>
          <t>KR</t>
        </is>
      </c>
      <c r="F2764" s="91" t="n">
        <v>62902000</v>
      </c>
      <c r="G2764" s="91" t="n">
        <v>1801</v>
      </c>
      <c r="H2764" s="92" t="n">
        <v>3000000</v>
      </c>
      <c r="I2764" s="91" t="inlineStr">
        <is>
          <t>1월 업무 위탁 수수료 - X서비스</t>
        </is>
      </c>
      <c r="J2764" s="91" t="inlineStr">
        <is>
          <t>V10019</t>
        </is>
      </c>
      <c r="K2764" s="91" t="inlineStr">
        <is>
          <t>X서비스</t>
        </is>
      </c>
      <c r="M2764" s="9">
        <f>IF($A2764="","",VALUE($A2764&amp;"")*12+VALUE($B2764&amp;""))</f>
        <v/>
      </c>
      <c r="N2764" s="63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3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3">
        <f>IF($A2764="","",IF(COUNTIF(변동분석!$E$7:$E$506,O2764)&gt;0,"Y","N"))</f>
        <v/>
      </c>
      <c r="W2764" s="63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3">
        <f>IF($A2764="","",IFERROR(INDEX(계정매핑!$E$5:$E$504,MATCH($F2764&amp;"",계정매핑!$A$5:$A$504,0))&amp;"","공통비"))</f>
        <v/>
      </c>
      <c r="AF2764" s="63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5100000078</t>
        </is>
      </c>
      <c r="D2765" s="94" t="n">
        <v>46032</v>
      </c>
      <c r="E2765" s="91" t="inlineStr">
        <is>
          <t>KR</t>
        </is>
      </c>
      <c r="F2765" s="91" t="n">
        <v>63502000</v>
      </c>
      <c r="G2765" s="91" t="n">
        <v>1901</v>
      </c>
      <c r="H2765" s="92" t="n">
        <v>144529000</v>
      </c>
      <c r="I2765" s="91" t="inlineStr">
        <is>
          <t>1월 유지수수료 - CC금융서비스</t>
        </is>
      </c>
      <c r="J2765" s="91" t="inlineStr">
        <is>
          <t>V10028</t>
        </is>
      </c>
      <c r="K2765" s="91" t="inlineStr">
        <is>
          <t>CC금융서비스</t>
        </is>
      </c>
      <c r="M2765" s="9">
        <f>IF($A2765="","",VALUE($A2765&amp;"")*12+VALUE($B2765&amp;""))</f>
        <v/>
      </c>
      <c r="N2765" s="63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3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3">
        <f>IF($A2765="","",IF(COUNTIF(변동분석!$E$7:$E$506,O2765)&gt;0,"Y","N"))</f>
        <v/>
      </c>
      <c r="W2765" s="63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3">
        <f>IF($A2765="","",IFERROR(INDEX(계정매핑!$E$5:$E$504,MATCH($F2765&amp;"",계정매핑!$A$5:$A$504,0))&amp;"","공통비"))</f>
        <v/>
      </c>
      <c r="AF2765" s="63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5100000079</t>
        </is>
      </c>
      <c r="D2766" s="94" t="n">
        <v>46033</v>
      </c>
      <c r="E2766" s="91" t="inlineStr">
        <is>
          <t>KR</t>
        </is>
      </c>
      <c r="F2766" s="91" t="n">
        <v>62101000</v>
      </c>
      <c r="G2766" s="91" t="n">
        <v>1301</v>
      </c>
      <c r="H2766" s="92" t="n">
        <v>634000</v>
      </c>
      <c r="I2766" s="91" t="inlineStr">
        <is>
          <t>1월 국내출장 - (법인카드)</t>
        </is>
      </c>
      <c r="J2766" s="91" t="inlineStr">
        <is>
          <t>V10009</t>
        </is>
      </c>
      <c r="K2766" s="91" t="inlineStr">
        <is>
          <t>(법인카드)</t>
        </is>
      </c>
      <c r="M2766" s="9">
        <f>IF($A2766="","",VALUE($A2766&amp;"")*12+VALUE($B2766&amp;""))</f>
        <v/>
      </c>
      <c r="N2766" s="63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3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3">
        <f>IF($A2766="","",IF(COUNTIF(변동분석!$E$7:$E$506,O2766)&gt;0,"Y","N"))</f>
        <v/>
      </c>
      <c r="W2766" s="63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3">
        <f>IF($A2766="","",IFERROR(INDEX(계정매핑!$E$5:$E$504,MATCH($F2766&amp;"",계정매핑!$A$5:$A$504,0))&amp;"","공통비"))</f>
        <v/>
      </c>
      <c r="AF2766" s="63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5100000080</t>
        </is>
      </c>
      <c r="D2767" s="94" t="n">
        <v>46033</v>
      </c>
      <c r="E2767" s="91" t="inlineStr">
        <is>
          <t>KR</t>
        </is>
      </c>
      <c r="F2767" s="91" t="n">
        <v>62401000</v>
      </c>
      <c r="G2767" s="91" t="n">
        <v>1401</v>
      </c>
      <c r="H2767" s="92" t="n">
        <v>324000</v>
      </c>
      <c r="I2767" s="91" t="inlineStr">
        <is>
          <t>1월 인쇄물 제작 - S출판</t>
        </is>
      </c>
      <c r="J2767" s="91" t="inlineStr">
        <is>
          <t>V10014</t>
        </is>
      </c>
      <c r="K2767" s="91" t="inlineStr">
        <is>
          <t>S출판</t>
        </is>
      </c>
      <c r="M2767" s="9">
        <f>IF($A2767="","",VALUE($A2767&amp;"")*12+VALUE($B2767&amp;""))</f>
        <v/>
      </c>
      <c r="N2767" s="63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3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3">
        <f>IF($A2767="","",IF(COUNTIF(변동분석!$E$7:$E$506,O2767)&gt;0,"Y","N"))</f>
        <v/>
      </c>
      <c r="W2767" s="63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3">
        <f>IF($A2767="","",IFERROR(INDEX(계정매핑!$E$5:$E$504,MATCH($F2767&amp;"",계정매핑!$A$5:$A$504,0))&amp;"","공통비"))</f>
        <v/>
      </c>
      <c r="AF2767" s="63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5100000081</t>
        </is>
      </c>
      <c r="D2768" s="94" t="n">
        <v>46033</v>
      </c>
      <c r="E2768" s="91" t="inlineStr">
        <is>
          <t>KR</t>
        </is>
      </c>
      <c r="F2768" s="91" t="n">
        <v>62401000</v>
      </c>
      <c r="G2768" s="91" t="n">
        <v>1502</v>
      </c>
      <c r="H2768" s="92" t="n">
        <v>1710000</v>
      </c>
      <c r="I2768" s="91" t="inlineStr">
        <is>
          <t>1월 인쇄물 제작 - S출판</t>
        </is>
      </c>
      <c r="J2768" s="91" t="inlineStr">
        <is>
          <t>V10014</t>
        </is>
      </c>
      <c r="K2768" s="91" t="inlineStr">
        <is>
          <t>S출판</t>
        </is>
      </c>
      <c r="M2768" s="9">
        <f>IF($A2768="","",VALUE($A2768&amp;"")*12+VALUE($B2768&amp;""))</f>
        <v/>
      </c>
      <c r="N2768" s="63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3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3">
        <f>IF($A2768="","",IF(COUNTIF(변동분석!$E$7:$E$506,O2768)&gt;0,"Y","N"))</f>
        <v/>
      </c>
      <c r="W2768" s="63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3">
        <f>IF($A2768="","",IFERROR(INDEX(계정매핑!$E$5:$E$504,MATCH($F2768&amp;"",계정매핑!$A$5:$A$504,0))&amp;"","공통비"))</f>
        <v/>
      </c>
      <c r="AF2768" s="63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5100000082</t>
        </is>
      </c>
      <c r="D2769" s="94" t="n">
        <v>46033</v>
      </c>
      <c r="E2769" s="91" t="inlineStr">
        <is>
          <t>KR</t>
        </is>
      </c>
      <c r="F2769" s="91" t="n">
        <v>62601000</v>
      </c>
      <c r="G2769" s="91" t="n">
        <v>1602</v>
      </c>
      <c r="H2769" s="92" t="n">
        <v>1511000</v>
      </c>
      <c r="I2769" s="91" t="inlineStr">
        <is>
          <t>1월 업무추진 - (법인카드)</t>
        </is>
      </c>
      <c r="J2769" s="91" t="inlineStr">
        <is>
          <t>V10009</t>
        </is>
      </c>
      <c r="K2769" s="91" t="inlineStr">
        <is>
          <t>(법인카드)</t>
        </is>
      </c>
      <c r="M2769" s="9">
        <f>IF($A2769="","",VALUE($A2769&amp;"")*12+VALUE($B2769&amp;""))</f>
        <v/>
      </c>
      <c r="N2769" s="63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3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3">
        <f>IF($A2769="","",IF(COUNTIF(변동분석!$E$7:$E$506,O2769)&gt;0,"Y","N"))</f>
        <v/>
      </c>
      <c r="W2769" s="63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3">
        <f>IF($A2769="","",IFERROR(INDEX(계정매핑!$E$5:$E$504,MATCH($F2769&amp;"",계정매핑!$A$5:$A$504,0))&amp;"","공통비"))</f>
        <v/>
      </c>
      <c r="AF2769" s="63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5100000083</t>
        </is>
      </c>
      <c r="D2770" s="94" t="n">
        <v>46033</v>
      </c>
      <c r="E2770" s="91" t="inlineStr">
        <is>
          <t>KR</t>
        </is>
      </c>
      <c r="F2770" s="91" t="n">
        <v>63502000</v>
      </c>
      <c r="G2770" s="91" t="n">
        <v>1901</v>
      </c>
      <c r="H2770" s="92" t="n">
        <v>130238000</v>
      </c>
      <c r="I2770" s="91" t="inlineStr">
        <is>
          <t>1월 유지수수료 - (전속설계사)</t>
        </is>
      </c>
      <c r="J2770" s="91" t="inlineStr">
        <is>
          <t>V10020</t>
        </is>
      </c>
      <c r="K2770" s="91" t="inlineStr">
        <is>
          <t>(전속설계사)</t>
        </is>
      </c>
      <c r="M2770" s="9">
        <f>IF($A2770="","",VALUE($A2770&amp;"")*12+VALUE($B2770&amp;""))</f>
        <v/>
      </c>
      <c r="N2770" s="63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3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3">
        <f>IF($A2770="","",IF(COUNTIF(변동분석!$E$7:$E$506,O2770)&gt;0,"Y","N"))</f>
        <v/>
      </c>
      <c r="W2770" s="63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3">
        <f>IF($A2770="","",IFERROR(INDEX(계정매핑!$E$5:$E$504,MATCH($F2770&amp;"",계정매핑!$A$5:$A$504,0))&amp;"","공통비"))</f>
        <v/>
      </c>
      <c r="AF2770" s="63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5100000084</t>
        </is>
      </c>
      <c r="D2771" s="94" t="n">
        <v>46034</v>
      </c>
      <c r="E2771" s="91" t="inlineStr">
        <is>
          <t>KR</t>
        </is>
      </c>
      <c r="F2771" s="91" t="n">
        <v>62101000</v>
      </c>
      <c r="G2771" s="91" t="n">
        <v>1201</v>
      </c>
      <c r="H2771" s="92" t="n">
        <v>293000</v>
      </c>
      <c r="I2771" s="91" t="inlineStr">
        <is>
          <t>1월 국내출장 - M항공</t>
        </is>
      </c>
      <c r="J2771" s="91" t="inlineStr">
        <is>
          <t>V10001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3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3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3">
        <f>IF($A2771="","",IF(COUNTIF(변동분석!$E$7:$E$506,O2771)&gt;0,"Y","N"))</f>
        <v/>
      </c>
      <c r="W2771" s="63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3">
        <f>IF($A2771="","",IFERROR(INDEX(계정매핑!$E$5:$E$504,MATCH($F2771&amp;"",계정매핑!$A$5:$A$504,0))&amp;"","공통비"))</f>
        <v/>
      </c>
      <c r="AF2771" s="63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5100000085</t>
        </is>
      </c>
      <c r="D2772" s="94" t="n">
        <v>46034</v>
      </c>
      <c r="E2772" s="91" t="inlineStr">
        <is>
          <t>KR</t>
        </is>
      </c>
      <c r="F2772" s="91" t="n">
        <v>62601000</v>
      </c>
      <c r="G2772" s="91" t="n">
        <v>1101</v>
      </c>
      <c r="H2772" s="92" t="n">
        <v>2044000</v>
      </c>
      <c r="I2772" s="91" t="inlineStr">
        <is>
          <t>1월 업무추진 - (법인카드)</t>
        </is>
      </c>
      <c r="J2772" s="91" t="inlineStr">
        <is>
          <t>V10009</t>
        </is>
      </c>
      <c r="K2772" s="91" t="inlineStr">
        <is>
          <t>(법인카드)</t>
        </is>
      </c>
      <c r="M2772" s="9">
        <f>IF($A2772="","",VALUE($A2772&amp;"")*12+VALUE($B2772&amp;""))</f>
        <v/>
      </c>
      <c r="N2772" s="63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3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3">
        <f>IF($A2772="","",IF(COUNTIF(변동분석!$E$7:$E$506,O2772)&gt;0,"Y","N"))</f>
        <v/>
      </c>
      <c r="W2772" s="63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3">
        <f>IF($A2772="","",IFERROR(INDEX(계정매핑!$E$5:$E$504,MATCH($F2772&amp;"",계정매핑!$A$5:$A$504,0))&amp;"","공통비"))</f>
        <v/>
      </c>
      <c r="AF2772" s="63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5100000086</t>
        </is>
      </c>
      <c r="D2773" s="94" t="n">
        <v>46034</v>
      </c>
      <c r="E2773" s="91" t="inlineStr">
        <is>
          <t>KR</t>
        </is>
      </c>
      <c r="F2773" s="91" t="n">
        <v>63501000</v>
      </c>
      <c r="G2773" s="91" t="n">
        <v>1902</v>
      </c>
      <c r="H2773" s="92" t="n">
        <v>314936000</v>
      </c>
      <c r="I2773" s="91" t="inlineStr">
        <is>
          <t>1월 모집수수료 - (전속설계사)</t>
        </is>
      </c>
      <c r="J2773" s="91" t="inlineStr">
        <is>
          <t>V10020</t>
        </is>
      </c>
      <c r="K2773" s="91" t="inlineStr">
        <is>
          <t>(전속설계사)</t>
        </is>
      </c>
      <c r="M2773" s="9">
        <f>IF($A2773="","",VALUE($A2773&amp;"")*12+VALUE($B2773&amp;""))</f>
        <v/>
      </c>
      <c r="N2773" s="63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3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3">
        <f>IF($A2773="","",IF(COUNTIF(변동분석!$E$7:$E$506,O2773)&gt;0,"Y","N"))</f>
        <v/>
      </c>
      <c r="W2773" s="63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3">
        <f>IF($A2773="","",IFERROR(INDEX(계정매핑!$E$5:$E$504,MATCH($F2773&amp;"",계정매핑!$A$5:$A$504,0))&amp;"","공통비"))</f>
        <v/>
      </c>
      <c r="AF2773" s="63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5100000087</t>
        </is>
      </c>
      <c r="D2774" s="94" t="n">
        <v>46035</v>
      </c>
      <c r="E2774" s="91" t="inlineStr">
        <is>
          <t>KR</t>
        </is>
      </c>
      <c r="F2774" s="91" t="n">
        <v>62101000</v>
      </c>
      <c r="G2774" s="91" t="n">
        <v>1201</v>
      </c>
      <c r="H2774" s="92" t="n">
        <v>239000</v>
      </c>
      <c r="I2774" s="91" t="inlineStr">
        <is>
          <t>1월 국내출장 - M항공</t>
        </is>
      </c>
      <c r="J2774" s="91" t="inlineStr">
        <is>
          <t>V10001</t>
        </is>
      </c>
      <c r="K2774" s="91" t="inlineStr">
        <is>
          <t>M항공</t>
        </is>
      </c>
      <c r="M2774" s="9">
        <f>IF($A2774="","",VALUE($A2774&amp;"")*12+VALUE($B2774&amp;""))</f>
        <v/>
      </c>
      <c r="N2774" s="63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3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3">
        <f>IF($A2774="","",IF(COUNTIF(변동분석!$E$7:$E$506,O2774)&gt;0,"Y","N"))</f>
        <v/>
      </c>
      <c r="W2774" s="63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3">
        <f>IF($A2774="","",IFERROR(INDEX(계정매핑!$E$5:$E$504,MATCH($F2774&amp;"",계정매핑!$A$5:$A$504,0))&amp;"","공통비"))</f>
        <v/>
      </c>
      <c r="AF2774" s="63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5100000088</t>
        </is>
      </c>
      <c r="D2775" s="94" t="n">
        <v>46035</v>
      </c>
      <c r="E2775" s="91" t="inlineStr">
        <is>
          <t>KR</t>
        </is>
      </c>
      <c r="F2775" s="91" t="n">
        <v>62101000</v>
      </c>
      <c r="G2775" s="91" t="n">
        <v>1502</v>
      </c>
      <c r="H2775" s="92" t="n">
        <v>359000</v>
      </c>
      <c r="I2775" s="91" t="inlineStr">
        <is>
          <t>1월 국내출장 - M항공</t>
        </is>
      </c>
      <c r="J2775" s="91" t="inlineStr">
        <is>
          <t>V10001</t>
        </is>
      </c>
      <c r="K2775" s="91" t="inlineStr">
        <is>
          <t>M항공</t>
        </is>
      </c>
      <c r="M2775" s="9">
        <f>IF($A2775="","",VALUE($A2775&amp;"")*12+VALUE($B2775&amp;""))</f>
        <v/>
      </c>
      <c r="N2775" s="63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3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3">
        <f>IF($A2775="","",IF(COUNTIF(변동분석!$E$7:$E$506,O2775)&gt;0,"Y","N"))</f>
        <v/>
      </c>
      <c r="W2775" s="63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3">
        <f>IF($A2775="","",IFERROR(INDEX(계정매핑!$E$5:$E$504,MATCH($F2775&amp;"",계정매핑!$A$5:$A$504,0))&amp;"","공통비"))</f>
        <v/>
      </c>
      <c r="AF2775" s="63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5100000089</t>
        </is>
      </c>
      <c r="D2776" s="94" t="n">
        <v>46035</v>
      </c>
      <c r="E2776" s="91" t="inlineStr">
        <is>
          <t>KR</t>
        </is>
      </c>
      <c r="F2776" s="91" t="n">
        <v>62101000</v>
      </c>
      <c r="G2776" s="91" t="n">
        <v>1701</v>
      </c>
      <c r="H2776" s="92" t="n">
        <v>122000</v>
      </c>
      <c r="I2776" s="91" t="inlineStr">
        <is>
          <t>1월 국내출장 - L여행사</t>
        </is>
      </c>
      <c r="J2776" s="91" t="inlineStr">
        <is>
          <t>V10017</t>
        </is>
      </c>
      <c r="K2776" s="91" t="inlineStr">
        <is>
          <t>L여행사</t>
        </is>
      </c>
      <c r="M2776" s="9">
        <f>IF($A2776="","",VALUE($A2776&amp;"")*12+VALUE($B2776&amp;""))</f>
        <v/>
      </c>
      <c r="N2776" s="63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3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3">
        <f>IF($A2776="","",IF(COUNTIF(변동분석!$E$7:$E$506,O2776)&gt;0,"Y","N"))</f>
        <v/>
      </c>
      <c r="W2776" s="63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3">
        <f>IF($A2776="","",IFERROR(INDEX(계정매핑!$E$5:$E$504,MATCH($F2776&amp;"",계정매핑!$A$5:$A$504,0))&amp;"","공통비"))</f>
        <v/>
      </c>
      <c r="AF2776" s="63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5100000090</t>
        </is>
      </c>
      <c r="D2777" s="94" t="n">
        <v>46035</v>
      </c>
      <c r="E2777" s="91" t="inlineStr">
        <is>
          <t>KR</t>
        </is>
      </c>
      <c r="F2777" s="91" t="n">
        <v>62101000</v>
      </c>
      <c r="G2777" s="91" t="n">
        <v>1801</v>
      </c>
      <c r="H2777" s="92" t="n">
        <v>215000</v>
      </c>
      <c r="I2777" s="91" t="inlineStr">
        <is>
          <t>1월 국내출장 - M항공</t>
        </is>
      </c>
      <c r="J2777" s="91" t="inlineStr">
        <is>
          <t>V10001</t>
        </is>
      </c>
      <c r="K2777" s="91" t="inlineStr">
        <is>
          <t>M항공</t>
        </is>
      </c>
      <c r="M2777" s="9">
        <f>IF($A2777="","",VALUE($A2777&amp;"")*12+VALUE($B2777&amp;""))</f>
        <v/>
      </c>
      <c r="N2777" s="63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3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3">
        <f>IF($A2777="","",IF(COUNTIF(변동분석!$E$7:$E$506,O2777)&gt;0,"Y","N"))</f>
        <v/>
      </c>
      <c r="W2777" s="63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3">
        <f>IF($A2777="","",IFERROR(INDEX(계정매핑!$E$5:$E$504,MATCH($F2777&amp;"",계정매핑!$A$5:$A$504,0))&amp;"","공통비"))</f>
        <v/>
      </c>
      <c r="AF2777" s="63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5100000091</t>
        </is>
      </c>
      <c r="D2778" s="94" t="n">
        <v>46035</v>
      </c>
      <c r="E2778" s="91" t="inlineStr">
        <is>
          <t>KR</t>
        </is>
      </c>
      <c r="F2778" s="91" t="n">
        <v>62201000</v>
      </c>
      <c r="G2778" s="91" t="n">
        <v>1101</v>
      </c>
      <c r="H2778" s="92" t="n">
        <v>215000</v>
      </c>
      <c r="I2778" s="91" t="inlineStr">
        <is>
          <t>1월 통신요금 - P통신</t>
        </is>
      </c>
      <c r="J2778" s="91" t="inlineStr">
        <is>
          <t>V10013</t>
        </is>
      </c>
      <c r="K2778" s="91" t="inlineStr">
        <is>
          <t>P통신</t>
        </is>
      </c>
      <c r="M2778" s="9">
        <f>IF($A2778="","",VALUE($A2778&amp;"")*12+VALUE($B2778&amp;""))</f>
        <v/>
      </c>
      <c r="N2778" s="63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3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3">
        <f>IF($A2778="","",IF(COUNTIF(변동분석!$E$7:$E$506,O2778)&gt;0,"Y","N"))</f>
        <v/>
      </c>
      <c r="W2778" s="63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3">
        <f>IF($A2778="","",IFERROR(INDEX(계정매핑!$E$5:$E$504,MATCH($F2778&amp;"",계정매핑!$A$5:$A$504,0))&amp;"","공통비"))</f>
        <v/>
      </c>
      <c r="AF2778" s="63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5100000092</t>
        </is>
      </c>
      <c r="D2779" s="94" t="n">
        <v>46035</v>
      </c>
      <c r="E2779" s="91" t="inlineStr">
        <is>
          <t>KR</t>
        </is>
      </c>
      <c r="F2779" s="91" t="n">
        <v>62501000</v>
      </c>
      <c r="G2779" s="91" t="n">
        <v>1201</v>
      </c>
      <c r="H2779" s="92" t="n">
        <v>117000</v>
      </c>
      <c r="I2779" s="91" t="inlineStr">
        <is>
          <t>1월 회의 다과 - T케이터링</t>
        </is>
      </c>
      <c r="J2779" s="91" t="inlineStr">
        <is>
          <t>V10005</t>
        </is>
      </c>
      <c r="K2779" s="91" t="inlineStr">
        <is>
          <t>T케이터링</t>
        </is>
      </c>
      <c r="M2779" s="9">
        <f>IF($A2779="","",VALUE($A2779&amp;"")*12+VALUE($B2779&amp;""))</f>
        <v/>
      </c>
      <c r="N2779" s="63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3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3">
        <f>IF($A2779="","",IF(COUNTIF(변동분석!$E$7:$E$506,O2779)&gt;0,"Y","N"))</f>
        <v/>
      </c>
      <c r="W2779" s="63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3">
        <f>IF($A2779="","",IFERROR(INDEX(계정매핑!$E$5:$E$504,MATCH($F2779&amp;"",계정매핑!$A$5:$A$504,0))&amp;"","공통비"))</f>
        <v/>
      </c>
      <c r="AF2779" s="63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5100000093</t>
        </is>
      </c>
      <c r="D2780" s="94" t="n">
        <v>46035</v>
      </c>
      <c r="E2780" s="91" t="inlineStr">
        <is>
          <t>KR</t>
        </is>
      </c>
      <c r="F2780" s="91" t="n">
        <v>62501000</v>
      </c>
      <c r="G2780" s="91" t="n">
        <v>1701</v>
      </c>
      <c r="H2780" s="92" t="n">
        <v>167000</v>
      </c>
      <c r="I2780" s="91" t="inlineStr">
        <is>
          <t>1월 회의 다과 - (법인카드)</t>
        </is>
      </c>
      <c r="J2780" s="91" t="inlineStr">
        <is>
          <t>V10009</t>
        </is>
      </c>
      <c r="K2780" s="91" t="inlineStr">
        <is>
          <t>(법인카드)</t>
        </is>
      </c>
      <c r="M2780" s="9">
        <f>IF($A2780="","",VALUE($A2780&amp;"")*12+VALUE($B2780&amp;""))</f>
        <v/>
      </c>
      <c r="N2780" s="63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3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3">
        <f>IF($A2780="","",IF(COUNTIF(변동분석!$E$7:$E$506,O2780)&gt;0,"Y","N"))</f>
        <v/>
      </c>
      <c r="W2780" s="63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3">
        <f>IF($A2780="","",IFERROR(INDEX(계정매핑!$E$5:$E$504,MATCH($F2780&amp;"",계정매핑!$A$5:$A$504,0))&amp;"","공통비"))</f>
        <v/>
      </c>
      <c r="AF2780" s="63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5100000094</t>
        </is>
      </c>
      <c r="D2781" s="94" t="n">
        <v>46035</v>
      </c>
      <c r="E2781" s="91" t="inlineStr">
        <is>
          <t>KR</t>
        </is>
      </c>
      <c r="F2781" s="91" t="n">
        <v>63001000</v>
      </c>
      <c r="G2781" s="91" t="n">
        <v>1951</v>
      </c>
      <c r="H2781" s="92" t="n">
        <v>2900000</v>
      </c>
      <c r="I2781" s="91" t="inlineStr">
        <is>
          <t>1월 SW 유지보수 - Y소프트</t>
        </is>
      </c>
      <c r="J2781" s="91" t="inlineStr">
        <is>
          <t>V10016</t>
        </is>
      </c>
      <c r="K2781" s="91" t="inlineStr">
        <is>
          <t>Y소프트</t>
        </is>
      </c>
      <c r="M2781" s="9">
        <f>IF($A2781="","",VALUE($A2781&amp;"")*12+VALUE($B2781&amp;""))</f>
        <v/>
      </c>
      <c r="N2781" s="63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3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3">
        <f>IF($A2781="","",IF(COUNTIF(변동분석!$E$7:$E$506,O2781)&gt;0,"Y","N"))</f>
        <v/>
      </c>
      <c r="W2781" s="63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3">
        <f>IF($A2781="","",IFERROR(INDEX(계정매핑!$E$5:$E$504,MATCH($F2781&amp;"",계정매핑!$A$5:$A$504,0))&amp;"","공통비"))</f>
        <v/>
      </c>
      <c r="AF2781" s="63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5100000095</t>
        </is>
      </c>
      <c r="D2782" s="94" t="n">
        <v>46036</v>
      </c>
      <c r="E2782" s="91" t="inlineStr">
        <is>
          <t>KR</t>
        </is>
      </c>
      <c r="F2782" s="91" t="n">
        <v>62101000</v>
      </c>
      <c r="G2782" s="91" t="n">
        <v>1401</v>
      </c>
      <c r="H2782" s="92" t="n">
        <v>418000</v>
      </c>
      <c r="I2782" s="91" t="inlineStr">
        <is>
          <t>1월 국내출장 - M항공</t>
        </is>
      </c>
      <c r="J2782" s="91" t="inlineStr">
        <is>
          <t>V10001</t>
        </is>
      </c>
      <c r="K2782" s="91" t="inlineStr">
        <is>
          <t>M항공</t>
        </is>
      </c>
      <c r="M2782" s="9">
        <f>IF($A2782="","",VALUE($A2782&amp;"")*12+VALUE($B2782&amp;""))</f>
        <v/>
      </c>
      <c r="N2782" s="63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3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3">
        <f>IF($A2782="","",IF(COUNTIF(변동분석!$E$7:$E$506,O2782)&gt;0,"Y","N"))</f>
        <v/>
      </c>
      <c r="W2782" s="63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3">
        <f>IF($A2782="","",IFERROR(INDEX(계정매핑!$E$5:$E$504,MATCH($F2782&amp;"",계정매핑!$A$5:$A$504,0))&amp;"","공통비"))</f>
        <v/>
      </c>
      <c r="AF2782" s="63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5100000096</t>
        </is>
      </c>
      <c r="D2783" s="94" t="n">
        <v>46036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281000</v>
      </c>
      <c r="I2783" s="91" t="inlineStr">
        <is>
          <t>1월 국내출장 - (법인카드)</t>
        </is>
      </c>
      <c r="J2783" s="91" t="inlineStr">
        <is>
          <t>V10009</t>
        </is>
      </c>
      <c r="K2783" s="91" t="inlineStr">
        <is>
          <t>(법인카드)</t>
        </is>
      </c>
      <c r="M2783" s="9">
        <f>IF($A2783="","",VALUE($A2783&amp;"")*12+VALUE($B2783&amp;""))</f>
        <v/>
      </c>
      <c r="N2783" s="63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3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3">
        <f>IF($A2783="","",IF(COUNTIF(변동분석!$E$7:$E$506,O2783)&gt;0,"Y","N"))</f>
        <v/>
      </c>
      <c r="W2783" s="63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3">
        <f>IF($A2783="","",IFERROR(INDEX(계정매핑!$E$5:$E$504,MATCH($F2783&amp;"",계정매핑!$A$5:$A$504,0))&amp;"","공통비"))</f>
        <v/>
      </c>
      <c r="AF2783" s="63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5100000097</t>
        </is>
      </c>
      <c r="D2784" s="94" t="n">
        <v>46036</v>
      </c>
      <c r="E2784" s="91" t="inlineStr">
        <is>
          <t>KR</t>
        </is>
      </c>
      <c r="F2784" s="91" t="n">
        <v>62102000</v>
      </c>
      <c r="G2784" s="91" t="n">
        <v>1801</v>
      </c>
      <c r="H2784" s="92" t="n">
        <v>51000</v>
      </c>
      <c r="I2784" s="91" t="inlineStr">
        <is>
          <t>1월 해외출장 - M항공</t>
        </is>
      </c>
      <c r="J2784" s="91" t="inlineStr">
        <is>
          <t>V10001</t>
        </is>
      </c>
      <c r="K2784" s="91" t="inlineStr">
        <is>
          <t>M항공</t>
        </is>
      </c>
      <c r="M2784" s="9">
        <f>IF($A2784="","",VALUE($A2784&amp;"")*12+VALUE($B2784&amp;""))</f>
        <v/>
      </c>
      <c r="N2784" s="63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3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3">
        <f>IF($A2784="","",IF(COUNTIF(변동분석!$E$7:$E$506,O2784)&gt;0,"Y","N"))</f>
        <v/>
      </c>
      <c r="W2784" s="63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3">
        <f>IF($A2784="","",IFERROR(INDEX(계정매핑!$E$5:$E$504,MATCH($F2784&amp;"",계정매핑!$A$5:$A$504,0))&amp;"","공통비"))</f>
        <v/>
      </c>
      <c r="AF2784" s="63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5100000098</t>
        </is>
      </c>
      <c r="D2785" s="94" t="n">
        <v>46036</v>
      </c>
      <c r="E2785" s="91" t="inlineStr">
        <is>
          <t>KR</t>
        </is>
      </c>
      <c r="F2785" s="91" t="n">
        <v>62201000</v>
      </c>
      <c r="G2785" s="91" t="n">
        <v>1301</v>
      </c>
      <c r="H2785" s="92" t="n">
        <v>148000</v>
      </c>
      <c r="I2785" s="91" t="inlineStr">
        <is>
          <t>1월 통신요금 - P통신</t>
        </is>
      </c>
      <c r="J2785" s="91" t="inlineStr">
        <is>
          <t>V10013</t>
        </is>
      </c>
      <c r="K2785" s="91" t="inlineStr">
        <is>
          <t>P통신</t>
        </is>
      </c>
      <c r="M2785" s="9">
        <f>IF($A2785="","",VALUE($A2785&amp;"")*12+VALUE($B2785&amp;""))</f>
        <v/>
      </c>
      <c r="N2785" s="63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3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3">
        <f>IF($A2785="","",IF(COUNTIF(변동분석!$E$7:$E$506,O2785)&gt;0,"Y","N"))</f>
        <v/>
      </c>
      <c r="W2785" s="63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3">
        <f>IF($A2785="","",IFERROR(INDEX(계정매핑!$E$5:$E$504,MATCH($F2785&amp;"",계정매핑!$A$5:$A$504,0))&amp;"","공통비"))</f>
        <v/>
      </c>
      <c r="AF2785" s="63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5100000099</t>
        </is>
      </c>
      <c r="D2786" s="94" t="n">
        <v>46036</v>
      </c>
      <c r="E2786" s="91" t="inlineStr">
        <is>
          <t>KR</t>
        </is>
      </c>
      <c r="F2786" s="91" t="n">
        <v>62601000</v>
      </c>
      <c r="G2786" s="91" t="n">
        <v>1602</v>
      </c>
      <c r="H2786" s="92" t="n">
        <v>1411000</v>
      </c>
      <c r="I2786" s="91" t="inlineStr">
        <is>
          <t>1월 업무추진 - (법인카드)</t>
        </is>
      </c>
      <c r="J2786" s="91" t="inlineStr">
        <is>
          <t>V10009</t>
        </is>
      </c>
      <c r="K2786" s="91" t="inlineStr">
        <is>
          <t>(법인카드)</t>
        </is>
      </c>
      <c r="M2786" s="9">
        <f>IF($A2786="","",VALUE($A2786&amp;"")*12+VALUE($B2786&amp;""))</f>
        <v/>
      </c>
      <c r="N2786" s="63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3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3">
        <f>IF($A2786="","",IF(COUNTIF(변동분석!$E$7:$E$506,O2786)&gt;0,"Y","N"))</f>
        <v/>
      </c>
      <c r="W2786" s="63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3">
        <f>IF($A2786="","",IFERROR(INDEX(계정매핑!$E$5:$E$504,MATCH($F2786&amp;"",계정매핑!$A$5:$A$504,0))&amp;"","공통비"))</f>
        <v/>
      </c>
      <c r="AF2786" s="63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5100000100</t>
        </is>
      </c>
      <c r="D2787" s="94" t="n">
        <v>46036</v>
      </c>
      <c r="E2787" s="91" t="inlineStr">
        <is>
          <t>KR</t>
        </is>
      </c>
      <c r="F2787" s="91" t="n">
        <v>62902000</v>
      </c>
      <c r="G2787" s="91" t="n">
        <v>1801</v>
      </c>
      <c r="H2787" s="92" t="n">
        <v>1761000</v>
      </c>
      <c r="I2787" s="91" t="inlineStr">
        <is>
          <t>1월 콜 위탁 수수료(건별)</t>
        </is>
      </c>
      <c r="J2787" s="91" t="inlineStr">
        <is>
          <t>V10015</t>
        </is>
      </c>
      <c r="K2787" s="91" t="inlineStr">
        <is>
          <t>J콜센터</t>
        </is>
      </c>
      <c r="M2787" s="9">
        <f>IF($A2787="","",VALUE($A2787&amp;"")*12+VALUE($B2787&amp;""))</f>
        <v/>
      </c>
      <c r="N2787" s="63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3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3">
        <f>IF($A2787="","",IF(COUNTIF(변동분석!$E$7:$E$506,O2787)&gt;0,"Y","N"))</f>
        <v/>
      </c>
      <c r="W2787" s="63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3">
        <f>IF($A2787="","",IFERROR(INDEX(계정매핑!$E$5:$E$504,MATCH($F2787&amp;"",계정매핑!$A$5:$A$504,0))&amp;"","공통비"))</f>
        <v/>
      </c>
      <c r="AF2787" s="63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5100000101</t>
        </is>
      </c>
      <c r="D2788" s="94" t="n">
        <v>46036</v>
      </c>
      <c r="E2788" s="91" t="inlineStr">
        <is>
          <t>KR</t>
        </is>
      </c>
      <c r="F2788" s="91" t="n">
        <v>63001000</v>
      </c>
      <c r="G2788" s="91" t="n">
        <v>1701</v>
      </c>
      <c r="H2788" s="92" t="n">
        <v>18901000</v>
      </c>
      <c r="I2788" s="91" t="inlineStr">
        <is>
          <t>1월 SW 유지보수 - Z시스템</t>
        </is>
      </c>
      <c r="J2788" s="91" t="inlineStr">
        <is>
          <t>V10011</t>
        </is>
      </c>
      <c r="K2788" s="91" t="inlineStr">
        <is>
          <t>Z시스템</t>
        </is>
      </c>
      <c r="M2788" s="9">
        <f>IF($A2788="","",VALUE($A2788&amp;"")*12+VALUE($B2788&amp;""))</f>
        <v/>
      </c>
      <c r="N2788" s="63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3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3">
        <f>IF($A2788="","",IF(COUNTIF(변동분석!$E$7:$E$506,O2788)&gt;0,"Y","N"))</f>
        <v/>
      </c>
      <c r="W2788" s="63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3">
        <f>IF($A2788="","",IFERROR(INDEX(계정매핑!$E$5:$E$504,MATCH($F2788&amp;"",계정매핑!$A$5:$A$504,0))&amp;"","공통비"))</f>
        <v/>
      </c>
      <c r="AF2788" s="63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5100000102</t>
        </is>
      </c>
      <c r="D2789" s="94" t="n">
        <v>46037</v>
      </c>
      <c r="E2789" s="91" t="inlineStr">
        <is>
          <t>KR</t>
        </is>
      </c>
      <c r="F2789" s="91" t="n">
        <v>62101000</v>
      </c>
      <c r="G2789" s="91" t="n">
        <v>1401</v>
      </c>
      <c r="H2789" s="92" t="n">
        <v>401000</v>
      </c>
      <c r="I2789" s="91" t="inlineStr">
        <is>
          <t>1월 국내출장 - L여행사</t>
        </is>
      </c>
      <c r="J2789" s="91" t="inlineStr">
        <is>
          <t>V10017</t>
        </is>
      </c>
      <c r="K2789" s="91" t="inlineStr">
        <is>
          <t>L여행사</t>
        </is>
      </c>
      <c r="M2789" s="9">
        <f>IF($A2789="","",VALUE($A2789&amp;"")*12+VALUE($B2789&amp;""))</f>
        <v/>
      </c>
      <c r="N2789" s="63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3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3">
        <f>IF($A2789="","",IF(COUNTIF(변동분석!$E$7:$E$506,O2789)&gt;0,"Y","N"))</f>
        <v/>
      </c>
      <c r="W2789" s="63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3">
        <f>IF($A2789="","",IFERROR(INDEX(계정매핑!$E$5:$E$504,MATCH($F2789&amp;"",계정매핑!$A$5:$A$504,0))&amp;"","공통비"))</f>
        <v/>
      </c>
      <c r="AF2789" s="63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5100000103</t>
        </is>
      </c>
      <c r="D2790" s="94" t="n">
        <v>46037</v>
      </c>
      <c r="E2790" s="91" t="inlineStr">
        <is>
          <t>KR</t>
        </is>
      </c>
      <c r="F2790" s="91" t="n">
        <v>62101000</v>
      </c>
      <c r="G2790" s="91" t="n">
        <v>1701</v>
      </c>
      <c r="H2790" s="92" t="n">
        <v>232000</v>
      </c>
      <c r="I2790" s="91" t="inlineStr">
        <is>
          <t>1월 국내출장 - M항공</t>
        </is>
      </c>
      <c r="J2790" s="91" t="inlineStr">
        <is>
          <t>V10001</t>
        </is>
      </c>
      <c r="K2790" s="91" t="inlineStr">
        <is>
          <t>M항공</t>
        </is>
      </c>
      <c r="M2790" s="9">
        <f>IF($A2790="","",VALUE($A2790&amp;"")*12+VALUE($B2790&amp;""))</f>
        <v/>
      </c>
      <c r="N2790" s="63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3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3">
        <f>IF($A2790="","",IF(COUNTIF(변동분석!$E$7:$E$506,O2790)&gt;0,"Y","N"))</f>
        <v/>
      </c>
      <c r="W2790" s="63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3">
        <f>IF($A2790="","",IFERROR(INDEX(계정매핑!$E$5:$E$504,MATCH($F2790&amp;"",계정매핑!$A$5:$A$504,0))&amp;"","공통비"))</f>
        <v/>
      </c>
      <c r="AF2790" s="63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5100000104</t>
        </is>
      </c>
      <c r="D2791" s="94" t="n">
        <v>46037</v>
      </c>
      <c r="E2791" s="91" t="inlineStr">
        <is>
          <t>KR</t>
        </is>
      </c>
      <c r="F2791" s="91" t="n">
        <v>62102000</v>
      </c>
      <c r="G2791" s="91" t="n">
        <v>1301</v>
      </c>
      <c r="H2791" s="92" t="n">
        <v>72000</v>
      </c>
      <c r="I2791" s="91" t="inlineStr">
        <is>
          <t>1월 해외출장 - N호텔</t>
        </is>
      </c>
      <c r="J2791" s="91" t="inlineStr">
        <is>
          <t>V10008</t>
        </is>
      </c>
      <c r="K2791" s="91" t="inlineStr">
        <is>
          <t>N호텔</t>
        </is>
      </c>
      <c r="M2791" s="9">
        <f>IF($A2791="","",VALUE($A2791&amp;"")*12+VALUE($B2791&amp;""))</f>
        <v/>
      </c>
      <c r="N2791" s="63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3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3">
        <f>IF($A2791="","",IF(COUNTIF(변동분석!$E$7:$E$506,O2791)&gt;0,"Y","N"))</f>
        <v/>
      </c>
      <c r="W2791" s="63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3">
        <f>IF($A2791="","",IFERROR(INDEX(계정매핑!$E$5:$E$504,MATCH($F2791&amp;"",계정매핑!$A$5:$A$504,0))&amp;"","공통비"))</f>
        <v/>
      </c>
      <c r="AF2791" s="63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5100000105</t>
        </is>
      </c>
      <c r="D2792" s="94" t="n">
        <v>46037</v>
      </c>
      <c r="E2792" s="91" t="inlineStr">
        <is>
          <t>KR</t>
        </is>
      </c>
      <c r="F2792" s="91" t="n">
        <v>62102000</v>
      </c>
      <c r="G2792" s="91" t="n">
        <v>1951</v>
      </c>
      <c r="H2792" s="92" t="n">
        <v>90000</v>
      </c>
      <c r="I2792" s="91" t="inlineStr">
        <is>
          <t>1월 해외출장 - N호텔</t>
        </is>
      </c>
      <c r="J2792" s="91" t="inlineStr">
        <is>
          <t>V10008</t>
        </is>
      </c>
      <c r="K2792" s="91" t="inlineStr">
        <is>
          <t>N호텔</t>
        </is>
      </c>
      <c r="M2792" s="9">
        <f>IF($A2792="","",VALUE($A2792&amp;"")*12+VALUE($B2792&amp;""))</f>
        <v/>
      </c>
      <c r="N2792" s="63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3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3">
        <f>IF($A2792="","",IF(COUNTIF(변동분석!$E$7:$E$506,O2792)&gt;0,"Y","N"))</f>
        <v/>
      </c>
      <c r="W2792" s="63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3">
        <f>IF($A2792="","",IFERROR(INDEX(계정매핑!$E$5:$E$504,MATCH($F2792&amp;"",계정매핑!$A$5:$A$504,0))&amp;"","공통비"))</f>
        <v/>
      </c>
      <c r="AF2792" s="63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5100000106</t>
        </is>
      </c>
      <c r="D2793" s="94" t="n">
        <v>46037</v>
      </c>
      <c r="E2793" s="91" t="inlineStr">
        <is>
          <t>KR</t>
        </is>
      </c>
      <c r="F2793" s="91" t="n">
        <v>62201000</v>
      </c>
      <c r="G2793" s="91" t="n">
        <v>1301</v>
      </c>
      <c r="H2793" s="92" t="n">
        <v>117000</v>
      </c>
      <c r="I2793" s="91" t="inlineStr">
        <is>
          <t>1월 통신요금 - P통신</t>
        </is>
      </c>
      <c r="J2793" s="91" t="inlineStr">
        <is>
          <t>V10013</t>
        </is>
      </c>
      <c r="K2793" s="91" t="inlineStr">
        <is>
          <t>P통신</t>
        </is>
      </c>
      <c r="M2793" s="9">
        <f>IF($A2793="","",VALUE($A2793&amp;"")*12+VALUE($B2793&amp;""))</f>
        <v/>
      </c>
      <c r="N2793" s="63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3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3">
        <f>IF($A2793="","",IF(COUNTIF(변동분석!$E$7:$E$506,O2793)&gt;0,"Y","N"))</f>
        <v/>
      </c>
      <c r="W2793" s="63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3">
        <f>IF($A2793="","",IFERROR(INDEX(계정매핑!$E$5:$E$504,MATCH($F2793&amp;"",계정매핑!$A$5:$A$504,0))&amp;"","공통비"))</f>
        <v/>
      </c>
      <c r="AF2793" s="63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5100000107</t>
        </is>
      </c>
      <c r="D2794" s="94" t="n">
        <v>46037</v>
      </c>
      <c r="E2794" s="91" t="inlineStr">
        <is>
          <t>KR</t>
        </is>
      </c>
      <c r="F2794" s="91" t="n">
        <v>62301000</v>
      </c>
      <c r="G2794" s="91" t="n">
        <v>1201</v>
      </c>
      <c r="H2794" s="92" t="n">
        <v>72000</v>
      </c>
      <c r="I2794" s="91" t="inlineStr">
        <is>
          <t>1월 소모품 구입 - R문구</t>
        </is>
      </c>
      <c r="J2794" s="91" t="inlineStr">
        <is>
          <t>V10021</t>
        </is>
      </c>
      <c r="K2794" s="91" t="inlineStr">
        <is>
          <t>R문구</t>
        </is>
      </c>
      <c r="M2794" s="9">
        <f>IF($A2794="","",VALUE($A2794&amp;"")*12+VALUE($B2794&amp;""))</f>
        <v/>
      </c>
      <c r="N2794" s="63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3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3">
        <f>IF($A2794="","",IF(COUNTIF(변동분석!$E$7:$E$506,O2794)&gt;0,"Y","N"))</f>
        <v/>
      </c>
      <c r="W2794" s="63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3">
        <f>IF($A2794="","",IFERROR(INDEX(계정매핑!$E$5:$E$504,MATCH($F2794&amp;"",계정매핑!$A$5:$A$504,0))&amp;"","공통비"))</f>
        <v/>
      </c>
      <c r="AF2794" s="63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5100000108</t>
        </is>
      </c>
      <c r="D2795" s="94" t="n">
        <v>46037</v>
      </c>
      <c r="E2795" s="91" t="inlineStr">
        <is>
          <t>KR</t>
        </is>
      </c>
      <c r="F2795" s="91" t="n">
        <v>62902000</v>
      </c>
      <c r="G2795" s="91" t="n">
        <v>1801</v>
      </c>
      <c r="H2795" s="92" t="n">
        <v>1853000</v>
      </c>
      <c r="I2795" s="91" t="inlineStr">
        <is>
          <t>1월 콜 위탁 수수료(건별)</t>
        </is>
      </c>
      <c r="J2795" s="91" t="inlineStr">
        <is>
          <t>V10015</t>
        </is>
      </c>
      <c r="K2795" s="91" t="inlineStr">
        <is>
          <t>J콜센터</t>
        </is>
      </c>
      <c r="M2795" s="9">
        <f>IF($A2795="","",VALUE($A2795&amp;"")*12+VALUE($B2795&amp;""))</f>
        <v/>
      </c>
      <c r="N2795" s="63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3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3">
        <f>IF($A2795="","",IF(COUNTIF(변동분석!$E$7:$E$506,O2795)&gt;0,"Y","N"))</f>
        <v/>
      </c>
      <c r="W2795" s="63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3">
        <f>IF($A2795="","",IFERROR(INDEX(계정매핑!$E$5:$E$504,MATCH($F2795&amp;"",계정매핑!$A$5:$A$504,0))&amp;"","공통비"))</f>
        <v/>
      </c>
      <c r="AF2795" s="63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5100000109</t>
        </is>
      </c>
      <c r="D2796" s="94" t="n">
        <v>46037</v>
      </c>
      <c r="E2796" s="91" t="inlineStr">
        <is>
          <t>KR</t>
        </is>
      </c>
      <c r="F2796" s="91" t="n">
        <v>63001000</v>
      </c>
      <c r="G2796" s="91" t="n">
        <v>1701</v>
      </c>
      <c r="H2796" s="92" t="n">
        <v>34854000</v>
      </c>
      <c r="I2796" s="91" t="inlineStr">
        <is>
          <t>1월 SW 유지보수 - Y소프트</t>
        </is>
      </c>
      <c r="J2796" s="91" t="inlineStr">
        <is>
          <t>V10016</t>
        </is>
      </c>
      <c r="K2796" s="91" t="inlineStr">
        <is>
          <t>Y소프트</t>
        </is>
      </c>
      <c r="M2796" s="9">
        <f>IF($A2796="","",VALUE($A2796&amp;"")*12+VALUE($B2796&amp;""))</f>
        <v/>
      </c>
      <c r="N2796" s="63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3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3">
        <f>IF($A2796="","",IF(COUNTIF(변동분석!$E$7:$E$506,O2796)&gt;0,"Y","N"))</f>
        <v/>
      </c>
      <c r="W2796" s="63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3">
        <f>IF($A2796="","",IFERROR(INDEX(계정매핑!$E$5:$E$504,MATCH($F2796&amp;"",계정매핑!$A$5:$A$504,0))&amp;"","공통비"))</f>
        <v/>
      </c>
      <c r="AF2796" s="63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5100000110</t>
        </is>
      </c>
      <c r="D2797" s="94" t="n">
        <v>46037</v>
      </c>
      <c r="E2797" s="91" t="inlineStr">
        <is>
          <t>KR</t>
        </is>
      </c>
      <c r="F2797" s="91" t="n">
        <v>63001000</v>
      </c>
      <c r="G2797" s="91" t="n">
        <v>1951</v>
      </c>
      <c r="H2797" s="92" t="n">
        <v>3331000</v>
      </c>
      <c r="I2797" s="91" t="inlineStr">
        <is>
          <t>1월 SW 유지보수 - Y소프트</t>
        </is>
      </c>
      <c r="J2797" s="91" t="inlineStr">
        <is>
          <t>V10016</t>
        </is>
      </c>
      <c r="K2797" s="91" t="inlineStr">
        <is>
          <t>Y소프트</t>
        </is>
      </c>
      <c r="M2797" s="9">
        <f>IF($A2797="","",VALUE($A2797&amp;"")*12+VALUE($B2797&amp;""))</f>
        <v/>
      </c>
      <c r="N2797" s="63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3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3">
        <f>IF($A2797="","",IF(COUNTIF(변동분석!$E$7:$E$506,O2797)&gt;0,"Y","N"))</f>
        <v/>
      </c>
      <c r="W2797" s="63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3">
        <f>IF($A2797="","",IFERROR(INDEX(계정매핑!$E$5:$E$504,MATCH($F2797&amp;"",계정매핑!$A$5:$A$504,0))&amp;"","공통비"))</f>
        <v/>
      </c>
      <c r="AF2797" s="63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5100000111</t>
        </is>
      </c>
      <c r="D2798" s="94" t="n">
        <v>46037</v>
      </c>
      <c r="E2798" s="91" t="inlineStr">
        <is>
          <t>KR</t>
        </is>
      </c>
      <c r="F2798" s="91" t="n">
        <v>63001000</v>
      </c>
      <c r="G2798" s="91" t="n">
        <v>1951</v>
      </c>
      <c r="H2798" s="92" t="n">
        <v>3266000</v>
      </c>
      <c r="I2798" s="91" t="inlineStr">
        <is>
          <t>1월 SW 유지보수 - Z시스템</t>
        </is>
      </c>
      <c r="J2798" s="91" t="inlineStr">
        <is>
          <t>V10011</t>
        </is>
      </c>
      <c r="K2798" s="91" t="inlineStr">
        <is>
          <t>Z시스템</t>
        </is>
      </c>
      <c r="M2798" s="9">
        <f>IF($A2798="","",VALUE($A2798&amp;"")*12+VALUE($B2798&amp;""))</f>
        <v/>
      </c>
      <c r="N2798" s="63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3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3">
        <f>IF($A2798="","",IF(COUNTIF(변동분석!$E$7:$E$506,O2798)&gt;0,"Y","N"))</f>
        <v/>
      </c>
      <c r="W2798" s="63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3">
        <f>IF($A2798="","",IFERROR(INDEX(계정매핑!$E$5:$E$504,MATCH($F2798&amp;"",계정매핑!$A$5:$A$504,0))&amp;"","공통비"))</f>
        <v/>
      </c>
      <c r="AF2798" s="63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5100000112</t>
        </is>
      </c>
      <c r="D2799" s="94" t="n">
        <v>46037</v>
      </c>
      <c r="E2799" s="91" t="inlineStr">
        <is>
          <t>KR</t>
        </is>
      </c>
      <c r="F2799" s="91" t="n">
        <v>63101000</v>
      </c>
      <c r="G2799" s="91" t="n">
        <v>1601</v>
      </c>
      <c r="H2799" s="92" t="n">
        <v>4229000</v>
      </c>
      <c r="I2799" s="91" t="inlineStr">
        <is>
          <t>1월 사무실 임차료 - BB부동산</t>
        </is>
      </c>
      <c r="J2799" s="91" t="inlineStr">
        <is>
          <t>V10027</t>
        </is>
      </c>
      <c r="K2799" s="91" t="inlineStr">
        <is>
          <t>BB부동산</t>
        </is>
      </c>
      <c r="M2799" s="9">
        <f>IF($A2799="","",VALUE($A2799&amp;"")*12+VALUE($B2799&amp;""))</f>
        <v/>
      </c>
      <c r="N2799" s="63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3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3">
        <f>IF($A2799="","",IF(COUNTIF(변동분석!$E$7:$E$506,O2799)&gt;0,"Y","N"))</f>
        <v/>
      </c>
      <c r="W2799" s="63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3">
        <f>IF($A2799="","",IFERROR(INDEX(계정매핑!$E$5:$E$504,MATCH($F2799&amp;"",계정매핑!$A$5:$A$504,0))&amp;"","공통비"))</f>
        <v/>
      </c>
      <c r="AF2799" s="63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5100000113</t>
        </is>
      </c>
      <c r="D2800" s="94" t="n">
        <v>46038</v>
      </c>
      <c r="E2800" s="91" t="inlineStr">
        <is>
          <t>KR</t>
        </is>
      </c>
      <c r="F2800" s="91" t="n">
        <v>62101000</v>
      </c>
      <c r="G2800" s="91" t="n">
        <v>1101</v>
      </c>
      <c r="H2800" s="92" t="n">
        <v>760000</v>
      </c>
      <c r="I2800" s="91" t="inlineStr">
        <is>
          <t>1월 국내출장 - (법인카드)</t>
        </is>
      </c>
      <c r="J2800" s="91" t="inlineStr">
        <is>
          <t>V10009</t>
        </is>
      </c>
      <c r="K2800" s="91" t="inlineStr">
        <is>
          <t>(법인카드)</t>
        </is>
      </c>
      <c r="M2800" s="9">
        <f>IF($A2800="","",VALUE($A2800&amp;"")*12+VALUE($B2800&amp;""))</f>
        <v/>
      </c>
      <c r="N2800" s="63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3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3">
        <f>IF($A2800="","",IF(COUNTIF(변동분석!$E$7:$E$506,O2800)&gt;0,"Y","N"))</f>
        <v/>
      </c>
      <c r="W2800" s="63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3">
        <f>IF($A2800="","",IFERROR(INDEX(계정매핑!$E$5:$E$504,MATCH($F2800&amp;"",계정매핑!$A$5:$A$504,0))&amp;"","공통비"))</f>
        <v/>
      </c>
      <c r="AF2800" s="63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5100000114</t>
        </is>
      </c>
      <c r="D2801" s="94" t="n">
        <v>46038</v>
      </c>
      <c r="E2801" s="91" t="inlineStr">
        <is>
          <t>KR</t>
        </is>
      </c>
      <c r="F2801" s="91" t="n">
        <v>62101000</v>
      </c>
      <c r="G2801" s="91" t="n">
        <v>1601</v>
      </c>
      <c r="H2801" s="92" t="n">
        <v>1204000</v>
      </c>
      <c r="I2801" s="91" t="inlineStr">
        <is>
          <t>1월 국내출장 - M항공</t>
        </is>
      </c>
      <c r="J2801" s="91" t="inlineStr">
        <is>
          <t>V10001</t>
        </is>
      </c>
      <c r="K2801" s="91" t="inlineStr">
        <is>
          <t>M항공</t>
        </is>
      </c>
      <c r="M2801" s="9">
        <f>IF($A2801="","",VALUE($A2801&amp;"")*12+VALUE($B2801&amp;""))</f>
        <v/>
      </c>
      <c r="N2801" s="63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3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3">
        <f>IF($A2801="","",IF(COUNTIF(변동분석!$E$7:$E$506,O2801)&gt;0,"Y","N"))</f>
        <v/>
      </c>
      <c r="W2801" s="63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3">
        <f>IF($A2801="","",IFERROR(INDEX(계정매핑!$E$5:$E$504,MATCH($F2801&amp;"",계정매핑!$A$5:$A$504,0))&amp;"","공통비"))</f>
        <v/>
      </c>
      <c r="AF2801" s="63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5100000115</t>
        </is>
      </c>
      <c r="D2802" s="94" t="n">
        <v>46038</v>
      </c>
      <c r="E2802" s="91" t="inlineStr">
        <is>
          <t>KR</t>
        </is>
      </c>
      <c r="F2802" s="91" t="n">
        <v>62101000</v>
      </c>
      <c r="G2802" s="91" t="n">
        <v>1701</v>
      </c>
      <c r="H2802" s="92" t="n">
        <v>174000</v>
      </c>
      <c r="I2802" s="91" t="inlineStr">
        <is>
          <t>1월 국내출장 - M항공</t>
        </is>
      </c>
      <c r="J2802" s="91" t="inlineStr">
        <is>
          <t>V10001</t>
        </is>
      </c>
      <c r="K2802" s="91" t="inlineStr">
        <is>
          <t>M항공</t>
        </is>
      </c>
      <c r="M2802" s="9">
        <f>IF($A2802="","",VALUE($A2802&amp;"")*12+VALUE($B2802&amp;""))</f>
        <v/>
      </c>
      <c r="N2802" s="63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3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3">
        <f>IF($A2802="","",IF(COUNTIF(변동분석!$E$7:$E$506,O2802)&gt;0,"Y","N"))</f>
        <v/>
      </c>
      <c r="W2802" s="63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3">
        <f>IF($A2802="","",IFERROR(INDEX(계정매핑!$E$5:$E$504,MATCH($F2802&amp;"",계정매핑!$A$5:$A$504,0))&amp;"","공통비"))</f>
        <v/>
      </c>
      <c r="AF2802" s="63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5100000116</t>
        </is>
      </c>
      <c r="D2803" s="94" t="n">
        <v>46038</v>
      </c>
      <c r="E2803" s="91" t="inlineStr">
        <is>
          <t>KR</t>
        </is>
      </c>
      <c r="F2803" s="91" t="n">
        <v>62102000</v>
      </c>
      <c r="G2803" s="91" t="n">
        <v>1301</v>
      </c>
      <c r="H2803" s="92" t="n">
        <v>59000</v>
      </c>
      <c r="I2803" s="91" t="inlineStr">
        <is>
          <t>1월 해외출장 - N호텔</t>
        </is>
      </c>
      <c r="J2803" s="91" t="inlineStr">
        <is>
          <t>V10008</t>
        </is>
      </c>
      <c r="K2803" s="91" t="inlineStr">
        <is>
          <t>N호텔</t>
        </is>
      </c>
      <c r="M2803" s="9">
        <f>IF($A2803="","",VALUE($A2803&amp;"")*12+VALUE($B2803&amp;""))</f>
        <v/>
      </c>
      <c r="N2803" s="63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3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3">
        <f>IF($A2803="","",IF(COUNTIF(변동분석!$E$7:$E$506,O2803)&gt;0,"Y","N"))</f>
        <v/>
      </c>
      <c r="W2803" s="63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3">
        <f>IF($A2803="","",IFERROR(INDEX(계정매핑!$E$5:$E$504,MATCH($F2803&amp;"",계정매핑!$A$5:$A$504,0))&amp;"","공통비"))</f>
        <v/>
      </c>
      <c r="AF2803" s="63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5100000117</t>
        </is>
      </c>
      <c r="D2804" s="94" t="n">
        <v>46038</v>
      </c>
      <c r="E2804" s="91" t="inlineStr">
        <is>
          <t>KR</t>
        </is>
      </c>
      <c r="F2804" s="91" t="n">
        <v>62201000</v>
      </c>
      <c r="G2804" s="91" t="n">
        <v>1601</v>
      </c>
      <c r="H2804" s="92" t="n">
        <v>831000</v>
      </c>
      <c r="I2804" s="91" t="inlineStr">
        <is>
          <t>1월 통신요금 - P통신</t>
        </is>
      </c>
      <c r="J2804" s="91" t="inlineStr">
        <is>
          <t>V10013</t>
        </is>
      </c>
      <c r="K2804" s="91" t="inlineStr">
        <is>
          <t>P통신</t>
        </is>
      </c>
      <c r="M2804" s="9">
        <f>IF($A2804="","",VALUE($A2804&amp;"")*12+VALUE($B2804&amp;""))</f>
        <v/>
      </c>
      <c r="N2804" s="63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3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3">
        <f>IF($A2804="","",IF(COUNTIF(변동분석!$E$7:$E$506,O2804)&gt;0,"Y","N"))</f>
        <v/>
      </c>
      <c r="W2804" s="63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3">
        <f>IF($A2804="","",IFERROR(INDEX(계정매핑!$E$5:$E$504,MATCH($F2804&amp;"",계정매핑!$A$5:$A$504,0))&amp;"","공통비"))</f>
        <v/>
      </c>
      <c r="AF2804" s="63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5100000118</t>
        </is>
      </c>
      <c r="D2805" s="94" t="n">
        <v>46038</v>
      </c>
      <c r="E2805" s="91" t="inlineStr">
        <is>
          <t>KR</t>
        </is>
      </c>
      <c r="F2805" s="91" t="n">
        <v>62401000</v>
      </c>
      <c r="G2805" s="91" t="n">
        <v>1501</v>
      </c>
      <c r="H2805" s="92" t="n">
        <v>2259000</v>
      </c>
      <c r="I2805" s="91" t="inlineStr">
        <is>
          <t>1월 인쇄물 제작 - G인쇄</t>
        </is>
      </c>
      <c r="J2805" s="91" t="inlineStr">
        <is>
          <t>V10004</t>
        </is>
      </c>
      <c r="K2805" s="91" t="inlineStr">
        <is>
          <t>G인쇄</t>
        </is>
      </c>
      <c r="M2805" s="9">
        <f>IF($A2805="","",VALUE($A2805&amp;"")*12+VALUE($B2805&amp;""))</f>
        <v/>
      </c>
      <c r="N2805" s="63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3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3">
        <f>IF($A2805="","",IF(COUNTIF(변동분석!$E$7:$E$506,O2805)&gt;0,"Y","N"))</f>
        <v/>
      </c>
      <c r="W2805" s="63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3">
        <f>IF($A2805="","",IFERROR(INDEX(계정매핑!$E$5:$E$504,MATCH($F2805&amp;"",계정매핑!$A$5:$A$504,0))&amp;"","공통비"))</f>
        <v/>
      </c>
      <c r="AF2805" s="63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5100000119</t>
        </is>
      </c>
      <c r="D2806" s="94" t="n">
        <v>46038</v>
      </c>
      <c r="E2806" s="91" t="inlineStr">
        <is>
          <t>KR</t>
        </is>
      </c>
      <c r="F2806" s="91" t="n">
        <v>62501000</v>
      </c>
      <c r="G2806" s="91" t="n">
        <v>1301</v>
      </c>
      <c r="H2806" s="92" t="n">
        <v>205000</v>
      </c>
      <c r="I2806" s="91" t="inlineStr">
        <is>
          <t>1월 회의 다과 - T케이터링</t>
        </is>
      </c>
      <c r="J2806" s="91" t="inlineStr">
        <is>
          <t>V10005</t>
        </is>
      </c>
      <c r="K2806" s="91" t="inlineStr">
        <is>
          <t>T케이터링</t>
        </is>
      </c>
      <c r="M2806" s="9">
        <f>IF($A2806="","",VALUE($A2806&amp;"")*12+VALUE($B2806&amp;""))</f>
        <v/>
      </c>
      <c r="N2806" s="63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3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3">
        <f>IF($A2806="","",IF(COUNTIF(변동분석!$E$7:$E$506,O2806)&gt;0,"Y","N"))</f>
        <v/>
      </c>
      <c r="W2806" s="63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3">
        <f>IF($A2806="","",IFERROR(INDEX(계정매핑!$E$5:$E$504,MATCH($F2806&amp;"",계정매핑!$A$5:$A$504,0))&amp;"","공통비"))</f>
        <v/>
      </c>
      <c r="AF2806" s="63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5100000120</t>
        </is>
      </c>
      <c r="D2807" s="94" t="n">
        <v>46038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6868000</v>
      </c>
      <c r="I2807" s="91" t="inlineStr">
        <is>
          <t>1월 자문 수수료 - K회계법인</t>
        </is>
      </c>
      <c r="J2807" s="91" t="inlineStr">
        <is>
          <t>V10010</t>
        </is>
      </c>
      <c r="K2807" s="91" t="inlineStr">
        <is>
          <t>K회계법인</t>
        </is>
      </c>
      <c r="M2807" s="9">
        <f>IF($A2807="","",VALUE($A2807&amp;"")*12+VALUE($B2807&amp;""))</f>
        <v/>
      </c>
      <c r="N2807" s="63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3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3">
        <f>IF($A2807="","",IF(COUNTIF(변동분석!$E$7:$E$506,O2807)&gt;0,"Y","N"))</f>
        <v/>
      </c>
      <c r="W2807" s="63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3">
        <f>IF($A2807="","",IFERROR(INDEX(계정매핑!$E$5:$E$504,MATCH($F2807&amp;"",계정매핑!$A$5:$A$504,0))&amp;"","공통비"))</f>
        <v/>
      </c>
      <c r="AF2807" s="63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5100000121</t>
        </is>
      </c>
      <c r="D2808" s="94" t="n">
        <v>46038</v>
      </c>
      <c r="E2808" s="91" t="inlineStr">
        <is>
          <t>KR</t>
        </is>
      </c>
      <c r="F2808" s="91" t="n">
        <v>62902000</v>
      </c>
      <c r="G2808" s="91" t="n">
        <v>1951</v>
      </c>
      <c r="H2808" s="92" t="n">
        <v>2559000</v>
      </c>
      <c r="I2808" s="91" t="inlineStr">
        <is>
          <t>1월 업무 위탁 수수료 - J콜센터</t>
        </is>
      </c>
      <c r="J2808" s="91" t="inlineStr">
        <is>
          <t>V10015</t>
        </is>
      </c>
      <c r="K2808" s="91" t="inlineStr">
        <is>
          <t>J콜센터</t>
        </is>
      </c>
      <c r="M2808" s="9">
        <f>IF($A2808="","",VALUE($A2808&amp;"")*12+VALUE($B2808&amp;""))</f>
        <v/>
      </c>
      <c r="N2808" s="63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3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3">
        <f>IF($A2808="","",IF(COUNTIF(변동분석!$E$7:$E$506,O2808)&gt;0,"Y","N"))</f>
        <v/>
      </c>
      <c r="W2808" s="63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3">
        <f>IF($A2808="","",IFERROR(INDEX(계정매핑!$E$5:$E$504,MATCH($F2808&amp;"",계정매핑!$A$5:$A$504,0))&amp;"","공통비"))</f>
        <v/>
      </c>
      <c r="AF2808" s="63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5100000122</t>
        </is>
      </c>
      <c r="D2809" s="94" t="n">
        <v>46038</v>
      </c>
      <c r="E2809" s="91" t="inlineStr">
        <is>
          <t>KR</t>
        </is>
      </c>
      <c r="F2809" s="91" t="n">
        <v>63001000</v>
      </c>
      <c r="G2809" s="91" t="n">
        <v>1701</v>
      </c>
      <c r="H2809" s="92" t="n">
        <v>24916000</v>
      </c>
      <c r="I2809" s="91" t="inlineStr">
        <is>
          <t>1월 SW 유지보수 - Y소프트</t>
        </is>
      </c>
      <c r="J2809" s="91" t="inlineStr">
        <is>
          <t>V10016</t>
        </is>
      </c>
      <c r="K2809" s="91" t="inlineStr">
        <is>
          <t>Y소프트</t>
        </is>
      </c>
      <c r="M2809" s="9">
        <f>IF($A2809="","",VALUE($A2809&amp;"")*12+VALUE($B2809&amp;""))</f>
        <v/>
      </c>
      <c r="N2809" s="63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3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3">
        <f>IF($A2809="","",IF(COUNTIF(변동분석!$E$7:$E$506,O2809)&gt;0,"Y","N"))</f>
        <v/>
      </c>
      <c r="W2809" s="63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3">
        <f>IF($A2809="","",IFERROR(INDEX(계정매핑!$E$5:$E$504,MATCH($F2809&amp;"",계정매핑!$A$5:$A$504,0))&amp;"","공통비"))</f>
        <v/>
      </c>
      <c r="AF2809" s="63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5100000123</t>
        </is>
      </c>
      <c r="D2810" s="94" t="n">
        <v>46039</v>
      </c>
      <c r="E2810" s="91" t="inlineStr">
        <is>
          <t>KR</t>
        </is>
      </c>
      <c r="F2810" s="91" t="n">
        <v>62101000</v>
      </c>
      <c r="G2810" s="91" t="n">
        <v>1301</v>
      </c>
      <c r="H2810" s="92" t="n">
        <v>484000</v>
      </c>
      <c r="I2810" s="91" t="inlineStr">
        <is>
          <t>1월 국내출장 - L여행사</t>
        </is>
      </c>
      <c r="J2810" s="91" t="inlineStr">
        <is>
          <t>V10017</t>
        </is>
      </c>
      <c r="K2810" s="91" t="inlineStr">
        <is>
          <t>L여행사</t>
        </is>
      </c>
      <c r="M2810" s="9">
        <f>IF($A2810="","",VALUE($A2810&amp;"")*12+VALUE($B2810&amp;""))</f>
        <v/>
      </c>
      <c r="N2810" s="63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3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3">
        <f>IF($A2810="","",IF(COUNTIF(변동분석!$E$7:$E$506,O2810)&gt;0,"Y","N"))</f>
        <v/>
      </c>
      <c r="W2810" s="63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3">
        <f>IF($A2810="","",IFERROR(INDEX(계정매핑!$E$5:$E$504,MATCH($F2810&amp;"",계정매핑!$A$5:$A$504,0))&amp;"","공통비"))</f>
        <v/>
      </c>
      <c r="AF2810" s="63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5100000124</t>
        </is>
      </c>
      <c r="D2811" s="94" t="n">
        <v>46039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52000</v>
      </c>
      <c r="I2811" s="91" t="inlineStr">
        <is>
          <t>1월 해외출장 - M항공</t>
        </is>
      </c>
      <c r="J2811" s="91" t="inlineStr">
        <is>
          <t>V10001</t>
        </is>
      </c>
      <c r="K2811" s="91" t="inlineStr">
        <is>
          <t>M항공</t>
        </is>
      </c>
      <c r="M2811" s="9">
        <f>IF($A2811="","",VALUE($A2811&amp;"")*12+VALUE($B2811&amp;""))</f>
        <v/>
      </c>
      <c r="N2811" s="63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3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3">
        <f>IF($A2811="","",IF(COUNTIF(변동분석!$E$7:$E$506,O2811)&gt;0,"Y","N"))</f>
        <v/>
      </c>
      <c r="W2811" s="63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3">
        <f>IF($A2811="","",IFERROR(INDEX(계정매핑!$E$5:$E$504,MATCH($F2811&amp;"",계정매핑!$A$5:$A$504,0))&amp;"","공통비"))</f>
        <v/>
      </c>
      <c r="AF2811" s="63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5100000125</t>
        </is>
      </c>
      <c r="D2812" s="94" t="n">
        <v>46039</v>
      </c>
      <c r="E2812" s="91" t="inlineStr">
        <is>
          <t>KR</t>
        </is>
      </c>
      <c r="F2812" s="91" t="n">
        <v>62102000</v>
      </c>
      <c r="G2812" s="91" t="n">
        <v>1951</v>
      </c>
      <c r="H2812" s="92" t="n">
        <v>79000</v>
      </c>
      <c r="I2812" s="91" t="inlineStr">
        <is>
          <t>1월 해외출장 - M항공</t>
        </is>
      </c>
      <c r="J2812" s="91" t="inlineStr">
        <is>
          <t>V10001</t>
        </is>
      </c>
      <c r="K2812" s="91" t="inlineStr">
        <is>
          <t>M항공</t>
        </is>
      </c>
      <c r="M2812" s="9">
        <f>IF($A2812="","",VALUE($A2812&amp;"")*12+VALUE($B2812&amp;""))</f>
        <v/>
      </c>
      <c r="N2812" s="63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3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3">
        <f>IF($A2812="","",IF(COUNTIF(변동분석!$E$7:$E$506,O2812)&gt;0,"Y","N"))</f>
        <v/>
      </c>
      <c r="W2812" s="63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3">
        <f>IF($A2812="","",IFERROR(INDEX(계정매핑!$E$5:$E$504,MATCH($F2812&amp;"",계정매핑!$A$5:$A$504,0))&amp;"","공통비"))</f>
        <v/>
      </c>
      <c r="AF2812" s="63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5100000126</t>
        </is>
      </c>
      <c r="D2813" s="94" t="n">
        <v>46039</v>
      </c>
      <c r="E2813" s="91" t="inlineStr">
        <is>
          <t>KR</t>
        </is>
      </c>
      <c r="F2813" s="91" t="n">
        <v>62201000</v>
      </c>
      <c r="G2813" s="91" t="n">
        <v>1801</v>
      </c>
      <c r="H2813" s="92" t="n">
        <v>7348000</v>
      </c>
      <c r="I2813" s="91" t="inlineStr">
        <is>
          <t>1월 통신요금 - O텔레콤</t>
        </is>
      </c>
      <c r="J2813" s="91" t="inlineStr">
        <is>
          <t>V10002</t>
        </is>
      </c>
      <c r="K2813" s="91" t="inlineStr">
        <is>
          <t>O텔레콤</t>
        </is>
      </c>
      <c r="M2813" s="9">
        <f>IF($A2813="","",VALUE($A2813&amp;"")*12+VALUE($B2813&amp;""))</f>
        <v/>
      </c>
      <c r="N2813" s="63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3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3">
        <f>IF($A2813="","",IF(COUNTIF(변동분석!$E$7:$E$506,O2813)&gt;0,"Y","N"))</f>
        <v/>
      </c>
      <c r="W2813" s="63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3">
        <f>IF($A2813="","",IFERROR(INDEX(계정매핑!$E$5:$E$504,MATCH($F2813&amp;"",계정매핑!$A$5:$A$504,0))&amp;"","공통비"))</f>
        <v/>
      </c>
      <c r="AF2813" s="63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5100000127</t>
        </is>
      </c>
      <c r="D2814" s="94" t="n">
        <v>46039</v>
      </c>
      <c r="E2814" s="91" t="inlineStr">
        <is>
          <t>KR</t>
        </is>
      </c>
      <c r="F2814" s="91" t="n">
        <v>62501000</v>
      </c>
      <c r="G2814" s="91" t="n">
        <v>1301</v>
      </c>
      <c r="H2814" s="92" t="n">
        <v>215000</v>
      </c>
      <c r="I2814" s="91" t="inlineStr">
        <is>
          <t>1월 회의 다과 - T케이터링</t>
        </is>
      </c>
      <c r="J2814" s="91" t="inlineStr">
        <is>
          <t>V10005</t>
        </is>
      </c>
      <c r="K2814" s="91" t="inlineStr">
        <is>
          <t>T케이터링</t>
        </is>
      </c>
      <c r="M2814" s="9">
        <f>IF($A2814="","",VALUE($A2814&amp;"")*12+VALUE($B2814&amp;""))</f>
        <v/>
      </c>
      <c r="N2814" s="63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3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3">
        <f>IF($A2814="","",IF(COUNTIF(변동분석!$E$7:$E$506,O2814)&gt;0,"Y","N"))</f>
        <v/>
      </c>
      <c r="W2814" s="63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3">
        <f>IF($A2814="","",IFERROR(INDEX(계정매핑!$E$5:$E$504,MATCH($F2814&amp;"",계정매핑!$A$5:$A$504,0))&amp;"","공통비"))</f>
        <v/>
      </c>
      <c r="AF2814" s="63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5100000128</t>
        </is>
      </c>
      <c r="D2815" s="94" t="n">
        <v>46039</v>
      </c>
      <c r="E2815" s="91" t="inlineStr">
        <is>
          <t>KR</t>
        </is>
      </c>
      <c r="F2815" s="91" t="n">
        <v>62501000</v>
      </c>
      <c r="G2815" s="91" t="n">
        <v>1401</v>
      </c>
      <c r="H2815" s="92" t="n">
        <v>125000</v>
      </c>
      <c r="I2815" s="91" t="inlineStr">
        <is>
          <t>1월 회의 다과 - (법인카드)</t>
        </is>
      </c>
      <c r="J2815" s="91" t="inlineStr">
        <is>
          <t>V10009</t>
        </is>
      </c>
      <c r="K2815" s="91" t="inlineStr">
        <is>
          <t>(법인카드)</t>
        </is>
      </c>
      <c r="M2815" s="9">
        <f>IF($A2815="","",VALUE($A2815&amp;"")*12+VALUE($B2815&amp;""))</f>
        <v/>
      </c>
      <c r="N2815" s="63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3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3">
        <f>IF($A2815="","",IF(COUNTIF(변동분석!$E$7:$E$506,O2815)&gt;0,"Y","N"))</f>
        <v/>
      </c>
      <c r="W2815" s="63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3">
        <f>IF($A2815="","",IFERROR(INDEX(계정매핑!$E$5:$E$504,MATCH($F2815&amp;"",계정매핑!$A$5:$A$504,0))&amp;"","공통비"))</f>
        <v/>
      </c>
      <c r="AF2815" s="63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5100000129</t>
        </is>
      </c>
      <c r="D2816" s="94" t="n">
        <v>46039</v>
      </c>
      <c r="E2816" s="91" t="inlineStr">
        <is>
          <t>KR</t>
        </is>
      </c>
      <c r="F2816" s="91" t="n">
        <v>62802000</v>
      </c>
      <c r="G2816" s="91" t="n">
        <v>1301</v>
      </c>
      <c r="H2816" s="92" t="n">
        <v>2397000</v>
      </c>
      <c r="I2816" s="91" t="inlineStr">
        <is>
          <t>1월 위탁교육 - V아카데미</t>
        </is>
      </c>
      <c r="J2816" s="91" t="inlineStr">
        <is>
          <t>V10026</t>
        </is>
      </c>
      <c r="K2816" s="91" t="inlineStr">
        <is>
          <t>V아카데미</t>
        </is>
      </c>
      <c r="M2816" s="9">
        <f>IF($A2816="","",VALUE($A2816&amp;"")*12+VALUE($B2816&amp;""))</f>
        <v/>
      </c>
      <c r="N2816" s="63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3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3">
        <f>IF($A2816="","",IF(COUNTIF(변동분석!$E$7:$E$506,O2816)&gt;0,"Y","N"))</f>
        <v/>
      </c>
      <c r="W2816" s="63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3">
        <f>IF($A2816="","",IFERROR(INDEX(계정매핑!$E$5:$E$504,MATCH($F2816&amp;"",계정매핑!$A$5:$A$504,0))&amp;"","공통비"))</f>
        <v/>
      </c>
      <c r="AF2816" s="63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5100000130</t>
        </is>
      </c>
      <c r="D2817" s="94" t="n">
        <v>46039</v>
      </c>
      <c r="E2817" s="91" t="inlineStr">
        <is>
          <t>KR</t>
        </is>
      </c>
      <c r="F2817" s="91" t="n">
        <v>62901000</v>
      </c>
      <c r="G2817" s="91" t="n">
        <v>1401</v>
      </c>
      <c r="H2817" s="92" t="n">
        <v>4566000</v>
      </c>
      <c r="I2817" s="91" t="inlineStr">
        <is>
          <t>1월 자문 수수료 - W컨설팅</t>
        </is>
      </c>
      <c r="J2817" s="91" t="inlineStr">
        <is>
          <t>V10006</t>
        </is>
      </c>
      <c r="K2817" s="91" t="inlineStr">
        <is>
          <t>W컨설팅</t>
        </is>
      </c>
      <c r="M2817" s="9">
        <f>IF($A2817="","",VALUE($A2817&amp;"")*12+VALUE($B2817&amp;""))</f>
        <v/>
      </c>
      <c r="N2817" s="63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3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3">
        <f>IF($A2817="","",IF(COUNTIF(변동분석!$E$7:$E$506,O2817)&gt;0,"Y","N"))</f>
        <v/>
      </c>
      <c r="W2817" s="63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3">
        <f>IF($A2817="","",IFERROR(INDEX(계정매핑!$E$5:$E$504,MATCH($F2817&amp;"",계정매핑!$A$5:$A$504,0))&amp;"","공통비"))</f>
        <v/>
      </c>
      <c r="AF2817" s="63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5100000131</t>
        </is>
      </c>
      <c r="D2818" s="94" t="n">
        <v>46040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235000</v>
      </c>
      <c r="I2818" s="91" t="inlineStr">
        <is>
          <t>1월 국내출장 - M항공</t>
        </is>
      </c>
      <c r="J2818" s="91" t="inlineStr">
        <is>
          <t>V10001</t>
        </is>
      </c>
      <c r="K2818" s="91" t="inlineStr">
        <is>
          <t>M항공</t>
        </is>
      </c>
      <c r="M2818" s="9">
        <f>IF($A2818="","",VALUE($A2818&amp;"")*12+VALUE($B2818&amp;""))</f>
        <v/>
      </c>
      <c r="N2818" s="63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3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3">
        <f>IF($A2818="","",IF(COUNTIF(변동분석!$E$7:$E$506,O2818)&gt;0,"Y","N"))</f>
        <v/>
      </c>
      <c r="W2818" s="63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3">
        <f>IF($A2818="","",IFERROR(INDEX(계정매핑!$E$5:$E$504,MATCH($F2818&amp;"",계정매핑!$A$5:$A$504,0))&amp;"","공통비"))</f>
        <v/>
      </c>
      <c r="AF2818" s="63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5100000132</t>
        </is>
      </c>
      <c r="D2819" s="94" t="n">
        <v>46040</v>
      </c>
      <c r="E2819" s="91" t="inlineStr">
        <is>
          <t>KR</t>
        </is>
      </c>
      <c r="F2819" s="91" t="n">
        <v>62102000</v>
      </c>
      <c r="G2819" s="91" t="n">
        <v>1951</v>
      </c>
      <c r="H2819" s="92" t="n">
        <v>107000</v>
      </c>
      <c r="I2819" s="91" t="inlineStr">
        <is>
          <t>1월 해외출장 - N호텔</t>
        </is>
      </c>
      <c r="J2819" s="91" t="inlineStr">
        <is>
          <t>V10008</t>
        </is>
      </c>
      <c r="K2819" s="91" t="inlineStr">
        <is>
          <t>N호텔</t>
        </is>
      </c>
      <c r="M2819" s="9">
        <f>IF($A2819="","",VALUE($A2819&amp;"")*12+VALUE($B2819&amp;""))</f>
        <v/>
      </c>
      <c r="N2819" s="63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3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3">
        <f>IF($A2819="","",IF(COUNTIF(변동분석!$E$7:$E$506,O2819)&gt;0,"Y","N"))</f>
        <v/>
      </c>
      <c r="W2819" s="63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3">
        <f>IF($A2819="","",IFERROR(INDEX(계정매핑!$E$5:$E$504,MATCH($F2819&amp;"",계정매핑!$A$5:$A$504,0))&amp;"","공통비"))</f>
        <v/>
      </c>
      <c r="AF2819" s="63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5100000133</t>
        </is>
      </c>
      <c r="D2820" s="94" t="n">
        <v>46040</v>
      </c>
      <c r="E2820" s="91" t="inlineStr">
        <is>
          <t>KR</t>
        </is>
      </c>
      <c r="F2820" s="91" t="n">
        <v>62201000</v>
      </c>
      <c r="G2820" s="91" t="n">
        <v>1201</v>
      </c>
      <c r="H2820" s="92" t="n">
        <v>157000</v>
      </c>
      <c r="I2820" s="91" t="inlineStr">
        <is>
          <t>1월 통신요금 - O텔레콤</t>
        </is>
      </c>
      <c r="J2820" s="91" t="inlineStr">
        <is>
          <t>V10002</t>
        </is>
      </c>
      <c r="K2820" s="91" t="inlineStr">
        <is>
          <t>O텔레콤</t>
        </is>
      </c>
      <c r="M2820" s="9">
        <f>IF($A2820="","",VALUE($A2820&amp;"")*12+VALUE($B2820&amp;""))</f>
        <v/>
      </c>
      <c r="N2820" s="63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3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3">
        <f>IF($A2820="","",IF(COUNTIF(변동분석!$E$7:$E$506,O2820)&gt;0,"Y","N"))</f>
        <v/>
      </c>
      <c r="W2820" s="63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3">
        <f>IF($A2820="","",IFERROR(INDEX(계정매핑!$E$5:$E$504,MATCH($F2820&amp;"",계정매핑!$A$5:$A$504,0))&amp;"","공통비"))</f>
        <v/>
      </c>
      <c r="AF2820" s="63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5100000134</t>
        </is>
      </c>
      <c r="D2821" s="94" t="n">
        <v>46040</v>
      </c>
      <c r="E2821" s="91" t="inlineStr">
        <is>
          <t>KR</t>
        </is>
      </c>
      <c r="F2821" s="91" t="n">
        <v>62501000</v>
      </c>
      <c r="G2821" s="91" t="n">
        <v>1801</v>
      </c>
      <c r="H2821" s="92" t="n">
        <v>167000</v>
      </c>
      <c r="I2821" s="91" t="inlineStr">
        <is>
          <t>1월 회의 다과 - (법인카드)</t>
        </is>
      </c>
      <c r="J2821" s="91" t="inlineStr">
        <is>
          <t>V10009</t>
        </is>
      </c>
      <c r="K2821" s="91" t="inlineStr">
        <is>
          <t>(법인카드)</t>
        </is>
      </c>
      <c r="M2821" s="9">
        <f>IF($A2821="","",VALUE($A2821&amp;"")*12+VALUE($B2821&amp;""))</f>
        <v/>
      </c>
      <c r="N2821" s="63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3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3">
        <f>IF($A2821="","",IF(COUNTIF(변동분석!$E$7:$E$506,O2821)&gt;0,"Y","N"))</f>
        <v/>
      </c>
      <c r="W2821" s="63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3">
        <f>IF($A2821="","",IFERROR(INDEX(계정매핑!$E$5:$E$504,MATCH($F2821&amp;"",계정매핑!$A$5:$A$504,0))&amp;"","공통비"))</f>
        <v/>
      </c>
      <c r="AF2821" s="63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5100000135</t>
        </is>
      </c>
      <c r="D2822" s="94" t="n">
        <v>46040</v>
      </c>
      <c r="E2822" s="91" t="inlineStr">
        <is>
          <t>KR</t>
        </is>
      </c>
      <c r="F2822" s="91" t="n">
        <v>62601000</v>
      </c>
      <c r="G2822" s="91" t="n">
        <v>1501</v>
      </c>
      <c r="H2822" s="92" t="n">
        <v>1477000</v>
      </c>
      <c r="I2822" s="91" t="inlineStr">
        <is>
          <t>1월 업무추진 - (법인카드)</t>
        </is>
      </c>
      <c r="J2822" s="91" t="inlineStr">
        <is>
          <t>V10009</t>
        </is>
      </c>
      <c r="K2822" s="91" t="inlineStr">
        <is>
          <t>(법인카드)</t>
        </is>
      </c>
      <c r="M2822" s="9">
        <f>IF($A2822="","",VALUE($A2822&amp;"")*12+VALUE($B2822&amp;""))</f>
        <v/>
      </c>
      <c r="N2822" s="63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3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3">
        <f>IF($A2822="","",IF(COUNTIF(변동분석!$E$7:$E$506,O2822)&gt;0,"Y","N"))</f>
        <v/>
      </c>
      <c r="W2822" s="63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3">
        <f>IF($A2822="","",IFERROR(INDEX(계정매핑!$E$5:$E$504,MATCH($F2822&amp;"",계정매핑!$A$5:$A$504,0))&amp;"","공통비"))</f>
        <v/>
      </c>
      <c r="AF2822" s="63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5100000136</t>
        </is>
      </c>
      <c r="D2823" s="94" t="n">
        <v>46040</v>
      </c>
      <c r="E2823" s="91" t="inlineStr">
        <is>
          <t>KR</t>
        </is>
      </c>
      <c r="F2823" s="91" t="n">
        <v>62901000</v>
      </c>
      <c r="G2823" s="91" t="n">
        <v>1401</v>
      </c>
      <c r="H2823" s="92" t="n">
        <v>6277000</v>
      </c>
      <c r="I2823" s="91" t="inlineStr">
        <is>
          <t>1월 자문 수수료 - K회계법인</t>
        </is>
      </c>
      <c r="J2823" s="91" t="inlineStr">
        <is>
          <t>V10010</t>
        </is>
      </c>
      <c r="K2823" s="91" t="inlineStr">
        <is>
          <t>K회계법인</t>
        </is>
      </c>
      <c r="M2823" s="9">
        <f>IF($A2823="","",VALUE($A2823&amp;"")*12+VALUE($B2823&amp;""))</f>
        <v/>
      </c>
      <c r="N2823" s="63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3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3">
        <f>IF($A2823="","",IF(COUNTIF(변동분석!$E$7:$E$506,O2823)&gt;0,"Y","N"))</f>
        <v/>
      </c>
      <c r="W2823" s="63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3">
        <f>IF($A2823="","",IFERROR(INDEX(계정매핑!$E$5:$E$504,MATCH($F2823&amp;"",계정매핑!$A$5:$A$504,0))&amp;"","공통비"))</f>
        <v/>
      </c>
      <c r="AF2823" s="63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5100000137</t>
        </is>
      </c>
      <c r="D2824" s="94" t="n">
        <v>46040</v>
      </c>
      <c r="E2824" s="91" t="inlineStr">
        <is>
          <t>KR</t>
        </is>
      </c>
      <c r="F2824" s="91" t="n">
        <v>63001000</v>
      </c>
      <c r="G2824" s="91" t="n">
        <v>1701</v>
      </c>
      <c r="H2824" s="92" t="n">
        <v>21264000</v>
      </c>
      <c r="I2824" s="91" t="inlineStr">
        <is>
          <t>1월 SW 유지보수 - Z시스템</t>
        </is>
      </c>
      <c r="J2824" s="91" t="inlineStr">
        <is>
          <t>V10011</t>
        </is>
      </c>
      <c r="K2824" s="91" t="inlineStr">
        <is>
          <t>Z시스템</t>
        </is>
      </c>
      <c r="M2824" s="9">
        <f>IF($A2824="","",VALUE($A2824&amp;"")*12+VALUE($B2824&amp;""))</f>
        <v/>
      </c>
      <c r="N2824" s="63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3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3">
        <f>IF($A2824="","",IF(COUNTIF(변동분석!$E$7:$E$506,O2824)&gt;0,"Y","N"))</f>
        <v/>
      </c>
      <c r="W2824" s="63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3">
        <f>IF($A2824="","",IFERROR(INDEX(계정매핑!$E$5:$E$504,MATCH($F2824&amp;"",계정매핑!$A$5:$A$504,0))&amp;"","공통비"))</f>
        <v/>
      </c>
      <c r="AF2824" s="63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5100000138</t>
        </is>
      </c>
      <c r="D2825" s="94" t="n">
        <v>46040</v>
      </c>
      <c r="E2825" s="91" t="inlineStr">
        <is>
          <t>KR</t>
        </is>
      </c>
      <c r="F2825" s="91" t="n">
        <v>63002000</v>
      </c>
      <c r="G2825" s="91" t="n">
        <v>1951</v>
      </c>
      <c r="H2825" s="92" t="n">
        <v>7997000</v>
      </c>
      <c r="I2825" s="91" t="inlineStr">
        <is>
          <t>1월 클라우드 사용료 - C클라우드</t>
        </is>
      </c>
      <c r="J2825" s="91" t="inlineStr">
        <is>
          <t>V10025</t>
        </is>
      </c>
      <c r="K2825" s="91" t="inlineStr">
        <is>
          <t>C클라우드</t>
        </is>
      </c>
      <c r="M2825" s="9">
        <f>IF($A2825="","",VALUE($A2825&amp;"")*12+VALUE($B2825&amp;""))</f>
        <v/>
      </c>
      <c r="N2825" s="63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3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3">
        <f>IF($A2825="","",IF(COUNTIF(변동분석!$E$7:$E$506,O2825)&gt;0,"Y","N"))</f>
        <v/>
      </c>
      <c r="W2825" s="63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3">
        <f>IF($A2825="","",IFERROR(INDEX(계정매핑!$E$5:$E$504,MATCH($F2825&amp;"",계정매핑!$A$5:$A$504,0))&amp;"","공통비"))</f>
        <v/>
      </c>
      <c r="AF2825" s="63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5100000139</t>
        </is>
      </c>
      <c r="D2826" s="94" t="n">
        <v>46041</v>
      </c>
      <c r="E2826" s="91" t="inlineStr">
        <is>
          <t>KR</t>
        </is>
      </c>
      <c r="F2826" s="91" t="n">
        <v>62201000</v>
      </c>
      <c r="G2826" s="91" t="n">
        <v>1701</v>
      </c>
      <c r="H2826" s="92" t="n">
        <v>3953000</v>
      </c>
      <c r="I2826" s="91" t="inlineStr">
        <is>
          <t>1월 통신요금 - O텔레콤</t>
        </is>
      </c>
      <c r="J2826" s="91" t="inlineStr">
        <is>
          <t>V10002</t>
        </is>
      </c>
      <c r="K2826" s="91" t="inlineStr">
        <is>
          <t>O텔레콤</t>
        </is>
      </c>
      <c r="M2826" s="9">
        <f>IF($A2826="","",VALUE($A2826&amp;"")*12+VALUE($B2826&amp;""))</f>
        <v/>
      </c>
      <c r="N2826" s="63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3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3">
        <f>IF($A2826="","",IF(COUNTIF(변동분석!$E$7:$E$506,O2826)&gt;0,"Y","N"))</f>
        <v/>
      </c>
      <c r="W2826" s="63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3">
        <f>IF($A2826="","",IFERROR(INDEX(계정매핑!$E$5:$E$504,MATCH($F2826&amp;"",계정매핑!$A$5:$A$504,0))&amp;"","공통비"))</f>
        <v/>
      </c>
      <c r="AF2826" s="63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5100000140</t>
        </is>
      </c>
      <c r="D2827" s="94" t="n">
        <v>46041</v>
      </c>
      <c r="E2827" s="91" t="inlineStr">
        <is>
          <t>KR</t>
        </is>
      </c>
      <c r="F2827" s="91" t="n">
        <v>62902000</v>
      </c>
      <c r="G2827" s="91" t="n">
        <v>1801</v>
      </c>
      <c r="H2827" s="92" t="n">
        <v>1763000</v>
      </c>
      <c r="I2827" s="91" t="inlineStr">
        <is>
          <t>1월 콜 위탁 수수료(건별)</t>
        </is>
      </c>
      <c r="J2827" s="91" t="inlineStr">
        <is>
          <t>V10015</t>
        </is>
      </c>
      <c r="K2827" s="91" t="inlineStr">
        <is>
          <t>J콜센터</t>
        </is>
      </c>
      <c r="M2827" s="9">
        <f>IF($A2827="","",VALUE($A2827&amp;"")*12+VALUE($B2827&amp;""))</f>
        <v/>
      </c>
      <c r="N2827" s="63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3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3">
        <f>IF($A2827="","",IF(COUNTIF(변동분석!$E$7:$E$506,O2827)&gt;0,"Y","N"))</f>
        <v/>
      </c>
      <c r="W2827" s="63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3">
        <f>IF($A2827="","",IFERROR(INDEX(계정매핑!$E$5:$E$504,MATCH($F2827&amp;"",계정매핑!$A$5:$A$504,0))&amp;"","공통비"))</f>
        <v/>
      </c>
      <c r="AF2827" s="63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5100000141</t>
        </is>
      </c>
      <c r="D2828" s="94" t="n">
        <v>46041</v>
      </c>
      <c r="E2828" s="91" t="inlineStr">
        <is>
          <t>KR</t>
        </is>
      </c>
      <c r="F2828" s="91" t="n">
        <v>62902000</v>
      </c>
      <c r="G2828" s="91" t="n">
        <v>1801</v>
      </c>
      <c r="H2828" s="92" t="n">
        <v>1825000</v>
      </c>
      <c r="I2828" s="91" t="inlineStr">
        <is>
          <t>1월 콜 위탁 수수료(건별)</t>
        </is>
      </c>
      <c r="J2828" s="91" t="inlineStr">
        <is>
          <t>V10015</t>
        </is>
      </c>
      <c r="K2828" s="91" t="inlineStr">
        <is>
          <t>J콜센터</t>
        </is>
      </c>
      <c r="M2828" s="9">
        <f>IF($A2828="","",VALUE($A2828&amp;"")*12+VALUE($B2828&amp;""))</f>
        <v/>
      </c>
      <c r="N2828" s="63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3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3">
        <f>IF($A2828="","",IF(COUNTIF(변동분석!$E$7:$E$506,O2828)&gt;0,"Y","N"))</f>
        <v/>
      </c>
      <c r="W2828" s="63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3">
        <f>IF($A2828="","",IFERROR(INDEX(계정매핑!$E$5:$E$504,MATCH($F2828&amp;"",계정매핑!$A$5:$A$504,0))&amp;"","공통비"))</f>
        <v/>
      </c>
      <c r="AF2828" s="63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5100000142</t>
        </is>
      </c>
      <c r="D2829" s="94" t="n">
        <v>46042</v>
      </c>
      <c r="E2829" s="91" t="inlineStr">
        <is>
          <t>KR</t>
        </is>
      </c>
      <c r="F2829" s="91" t="n">
        <v>62101000</v>
      </c>
      <c r="G2829" s="91" t="n">
        <v>1201</v>
      </c>
      <c r="H2829" s="92" t="n">
        <v>246000</v>
      </c>
      <c r="I2829" s="91" t="inlineStr">
        <is>
          <t>1월 국내출장 - (법인카드)</t>
        </is>
      </c>
      <c r="J2829" s="91" t="inlineStr">
        <is>
          <t>V10009</t>
        </is>
      </c>
      <c r="K2829" s="91" t="inlineStr">
        <is>
          <t>(법인카드)</t>
        </is>
      </c>
      <c r="M2829" s="9">
        <f>IF($A2829="","",VALUE($A2829&amp;"")*12+VALUE($B2829&amp;""))</f>
        <v/>
      </c>
      <c r="N2829" s="63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3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3">
        <f>IF($A2829="","",IF(COUNTIF(변동분석!$E$7:$E$506,O2829)&gt;0,"Y","N"))</f>
        <v/>
      </c>
      <c r="W2829" s="63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3">
        <f>IF($A2829="","",IFERROR(INDEX(계정매핑!$E$5:$E$504,MATCH($F2829&amp;"",계정매핑!$A$5:$A$504,0))&amp;"","공통비"))</f>
        <v/>
      </c>
      <c r="AF2829" s="63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5100000143</t>
        </is>
      </c>
      <c r="D2830" s="94" t="n">
        <v>46042</v>
      </c>
      <c r="E2830" s="91" t="inlineStr">
        <is>
          <t>KR</t>
        </is>
      </c>
      <c r="F2830" s="91" t="n">
        <v>62101000</v>
      </c>
      <c r="G2830" s="91" t="n">
        <v>1501</v>
      </c>
      <c r="H2830" s="92" t="n">
        <v>424000</v>
      </c>
      <c r="I2830" s="91" t="inlineStr">
        <is>
          <t>1월 국내출장 - (법인카드)</t>
        </is>
      </c>
      <c r="J2830" s="91" t="inlineStr">
        <is>
          <t>V10009</t>
        </is>
      </c>
      <c r="K2830" s="91" t="inlineStr">
        <is>
          <t>(법인카드)</t>
        </is>
      </c>
      <c r="M2830" s="9">
        <f>IF($A2830="","",VALUE($A2830&amp;"")*12+VALUE($B2830&amp;""))</f>
        <v/>
      </c>
      <c r="N2830" s="63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3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3">
        <f>IF($A2830="","",IF(COUNTIF(변동분석!$E$7:$E$506,O2830)&gt;0,"Y","N"))</f>
        <v/>
      </c>
      <c r="W2830" s="63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3">
        <f>IF($A2830="","",IFERROR(INDEX(계정매핑!$E$5:$E$504,MATCH($F2830&amp;"",계정매핑!$A$5:$A$504,0))&amp;"","공통비"))</f>
        <v/>
      </c>
      <c r="AF2830" s="63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5100000144</t>
        </is>
      </c>
      <c r="D2831" s="94" t="n">
        <v>46042</v>
      </c>
      <c r="E2831" s="91" t="inlineStr">
        <is>
          <t>KR</t>
        </is>
      </c>
      <c r="F2831" s="91" t="n">
        <v>62101000</v>
      </c>
      <c r="G2831" s="91" t="n">
        <v>1701</v>
      </c>
      <c r="H2831" s="92" t="n">
        <v>188000</v>
      </c>
      <c r="I2831" s="91" t="inlineStr">
        <is>
          <t>1월 국내출장 - (법인카드)</t>
        </is>
      </c>
      <c r="J2831" s="91" t="inlineStr">
        <is>
          <t>V10009</t>
        </is>
      </c>
      <c r="K2831" s="91" t="inlineStr">
        <is>
          <t>(법인카드)</t>
        </is>
      </c>
      <c r="M2831" s="9">
        <f>IF($A2831="","",VALUE($A2831&amp;"")*12+VALUE($B2831&amp;""))</f>
        <v/>
      </c>
      <c r="N2831" s="63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3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3">
        <f>IF($A2831="","",IF(COUNTIF(변동분석!$E$7:$E$506,O2831)&gt;0,"Y","N"))</f>
        <v/>
      </c>
      <c r="W2831" s="63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3">
        <f>IF($A2831="","",IFERROR(INDEX(계정매핑!$E$5:$E$504,MATCH($F2831&amp;"",계정매핑!$A$5:$A$504,0))&amp;"","공통비"))</f>
        <v/>
      </c>
      <c r="AF2831" s="63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5100000145</t>
        </is>
      </c>
      <c r="D2832" s="94" t="n">
        <v>46042</v>
      </c>
      <c r="E2832" s="91" t="inlineStr">
        <is>
          <t>KR</t>
        </is>
      </c>
      <c r="F2832" s="91" t="n">
        <v>62102000</v>
      </c>
      <c r="G2832" s="91" t="n">
        <v>1201</v>
      </c>
      <c r="H2832" s="92" t="n">
        <v>47000</v>
      </c>
      <c r="I2832" s="91" t="inlineStr">
        <is>
          <t>1월 해외출장 - N호텔</t>
        </is>
      </c>
      <c r="J2832" s="91" t="inlineStr">
        <is>
          <t>V10008</t>
        </is>
      </c>
      <c r="K2832" s="91" t="inlineStr">
        <is>
          <t>N호텔</t>
        </is>
      </c>
      <c r="M2832" s="9">
        <f>IF($A2832="","",VALUE($A2832&amp;"")*12+VALUE($B2832&amp;""))</f>
        <v/>
      </c>
      <c r="N2832" s="63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3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3">
        <f>IF($A2832="","",IF(COUNTIF(변동분석!$E$7:$E$506,O2832)&gt;0,"Y","N"))</f>
        <v/>
      </c>
      <c r="W2832" s="63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3">
        <f>IF($A2832="","",IFERROR(INDEX(계정매핑!$E$5:$E$504,MATCH($F2832&amp;"",계정매핑!$A$5:$A$504,0))&amp;"","공통비"))</f>
        <v/>
      </c>
      <c r="AF2832" s="63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5100000146</t>
        </is>
      </c>
      <c r="D2833" s="94" t="n">
        <v>46042</v>
      </c>
      <c r="E2833" s="91" t="inlineStr">
        <is>
          <t>KR</t>
        </is>
      </c>
      <c r="F2833" s="91" t="n">
        <v>62102000</v>
      </c>
      <c r="G2833" s="91" t="n">
        <v>1401</v>
      </c>
      <c r="H2833" s="92" t="n">
        <v>61000</v>
      </c>
      <c r="I2833" s="91" t="inlineStr">
        <is>
          <t>1월 해외출장 - M항공</t>
        </is>
      </c>
      <c r="J2833" s="91" t="inlineStr">
        <is>
          <t>V10001</t>
        </is>
      </c>
      <c r="K2833" s="91" t="inlineStr">
        <is>
          <t>M항공</t>
        </is>
      </c>
      <c r="M2833" s="9">
        <f>IF($A2833="","",VALUE($A2833&amp;"")*12+VALUE($B2833&amp;""))</f>
        <v/>
      </c>
      <c r="N2833" s="63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3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3">
        <f>IF($A2833="","",IF(COUNTIF(변동분석!$E$7:$E$506,O2833)&gt;0,"Y","N"))</f>
        <v/>
      </c>
      <c r="W2833" s="63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3">
        <f>IF($A2833="","",IFERROR(INDEX(계정매핑!$E$5:$E$504,MATCH($F2833&amp;"",계정매핑!$A$5:$A$504,0))&amp;"","공통비"))</f>
        <v/>
      </c>
      <c r="AF2833" s="63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5100000147</t>
        </is>
      </c>
      <c r="D2834" s="94" t="n">
        <v>46042</v>
      </c>
      <c r="E2834" s="91" t="inlineStr">
        <is>
          <t>KR</t>
        </is>
      </c>
      <c r="F2834" s="91" t="n">
        <v>62201000</v>
      </c>
      <c r="G2834" s="91" t="n">
        <v>1301</v>
      </c>
      <c r="H2834" s="92" t="n">
        <v>138000</v>
      </c>
      <c r="I2834" s="91" t="inlineStr">
        <is>
          <t>1월 통신요금 - O텔레콤</t>
        </is>
      </c>
      <c r="J2834" s="91" t="inlineStr">
        <is>
          <t>V10002</t>
        </is>
      </c>
      <c r="K2834" s="91" t="inlineStr">
        <is>
          <t>O텔레콤</t>
        </is>
      </c>
      <c r="M2834" s="9">
        <f>IF($A2834="","",VALUE($A2834&amp;"")*12+VALUE($B2834&amp;""))</f>
        <v/>
      </c>
      <c r="N2834" s="63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3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3">
        <f>IF($A2834="","",IF(COUNTIF(변동분석!$E$7:$E$506,O2834)&gt;0,"Y","N"))</f>
        <v/>
      </c>
      <c r="W2834" s="63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3">
        <f>IF($A2834="","",IFERROR(INDEX(계정매핑!$E$5:$E$504,MATCH($F2834&amp;"",계정매핑!$A$5:$A$504,0))&amp;"","공통비"))</f>
        <v/>
      </c>
      <c r="AF2834" s="63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5100000148</t>
        </is>
      </c>
      <c r="D2835" s="94" t="n">
        <v>46042</v>
      </c>
      <c r="E2835" s="91" t="inlineStr">
        <is>
          <t>KR</t>
        </is>
      </c>
      <c r="F2835" s="91" t="n">
        <v>62301000</v>
      </c>
      <c r="G2835" s="91" t="n">
        <v>1501</v>
      </c>
      <c r="H2835" s="92" t="n">
        <v>247000</v>
      </c>
      <c r="I2835" s="91" t="inlineStr">
        <is>
          <t>1월 소모품 구입 - Q오피스</t>
        </is>
      </c>
      <c r="J2835" s="91" t="inlineStr">
        <is>
          <t>V10003</t>
        </is>
      </c>
      <c r="K2835" s="91" t="inlineStr">
        <is>
          <t>Q오피스</t>
        </is>
      </c>
      <c r="M2835" s="9">
        <f>IF($A2835="","",VALUE($A2835&amp;"")*12+VALUE($B2835&amp;""))</f>
        <v/>
      </c>
      <c r="N2835" s="63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3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3">
        <f>IF($A2835="","",IF(COUNTIF(변동분석!$E$7:$E$506,O2835)&gt;0,"Y","N"))</f>
        <v/>
      </c>
      <c r="W2835" s="63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3">
        <f>IF($A2835="","",IFERROR(INDEX(계정매핑!$E$5:$E$504,MATCH($F2835&amp;"",계정매핑!$A$5:$A$504,0))&amp;"","공통비"))</f>
        <v/>
      </c>
      <c r="AF2835" s="63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5100000149</t>
        </is>
      </c>
      <c r="D2836" s="94" t="n">
        <v>46042</v>
      </c>
      <c r="E2836" s="91" t="inlineStr">
        <is>
          <t>KR</t>
        </is>
      </c>
      <c r="F2836" s="91" t="n">
        <v>62301000</v>
      </c>
      <c r="G2836" s="91" t="n">
        <v>1602</v>
      </c>
      <c r="H2836" s="92" t="n">
        <v>245000</v>
      </c>
      <c r="I2836" s="91" t="inlineStr">
        <is>
          <t>1월 소모품 구입 - Q오피스</t>
        </is>
      </c>
      <c r="J2836" s="91" t="inlineStr">
        <is>
          <t>V10003</t>
        </is>
      </c>
      <c r="K2836" s="91" t="inlineStr">
        <is>
          <t>Q오피스</t>
        </is>
      </c>
      <c r="M2836" s="9">
        <f>IF($A2836="","",VALUE($A2836&amp;"")*12+VALUE($B2836&amp;""))</f>
        <v/>
      </c>
      <c r="N2836" s="63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3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3">
        <f>IF($A2836="","",IF(COUNTIF(변동분석!$E$7:$E$506,O2836)&gt;0,"Y","N"))</f>
        <v/>
      </c>
      <c r="W2836" s="63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3">
        <f>IF($A2836="","",IFERROR(INDEX(계정매핑!$E$5:$E$504,MATCH($F2836&amp;"",계정매핑!$A$5:$A$504,0))&amp;"","공통비"))</f>
        <v/>
      </c>
      <c r="AF2836" s="63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5100000150</t>
        </is>
      </c>
      <c r="D2837" s="94" t="n">
        <v>46042</v>
      </c>
      <c r="E2837" s="91" t="inlineStr">
        <is>
          <t>KR</t>
        </is>
      </c>
      <c r="F2837" s="91" t="n">
        <v>62401000</v>
      </c>
      <c r="G2837" s="91" t="n">
        <v>1502</v>
      </c>
      <c r="H2837" s="92" t="n">
        <v>2347000</v>
      </c>
      <c r="I2837" s="91" t="inlineStr">
        <is>
          <t>1월 인쇄물 제작 - G인쇄</t>
        </is>
      </c>
      <c r="J2837" s="91" t="inlineStr">
        <is>
          <t>V10004</t>
        </is>
      </c>
      <c r="K2837" s="91" t="inlineStr">
        <is>
          <t>G인쇄</t>
        </is>
      </c>
      <c r="M2837" s="9">
        <f>IF($A2837="","",VALUE($A2837&amp;"")*12+VALUE($B2837&amp;""))</f>
        <v/>
      </c>
      <c r="N2837" s="63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3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3">
        <f>IF($A2837="","",IF(COUNTIF(변동분석!$E$7:$E$506,O2837)&gt;0,"Y","N"))</f>
        <v/>
      </c>
      <c r="W2837" s="63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3">
        <f>IF($A2837="","",IFERROR(INDEX(계정매핑!$E$5:$E$504,MATCH($F2837&amp;"",계정매핑!$A$5:$A$504,0))&amp;"","공통비"))</f>
        <v/>
      </c>
      <c r="AF2837" s="63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5100000151</t>
        </is>
      </c>
      <c r="D2838" s="94" t="n">
        <v>46042</v>
      </c>
      <c r="E2838" s="91" t="inlineStr">
        <is>
          <t>KR</t>
        </is>
      </c>
      <c r="F2838" s="91" t="n">
        <v>62501000</v>
      </c>
      <c r="G2838" s="91" t="n">
        <v>1201</v>
      </c>
      <c r="H2838" s="92" t="n">
        <v>145000</v>
      </c>
      <c r="I2838" s="91" t="inlineStr">
        <is>
          <t>1월 회의 다과 - (법인카드)</t>
        </is>
      </c>
      <c r="J2838" s="91" t="inlineStr">
        <is>
          <t>V10009</t>
        </is>
      </c>
      <c r="K2838" s="91" t="inlineStr">
        <is>
          <t>(법인카드)</t>
        </is>
      </c>
      <c r="M2838" s="9">
        <f>IF($A2838="","",VALUE($A2838&amp;"")*12+VALUE($B2838&amp;""))</f>
        <v/>
      </c>
      <c r="N2838" s="63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3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3">
        <f>IF($A2838="","",IF(COUNTIF(변동분석!$E$7:$E$506,O2838)&gt;0,"Y","N"))</f>
        <v/>
      </c>
      <c r="W2838" s="63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3">
        <f>IF($A2838="","",IFERROR(INDEX(계정매핑!$E$5:$E$504,MATCH($F2838&amp;"",계정매핑!$A$5:$A$504,0))&amp;"","공통비"))</f>
        <v/>
      </c>
      <c r="AF2838" s="63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5100000152</t>
        </is>
      </c>
      <c r="D2839" s="94" t="n">
        <v>46042</v>
      </c>
      <c r="E2839" s="91" t="inlineStr">
        <is>
          <t>KR</t>
        </is>
      </c>
      <c r="F2839" s="91" t="n">
        <v>62901000</v>
      </c>
      <c r="G2839" s="91" t="n">
        <v>1401</v>
      </c>
      <c r="H2839" s="92" t="n">
        <v>6392000</v>
      </c>
      <c r="I2839" s="91" t="inlineStr">
        <is>
          <t>1월 자문 수수료 - W컨설팅</t>
        </is>
      </c>
      <c r="J2839" s="91" t="inlineStr">
        <is>
          <t>V10006</t>
        </is>
      </c>
      <c r="K2839" s="91" t="inlineStr">
        <is>
          <t>W컨설팅</t>
        </is>
      </c>
      <c r="M2839" s="9">
        <f>IF($A2839="","",VALUE($A2839&amp;"")*12+VALUE($B2839&amp;""))</f>
        <v/>
      </c>
      <c r="N2839" s="63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3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3">
        <f>IF($A2839="","",IF(COUNTIF(변동분석!$E$7:$E$506,O2839)&gt;0,"Y","N"))</f>
        <v/>
      </c>
      <c r="W2839" s="63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3">
        <f>IF($A2839="","",IFERROR(INDEX(계정매핑!$E$5:$E$504,MATCH($F2839&amp;"",계정매핑!$A$5:$A$504,0))&amp;"","공통비"))</f>
        <v/>
      </c>
      <c r="AF2839" s="63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5100000153</t>
        </is>
      </c>
      <c r="D2840" s="94" t="n">
        <v>46043</v>
      </c>
      <c r="E2840" s="91" t="inlineStr">
        <is>
          <t>KR</t>
        </is>
      </c>
      <c r="F2840" s="91" t="n">
        <v>62102000</v>
      </c>
      <c r="G2840" s="91" t="n">
        <v>1301</v>
      </c>
      <c r="H2840" s="92" t="n">
        <v>73000</v>
      </c>
      <c r="I2840" s="91" t="inlineStr">
        <is>
          <t>1월 해외출장 - M항공</t>
        </is>
      </c>
      <c r="J2840" s="91" t="inlineStr">
        <is>
          <t>V10001</t>
        </is>
      </c>
      <c r="K2840" s="91" t="inlineStr">
        <is>
          <t>M항공</t>
        </is>
      </c>
      <c r="M2840" s="9">
        <f>IF($A2840="","",VALUE($A2840&amp;"")*12+VALUE($B2840&amp;""))</f>
        <v/>
      </c>
      <c r="N2840" s="63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3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3">
        <f>IF($A2840="","",IF(COUNTIF(변동분석!$E$7:$E$506,O2840)&gt;0,"Y","N"))</f>
        <v/>
      </c>
      <c r="W2840" s="63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3">
        <f>IF($A2840="","",IFERROR(INDEX(계정매핑!$E$5:$E$504,MATCH($F2840&amp;"",계정매핑!$A$5:$A$504,0))&amp;"","공통비"))</f>
        <v/>
      </c>
      <c r="AF2840" s="63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5100000154</t>
        </is>
      </c>
      <c r="D2841" s="94" t="n">
        <v>46043</v>
      </c>
      <c r="E2841" s="91" t="inlineStr">
        <is>
          <t>KR</t>
        </is>
      </c>
      <c r="F2841" s="91" t="n">
        <v>62102000</v>
      </c>
      <c r="G2841" s="91" t="n">
        <v>1701</v>
      </c>
      <c r="H2841" s="92" t="n">
        <v>78000</v>
      </c>
      <c r="I2841" s="91" t="inlineStr">
        <is>
          <t>1월 해외출장 - M항공</t>
        </is>
      </c>
      <c r="J2841" s="91" t="inlineStr">
        <is>
          <t>V10001</t>
        </is>
      </c>
      <c r="K2841" s="91" t="inlineStr">
        <is>
          <t>M항공</t>
        </is>
      </c>
      <c r="M2841" s="9">
        <f>IF($A2841="","",VALUE($A2841&amp;"")*12+VALUE($B2841&amp;""))</f>
        <v/>
      </c>
      <c r="N2841" s="63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3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3">
        <f>IF($A2841="","",IF(COUNTIF(변동분석!$E$7:$E$506,O2841)&gt;0,"Y","N"))</f>
        <v/>
      </c>
      <c r="W2841" s="63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3">
        <f>IF($A2841="","",IFERROR(INDEX(계정매핑!$E$5:$E$504,MATCH($F2841&amp;"",계정매핑!$A$5:$A$504,0))&amp;"","공통비"))</f>
        <v/>
      </c>
      <c r="AF2841" s="63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5100000155</t>
        </is>
      </c>
      <c r="D2842" s="94" t="n">
        <v>46043</v>
      </c>
      <c r="E2842" s="91" t="inlineStr">
        <is>
          <t>KR</t>
        </is>
      </c>
      <c r="F2842" s="91" t="n">
        <v>62102000</v>
      </c>
      <c r="G2842" s="91" t="n">
        <v>1801</v>
      </c>
      <c r="H2842" s="92" t="n">
        <v>64000</v>
      </c>
      <c r="I2842" s="91" t="inlineStr">
        <is>
          <t>1월 해외출장 - N호텔</t>
        </is>
      </c>
      <c r="J2842" s="91" t="inlineStr">
        <is>
          <t>V10008</t>
        </is>
      </c>
      <c r="K2842" s="91" t="inlineStr">
        <is>
          <t>N호텔</t>
        </is>
      </c>
      <c r="M2842" s="9">
        <f>IF($A2842="","",VALUE($A2842&amp;"")*12+VALUE($B2842&amp;""))</f>
        <v/>
      </c>
      <c r="N2842" s="63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3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3">
        <f>IF($A2842="","",IF(COUNTIF(변동분석!$E$7:$E$506,O2842)&gt;0,"Y","N"))</f>
        <v/>
      </c>
      <c r="W2842" s="63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3">
        <f>IF($A2842="","",IFERROR(INDEX(계정매핑!$E$5:$E$504,MATCH($F2842&amp;"",계정매핑!$A$5:$A$504,0))&amp;"","공통비"))</f>
        <v/>
      </c>
      <c r="AF2842" s="63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5100000156</t>
        </is>
      </c>
      <c r="D2843" s="94" t="n">
        <v>46043</v>
      </c>
      <c r="E2843" s="91" t="inlineStr">
        <is>
          <t>KR</t>
        </is>
      </c>
      <c r="F2843" s="91" t="n">
        <v>62201000</v>
      </c>
      <c r="G2843" s="91" t="n">
        <v>1951</v>
      </c>
      <c r="H2843" s="92" t="n">
        <v>276000</v>
      </c>
      <c r="I2843" s="91" t="inlineStr">
        <is>
          <t>1월 통신요금 - P통신</t>
        </is>
      </c>
      <c r="J2843" s="91" t="inlineStr">
        <is>
          <t>V10013</t>
        </is>
      </c>
      <c r="K2843" s="91" t="inlineStr">
        <is>
          <t>P통신</t>
        </is>
      </c>
      <c r="M2843" s="9">
        <f>IF($A2843="","",VALUE($A2843&amp;"")*12+VALUE($B2843&amp;""))</f>
        <v/>
      </c>
      <c r="N2843" s="63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3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3">
        <f>IF($A2843="","",IF(COUNTIF(변동분석!$E$7:$E$506,O2843)&gt;0,"Y","N"))</f>
        <v/>
      </c>
      <c r="W2843" s="63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3">
        <f>IF($A2843="","",IFERROR(INDEX(계정매핑!$E$5:$E$504,MATCH($F2843&amp;"",계정매핑!$A$5:$A$504,0))&amp;"","공통비"))</f>
        <v/>
      </c>
      <c r="AF2843" s="63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5100000157</t>
        </is>
      </c>
      <c r="D2844" s="94" t="n">
        <v>46043</v>
      </c>
      <c r="E2844" s="91" t="inlineStr">
        <is>
          <t>KR</t>
        </is>
      </c>
      <c r="F2844" s="91" t="n">
        <v>62401000</v>
      </c>
      <c r="G2844" s="91" t="n">
        <v>1401</v>
      </c>
      <c r="H2844" s="92" t="n">
        <v>413000</v>
      </c>
      <c r="I2844" s="91" t="inlineStr">
        <is>
          <t>1월 인쇄물 제작 - G인쇄</t>
        </is>
      </c>
      <c r="J2844" s="91" t="inlineStr">
        <is>
          <t>V10004</t>
        </is>
      </c>
      <c r="K2844" s="91" t="inlineStr">
        <is>
          <t>G인쇄</t>
        </is>
      </c>
      <c r="M2844" s="9">
        <f>IF($A2844="","",VALUE($A2844&amp;"")*12+VALUE($B2844&amp;""))</f>
        <v/>
      </c>
      <c r="N2844" s="63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3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3">
        <f>IF($A2844="","",IF(COUNTIF(변동분석!$E$7:$E$506,O2844)&gt;0,"Y","N"))</f>
        <v/>
      </c>
      <c r="W2844" s="63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3">
        <f>IF($A2844="","",IFERROR(INDEX(계정매핑!$E$5:$E$504,MATCH($F2844&amp;"",계정매핑!$A$5:$A$504,0))&amp;"","공통비"))</f>
        <v/>
      </c>
      <c r="AF2844" s="63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5100000158</t>
        </is>
      </c>
      <c r="D2845" s="94" t="n">
        <v>46043</v>
      </c>
      <c r="E2845" s="91" t="inlineStr">
        <is>
          <t>KR</t>
        </is>
      </c>
      <c r="F2845" s="91" t="n">
        <v>62701000</v>
      </c>
      <c r="G2845" s="91" t="n">
        <v>1501</v>
      </c>
      <c r="H2845" s="92" t="n">
        <v>105511000</v>
      </c>
      <c r="I2845" s="91" t="inlineStr">
        <is>
          <t>1월 광고 집행 - E미디어</t>
        </is>
      </c>
      <c r="J2845" s="91" t="inlineStr">
        <is>
          <t>V10031</t>
        </is>
      </c>
      <c r="K2845" s="91" t="inlineStr">
        <is>
          <t>E미디어</t>
        </is>
      </c>
      <c r="M2845" s="9">
        <f>IF($A2845="","",VALUE($A2845&amp;"")*12+VALUE($B2845&amp;""))</f>
        <v/>
      </c>
      <c r="N2845" s="63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3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3">
        <f>IF($A2845="","",IF(COUNTIF(변동분석!$E$7:$E$506,O2845)&gt;0,"Y","N"))</f>
        <v/>
      </c>
      <c r="W2845" s="63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3">
        <f>IF($A2845="","",IFERROR(INDEX(계정매핑!$E$5:$E$504,MATCH($F2845&amp;"",계정매핑!$A$5:$A$504,0))&amp;"","공통비"))</f>
        <v/>
      </c>
      <c r="AF2845" s="63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5100000159</t>
        </is>
      </c>
      <c r="D2846" s="94" t="n">
        <v>46043</v>
      </c>
      <c r="E2846" s="91" t="inlineStr">
        <is>
          <t>KR</t>
        </is>
      </c>
      <c r="F2846" s="91" t="n">
        <v>62801000</v>
      </c>
      <c r="G2846" s="91" t="n">
        <v>1301</v>
      </c>
      <c r="H2846" s="92" t="n">
        <v>6002000</v>
      </c>
      <c r="I2846" s="91" t="inlineStr">
        <is>
          <t>1월 사내교육 - U에듀</t>
        </is>
      </c>
      <c r="J2846" s="91" t="inlineStr">
        <is>
          <t>V10030</t>
        </is>
      </c>
      <c r="K2846" s="91" t="inlineStr">
        <is>
          <t>U에듀</t>
        </is>
      </c>
      <c r="M2846" s="9">
        <f>IF($A2846="","",VALUE($A2846&amp;"")*12+VALUE($B2846&amp;""))</f>
        <v/>
      </c>
      <c r="N2846" s="63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3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3">
        <f>IF($A2846="","",IF(COUNTIF(변동분석!$E$7:$E$506,O2846)&gt;0,"Y","N"))</f>
        <v/>
      </c>
      <c r="W2846" s="63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3">
        <f>IF($A2846="","",IFERROR(INDEX(계정매핑!$E$5:$E$504,MATCH($F2846&amp;"",계정매핑!$A$5:$A$504,0))&amp;"","공통비"))</f>
        <v/>
      </c>
      <c r="AF2846" s="63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5100000160</t>
        </is>
      </c>
      <c r="D2847" s="94" t="n">
        <v>46043</v>
      </c>
      <c r="E2847" s="91" t="inlineStr">
        <is>
          <t>KR</t>
        </is>
      </c>
      <c r="F2847" s="91" t="n">
        <v>62902000</v>
      </c>
      <c r="G2847" s="91" t="n">
        <v>1801</v>
      </c>
      <c r="H2847" s="92" t="n">
        <v>1785000</v>
      </c>
      <c r="I2847" s="91" t="inlineStr">
        <is>
          <t>1월 콜 위탁 수수료(건별)</t>
        </is>
      </c>
      <c r="J2847" s="91" t="inlineStr">
        <is>
          <t>V10015</t>
        </is>
      </c>
      <c r="K2847" s="91" t="inlineStr">
        <is>
          <t>J콜센터</t>
        </is>
      </c>
      <c r="M2847" s="9">
        <f>IF($A2847="","",VALUE($A2847&amp;"")*12+VALUE($B2847&amp;""))</f>
        <v/>
      </c>
      <c r="N2847" s="63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3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3">
        <f>IF($A2847="","",IF(COUNTIF(변동분석!$E$7:$E$506,O2847)&gt;0,"Y","N"))</f>
        <v/>
      </c>
      <c r="W2847" s="63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3">
        <f>IF($A2847="","",IFERROR(INDEX(계정매핑!$E$5:$E$504,MATCH($F2847&amp;"",계정매핑!$A$5:$A$504,0))&amp;"","공통비"))</f>
        <v/>
      </c>
      <c r="AF2847" s="63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5100000161</t>
        </is>
      </c>
      <c r="D2848" s="94" t="n">
        <v>46044</v>
      </c>
      <c r="E2848" s="91" t="inlineStr">
        <is>
          <t>KR</t>
        </is>
      </c>
      <c r="F2848" s="91" t="n">
        <v>62101000</v>
      </c>
      <c r="G2848" s="91" t="n">
        <v>1201</v>
      </c>
      <c r="H2848" s="92" t="n">
        <v>233000</v>
      </c>
      <c r="I2848" s="91" t="inlineStr">
        <is>
          <t>1월 국내출장 - (법인카드)</t>
        </is>
      </c>
      <c r="J2848" s="91" t="inlineStr">
        <is>
          <t>V10009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3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3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3">
        <f>IF($A2848="","",IF(COUNTIF(변동분석!$E$7:$E$506,O2848)&gt;0,"Y","N"))</f>
        <v/>
      </c>
      <c r="W2848" s="63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3">
        <f>IF($A2848="","",IFERROR(INDEX(계정매핑!$E$5:$E$504,MATCH($F2848&amp;"",계정매핑!$A$5:$A$504,0))&amp;"","공통비"))</f>
        <v/>
      </c>
      <c r="AF2848" s="63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5100000162</t>
        </is>
      </c>
      <c r="D2849" s="94" t="n">
        <v>46044</v>
      </c>
      <c r="E2849" s="91" t="inlineStr">
        <is>
          <t>KR</t>
        </is>
      </c>
      <c r="F2849" s="91" t="n">
        <v>62101000</v>
      </c>
      <c r="G2849" s="91" t="n">
        <v>1301</v>
      </c>
      <c r="H2849" s="92" t="n">
        <v>435000</v>
      </c>
      <c r="I2849" s="91" t="inlineStr">
        <is>
          <t>1월 국내출장 - M항공</t>
        </is>
      </c>
      <c r="J2849" s="91" t="inlineStr">
        <is>
          <t>V10001</t>
        </is>
      </c>
      <c r="K2849" s="91" t="inlineStr">
        <is>
          <t>M항공</t>
        </is>
      </c>
      <c r="M2849" s="9">
        <f>IF($A2849="","",VALUE($A2849&amp;"")*12+VALUE($B2849&amp;""))</f>
        <v/>
      </c>
      <c r="N2849" s="63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3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3">
        <f>IF($A2849="","",IF(COUNTIF(변동분석!$E$7:$E$506,O2849)&gt;0,"Y","N"))</f>
        <v/>
      </c>
      <c r="W2849" s="63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3">
        <f>IF($A2849="","",IFERROR(INDEX(계정매핑!$E$5:$E$504,MATCH($F2849&amp;"",계정매핑!$A$5:$A$504,0))&amp;"","공통비"))</f>
        <v/>
      </c>
      <c r="AF2849" s="63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5100000163</t>
        </is>
      </c>
      <c r="D2850" s="94" t="n">
        <v>46044</v>
      </c>
      <c r="E2850" s="91" t="inlineStr">
        <is>
          <t>KR</t>
        </is>
      </c>
      <c r="F2850" s="91" t="n">
        <v>62101000</v>
      </c>
      <c r="G2850" s="91" t="n">
        <v>1601</v>
      </c>
      <c r="H2850" s="92" t="n">
        <v>1805000</v>
      </c>
      <c r="I2850" s="91" t="inlineStr">
        <is>
          <t>1월 국내출장 - L여행사</t>
        </is>
      </c>
      <c r="J2850" s="91" t="inlineStr">
        <is>
          <t>V10017</t>
        </is>
      </c>
      <c r="K2850" s="91" t="inlineStr">
        <is>
          <t>L여행사</t>
        </is>
      </c>
      <c r="M2850" s="9">
        <f>IF($A2850="","",VALUE($A2850&amp;"")*12+VALUE($B2850&amp;""))</f>
        <v/>
      </c>
      <c r="N2850" s="63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3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3">
        <f>IF($A2850="","",IF(COUNTIF(변동분석!$E$7:$E$506,O2850)&gt;0,"Y","N"))</f>
        <v/>
      </c>
      <c r="W2850" s="63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3">
        <f>IF($A2850="","",IFERROR(INDEX(계정매핑!$E$5:$E$504,MATCH($F2850&amp;"",계정매핑!$A$5:$A$504,0))&amp;"","공통비"))</f>
        <v/>
      </c>
      <c r="AF2850" s="63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5100000164</t>
        </is>
      </c>
      <c r="D2851" s="94" t="n">
        <v>46044</v>
      </c>
      <c r="E2851" s="91" t="inlineStr">
        <is>
          <t>KR</t>
        </is>
      </c>
      <c r="F2851" s="91" t="n">
        <v>62201000</v>
      </c>
      <c r="G2851" s="91" t="n">
        <v>1502</v>
      </c>
      <c r="H2851" s="92" t="n">
        <v>347000</v>
      </c>
      <c r="I2851" s="91" t="inlineStr">
        <is>
          <t>1월 통신요금 - P통신</t>
        </is>
      </c>
      <c r="J2851" s="91" t="inlineStr">
        <is>
          <t>V10013</t>
        </is>
      </c>
      <c r="K2851" s="91" t="inlineStr">
        <is>
          <t>P통신</t>
        </is>
      </c>
      <c r="M2851" s="9">
        <f>IF($A2851="","",VALUE($A2851&amp;"")*12+VALUE($B2851&amp;""))</f>
        <v/>
      </c>
      <c r="N2851" s="63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3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3">
        <f>IF($A2851="","",IF(COUNTIF(변동분석!$E$7:$E$506,O2851)&gt;0,"Y","N"))</f>
        <v/>
      </c>
      <c r="W2851" s="63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3">
        <f>IF($A2851="","",IFERROR(INDEX(계정매핑!$E$5:$E$504,MATCH($F2851&amp;"",계정매핑!$A$5:$A$504,0))&amp;"","공통비"))</f>
        <v/>
      </c>
      <c r="AF2851" s="63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5100000165</t>
        </is>
      </c>
      <c r="D2852" s="94" t="n">
        <v>46044</v>
      </c>
      <c r="E2852" s="91" t="inlineStr">
        <is>
          <t>KR</t>
        </is>
      </c>
      <c r="F2852" s="91" t="n">
        <v>62301000</v>
      </c>
      <c r="G2852" s="91" t="n">
        <v>1701</v>
      </c>
      <c r="H2852" s="92" t="n">
        <v>239000</v>
      </c>
      <c r="I2852" s="91" t="inlineStr">
        <is>
          <t>1월 소모품 구입 - Q오피스</t>
        </is>
      </c>
      <c r="J2852" s="91" t="inlineStr">
        <is>
          <t>V10003</t>
        </is>
      </c>
      <c r="K2852" s="91" t="inlineStr">
        <is>
          <t>Q오피스</t>
        </is>
      </c>
      <c r="M2852" s="9">
        <f>IF($A2852="","",VALUE($A2852&amp;"")*12+VALUE($B2852&amp;""))</f>
        <v/>
      </c>
      <c r="N2852" s="63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3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3">
        <f>IF($A2852="","",IF(COUNTIF(변동분석!$E$7:$E$506,O2852)&gt;0,"Y","N"))</f>
        <v/>
      </c>
      <c r="W2852" s="63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3">
        <f>IF($A2852="","",IFERROR(INDEX(계정매핑!$E$5:$E$504,MATCH($F2852&amp;"",계정매핑!$A$5:$A$504,0))&amp;"","공통비"))</f>
        <v/>
      </c>
      <c r="AF2852" s="63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5100000166</t>
        </is>
      </c>
      <c r="D2853" s="94" t="n">
        <v>46044</v>
      </c>
      <c r="E2853" s="91" t="inlineStr">
        <is>
          <t>KR</t>
        </is>
      </c>
      <c r="F2853" s="91" t="n">
        <v>62301000</v>
      </c>
      <c r="G2853" s="91" t="n">
        <v>1701</v>
      </c>
      <c r="H2853" s="92" t="n">
        <v>198000</v>
      </c>
      <c r="I2853" s="91" t="inlineStr">
        <is>
          <t>1월 소모품 구입 - R문구</t>
        </is>
      </c>
      <c r="J2853" s="91" t="inlineStr">
        <is>
          <t>V10021</t>
        </is>
      </c>
      <c r="K2853" s="91" t="inlineStr">
        <is>
          <t>R문구</t>
        </is>
      </c>
      <c r="M2853" s="9">
        <f>IF($A2853="","",VALUE($A2853&amp;"")*12+VALUE($B2853&amp;""))</f>
        <v/>
      </c>
      <c r="N2853" s="63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3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3">
        <f>IF($A2853="","",IF(COUNTIF(변동분석!$E$7:$E$506,O2853)&gt;0,"Y","N"))</f>
        <v/>
      </c>
      <c r="W2853" s="63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3">
        <f>IF($A2853="","",IFERROR(INDEX(계정매핑!$E$5:$E$504,MATCH($F2853&amp;"",계정매핑!$A$5:$A$504,0))&amp;"","공통비"))</f>
        <v/>
      </c>
      <c r="AF2853" s="63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5100000167</t>
        </is>
      </c>
      <c r="D2854" s="94" t="n">
        <v>46044</v>
      </c>
      <c r="E2854" s="91" t="inlineStr">
        <is>
          <t>KR</t>
        </is>
      </c>
      <c r="F2854" s="91" t="n">
        <v>62401000</v>
      </c>
      <c r="G2854" s="91" t="n">
        <v>1801</v>
      </c>
      <c r="H2854" s="92" t="n">
        <v>1892000</v>
      </c>
      <c r="I2854" s="91" t="inlineStr">
        <is>
          <t>1월 인쇄물 제작 - G인쇄</t>
        </is>
      </c>
      <c r="J2854" s="91" t="inlineStr">
        <is>
          <t>V10004</t>
        </is>
      </c>
      <c r="K2854" s="91" t="inlineStr">
        <is>
          <t>G인쇄</t>
        </is>
      </c>
      <c r="M2854" s="9">
        <f>IF($A2854="","",VALUE($A2854&amp;"")*12+VALUE($B2854&amp;""))</f>
        <v/>
      </c>
      <c r="N2854" s="63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3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3">
        <f>IF($A2854="","",IF(COUNTIF(변동분석!$E$7:$E$506,O2854)&gt;0,"Y","N"))</f>
        <v/>
      </c>
      <c r="W2854" s="63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3">
        <f>IF($A2854="","",IFERROR(INDEX(계정매핑!$E$5:$E$504,MATCH($F2854&amp;"",계정매핑!$A$5:$A$504,0))&amp;"","공통비"))</f>
        <v/>
      </c>
      <c r="AF2854" s="63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5100000168</t>
        </is>
      </c>
      <c r="D2855" s="94" t="n">
        <v>46044</v>
      </c>
      <c r="E2855" s="91" t="inlineStr">
        <is>
          <t>KR</t>
        </is>
      </c>
      <c r="F2855" s="91" t="n">
        <v>62801000</v>
      </c>
      <c r="G2855" s="91" t="n">
        <v>1301</v>
      </c>
      <c r="H2855" s="92" t="n">
        <v>7370000</v>
      </c>
      <c r="I2855" s="91" t="inlineStr">
        <is>
          <t>1월 사내교육 - (사내강사료)</t>
        </is>
      </c>
      <c r="J2855" s="91" t="inlineStr">
        <is>
          <t>V10023</t>
        </is>
      </c>
      <c r="K2855" s="91" t="inlineStr">
        <is>
          <t>(사내강사료)</t>
        </is>
      </c>
      <c r="M2855" s="9">
        <f>IF($A2855="","",VALUE($A2855&amp;"")*12+VALUE($B2855&amp;""))</f>
        <v/>
      </c>
      <c r="N2855" s="63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3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3">
        <f>IF($A2855="","",IF(COUNTIF(변동분석!$E$7:$E$506,O2855)&gt;0,"Y","N"))</f>
        <v/>
      </c>
      <c r="W2855" s="63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3">
        <f>IF($A2855="","",IFERROR(INDEX(계정매핑!$E$5:$E$504,MATCH($F2855&amp;"",계정매핑!$A$5:$A$504,0))&amp;"","공통비"))</f>
        <v/>
      </c>
      <c r="AF2855" s="63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5100000169</t>
        </is>
      </c>
      <c r="D2856" s="94" t="n">
        <v>46044</v>
      </c>
      <c r="E2856" s="91" t="inlineStr">
        <is>
          <t>KR</t>
        </is>
      </c>
      <c r="F2856" s="91" t="n">
        <v>62802000</v>
      </c>
      <c r="G2856" s="91" t="n">
        <v>1301</v>
      </c>
      <c r="H2856" s="92" t="n">
        <v>2522000</v>
      </c>
      <c r="I2856" s="91" t="inlineStr">
        <is>
          <t>1월 위탁교육 - I교육원</t>
        </is>
      </c>
      <c r="J2856" s="91" t="inlineStr">
        <is>
          <t>V10018</t>
        </is>
      </c>
      <c r="K2856" s="91" t="inlineStr">
        <is>
          <t>I교육원</t>
        </is>
      </c>
      <c r="M2856" s="9">
        <f>IF($A2856="","",VALUE($A2856&amp;"")*12+VALUE($B2856&amp;""))</f>
        <v/>
      </c>
      <c r="N2856" s="63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3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3">
        <f>IF($A2856="","",IF(COUNTIF(변동분석!$E$7:$E$506,O2856)&gt;0,"Y","N"))</f>
        <v/>
      </c>
      <c r="W2856" s="63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3">
        <f>IF($A2856="","",IFERROR(INDEX(계정매핑!$E$5:$E$504,MATCH($F2856&amp;"",계정매핑!$A$5:$A$504,0))&amp;"","공통비"))</f>
        <v/>
      </c>
      <c r="AF2856" s="63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5100000170</t>
        </is>
      </c>
      <c r="D2857" s="94" t="n">
        <v>46044</v>
      </c>
      <c r="E2857" s="91" t="inlineStr">
        <is>
          <t>KR</t>
        </is>
      </c>
      <c r="F2857" s="91" t="n">
        <v>62901000</v>
      </c>
      <c r="G2857" s="91" t="n">
        <v>1801</v>
      </c>
      <c r="H2857" s="92" t="n">
        <v>9765000</v>
      </c>
      <c r="I2857" s="91" t="inlineStr">
        <is>
          <t>1월 자문 수수료 - W컨설팅</t>
        </is>
      </c>
      <c r="J2857" s="91" t="inlineStr">
        <is>
          <t>V10006</t>
        </is>
      </c>
      <c r="K2857" s="91" t="inlineStr">
        <is>
          <t>W컨설팅</t>
        </is>
      </c>
      <c r="M2857" s="9">
        <f>IF($A2857="","",VALUE($A2857&amp;"")*12+VALUE($B2857&amp;""))</f>
        <v/>
      </c>
      <c r="N2857" s="63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3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3">
        <f>IF($A2857="","",IF(COUNTIF(변동분석!$E$7:$E$506,O2857)&gt;0,"Y","N"))</f>
        <v/>
      </c>
      <c r="W2857" s="63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3">
        <f>IF($A2857="","",IFERROR(INDEX(계정매핑!$E$5:$E$504,MATCH($F2857&amp;"",계정매핑!$A$5:$A$504,0))&amp;"","공통비"))</f>
        <v/>
      </c>
      <c r="AF2857" s="63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5100000171</t>
        </is>
      </c>
      <c r="D2858" s="94" t="n">
        <v>46044</v>
      </c>
      <c r="E2858" s="91" t="inlineStr">
        <is>
          <t>KR</t>
        </is>
      </c>
      <c r="F2858" s="91" t="n">
        <v>62902000</v>
      </c>
      <c r="G2858" s="91" t="n">
        <v>1101</v>
      </c>
      <c r="H2858" s="92" t="n">
        <v>1422000</v>
      </c>
      <c r="I2858" s="91" t="inlineStr">
        <is>
          <t>1월 업무 위탁 수수료 - J콜센터</t>
        </is>
      </c>
      <c r="J2858" s="91" t="inlineStr">
        <is>
          <t>V10015</t>
        </is>
      </c>
      <c r="K2858" s="91" t="inlineStr">
        <is>
          <t>J콜센터</t>
        </is>
      </c>
      <c r="M2858" s="9">
        <f>IF($A2858="","",VALUE($A2858&amp;"")*12+VALUE($B2858&amp;""))</f>
        <v/>
      </c>
      <c r="N2858" s="63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3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3">
        <f>IF($A2858="","",IF(COUNTIF(변동분석!$E$7:$E$506,O2858)&gt;0,"Y","N"))</f>
        <v/>
      </c>
      <c r="W2858" s="63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3">
        <f>IF($A2858="","",IFERROR(INDEX(계정매핑!$E$5:$E$504,MATCH($F2858&amp;"",계정매핑!$A$5:$A$504,0))&amp;"","공통비"))</f>
        <v/>
      </c>
      <c r="AF2858" s="63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5100000172</t>
        </is>
      </c>
      <c r="D2859" s="94" t="n">
        <v>46044</v>
      </c>
      <c r="E2859" s="91" t="inlineStr">
        <is>
          <t>KR</t>
        </is>
      </c>
      <c r="F2859" s="91" t="n">
        <v>63501000</v>
      </c>
      <c r="G2859" s="91" t="n">
        <v>1901</v>
      </c>
      <c r="H2859" s="92" t="n">
        <v>518323000</v>
      </c>
      <c r="I2859" s="91" t="inlineStr">
        <is>
          <t>1월 모집수수료 - BB에셋</t>
        </is>
      </c>
      <c r="J2859" s="91" t="inlineStr">
        <is>
          <t>V10012</t>
        </is>
      </c>
      <c r="K2859" s="91" t="inlineStr">
        <is>
          <t>BB에셋</t>
        </is>
      </c>
      <c r="M2859" s="9">
        <f>IF($A2859="","",VALUE($A2859&amp;"")*12+VALUE($B2859&amp;""))</f>
        <v/>
      </c>
      <c r="N2859" s="63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3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3">
        <f>IF($A2859="","",IF(COUNTIF(변동분석!$E$7:$E$506,O2859)&gt;0,"Y","N"))</f>
        <v/>
      </c>
      <c r="W2859" s="63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3">
        <f>IF($A2859="","",IFERROR(INDEX(계정매핑!$E$5:$E$504,MATCH($F2859&amp;"",계정매핑!$A$5:$A$504,0))&amp;"","공통비"))</f>
        <v/>
      </c>
      <c r="AF2859" s="63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5100000173</t>
        </is>
      </c>
      <c r="D2860" s="94" t="n">
        <v>46045</v>
      </c>
      <c r="E2860" s="91" t="inlineStr">
        <is>
          <t>KR</t>
        </is>
      </c>
      <c r="F2860" s="91" t="n">
        <v>62102000</v>
      </c>
      <c r="G2860" s="91" t="n">
        <v>1101</v>
      </c>
      <c r="H2860" s="92" t="n">
        <v>124000</v>
      </c>
      <c r="I2860" s="91" t="inlineStr">
        <is>
          <t>1월 해외출장 - M항공</t>
        </is>
      </c>
      <c r="J2860" s="91" t="inlineStr">
        <is>
          <t>V10001</t>
        </is>
      </c>
      <c r="K2860" s="91" t="inlineStr">
        <is>
          <t>M항공</t>
        </is>
      </c>
      <c r="M2860" s="9">
        <f>IF($A2860="","",VALUE($A2860&amp;"")*12+VALUE($B2860&amp;""))</f>
        <v/>
      </c>
      <c r="N2860" s="63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3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3">
        <f>IF($A2860="","",IF(COUNTIF(변동분석!$E$7:$E$506,O2860)&gt;0,"Y","N"))</f>
        <v/>
      </c>
      <c r="W2860" s="63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3">
        <f>IF($A2860="","",IFERROR(INDEX(계정매핑!$E$5:$E$504,MATCH($F2860&amp;"",계정매핑!$A$5:$A$504,0))&amp;"","공통비"))</f>
        <v/>
      </c>
      <c r="AF2860" s="63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5100000174</t>
        </is>
      </c>
      <c r="D2861" s="94" t="n">
        <v>46045</v>
      </c>
      <c r="E2861" s="91" t="inlineStr">
        <is>
          <t>KR</t>
        </is>
      </c>
      <c r="F2861" s="91" t="n">
        <v>62201000</v>
      </c>
      <c r="G2861" s="91" t="n">
        <v>1101</v>
      </c>
      <c r="H2861" s="92" t="n">
        <v>302000</v>
      </c>
      <c r="I2861" s="91" t="inlineStr">
        <is>
          <t>1월 통신요금 - P통신</t>
        </is>
      </c>
      <c r="J2861" s="91" t="inlineStr">
        <is>
          <t>V10013</t>
        </is>
      </c>
      <c r="K2861" s="91" t="inlineStr">
        <is>
          <t>P통신</t>
        </is>
      </c>
      <c r="M2861" s="9">
        <f>IF($A2861="","",VALUE($A2861&amp;"")*12+VALUE($B2861&amp;""))</f>
        <v/>
      </c>
      <c r="N2861" s="63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3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3">
        <f>IF($A2861="","",IF(COUNTIF(변동분석!$E$7:$E$506,O2861)&gt;0,"Y","N"))</f>
        <v/>
      </c>
      <c r="W2861" s="63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3">
        <f>IF($A2861="","",IFERROR(INDEX(계정매핑!$E$5:$E$504,MATCH($F2861&amp;"",계정매핑!$A$5:$A$504,0))&amp;"","공통비"))</f>
        <v/>
      </c>
      <c r="AF2861" s="63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5100000175</t>
        </is>
      </c>
      <c r="D2862" s="94" t="n">
        <v>46045</v>
      </c>
      <c r="E2862" s="91" t="inlineStr">
        <is>
          <t>KR</t>
        </is>
      </c>
      <c r="F2862" s="91" t="n">
        <v>62201000</v>
      </c>
      <c r="G2862" s="91" t="n">
        <v>1301</v>
      </c>
      <c r="H2862" s="92" t="n">
        <v>164000</v>
      </c>
      <c r="I2862" s="91" t="inlineStr">
        <is>
          <t>1월 통신요금 - O텔레콤</t>
        </is>
      </c>
      <c r="J2862" s="91" t="inlineStr">
        <is>
          <t>V10002</t>
        </is>
      </c>
      <c r="K2862" s="91" t="inlineStr">
        <is>
          <t>O텔레콤</t>
        </is>
      </c>
      <c r="M2862" s="9">
        <f>IF($A2862="","",VALUE($A2862&amp;"")*12+VALUE($B2862&amp;""))</f>
        <v/>
      </c>
      <c r="N2862" s="63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3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3">
        <f>IF($A2862="","",IF(COUNTIF(변동분석!$E$7:$E$506,O2862)&gt;0,"Y","N"))</f>
        <v/>
      </c>
      <c r="W2862" s="63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3">
        <f>IF($A2862="","",IFERROR(INDEX(계정매핑!$E$5:$E$504,MATCH($F2862&amp;"",계정매핑!$A$5:$A$504,0))&amp;"","공통비"))</f>
        <v/>
      </c>
      <c r="AF2862" s="63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5100000176</t>
        </is>
      </c>
      <c r="D2863" s="94" t="n">
        <v>46045</v>
      </c>
      <c r="E2863" s="91" t="inlineStr">
        <is>
          <t>KR</t>
        </is>
      </c>
      <c r="F2863" s="91" t="n">
        <v>62201000</v>
      </c>
      <c r="G2863" s="91" t="n">
        <v>1951</v>
      </c>
      <c r="H2863" s="92" t="n">
        <v>142000</v>
      </c>
      <c r="I2863" s="91" t="inlineStr">
        <is>
          <t>1월 통신요금 - O텔레콤</t>
        </is>
      </c>
      <c r="J2863" s="91" t="inlineStr">
        <is>
          <t>V10002</t>
        </is>
      </c>
      <c r="K2863" s="91" t="inlineStr">
        <is>
          <t>O텔레콤</t>
        </is>
      </c>
      <c r="M2863" s="9">
        <f>IF($A2863="","",VALUE($A2863&amp;"")*12+VALUE($B2863&amp;""))</f>
        <v/>
      </c>
      <c r="N2863" s="63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3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3">
        <f>IF($A2863="","",IF(COUNTIF(변동분석!$E$7:$E$506,O2863)&gt;0,"Y","N"))</f>
        <v/>
      </c>
      <c r="W2863" s="63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3">
        <f>IF($A2863="","",IFERROR(INDEX(계정매핑!$E$5:$E$504,MATCH($F2863&amp;"",계정매핑!$A$5:$A$504,0))&amp;"","공통비"))</f>
        <v/>
      </c>
      <c r="AF2863" s="63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5100000177</t>
        </is>
      </c>
      <c r="D2864" s="94" t="n">
        <v>46045</v>
      </c>
      <c r="E2864" s="91" t="inlineStr">
        <is>
          <t>KR</t>
        </is>
      </c>
      <c r="F2864" s="91" t="n">
        <v>62301000</v>
      </c>
      <c r="G2864" s="91" t="n">
        <v>1301</v>
      </c>
      <c r="H2864" s="92" t="n">
        <v>314000</v>
      </c>
      <c r="I2864" s="91" t="inlineStr">
        <is>
          <t>1월 소모품 구입 - Q오피스</t>
        </is>
      </c>
      <c r="J2864" s="91" t="inlineStr">
        <is>
          <t>V10003</t>
        </is>
      </c>
      <c r="K2864" s="91" t="inlineStr">
        <is>
          <t>Q오피스</t>
        </is>
      </c>
      <c r="M2864" s="9">
        <f>IF($A2864="","",VALUE($A2864&amp;"")*12+VALUE($B2864&amp;""))</f>
        <v/>
      </c>
      <c r="N2864" s="63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3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3">
        <f>IF($A2864="","",IF(COUNTIF(변동분석!$E$7:$E$506,O2864)&gt;0,"Y","N"))</f>
        <v/>
      </c>
      <c r="W2864" s="63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3">
        <f>IF($A2864="","",IFERROR(INDEX(계정매핑!$E$5:$E$504,MATCH($F2864&amp;"",계정매핑!$A$5:$A$504,0))&amp;"","공통비"))</f>
        <v/>
      </c>
      <c r="AF2864" s="63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5100000178</t>
        </is>
      </c>
      <c r="D2865" s="94" t="n">
        <v>46045</v>
      </c>
      <c r="E2865" s="91" t="inlineStr">
        <is>
          <t>KR</t>
        </is>
      </c>
      <c r="F2865" s="91" t="n">
        <v>62902000</v>
      </c>
      <c r="G2865" s="91" t="n">
        <v>1101</v>
      </c>
      <c r="H2865" s="92" t="n">
        <v>1974000</v>
      </c>
      <c r="I2865" s="91" t="inlineStr">
        <is>
          <t>1월 업무 위탁 수수료 - X서비스</t>
        </is>
      </c>
      <c r="J2865" s="91" t="inlineStr">
        <is>
          <t>V10019</t>
        </is>
      </c>
      <c r="K2865" s="91" t="inlineStr">
        <is>
          <t>X서비스</t>
        </is>
      </c>
      <c r="M2865" s="9">
        <f>IF($A2865="","",VALUE($A2865&amp;"")*12+VALUE($B2865&amp;""))</f>
        <v/>
      </c>
      <c r="N2865" s="63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3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3">
        <f>IF($A2865="","",IF(COUNTIF(변동분석!$E$7:$E$506,O2865)&gt;0,"Y","N"))</f>
        <v/>
      </c>
      <c r="W2865" s="63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3">
        <f>IF($A2865="","",IFERROR(INDEX(계정매핑!$E$5:$E$504,MATCH($F2865&amp;"",계정매핑!$A$5:$A$504,0))&amp;"","공통비"))</f>
        <v/>
      </c>
      <c r="AF2865" s="63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5100000179</t>
        </is>
      </c>
      <c r="D2866" s="94" t="n">
        <v>46045</v>
      </c>
      <c r="E2866" s="91" t="inlineStr">
        <is>
          <t>KR</t>
        </is>
      </c>
      <c r="F2866" s="91" t="n">
        <v>63501000</v>
      </c>
      <c r="G2866" s="91" t="n">
        <v>1901</v>
      </c>
      <c r="H2866" s="92" t="n">
        <v>334355000</v>
      </c>
      <c r="I2866" s="91" t="inlineStr">
        <is>
          <t>1월 모집수수료 - (전속설계사)</t>
        </is>
      </c>
      <c r="J2866" s="91" t="inlineStr">
        <is>
          <t>V10020</t>
        </is>
      </c>
      <c r="K2866" s="91" t="inlineStr">
        <is>
          <t>(전속설계사)</t>
        </is>
      </c>
      <c r="M2866" s="9">
        <f>IF($A2866="","",VALUE($A2866&amp;"")*12+VALUE($B2866&amp;""))</f>
        <v/>
      </c>
      <c r="N2866" s="63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3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3">
        <f>IF($A2866="","",IF(COUNTIF(변동분석!$E$7:$E$506,O2866)&gt;0,"Y","N"))</f>
        <v/>
      </c>
      <c r="W2866" s="63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3">
        <f>IF($A2866="","",IFERROR(INDEX(계정매핑!$E$5:$E$504,MATCH($F2866&amp;"",계정매핑!$A$5:$A$504,0))&amp;"","공통비"))</f>
        <v/>
      </c>
      <c r="AF2866" s="63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5100000180</t>
        </is>
      </c>
      <c r="D2867" s="94" t="n">
        <v>46046</v>
      </c>
      <c r="E2867" s="91" t="inlineStr">
        <is>
          <t>KR</t>
        </is>
      </c>
      <c r="F2867" s="91" t="n">
        <v>62301000</v>
      </c>
      <c r="G2867" s="91" t="n">
        <v>1201</v>
      </c>
      <c r="H2867" s="92" t="n">
        <v>78000</v>
      </c>
      <c r="I2867" s="91" t="inlineStr">
        <is>
          <t>1월 소모품 구입 - Q오피스</t>
        </is>
      </c>
      <c r="J2867" s="91" t="inlineStr">
        <is>
          <t>V10003</t>
        </is>
      </c>
      <c r="K2867" s="91" t="inlineStr">
        <is>
          <t>Q오피스</t>
        </is>
      </c>
      <c r="M2867" s="9">
        <f>IF($A2867="","",VALUE($A2867&amp;"")*12+VALUE($B2867&amp;""))</f>
        <v/>
      </c>
      <c r="N2867" s="63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3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3">
        <f>IF($A2867="","",IF(COUNTIF(변동분석!$E$7:$E$506,O2867)&gt;0,"Y","N"))</f>
        <v/>
      </c>
      <c r="W2867" s="63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3">
        <f>IF($A2867="","",IFERROR(INDEX(계정매핑!$E$5:$E$504,MATCH($F2867&amp;"",계정매핑!$A$5:$A$504,0))&amp;"","공통비"))</f>
        <v/>
      </c>
      <c r="AF2867" s="63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5100000181</t>
        </is>
      </c>
      <c r="D2868" s="94" t="n">
        <v>46046</v>
      </c>
      <c r="E2868" s="91" t="inlineStr">
        <is>
          <t>KR</t>
        </is>
      </c>
      <c r="F2868" s="91" t="n">
        <v>62401000</v>
      </c>
      <c r="G2868" s="91" t="n">
        <v>1801</v>
      </c>
      <c r="H2868" s="92" t="n">
        <v>1962000</v>
      </c>
      <c r="I2868" s="91" t="inlineStr">
        <is>
          <t>1월 인쇄물 제작 - S출판</t>
        </is>
      </c>
      <c r="J2868" s="91" t="inlineStr">
        <is>
          <t>V10014</t>
        </is>
      </c>
      <c r="K2868" s="91" t="inlineStr">
        <is>
          <t>S출판</t>
        </is>
      </c>
      <c r="M2868" s="9">
        <f>IF($A2868="","",VALUE($A2868&amp;"")*12+VALUE($B2868&amp;""))</f>
        <v/>
      </c>
      <c r="N2868" s="63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3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3">
        <f>IF($A2868="","",IF(COUNTIF(변동분석!$E$7:$E$506,O2868)&gt;0,"Y","N"))</f>
        <v/>
      </c>
      <c r="W2868" s="63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3">
        <f>IF($A2868="","",IFERROR(INDEX(계정매핑!$E$5:$E$504,MATCH($F2868&amp;"",계정매핑!$A$5:$A$504,0))&amp;"","공통비"))</f>
        <v/>
      </c>
      <c r="AF2868" s="63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5100000182</t>
        </is>
      </c>
      <c r="D2869" s="94" t="n">
        <v>46046</v>
      </c>
      <c r="E2869" s="91" t="inlineStr">
        <is>
          <t>KR</t>
        </is>
      </c>
      <c r="F2869" s="91" t="n">
        <v>62501000</v>
      </c>
      <c r="G2869" s="91" t="n">
        <v>1401</v>
      </c>
      <c r="H2869" s="92" t="n">
        <v>222000</v>
      </c>
      <c r="I2869" s="91" t="inlineStr">
        <is>
          <t>1월 회의 다과 - T케이터링</t>
        </is>
      </c>
      <c r="J2869" s="91" t="inlineStr">
        <is>
          <t>V10005</t>
        </is>
      </c>
      <c r="K2869" s="91" t="inlineStr">
        <is>
          <t>T케이터링</t>
        </is>
      </c>
      <c r="M2869" s="9">
        <f>IF($A2869="","",VALUE($A2869&amp;"")*12+VALUE($B2869&amp;""))</f>
        <v/>
      </c>
      <c r="N2869" s="63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3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3">
        <f>IF($A2869="","",IF(COUNTIF(변동분석!$E$7:$E$506,O2869)&gt;0,"Y","N"))</f>
        <v/>
      </c>
      <c r="W2869" s="63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3">
        <f>IF($A2869="","",IFERROR(INDEX(계정매핑!$E$5:$E$504,MATCH($F2869&amp;"",계정매핑!$A$5:$A$504,0))&amp;"","공통비"))</f>
        <v/>
      </c>
      <c r="AF2869" s="63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5100000183</t>
        </is>
      </c>
      <c r="D2870" s="94" t="n">
        <v>46046</v>
      </c>
      <c r="E2870" s="91" t="inlineStr">
        <is>
          <t>KR</t>
        </is>
      </c>
      <c r="F2870" s="91" t="n">
        <v>62902000</v>
      </c>
      <c r="G2870" s="91" t="n">
        <v>1101</v>
      </c>
      <c r="H2870" s="92" t="n">
        <v>1827000</v>
      </c>
      <c r="I2870" s="91" t="inlineStr">
        <is>
          <t>1월 업무 위탁 수수료 - X서비스</t>
        </is>
      </c>
      <c r="J2870" s="91" t="inlineStr">
        <is>
          <t>V10019</t>
        </is>
      </c>
      <c r="K2870" s="91" t="inlineStr">
        <is>
          <t>X서비스</t>
        </is>
      </c>
      <c r="M2870" s="9">
        <f>IF($A2870="","",VALUE($A2870&amp;"")*12+VALUE($B2870&amp;""))</f>
        <v/>
      </c>
      <c r="N2870" s="63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3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3">
        <f>IF($A2870="","",IF(COUNTIF(변동분석!$E$7:$E$506,O2870)&gt;0,"Y","N"))</f>
        <v/>
      </c>
      <c r="W2870" s="63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3">
        <f>IF($A2870="","",IFERROR(INDEX(계정매핑!$E$5:$E$504,MATCH($F2870&amp;"",계정매핑!$A$5:$A$504,0))&amp;"","공통비"))</f>
        <v/>
      </c>
      <c r="AF2870" s="63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5100000184</t>
        </is>
      </c>
      <c r="D2871" s="94" t="n">
        <v>46046</v>
      </c>
      <c r="E2871" s="91" t="inlineStr">
        <is>
          <t>KR</t>
        </is>
      </c>
      <c r="F2871" s="91" t="n">
        <v>62902000</v>
      </c>
      <c r="G2871" s="91" t="n">
        <v>1951</v>
      </c>
      <c r="H2871" s="92" t="n">
        <v>1538000</v>
      </c>
      <c r="I2871" s="91" t="inlineStr">
        <is>
          <t>1월 업무 위탁 수수료 - X서비스</t>
        </is>
      </c>
      <c r="J2871" s="91" t="inlineStr">
        <is>
          <t>V10019</t>
        </is>
      </c>
      <c r="K2871" s="91" t="inlineStr">
        <is>
          <t>X서비스</t>
        </is>
      </c>
      <c r="M2871" s="9">
        <f>IF($A2871="","",VALUE($A2871&amp;"")*12+VALUE($B2871&amp;""))</f>
        <v/>
      </c>
      <c r="N2871" s="63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3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3">
        <f>IF($A2871="","",IF(COUNTIF(변동분석!$E$7:$E$506,O2871)&gt;0,"Y","N"))</f>
        <v/>
      </c>
      <c r="W2871" s="63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3">
        <f>IF($A2871="","",IFERROR(INDEX(계정매핑!$E$5:$E$504,MATCH($F2871&amp;"",계정매핑!$A$5:$A$504,0))&amp;"","공통비"))</f>
        <v/>
      </c>
      <c r="AF2871" s="63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5100000185</t>
        </is>
      </c>
      <c r="D2872" s="94" t="n">
        <v>46047</v>
      </c>
      <c r="E2872" s="91" t="inlineStr">
        <is>
          <t>KR</t>
        </is>
      </c>
      <c r="F2872" s="91" t="n">
        <v>62101000</v>
      </c>
      <c r="G2872" s="91" t="n">
        <v>1101</v>
      </c>
      <c r="H2872" s="92" t="n">
        <v>648000</v>
      </c>
      <c r="I2872" s="91" t="inlineStr">
        <is>
          <t>1월 국내출장 - L여행사</t>
        </is>
      </c>
      <c r="J2872" s="91" t="inlineStr">
        <is>
          <t>V10017</t>
        </is>
      </c>
      <c r="K2872" s="91" t="inlineStr">
        <is>
          <t>L여행사</t>
        </is>
      </c>
      <c r="M2872" s="9">
        <f>IF($A2872="","",VALUE($A2872&amp;"")*12+VALUE($B2872&amp;""))</f>
        <v/>
      </c>
      <c r="N2872" s="63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3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3">
        <f>IF($A2872="","",IF(COUNTIF(변동분석!$E$7:$E$506,O2872)&gt;0,"Y","N"))</f>
        <v/>
      </c>
      <c r="W2872" s="63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3">
        <f>IF($A2872="","",IFERROR(INDEX(계정매핑!$E$5:$E$504,MATCH($F2872&amp;"",계정매핑!$A$5:$A$504,0))&amp;"","공통비"))</f>
        <v/>
      </c>
      <c r="AF2872" s="63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5100000186</t>
        </is>
      </c>
      <c r="D2873" s="94" t="n">
        <v>46047</v>
      </c>
      <c r="E2873" s="91" t="inlineStr">
        <is>
          <t>KR</t>
        </is>
      </c>
      <c r="F2873" s="91" t="n">
        <v>62101000</v>
      </c>
      <c r="G2873" s="91" t="n">
        <v>1101</v>
      </c>
      <c r="H2873" s="92" t="n">
        <v>813000</v>
      </c>
      <c r="I2873" s="91" t="inlineStr">
        <is>
          <t>1월 국내출장 - M항공</t>
        </is>
      </c>
      <c r="J2873" s="91" t="inlineStr">
        <is>
          <t>V10001</t>
        </is>
      </c>
      <c r="K2873" s="91" t="inlineStr">
        <is>
          <t>M항공</t>
        </is>
      </c>
      <c r="M2873" s="9">
        <f>IF($A2873="","",VALUE($A2873&amp;"")*12+VALUE($B2873&amp;""))</f>
        <v/>
      </c>
      <c r="N2873" s="63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3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3">
        <f>IF($A2873="","",IF(COUNTIF(변동분석!$E$7:$E$506,O2873)&gt;0,"Y","N"))</f>
        <v/>
      </c>
      <c r="W2873" s="63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3">
        <f>IF($A2873="","",IFERROR(INDEX(계정매핑!$E$5:$E$504,MATCH($F2873&amp;"",계정매핑!$A$5:$A$504,0))&amp;"","공통비"))</f>
        <v/>
      </c>
      <c r="AF2873" s="63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5100000187</t>
        </is>
      </c>
      <c r="D2874" s="94" t="n">
        <v>46047</v>
      </c>
      <c r="E2874" s="91" t="inlineStr">
        <is>
          <t>KR</t>
        </is>
      </c>
      <c r="F2874" s="91" t="n">
        <v>62101000</v>
      </c>
      <c r="G2874" s="91" t="n">
        <v>1401</v>
      </c>
      <c r="H2874" s="92" t="n">
        <v>419000</v>
      </c>
      <c r="I2874" s="91" t="inlineStr">
        <is>
          <t>1월 국내출장 - L여행사</t>
        </is>
      </c>
      <c r="J2874" s="91" t="inlineStr">
        <is>
          <t>V10017</t>
        </is>
      </c>
      <c r="K2874" s="91" t="inlineStr">
        <is>
          <t>L여행사</t>
        </is>
      </c>
      <c r="M2874" s="9">
        <f>IF($A2874="","",VALUE($A2874&amp;"")*12+VALUE($B2874&amp;""))</f>
        <v/>
      </c>
      <c r="N2874" s="63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3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3">
        <f>IF($A2874="","",IF(COUNTIF(변동분석!$E$7:$E$506,O2874)&gt;0,"Y","N"))</f>
        <v/>
      </c>
      <c r="W2874" s="63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3">
        <f>IF($A2874="","",IFERROR(INDEX(계정매핑!$E$5:$E$504,MATCH($F2874&amp;"",계정매핑!$A$5:$A$504,0))&amp;"","공통비"))</f>
        <v/>
      </c>
      <c r="AF2874" s="63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5100000188</t>
        </is>
      </c>
      <c r="D2875" s="94" t="n">
        <v>46047</v>
      </c>
      <c r="E2875" s="91" t="inlineStr">
        <is>
          <t>KR</t>
        </is>
      </c>
      <c r="F2875" s="91" t="n">
        <v>62102000</v>
      </c>
      <c r="G2875" s="91" t="n">
        <v>1401</v>
      </c>
      <c r="H2875" s="92" t="n">
        <v>115000</v>
      </c>
      <c r="I2875" s="91" t="inlineStr">
        <is>
          <t>1월 해외출장 - N호텔</t>
        </is>
      </c>
      <c r="J2875" s="91" t="inlineStr">
        <is>
          <t>V10008</t>
        </is>
      </c>
      <c r="K2875" s="91" t="inlineStr">
        <is>
          <t>N호텔</t>
        </is>
      </c>
      <c r="M2875" s="9">
        <f>IF($A2875="","",VALUE($A2875&amp;"")*12+VALUE($B2875&amp;""))</f>
        <v/>
      </c>
      <c r="N2875" s="63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3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3">
        <f>IF($A2875="","",IF(COUNTIF(변동분석!$E$7:$E$506,O2875)&gt;0,"Y","N"))</f>
        <v/>
      </c>
      <c r="W2875" s="63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3">
        <f>IF($A2875="","",IFERROR(INDEX(계정매핑!$E$5:$E$504,MATCH($F2875&amp;"",계정매핑!$A$5:$A$504,0))&amp;"","공통비"))</f>
        <v/>
      </c>
      <c r="AF2875" s="63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5100000189</t>
        </is>
      </c>
      <c r="D2876" s="94" t="n">
        <v>46047</v>
      </c>
      <c r="E2876" s="91" t="inlineStr">
        <is>
          <t>KR</t>
        </is>
      </c>
      <c r="F2876" s="91" t="n">
        <v>62201000</v>
      </c>
      <c r="G2876" s="91" t="n">
        <v>1201</v>
      </c>
      <c r="H2876" s="92" t="n">
        <v>145000</v>
      </c>
      <c r="I2876" s="91" t="inlineStr">
        <is>
          <t>1월 통신요금 - P통신</t>
        </is>
      </c>
      <c r="J2876" s="91" t="inlineStr">
        <is>
          <t>V10013</t>
        </is>
      </c>
      <c r="K2876" s="91" t="inlineStr">
        <is>
          <t>P통신</t>
        </is>
      </c>
      <c r="M2876" s="9">
        <f>IF($A2876="","",VALUE($A2876&amp;"")*12+VALUE($B2876&amp;""))</f>
        <v/>
      </c>
      <c r="N2876" s="63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3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3">
        <f>IF($A2876="","",IF(COUNTIF(변동분석!$E$7:$E$506,O2876)&gt;0,"Y","N"))</f>
        <v/>
      </c>
      <c r="W2876" s="63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3">
        <f>IF($A2876="","",IFERROR(INDEX(계정매핑!$E$5:$E$504,MATCH($F2876&amp;"",계정매핑!$A$5:$A$504,0))&amp;"","공통비"))</f>
        <v/>
      </c>
      <c r="AF2876" s="63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5100000190</t>
        </is>
      </c>
      <c r="D2877" s="94" t="n">
        <v>46047</v>
      </c>
      <c r="E2877" s="91" t="inlineStr">
        <is>
          <t>KR</t>
        </is>
      </c>
      <c r="F2877" s="91" t="n">
        <v>62501000</v>
      </c>
      <c r="G2877" s="91" t="n">
        <v>1101</v>
      </c>
      <c r="H2877" s="92" t="n">
        <v>498000</v>
      </c>
      <c r="I2877" s="91" t="inlineStr">
        <is>
          <t>1월 회의 다과 - T케이터링</t>
        </is>
      </c>
      <c r="J2877" s="91" t="inlineStr">
        <is>
          <t>V10005</t>
        </is>
      </c>
      <c r="K2877" s="91" t="inlineStr">
        <is>
          <t>T케이터링</t>
        </is>
      </c>
      <c r="M2877" s="9">
        <f>IF($A2877="","",VALUE($A2877&amp;"")*12+VALUE($B2877&amp;""))</f>
        <v/>
      </c>
      <c r="N2877" s="63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3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3">
        <f>IF($A2877="","",IF(COUNTIF(변동분석!$E$7:$E$506,O2877)&gt;0,"Y","N"))</f>
        <v/>
      </c>
      <c r="W2877" s="63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3">
        <f>IF($A2877="","",IFERROR(INDEX(계정매핑!$E$5:$E$504,MATCH($F2877&amp;"",계정매핑!$A$5:$A$504,0))&amp;"","공통비"))</f>
        <v/>
      </c>
      <c r="AF2877" s="63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5100000191</t>
        </is>
      </c>
      <c r="D2878" s="94" t="n">
        <v>46047</v>
      </c>
      <c r="E2878" s="91" t="inlineStr">
        <is>
          <t>KR</t>
        </is>
      </c>
      <c r="F2878" s="91" t="n">
        <v>62501000</v>
      </c>
      <c r="G2878" s="91" t="n">
        <v>1601</v>
      </c>
      <c r="H2878" s="92" t="n">
        <v>393000</v>
      </c>
      <c r="I2878" s="91" t="inlineStr">
        <is>
          <t>1월 회의 다과 - T케이터링</t>
        </is>
      </c>
      <c r="J2878" s="91" t="inlineStr">
        <is>
          <t>V10005</t>
        </is>
      </c>
      <c r="K2878" s="91" t="inlineStr">
        <is>
          <t>T케이터링</t>
        </is>
      </c>
      <c r="M2878" s="9">
        <f>IF($A2878="","",VALUE($A2878&amp;"")*12+VALUE($B2878&amp;""))</f>
        <v/>
      </c>
      <c r="N2878" s="63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3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3">
        <f>IF($A2878="","",IF(COUNTIF(변동분석!$E$7:$E$506,O2878)&gt;0,"Y","N"))</f>
        <v/>
      </c>
      <c r="W2878" s="63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3">
        <f>IF($A2878="","",IFERROR(INDEX(계정매핑!$E$5:$E$504,MATCH($F2878&amp;"",계정매핑!$A$5:$A$504,0))&amp;"","공통비"))</f>
        <v/>
      </c>
      <c r="AF2878" s="63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5100000192</t>
        </is>
      </c>
      <c r="D2879" s="94" t="n">
        <v>46047</v>
      </c>
      <c r="E2879" s="91" t="inlineStr">
        <is>
          <t>KR</t>
        </is>
      </c>
      <c r="F2879" s="91" t="n">
        <v>62501000</v>
      </c>
      <c r="G2879" s="91" t="n">
        <v>1701</v>
      </c>
      <c r="H2879" s="92" t="n">
        <v>185000</v>
      </c>
      <c r="I2879" s="91" t="inlineStr">
        <is>
          <t>1월 회의 다과 - T케이터링</t>
        </is>
      </c>
      <c r="J2879" s="91" t="inlineStr">
        <is>
          <t>V10005</t>
        </is>
      </c>
      <c r="K2879" s="91" t="inlineStr">
        <is>
          <t>T케이터링</t>
        </is>
      </c>
      <c r="M2879" s="9">
        <f>IF($A2879="","",VALUE($A2879&amp;"")*12+VALUE($B2879&amp;""))</f>
        <v/>
      </c>
      <c r="N2879" s="63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3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3">
        <f>IF($A2879="","",IF(COUNTIF(변동분석!$E$7:$E$506,O2879)&gt;0,"Y","N"))</f>
        <v/>
      </c>
      <c r="W2879" s="63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3">
        <f>IF($A2879="","",IFERROR(INDEX(계정매핑!$E$5:$E$504,MATCH($F2879&amp;"",계정매핑!$A$5:$A$504,0))&amp;"","공통비"))</f>
        <v/>
      </c>
      <c r="AF2879" s="63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5100000193</t>
        </is>
      </c>
      <c r="D2880" s="94" t="n">
        <v>46047</v>
      </c>
      <c r="E2880" s="91" t="inlineStr">
        <is>
          <t>KR</t>
        </is>
      </c>
      <c r="F2880" s="91" t="n">
        <v>62901000</v>
      </c>
      <c r="G2880" s="91" t="n">
        <v>1101</v>
      </c>
      <c r="H2880" s="92" t="n">
        <v>2176000</v>
      </c>
      <c r="I2880" s="91" t="inlineStr">
        <is>
          <t>1월 자문 수수료 - W컨설팅</t>
        </is>
      </c>
      <c r="J2880" s="91" t="inlineStr">
        <is>
          <t>V10006</t>
        </is>
      </c>
      <c r="K2880" s="91" t="inlineStr">
        <is>
          <t>W컨설팅</t>
        </is>
      </c>
      <c r="M2880" s="9">
        <f>IF($A2880="","",VALUE($A2880&amp;"")*12+VALUE($B2880&amp;""))</f>
        <v/>
      </c>
      <c r="N2880" s="63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3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3">
        <f>IF($A2880="","",IF(COUNTIF(변동분석!$E$7:$E$506,O2880)&gt;0,"Y","N"))</f>
        <v/>
      </c>
      <c r="W2880" s="63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3">
        <f>IF($A2880="","",IFERROR(INDEX(계정매핑!$E$5:$E$504,MATCH($F2880&amp;"",계정매핑!$A$5:$A$504,0))&amp;"","공통비"))</f>
        <v/>
      </c>
      <c r="AF2880" s="63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5100000194</t>
        </is>
      </c>
      <c r="D2881" s="94" t="n">
        <v>46047</v>
      </c>
      <c r="E2881" s="91" t="inlineStr">
        <is>
          <t>KR</t>
        </is>
      </c>
      <c r="F2881" s="91" t="n">
        <v>62901000</v>
      </c>
      <c r="G2881" s="91" t="n">
        <v>1951</v>
      </c>
      <c r="H2881" s="92" t="n">
        <v>5274000</v>
      </c>
      <c r="I2881" s="91" t="inlineStr">
        <is>
          <t>1월 자문 수수료 - W컨설팅</t>
        </is>
      </c>
      <c r="J2881" s="91" t="inlineStr">
        <is>
          <t>V10006</t>
        </is>
      </c>
      <c r="K2881" s="91" t="inlineStr">
        <is>
          <t>W컨설팅</t>
        </is>
      </c>
      <c r="M2881" s="9">
        <f>IF($A2881="","",VALUE($A2881&amp;"")*12+VALUE($B2881&amp;""))</f>
        <v/>
      </c>
      <c r="N2881" s="63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3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3">
        <f>IF($A2881="","",IF(COUNTIF(변동분석!$E$7:$E$506,O2881)&gt;0,"Y","N"))</f>
        <v/>
      </c>
      <c r="W2881" s="63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3">
        <f>IF($A2881="","",IFERROR(INDEX(계정매핑!$E$5:$E$504,MATCH($F2881&amp;"",계정매핑!$A$5:$A$504,0))&amp;"","공통비"))</f>
        <v/>
      </c>
      <c r="AF2881" s="63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5100000195</t>
        </is>
      </c>
      <c r="D2882" s="94" t="n">
        <v>46047</v>
      </c>
      <c r="E2882" s="91" t="inlineStr">
        <is>
          <t>KR</t>
        </is>
      </c>
      <c r="F2882" s="91" t="n">
        <v>63002000</v>
      </c>
      <c r="G2882" s="91" t="n">
        <v>1701</v>
      </c>
      <c r="H2882" s="92" t="n">
        <v>78000000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3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3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3">
        <f>IF($A2882="","",IF(COUNTIF(변동분석!$E$7:$E$506,O2882)&gt;0,"Y","N"))</f>
        <v/>
      </c>
      <c r="W2882" s="63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3">
        <f>IF($A2882="","",IFERROR(INDEX(계정매핑!$E$5:$E$504,MATCH($F2882&amp;"",계정매핑!$A$5:$A$504,0))&amp;"","공통비"))</f>
        <v/>
      </c>
      <c r="AF2882" s="63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5100000196</t>
        </is>
      </c>
      <c r="D2883" s="94" t="n">
        <v>46048</v>
      </c>
      <c r="E2883" s="91" t="inlineStr">
        <is>
          <t>KR</t>
        </is>
      </c>
      <c r="F2883" s="91" t="n">
        <v>62201000</v>
      </c>
      <c r="G2883" s="91" t="n">
        <v>1401</v>
      </c>
      <c r="H2883" s="92" t="n">
        <v>277000</v>
      </c>
      <c r="I2883" s="91" t="inlineStr">
        <is>
          <t>1월 통신요금 - P통신</t>
        </is>
      </c>
      <c r="J2883" s="91" t="inlineStr">
        <is>
          <t>V10013</t>
        </is>
      </c>
      <c r="K2883" s="91" t="inlineStr">
        <is>
          <t>P통신</t>
        </is>
      </c>
      <c r="M2883" s="9">
        <f>IF($A2883="","",VALUE($A2883&amp;"")*12+VALUE($B2883&amp;""))</f>
        <v/>
      </c>
      <c r="N2883" s="63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3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3">
        <f>IF($A2883="","",IF(COUNTIF(변동분석!$E$7:$E$506,O2883)&gt;0,"Y","N"))</f>
        <v/>
      </c>
      <c r="W2883" s="63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3">
        <f>IF($A2883="","",IFERROR(INDEX(계정매핑!$E$5:$E$504,MATCH($F2883&amp;"",계정매핑!$A$5:$A$504,0))&amp;"","공통비"))</f>
        <v/>
      </c>
      <c r="AF2883" s="63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5100000197</t>
        </is>
      </c>
      <c r="D2884" s="94" t="n">
        <v>46048</v>
      </c>
      <c r="E2884" s="91" t="inlineStr">
        <is>
          <t>KR</t>
        </is>
      </c>
      <c r="F2884" s="91" t="n">
        <v>62201000</v>
      </c>
      <c r="G2884" s="91" t="n">
        <v>1501</v>
      </c>
      <c r="H2884" s="92" t="n">
        <v>325000</v>
      </c>
      <c r="I2884" s="91" t="inlineStr">
        <is>
          <t>1월 통신요금 - P통신</t>
        </is>
      </c>
      <c r="J2884" s="91" t="inlineStr">
        <is>
          <t>V10013</t>
        </is>
      </c>
      <c r="K2884" s="91" t="inlineStr">
        <is>
          <t>P통신</t>
        </is>
      </c>
      <c r="M2884" s="9">
        <f>IF($A2884="","",VALUE($A2884&amp;"")*12+VALUE($B2884&amp;""))</f>
        <v/>
      </c>
      <c r="N2884" s="63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3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3">
        <f>IF($A2884="","",IF(COUNTIF(변동분석!$E$7:$E$506,O2884)&gt;0,"Y","N"))</f>
        <v/>
      </c>
      <c r="W2884" s="63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3">
        <f>IF($A2884="","",IFERROR(INDEX(계정매핑!$E$5:$E$504,MATCH($F2884&amp;"",계정매핑!$A$5:$A$504,0))&amp;"","공통비"))</f>
        <v/>
      </c>
      <c r="AF2884" s="63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5100000198</t>
        </is>
      </c>
      <c r="D2885" s="94" t="n">
        <v>46048</v>
      </c>
      <c r="E2885" s="91" t="inlineStr">
        <is>
          <t>KR</t>
        </is>
      </c>
      <c r="F2885" s="91" t="n">
        <v>62201000</v>
      </c>
      <c r="G2885" s="91" t="n">
        <v>1701</v>
      </c>
      <c r="H2885" s="92" t="n">
        <v>5004000</v>
      </c>
      <c r="I2885" s="91" t="inlineStr">
        <is>
          <t>1월 통신요금 - O텔레콤</t>
        </is>
      </c>
      <c r="J2885" s="91" t="inlineStr">
        <is>
          <t>V10002</t>
        </is>
      </c>
      <c r="K2885" s="91" t="inlineStr">
        <is>
          <t>O텔레콤</t>
        </is>
      </c>
      <c r="M2885" s="9">
        <f>IF($A2885="","",VALUE($A2885&amp;"")*12+VALUE($B2885&amp;""))</f>
        <v/>
      </c>
      <c r="N2885" s="63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3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3">
        <f>IF($A2885="","",IF(COUNTIF(변동분석!$E$7:$E$506,O2885)&gt;0,"Y","N"))</f>
        <v/>
      </c>
      <c r="W2885" s="63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3">
        <f>IF($A2885="","",IFERROR(INDEX(계정매핑!$E$5:$E$504,MATCH($F2885&amp;"",계정매핑!$A$5:$A$504,0))&amp;"","공통비"))</f>
        <v/>
      </c>
      <c r="AF2885" s="63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5100000199</t>
        </is>
      </c>
      <c r="D2886" s="94" t="n">
        <v>46048</v>
      </c>
      <c r="E2886" s="91" t="inlineStr">
        <is>
          <t>KR</t>
        </is>
      </c>
      <c r="F2886" s="91" t="n">
        <v>62301000</v>
      </c>
      <c r="G2886" s="91" t="n">
        <v>1101</v>
      </c>
      <c r="H2886" s="92" t="n">
        <v>224000</v>
      </c>
      <c r="I2886" s="91" t="inlineStr">
        <is>
          <t>1월 소모품 구입 - R문구</t>
        </is>
      </c>
      <c r="J2886" s="91" t="inlineStr">
        <is>
          <t>V10021</t>
        </is>
      </c>
      <c r="K2886" s="91" t="inlineStr">
        <is>
          <t>R문구</t>
        </is>
      </c>
      <c r="M2886" s="9">
        <f>IF($A2886="","",VALUE($A2886&amp;"")*12+VALUE($B2886&amp;""))</f>
        <v/>
      </c>
      <c r="N2886" s="63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3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3">
        <f>IF($A2886="","",IF(COUNTIF(변동분석!$E$7:$E$506,O2886)&gt;0,"Y","N"))</f>
        <v/>
      </c>
      <c r="W2886" s="63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3">
        <f>IF($A2886="","",IFERROR(INDEX(계정매핑!$E$5:$E$504,MATCH($F2886&amp;"",계정매핑!$A$5:$A$504,0))&amp;"","공통비"))</f>
        <v/>
      </c>
      <c r="AF2886" s="63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5100000200</t>
        </is>
      </c>
      <c r="D2887" s="94" t="n">
        <v>46048</v>
      </c>
      <c r="E2887" s="91" t="inlineStr">
        <is>
          <t>KR</t>
        </is>
      </c>
      <c r="F2887" s="91" t="n">
        <v>62301000</v>
      </c>
      <c r="G2887" s="91" t="n">
        <v>1301</v>
      </c>
      <c r="H2887" s="92" t="n">
        <v>199000</v>
      </c>
      <c r="I2887" s="91" t="inlineStr">
        <is>
          <t>1월 소모품 구입 - R문구</t>
        </is>
      </c>
      <c r="J2887" s="91" t="inlineStr">
        <is>
          <t>V10021</t>
        </is>
      </c>
      <c r="K2887" s="91" t="inlineStr">
        <is>
          <t>R문구</t>
        </is>
      </c>
      <c r="M2887" s="9">
        <f>IF($A2887="","",VALUE($A2887&amp;"")*12+VALUE($B2887&amp;""))</f>
        <v/>
      </c>
      <c r="N2887" s="63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3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3">
        <f>IF($A2887="","",IF(COUNTIF(변동분석!$E$7:$E$506,O2887)&gt;0,"Y","N"))</f>
        <v/>
      </c>
      <c r="W2887" s="63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3">
        <f>IF($A2887="","",IFERROR(INDEX(계정매핑!$E$5:$E$504,MATCH($F2887&amp;"",계정매핑!$A$5:$A$504,0))&amp;"","공통비"))</f>
        <v/>
      </c>
      <c r="AF2887" s="63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5100000201</t>
        </is>
      </c>
      <c r="D2888" s="94" t="n">
        <v>46048</v>
      </c>
      <c r="E2888" s="91" t="inlineStr">
        <is>
          <t>KR</t>
        </is>
      </c>
      <c r="F2888" s="91" t="n">
        <v>62301000</v>
      </c>
      <c r="G2888" s="91" t="n">
        <v>1801</v>
      </c>
      <c r="H2888" s="92" t="n">
        <v>265000</v>
      </c>
      <c r="I2888" s="91" t="inlineStr">
        <is>
          <t>1월 소모품 구입 - Q오피스</t>
        </is>
      </c>
      <c r="J2888" s="91" t="inlineStr">
        <is>
          <t>V10003</t>
        </is>
      </c>
      <c r="K2888" s="91" t="inlineStr">
        <is>
          <t>Q오피스</t>
        </is>
      </c>
      <c r="M2888" s="9">
        <f>IF($A2888="","",VALUE($A2888&amp;"")*12+VALUE($B2888&amp;""))</f>
        <v/>
      </c>
      <c r="N2888" s="63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3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3">
        <f>IF($A2888="","",IF(COUNTIF(변동분석!$E$7:$E$506,O2888)&gt;0,"Y","N"))</f>
        <v/>
      </c>
      <c r="W2888" s="63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3">
        <f>IF($A2888="","",IFERROR(INDEX(계정매핑!$E$5:$E$504,MATCH($F2888&amp;"",계정매핑!$A$5:$A$504,0))&amp;"","공통비"))</f>
        <v/>
      </c>
      <c r="AF2888" s="63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5100000202</t>
        </is>
      </c>
      <c r="D2889" s="94" t="n">
        <v>46048</v>
      </c>
      <c r="E2889" s="91" t="inlineStr">
        <is>
          <t>KR</t>
        </is>
      </c>
      <c r="F2889" s="91" t="n">
        <v>62901000</v>
      </c>
      <c r="G2889" s="91" t="n">
        <v>1201</v>
      </c>
      <c r="H2889" s="92" t="n">
        <v>7202000</v>
      </c>
      <c r="I2889" s="91" t="inlineStr">
        <is>
          <t>1월 자문 수수료 - K회계법인</t>
        </is>
      </c>
      <c r="J2889" s="91" t="inlineStr">
        <is>
          <t>V10010</t>
        </is>
      </c>
      <c r="K2889" s="91" t="inlineStr">
        <is>
          <t>K회계법인</t>
        </is>
      </c>
      <c r="M2889" s="9">
        <f>IF($A2889="","",VALUE($A2889&amp;"")*12+VALUE($B2889&amp;""))</f>
        <v/>
      </c>
      <c r="N2889" s="63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3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3">
        <f>IF($A2889="","",IF(COUNTIF(변동분석!$E$7:$E$506,O2889)&gt;0,"Y","N"))</f>
        <v/>
      </c>
      <c r="W2889" s="63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3">
        <f>IF($A2889="","",IFERROR(INDEX(계정매핑!$E$5:$E$504,MATCH($F2889&amp;"",계정매핑!$A$5:$A$504,0))&amp;"","공통비"))</f>
        <v/>
      </c>
      <c r="AF2889" s="63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5100000203</t>
        </is>
      </c>
      <c r="D2890" s="94" t="n">
        <v>46048</v>
      </c>
      <c r="E2890" s="91" t="inlineStr">
        <is>
          <t>KR</t>
        </is>
      </c>
      <c r="F2890" s="91" t="n">
        <v>62901000</v>
      </c>
      <c r="G2890" s="91" t="n">
        <v>1801</v>
      </c>
      <c r="H2890" s="92" t="n">
        <v>10325000</v>
      </c>
      <c r="I2890" s="91" t="inlineStr">
        <is>
          <t>1월 자문 수수료 - K회계법인</t>
        </is>
      </c>
      <c r="J2890" s="91" t="inlineStr">
        <is>
          <t>V10010</t>
        </is>
      </c>
      <c r="K2890" s="91" t="inlineStr">
        <is>
          <t>K회계법인</t>
        </is>
      </c>
      <c r="M2890" s="9">
        <f>IF($A2890="","",VALUE($A2890&amp;"")*12+VALUE($B2890&amp;""))</f>
        <v/>
      </c>
      <c r="N2890" s="63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3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3">
        <f>IF($A2890="","",IF(COUNTIF(변동분석!$E$7:$E$506,O2890)&gt;0,"Y","N"))</f>
        <v/>
      </c>
      <c r="W2890" s="63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3">
        <f>IF($A2890="","",IFERROR(INDEX(계정매핑!$E$5:$E$504,MATCH($F2890&amp;"",계정매핑!$A$5:$A$504,0))&amp;"","공통비"))</f>
        <v/>
      </c>
      <c r="AF2890" s="63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5100000204</t>
        </is>
      </c>
      <c r="D2891" s="94" t="n">
        <v>46048</v>
      </c>
      <c r="E2891" s="91" t="inlineStr">
        <is>
          <t>KR</t>
        </is>
      </c>
      <c r="F2891" s="91" t="n">
        <v>62901000</v>
      </c>
      <c r="G2891" s="91" t="n">
        <v>1951</v>
      </c>
      <c r="H2891" s="92" t="n">
        <v>6180000</v>
      </c>
      <c r="I2891" s="91" t="inlineStr">
        <is>
          <t>1월 자문 수수료 - K회계법인</t>
        </is>
      </c>
      <c r="J2891" s="91" t="inlineStr">
        <is>
          <t>V10010</t>
        </is>
      </c>
      <c r="K2891" s="91" t="inlineStr">
        <is>
          <t>K회계법인</t>
        </is>
      </c>
      <c r="M2891" s="9">
        <f>IF($A2891="","",VALUE($A2891&amp;"")*12+VALUE($B2891&amp;""))</f>
        <v/>
      </c>
      <c r="N2891" s="63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3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3">
        <f>IF($A2891="","",IF(COUNTIF(변동분석!$E$7:$E$506,O2891)&gt;0,"Y","N"))</f>
        <v/>
      </c>
      <c r="W2891" s="63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3">
        <f>IF($A2891="","",IFERROR(INDEX(계정매핑!$E$5:$E$504,MATCH($F2891&amp;"",계정매핑!$A$5:$A$504,0))&amp;"","공통비"))</f>
        <v/>
      </c>
      <c r="AF2891" s="63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5100000205</t>
        </is>
      </c>
      <c r="D2892" s="94" t="n">
        <v>46048</v>
      </c>
      <c r="E2892" s="91" t="inlineStr">
        <is>
          <t>KR</t>
        </is>
      </c>
      <c r="F2892" s="91" t="n">
        <v>62902000</v>
      </c>
      <c r="G2892" s="91" t="n">
        <v>1401</v>
      </c>
      <c r="H2892" s="92" t="n">
        <v>3224000</v>
      </c>
      <c r="I2892" s="91" t="inlineStr">
        <is>
          <t>1월 업무 위탁 수수료 - X서비스</t>
        </is>
      </c>
      <c r="J2892" s="91" t="inlineStr">
        <is>
          <t>V10019</t>
        </is>
      </c>
      <c r="K2892" s="91" t="inlineStr">
        <is>
          <t>X서비스</t>
        </is>
      </c>
      <c r="M2892" s="9">
        <f>IF($A2892="","",VALUE($A2892&amp;"")*12+VALUE($B2892&amp;""))</f>
        <v/>
      </c>
      <c r="N2892" s="63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3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3">
        <f>IF($A2892="","",IF(COUNTIF(변동분석!$E$7:$E$506,O2892)&gt;0,"Y","N"))</f>
        <v/>
      </c>
      <c r="W2892" s="63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3">
        <f>IF($A2892="","",IFERROR(INDEX(계정매핑!$E$5:$E$504,MATCH($F2892&amp;"",계정매핑!$A$5:$A$504,0))&amp;"","공통비"))</f>
        <v/>
      </c>
      <c r="AF2892" s="63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5100000206</t>
        </is>
      </c>
      <c r="D2893" s="94" t="n">
        <v>46048</v>
      </c>
      <c r="E2893" s="91" t="inlineStr">
        <is>
          <t>KR</t>
        </is>
      </c>
      <c r="F2893" s="91" t="n">
        <v>62902000</v>
      </c>
      <c r="G2893" s="91" t="n">
        <v>1801</v>
      </c>
      <c r="H2893" s="92" t="n">
        <v>1821000</v>
      </c>
      <c r="I2893" s="91" t="inlineStr">
        <is>
          <t>1월 콜 위탁 수수료(건별)</t>
        </is>
      </c>
      <c r="J2893" s="91" t="inlineStr">
        <is>
          <t>V10015</t>
        </is>
      </c>
      <c r="K2893" s="91" t="inlineStr">
        <is>
          <t>J콜센터</t>
        </is>
      </c>
      <c r="M2893" s="9">
        <f>IF($A2893="","",VALUE($A2893&amp;"")*12+VALUE($B2893&amp;""))</f>
        <v/>
      </c>
      <c r="N2893" s="63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3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3">
        <f>IF($A2893="","",IF(COUNTIF(변동분석!$E$7:$E$506,O2893)&gt;0,"Y","N"))</f>
        <v/>
      </c>
      <c r="W2893" s="63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3">
        <f>IF($A2893="","",IFERROR(INDEX(계정매핑!$E$5:$E$504,MATCH($F2893&amp;"",계정매핑!$A$5:$A$504,0))&amp;"","공통비"))</f>
        <v/>
      </c>
      <c r="AF2893" s="63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5100000207</t>
        </is>
      </c>
      <c r="D2894" s="94" t="n">
        <v>46048</v>
      </c>
      <c r="E2894" s="91" t="inlineStr">
        <is>
          <t>KR</t>
        </is>
      </c>
      <c r="F2894" s="91" t="n">
        <v>63201000</v>
      </c>
      <c r="G2894" s="91" t="n">
        <v>1601</v>
      </c>
      <c r="H2894" s="92" t="n">
        <v>6221000</v>
      </c>
      <c r="I2894" s="91" t="inlineStr">
        <is>
          <t>1월 차량 유지 - D정비</t>
        </is>
      </c>
      <c r="J2894" s="91" t="inlineStr">
        <is>
          <t>V10024</t>
        </is>
      </c>
      <c r="K2894" s="91" t="inlineStr">
        <is>
          <t>D정비</t>
        </is>
      </c>
      <c r="M2894" s="9">
        <f>IF($A2894="","",VALUE($A2894&amp;"")*12+VALUE($B2894&amp;""))</f>
        <v/>
      </c>
      <c r="N2894" s="63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3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3">
        <f>IF($A2894="","",IF(COUNTIF(변동분석!$E$7:$E$506,O2894)&gt;0,"Y","N"))</f>
        <v/>
      </c>
      <c r="W2894" s="63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3">
        <f>IF($A2894="","",IFERROR(INDEX(계정매핑!$E$5:$E$504,MATCH($F2894&amp;"",계정매핑!$A$5:$A$504,0))&amp;"","공통비"))</f>
        <v/>
      </c>
      <c r="AF2894" s="63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5100000208</t>
        </is>
      </c>
      <c r="D2895" s="94" t="n">
        <v>46048</v>
      </c>
      <c r="E2895" s="91" t="inlineStr">
        <is>
          <t>KR</t>
        </is>
      </c>
      <c r="F2895" s="91" t="n">
        <v>63201000</v>
      </c>
      <c r="G2895" s="91" t="n">
        <v>1601</v>
      </c>
      <c r="H2895" s="92" t="n">
        <v>2036000</v>
      </c>
      <c r="I2895" s="91" t="inlineStr">
        <is>
          <t>1월 차량 유지 - H에너지</t>
        </is>
      </c>
      <c r="J2895" s="91" t="inlineStr">
        <is>
          <t>V10029</t>
        </is>
      </c>
      <c r="K2895" s="91" t="inlineStr">
        <is>
          <t>H에너지</t>
        </is>
      </c>
      <c r="M2895" s="9">
        <f>IF($A2895="","",VALUE($A2895&amp;"")*12+VALUE($B2895&amp;""))</f>
        <v/>
      </c>
      <c r="N2895" s="63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3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3">
        <f>IF($A2895="","",IF(COUNTIF(변동분석!$E$7:$E$506,O2895)&gt;0,"Y","N"))</f>
        <v/>
      </c>
      <c r="W2895" s="63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3">
        <f>IF($A2895="","",IFERROR(INDEX(계정매핑!$E$5:$E$504,MATCH($F2895&amp;"",계정매핑!$A$5:$A$504,0))&amp;"","공통비"))</f>
        <v/>
      </c>
      <c r="AF2895" s="63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5100000209</t>
        </is>
      </c>
      <c r="D2896" s="94" t="n">
        <v>46048</v>
      </c>
      <c r="E2896" s="91" t="inlineStr">
        <is>
          <t>KR</t>
        </is>
      </c>
      <c r="F2896" s="91" t="n">
        <v>63501000</v>
      </c>
      <c r="G2896" s="91" t="n">
        <v>1902</v>
      </c>
      <c r="H2896" s="92" t="n">
        <v>323294000</v>
      </c>
      <c r="I2896" s="91" t="inlineStr">
        <is>
          <t>1월 모집수수료 - AA보험대리점</t>
        </is>
      </c>
      <c r="J2896" s="91" t="inlineStr">
        <is>
          <t>V10032</t>
        </is>
      </c>
      <c r="K2896" s="91" t="inlineStr">
        <is>
          <t>AA보험대리점</t>
        </is>
      </c>
      <c r="M2896" s="9">
        <f>IF($A2896="","",VALUE($A2896&amp;"")*12+VALUE($B2896&amp;""))</f>
        <v/>
      </c>
      <c r="N2896" s="63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3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3">
        <f>IF($A2896="","",IF(COUNTIF(변동분석!$E$7:$E$506,O2896)&gt;0,"Y","N"))</f>
        <v/>
      </c>
      <c r="W2896" s="63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3">
        <f>IF($A2896="","",IFERROR(INDEX(계정매핑!$E$5:$E$504,MATCH($F2896&amp;"",계정매핑!$A$5:$A$504,0))&amp;"","공통비"))</f>
        <v/>
      </c>
      <c r="AF2896" s="63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5100000210</t>
        </is>
      </c>
      <c r="D2897" s="94" t="n">
        <v>46049</v>
      </c>
      <c r="E2897" s="91" t="inlineStr">
        <is>
          <t>KR</t>
        </is>
      </c>
      <c r="F2897" s="91" t="n">
        <v>62101000</v>
      </c>
      <c r="G2897" s="91" t="n">
        <v>1951</v>
      </c>
      <c r="H2897" s="92" t="n">
        <v>437000</v>
      </c>
      <c r="I2897" s="91" t="inlineStr">
        <is>
          <t>1월 국내출장 - (법인카드)</t>
        </is>
      </c>
      <c r="J2897" s="91" t="inlineStr">
        <is>
          <t>V10009</t>
        </is>
      </c>
      <c r="K2897" s="91" t="inlineStr">
        <is>
          <t>(법인카드)</t>
        </is>
      </c>
      <c r="M2897" s="9">
        <f>IF($A2897="","",VALUE($A2897&amp;"")*12+VALUE($B2897&amp;""))</f>
        <v/>
      </c>
      <c r="N2897" s="63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3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3">
        <f>IF($A2897="","",IF(COUNTIF(변동분석!$E$7:$E$506,O2897)&gt;0,"Y","N"))</f>
        <v/>
      </c>
      <c r="W2897" s="63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3">
        <f>IF($A2897="","",IFERROR(INDEX(계정매핑!$E$5:$E$504,MATCH($F2897&amp;"",계정매핑!$A$5:$A$504,0))&amp;"","공통비"))</f>
        <v/>
      </c>
      <c r="AF2897" s="63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5100000211</t>
        </is>
      </c>
      <c r="D2898" s="94" t="n">
        <v>46049</v>
      </c>
      <c r="E2898" s="91" t="inlineStr">
        <is>
          <t>KR</t>
        </is>
      </c>
      <c r="F2898" s="91" t="n">
        <v>62102000</v>
      </c>
      <c r="G2898" s="91" t="n">
        <v>1401</v>
      </c>
      <c r="H2898" s="92" t="n">
        <v>118000</v>
      </c>
      <c r="I2898" s="91" t="inlineStr">
        <is>
          <t>1월 해외출장 - M항공</t>
        </is>
      </c>
      <c r="J2898" s="91" t="inlineStr">
        <is>
          <t>V10001</t>
        </is>
      </c>
      <c r="K2898" s="91" t="inlineStr">
        <is>
          <t>M항공</t>
        </is>
      </c>
      <c r="M2898" s="9">
        <f>IF($A2898="","",VALUE($A2898&amp;"")*12+VALUE($B2898&amp;""))</f>
        <v/>
      </c>
      <c r="N2898" s="63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3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3">
        <f>IF($A2898="","",IF(COUNTIF(변동분석!$E$7:$E$506,O2898)&gt;0,"Y","N"))</f>
        <v/>
      </c>
      <c r="W2898" s="63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3">
        <f>IF($A2898="","",IFERROR(INDEX(계정매핑!$E$5:$E$504,MATCH($F2898&amp;"",계정매핑!$A$5:$A$504,0))&amp;"","공통비"))</f>
        <v/>
      </c>
      <c r="AF2898" s="63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5100000212</t>
        </is>
      </c>
      <c r="D2899" s="94" t="n">
        <v>46049</v>
      </c>
      <c r="E2899" s="91" t="inlineStr">
        <is>
          <t>KR</t>
        </is>
      </c>
      <c r="F2899" s="91" t="n">
        <v>62301000</v>
      </c>
      <c r="G2899" s="91" t="n">
        <v>1501</v>
      </c>
      <c r="H2899" s="92" t="n">
        <v>367000</v>
      </c>
      <c r="I2899" s="91" t="inlineStr">
        <is>
          <t>1월 소모품 구입 - R문구</t>
        </is>
      </c>
      <c r="J2899" s="91" t="inlineStr">
        <is>
          <t>V10021</t>
        </is>
      </c>
      <c r="K2899" s="91" t="inlineStr">
        <is>
          <t>R문구</t>
        </is>
      </c>
      <c r="M2899" s="9">
        <f>IF($A2899="","",VALUE($A2899&amp;"")*12+VALUE($B2899&amp;""))</f>
        <v/>
      </c>
      <c r="N2899" s="63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3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3">
        <f>IF($A2899="","",IF(COUNTIF(변동분석!$E$7:$E$506,O2899)&gt;0,"Y","N"))</f>
        <v/>
      </c>
      <c r="W2899" s="63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3">
        <f>IF($A2899="","",IFERROR(INDEX(계정매핑!$E$5:$E$504,MATCH($F2899&amp;"",계정매핑!$A$5:$A$504,0))&amp;"","공통비"))</f>
        <v/>
      </c>
      <c r="AF2899" s="63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5100000213</t>
        </is>
      </c>
      <c r="D2900" s="94" t="n">
        <v>46049</v>
      </c>
      <c r="E2900" s="91" t="inlineStr">
        <is>
          <t>KR</t>
        </is>
      </c>
      <c r="F2900" s="91" t="n">
        <v>62301000</v>
      </c>
      <c r="G2900" s="91" t="n">
        <v>1701</v>
      </c>
      <c r="H2900" s="92" t="n">
        <v>121000</v>
      </c>
      <c r="I2900" s="91" t="inlineStr">
        <is>
          <t>1월 소모품 구입 - R문구</t>
        </is>
      </c>
      <c r="J2900" s="91" t="inlineStr">
        <is>
          <t>V10021</t>
        </is>
      </c>
      <c r="K2900" s="91" t="inlineStr">
        <is>
          <t>R문구</t>
        </is>
      </c>
      <c r="M2900" s="9">
        <f>IF($A2900="","",VALUE($A2900&amp;"")*12+VALUE($B2900&amp;""))</f>
        <v/>
      </c>
      <c r="N2900" s="63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3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3">
        <f>IF($A2900="","",IF(COUNTIF(변동분석!$E$7:$E$506,O2900)&gt;0,"Y","N"))</f>
        <v/>
      </c>
      <c r="W2900" s="63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3">
        <f>IF($A2900="","",IFERROR(INDEX(계정매핑!$E$5:$E$504,MATCH($F2900&amp;"",계정매핑!$A$5:$A$504,0))&amp;"","공통비"))</f>
        <v/>
      </c>
      <c r="AF2900" s="63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5100000214</t>
        </is>
      </c>
      <c r="D2901" s="94" t="n">
        <v>46049</v>
      </c>
      <c r="E2901" s="91" t="inlineStr">
        <is>
          <t>KR</t>
        </is>
      </c>
      <c r="F2901" s="91" t="n">
        <v>62301000</v>
      </c>
      <c r="G2901" s="91" t="n">
        <v>1801</v>
      </c>
      <c r="H2901" s="92" t="n">
        <v>397000</v>
      </c>
      <c r="I2901" s="91" t="inlineStr">
        <is>
          <t>1월 소모품 구입 - Q오피스</t>
        </is>
      </c>
      <c r="J2901" s="91" t="inlineStr">
        <is>
          <t>V10003</t>
        </is>
      </c>
      <c r="K2901" s="91" t="inlineStr">
        <is>
          <t>Q오피스</t>
        </is>
      </c>
      <c r="M2901" s="9">
        <f>IF($A2901="","",VALUE($A2901&amp;"")*12+VALUE($B2901&amp;""))</f>
        <v/>
      </c>
      <c r="N2901" s="63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3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3">
        <f>IF($A2901="","",IF(COUNTIF(변동분석!$E$7:$E$506,O2901)&gt;0,"Y","N"))</f>
        <v/>
      </c>
      <c r="W2901" s="63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3">
        <f>IF($A2901="","",IFERROR(INDEX(계정매핑!$E$5:$E$504,MATCH($F2901&amp;"",계정매핑!$A$5:$A$504,0))&amp;"","공통비"))</f>
        <v/>
      </c>
      <c r="AF2901" s="63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5100000215</t>
        </is>
      </c>
      <c r="D2902" s="94" t="n">
        <v>46049</v>
      </c>
      <c r="E2902" s="91" t="inlineStr">
        <is>
          <t>KR</t>
        </is>
      </c>
      <c r="F2902" s="91" t="n">
        <v>62301000</v>
      </c>
      <c r="G2902" s="91" t="n">
        <v>1801</v>
      </c>
      <c r="H2902" s="92" t="n">
        <v>213000</v>
      </c>
      <c r="I2902" s="91" t="inlineStr">
        <is>
          <t>1월 소모품 구입 - R문구</t>
        </is>
      </c>
      <c r="J2902" s="91" t="inlineStr">
        <is>
          <t>V10021</t>
        </is>
      </c>
      <c r="K2902" s="91" t="inlineStr">
        <is>
          <t>R문구</t>
        </is>
      </c>
      <c r="M2902" s="9">
        <f>IF($A2902="","",VALUE($A2902&amp;"")*12+VALUE($B2902&amp;""))</f>
        <v/>
      </c>
      <c r="N2902" s="63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3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3">
        <f>IF($A2902="","",IF(COUNTIF(변동분석!$E$7:$E$506,O2902)&gt;0,"Y","N"))</f>
        <v/>
      </c>
      <c r="W2902" s="63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3">
        <f>IF($A2902="","",IFERROR(INDEX(계정매핑!$E$5:$E$504,MATCH($F2902&amp;"",계정매핑!$A$5:$A$504,0))&amp;"","공통비"))</f>
        <v/>
      </c>
      <c r="AF2902" s="63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5100000216</t>
        </is>
      </c>
      <c r="D2903" s="94" t="n">
        <v>46049</v>
      </c>
      <c r="E2903" s="91" t="inlineStr">
        <is>
          <t>KR</t>
        </is>
      </c>
      <c r="F2903" s="91" t="n">
        <v>62401000</v>
      </c>
      <c r="G2903" s="91" t="n">
        <v>1401</v>
      </c>
      <c r="H2903" s="92" t="n">
        <v>228000</v>
      </c>
      <c r="I2903" s="91" t="inlineStr">
        <is>
          <t>1월 인쇄물 제작 - S출판</t>
        </is>
      </c>
      <c r="J2903" s="91" t="inlineStr">
        <is>
          <t>V10014</t>
        </is>
      </c>
      <c r="K2903" s="91" t="inlineStr">
        <is>
          <t>S출판</t>
        </is>
      </c>
      <c r="M2903" s="9">
        <f>IF($A2903="","",VALUE($A2903&amp;"")*12+VALUE($B2903&amp;""))</f>
        <v/>
      </c>
      <c r="N2903" s="63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3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3">
        <f>IF($A2903="","",IF(COUNTIF(변동분석!$E$7:$E$506,O2903)&gt;0,"Y","N"))</f>
        <v/>
      </c>
      <c r="W2903" s="63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3">
        <f>IF($A2903="","",IFERROR(INDEX(계정매핑!$E$5:$E$504,MATCH($F2903&amp;"",계정매핑!$A$5:$A$504,0))&amp;"","공통비"))</f>
        <v/>
      </c>
      <c r="AF2903" s="63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5100000217</t>
        </is>
      </c>
      <c r="D2904" s="94" t="n">
        <v>46049</v>
      </c>
      <c r="E2904" s="91" t="inlineStr">
        <is>
          <t>KR</t>
        </is>
      </c>
      <c r="F2904" s="91" t="n">
        <v>62501000</v>
      </c>
      <c r="G2904" s="91" t="n">
        <v>1501</v>
      </c>
      <c r="H2904" s="92" t="n">
        <v>545000</v>
      </c>
      <c r="I2904" s="91" t="inlineStr">
        <is>
          <t>1월 회의 다과 - (법인카드)</t>
        </is>
      </c>
      <c r="J2904" s="91" t="inlineStr">
        <is>
          <t>V10009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3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3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3">
        <f>IF($A2904="","",IF(COUNTIF(변동분석!$E$7:$E$506,O2904)&gt;0,"Y","N"))</f>
        <v/>
      </c>
      <c r="W2904" s="63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3">
        <f>IF($A2904="","",IFERROR(INDEX(계정매핑!$E$5:$E$504,MATCH($F2904&amp;"",계정매핑!$A$5:$A$504,0))&amp;"","공통비"))</f>
        <v/>
      </c>
      <c r="AF2904" s="63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5100000218</t>
        </is>
      </c>
      <c r="D2905" s="94" t="n">
        <v>46049</v>
      </c>
      <c r="E2905" s="91" t="inlineStr">
        <is>
          <t>KR</t>
        </is>
      </c>
      <c r="F2905" s="91" t="n">
        <v>62601000</v>
      </c>
      <c r="G2905" s="91" t="n">
        <v>1301</v>
      </c>
      <c r="H2905" s="92" t="n">
        <v>856000</v>
      </c>
      <c r="I2905" s="91" t="inlineStr">
        <is>
          <t>1월 업무추진 - (법인카드)</t>
        </is>
      </c>
      <c r="J2905" s="91" t="inlineStr">
        <is>
          <t>V10009</t>
        </is>
      </c>
      <c r="K2905" s="91" t="inlineStr">
        <is>
          <t>(법인카드)</t>
        </is>
      </c>
      <c r="M2905" s="9">
        <f>IF($A2905="","",VALUE($A2905&amp;"")*12+VALUE($B2905&amp;""))</f>
        <v/>
      </c>
      <c r="N2905" s="63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3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3">
        <f>IF($A2905="","",IF(COUNTIF(변동분석!$E$7:$E$506,O2905)&gt;0,"Y","N"))</f>
        <v/>
      </c>
      <c r="W2905" s="63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3">
        <f>IF($A2905="","",IFERROR(INDEX(계정매핑!$E$5:$E$504,MATCH($F2905&amp;"",계정매핑!$A$5:$A$504,0))&amp;"","공통비"))</f>
        <v/>
      </c>
      <c r="AF2905" s="63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5100000219</t>
        </is>
      </c>
      <c r="D2906" s="94" t="n">
        <v>46049</v>
      </c>
      <c r="E2906" s="91" t="inlineStr">
        <is>
          <t>KR</t>
        </is>
      </c>
      <c r="F2906" s="91" t="n">
        <v>62901000</v>
      </c>
      <c r="G2906" s="91" t="n">
        <v>1101</v>
      </c>
      <c r="H2906" s="92" t="n">
        <v>2221000</v>
      </c>
      <c r="I2906" s="91" t="inlineStr">
        <is>
          <t>1월 자문 수수료 - W컨설팅</t>
        </is>
      </c>
      <c r="J2906" s="91" t="inlineStr">
        <is>
          <t>V10006</t>
        </is>
      </c>
      <c r="K2906" s="91" t="inlineStr">
        <is>
          <t>W컨설팅</t>
        </is>
      </c>
      <c r="M2906" s="9">
        <f>IF($A2906="","",VALUE($A2906&amp;"")*12+VALUE($B2906&amp;""))</f>
        <v/>
      </c>
      <c r="N2906" s="63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3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3">
        <f>IF($A2906="","",IF(COUNTIF(변동분석!$E$7:$E$506,O2906)&gt;0,"Y","N"))</f>
        <v/>
      </c>
      <c r="W2906" s="63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3">
        <f>IF($A2906="","",IFERROR(INDEX(계정매핑!$E$5:$E$504,MATCH($F2906&amp;"",계정매핑!$A$5:$A$504,0))&amp;"","공통비"))</f>
        <v/>
      </c>
      <c r="AF2906" s="63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5100000220</t>
        </is>
      </c>
      <c r="D2907" s="94" t="n">
        <v>46049</v>
      </c>
      <c r="E2907" s="91" t="inlineStr">
        <is>
          <t>KR</t>
        </is>
      </c>
      <c r="F2907" s="91" t="n">
        <v>62901000</v>
      </c>
      <c r="G2907" s="91" t="n">
        <v>1951</v>
      </c>
      <c r="H2907" s="92" t="n">
        <v>7262000</v>
      </c>
      <c r="I2907" s="91" t="inlineStr">
        <is>
          <t>1월 자문 수수료 - K회계법인</t>
        </is>
      </c>
      <c r="J2907" s="91" t="inlineStr">
        <is>
          <t>V10010</t>
        </is>
      </c>
      <c r="K2907" s="91" t="inlineStr">
        <is>
          <t>K회계법인</t>
        </is>
      </c>
      <c r="M2907" s="9">
        <f>IF($A2907="","",VALUE($A2907&amp;"")*12+VALUE($B2907&amp;""))</f>
        <v/>
      </c>
      <c r="N2907" s="63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3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3">
        <f>IF($A2907="","",IF(COUNTIF(변동분석!$E$7:$E$506,O2907)&gt;0,"Y","N"))</f>
        <v/>
      </c>
      <c r="W2907" s="63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3">
        <f>IF($A2907="","",IFERROR(INDEX(계정매핑!$E$5:$E$504,MATCH($F2907&amp;"",계정매핑!$A$5:$A$504,0))&amp;"","공통비"))</f>
        <v/>
      </c>
      <c r="AF2907" s="63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5100000221</t>
        </is>
      </c>
      <c r="D2908" s="94" t="n">
        <v>46049</v>
      </c>
      <c r="E2908" s="91" t="inlineStr">
        <is>
          <t>KR</t>
        </is>
      </c>
      <c r="F2908" s="91" t="n">
        <v>62902000</v>
      </c>
      <c r="G2908" s="91" t="n">
        <v>1201</v>
      </c>
      <c r="H2908" s="92" t="n">
        <v>4237000</v>
      </c>
      <c r="I2908" s="91" t="inlineStr">
        <is>
          <t>1월 업무 위탁 수수료 - X서비스</t>
        </is>
      </c>
      <c r="J2908" s="91" t="inlineStr">
        <is>
          <t>V10019</t>
        </is>
      </c>
      <c r="K2908" s="91" t="inlineStr">
        <is>
          <t>X서비스</t>
        </is>
      </c>
      <c r="M2908" s="9">
        <f>IF($A2908="","",VALUE($A2908&amp;"")*12+VALUE($B2908&amp;""))</f>
        <v/>
      </c>
      <c r="N2908" s="63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3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3">
        <f>IF($A2908="","",IF(COUNTIF(변동분석!$E$7:$E$506,O2908)&gt;0,"Y","N"))</f>
        <v/>
      </c>
      <c r="W2908" s="63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3">
        <f>IF($A2908="","",IFERROR(INDEX(계정매핑!$E$5:$E$504,MATCH($F2908&amp;"",계정매핑!$A$5:$A$504,0))&amp;"","공통비"))</f>
        <v/>
      </c>
      <c r="AF2908" s="63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5100000222</t>
        </is>
      </c>
      <c r="D2909" s="94" t="n">
        <v>46049</v>
      </c>
      <c r="E2909" s="91" t="inlineStr">
        <is>
          <t>KR</t>
        </is>
      </c>
      <c r="F2909" s="91" t="n">
        <v>62902000</v>
      </c>
      <c r="G2909" s="91" t="n">
        <v>1801</v>
      </c>
      <c r="H2909" s="92" t="n">
        <v>1836000</v>
      </c>
      <c r="I2909" s="91" t="inlineStr">
        <is>
          <t>1월 콜 위탁 수수료(건별)</t>
        </is>
      </c>
      <c r="J2909" s="91" t="inlineStr">
        <is>
          <t>V10015</t>
        </is>
      </c>
      <c r="K2909" s="91" t="inlineStr">
        <is>
          <t>J콜센터</t>
        </is>
      </c>
      <c r="M2909" s="9">
        <f>IF($A2909="","",VALUE($A2909&amp;"")*12+VALUE($B2909&amp;""))</f>
        <v/>
      </c>
      <c r="N2909" s="63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3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3">
        <f>IF($A2909="","",IF(COUNTIF(변동분석!$E$7:$E$506,O2909)&gt;0,"Y","N"))</f>
        <v/>
      </c>
      <c r="W2909" s="63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3">
        <f>IF($A2909="","",IFERROR(INDEX(계정매핑!$E$5:$E$504,MATCH($F2909&amp;"",계정매핑!$A$5:$A$504,0))&amp;"","공통비"))</f>
        <v/>
      </c>
      <c r="AF2909" s="63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2</v>
      </c>
      <c r="C2910" s="91" t="inlineStr">
        <is>
          <t>5100000223</t>
        </is>
      </c>
      <c r="D2910" s="94" t="n">
        <v>46055</v>
      </c>
      <c r="E2910" s="91" t="inlineStr">
        <is>
          <t>KR</t>
        </is>
      </c>
      <c r="F2910" s="91" t="n">
        <v>62101000</v>
      </c>
      <c r="G2910" s="91" t="n">
        <v>1501</v>
      </c>
      <c r="H2910" s="92" t="n">
        <v>663000</v>
      </c>
      <c r="I2910" s="91" t="inlineStr">
        <is>
          <t>2월 국내출장 - (법인카드)</t>
        </is>
      </c>
      <c r="J2910" s="91" t="inlineStr">
        <is>
          <t>V10009</t>
        </is>
      </c>
      <c r="K2910" s="91" t="inlineStr">
        <is>
          <t>(법인카드)</t>
        </is>
      </c>
      <c r="M2910" s="9">
        <f>IF($A2910="","",VALUE($A2910&amp;"")*12+VALUE($B2910&amp;""))</f>
        <v/>
      </c>
      <c r="N2910" s="63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3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3">
        <f>IF($A2910="","",IF(COUNTIF(변동분석!$E$7:$E$506,O2910)&gt;0,"Y","N"))</f>
        <v/>
      </c>
      <c r="W2910" s="63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3">
        <f>IF($A2910="","",IFERROR(INDEX(계정매핑!$E$5:$E$504,MATCH($F2910&amp;"",계정매핑!$A$5:$A$504,0))&amp;"","공통비"))</f>
        <v/>
      </c>
      <c r="AF2910" s="63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2</v>
      </c>
      <c r="C2911" s="91" t="inlineStr">
        <is>
          <t>5100000224</t>
        </is>
      </c>
      <c r="D2911" s="94" t="n">
        <v>46055</v>
      </c>
      <c r="E2911" s="91" t="inlineStr">
        <is>
          <t>KR</t>
        </is>
      </c>
      <c r="F2911" s="91" t="n">
        <v>62102000</v>
      </c>
      <c r="G2911" s="91" t="n">
        <v>1602</v>
      </c>
      <c r="H2911" s="92" t="n">
        <v>381000</v>
      </c>
      <c r="I2911" s="91" t="inlineStr">
        <is>
          <t>2월 해외출장 - M항공</t>
        </is>
      </c>
      <c r="J2911" s="91" t="inlineStr">
        <is>
          <t>V10001</t>
        </is>
      </c>
      <c r="K2911" s="91" t="inlineStr">
        <is>
          <t>M항공</t>
        </is>
      </c>
      <c r="M2911" s="9">
        <f>IF($A2911="","",VALUE($A2911&amp;"")*12+VALUE($B2911&amp;""))</f>
        <v/>
      </c>
      <c r="N2911" s="63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3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3">
        <f>IF($A2911="","",IF(COUNTIF(변동분석!$E$7:$E$506,O2911)&gt;0,"Y","N"))</f>
        <v/>
      </c>
      <c r="W2911" s="63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3">
        <f>IF($A2911="","",IFERROR(INDEX(계정매핑!$E$5:$E$504,MATCH($F2911&amp;"",계정매핑!$A$5:$A$504,0))&amp;"","공통비"))</f>
        <v/>
      </c>
      <c r="AF2911" s="63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2</v>
      </c>
      <c r="C2912" s="91" t="inlineStr">
        <is>
          <t>5100000225</t>
        </is>
      </c>
      <c r="D2912" s="94" t="n">
        <v>46055</v>
      </c>
      <c r="E2912" s="91" t="inlineStr">
        <is>
          <t>KR</t>
        </is>
      </c>
      <c r="F2912" s="91" t="n">
        <v>62301000</v>
      </c>
      <c r="G2912" s="91" t="n">
        <v>1801</v>
      </c>
      <c r="H2912" s="92" t="n">
        <v>412000</v>
      </c>
      <c r="I2912" s="91" t="inlineStr">
        <is>
          <t>2월 소모품 구입 - Q오피스</t>
        </is>
      </c>
      <c r="J2912" s="91" t="inlineStr">
        <is>
          <t>V10003</t>
        </is>
      </c>
      <c r="K2912" s="91" t="inlineStr">
        <is>
          <t>Q오피스</t>
        </is>
      </c>
      <c r="M2912" s="9">
        <f>IF($A2912="","",VALUE($A2912&amp;"")*12+VALUE($B2912&amp;""))</f>
        <v/>
      </c>
      <c r="N2912" s="63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3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3">
        <f>IF($A2912="","",IF(COUNTIF(변동분석!$E$7:$E$506,O2912)&gt;0,"Y","N"))</f>
        <v/>
      </c>
      <c r="W2912" s="63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3">
        <f>IF($A2912="","",IFERROR(INDEX(계정매핑!$E$5:$E$504,MATCH($F2912&amp;"",계정매핑!$A$5:$A$504,0))&amp;"","공통비"))</f>
        <v/>
      </c>
      <c r="AF2912" s="63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2</v>
      </c>
      <c r="C2913" s="91" t="inlineStr">
        <is>
          <t>5100000226</t>
        </is>
      </c>
      <c r="D2913" s="94" t="n">
        <v>46055</v>
      </c>
      <c r="E2913" s="91" t="inlineStr">
        <is>
          <t>KR</t>
        </is>
      </c>
      <c r="F2913" s="91" t="n">
        <v>62401000</v>
      </c>
      <c r="G2913" s="91" t="n">
        <v>1501</v>
      </c>
      <c r="H2913" s="92" t="n">
        <v>3007000</v>
      </c>
      <c r="I2913" s="91" t="inlineStr">
        <is>
          <t>2월 인쇄물 제작 - S출판</t>
        </is>
      </c>
      <c r="J2913" s="91" t="inlineStr">
        <is>
          <t>V10014</t>
        </is>
      </c>
      <c r="K2913" s="91" t="inlineStr">
        <is>
          <t>S출판</t>
        </is>
      </c>
      <c r="M2913" s="9">
        <f>IF($A2913="","",VALUE($A2913&amp;"")*12+VALUE($B2913&amp;""))</f>
        <v/>
      </c>
      <c r="N2913" s="63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3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3">
        <f>IF($A2913="","",IF(COUNTIF(변동분석!$E$7:$E$506,O2913)&gt;0,"Y","N"))</f>
        <v/>
      </c>
      <c r="W2913" s="63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3">
        <f>IF($A2913="","",IFERROR(INDEX(계정매핑!$E$5:$E$504,MATCH($F2913&amp;"",계정매핑!$A$5:$A$504,0))&amp;"","공통비"))</f>
        <v/>
      </c>
      <c r="AF2913" s="63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2</v>
      </c>
      <c r="C2914" s="91" t="inlineStr">
        <is>
          <t>5100000227</t>
        </is>
      </c>
      <c r="D2914" s="94" t="n">
        <v>46055</v>
      </c>
      <c r="E2914" s="91" t="inlineStr">
        <is>
          <t>KR</t>
        </is>
      </c>
      <c r="F2914" s="91" t="n">
        <v>62501000</v>
      </c>
      <c r="G2914" s="91" t="n">
        <v>1401</v>
      </c>
      <c r="H2914" s="92" t="n">
        <v>125000</v>
      </c>
      <c r="I2914" s="91" t="inlineStr">
        <is>
          <t>2월 회의 다과 - (법인카드)</t>
        </is>
      </c>
      <c r="J2914" s="91" t="inlineStr">
        <is>
          <t>V10009</t>
        </is>
      </c>
      <c r="K2914" s="91" t="inlineStr">
        <is>
          <t>(법인카드)</t>
        </is>
      </c>
      <c r="M2914" s="9">
        <f>IF($A2914="","",VALUE($A2914&amp;"")*12+VALUE($B2914&amp;""))</f>
        <v/>
      </c>
      <c r="N2914" s="63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3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3">
        <f>IF($A2914="","",IF(COUNTIF(변동분석!$E$7:$E$506,O2914)&gt;0,"Y","N"))</f>
        <v/>
      </c>
      <c r="W2914" s="63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3">
        <f>IF($A2914="","",IFERROR(INDEX(계정매핑!$E$5:$E$504,MATCH($F2914&amp;"",계정매핑!$A$5:$A$504,0))&amp;"","공통비"))</f>
        <v/>
      </c>
      <c r="AF2914" s="63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2</v>
      </c>
      <c r="C2915" s="91" t="inlineStr">
        <is>
          <t>5100000228</t>
        </is>
      </c>
      <c r="D2915" s="94" t="n">
        <v>46055</v>
      </c>
      <c r="E2915" s="91" t="inlineStr">
        <is>
          <t>KR</t>
        </is>
      </c>
      <c r="F2915" s="91" t="n">
        <v>62902000</v>
      </c>
      <c r="G2915" s="91" t="n">
        <v>1101</v>
      </c>
      <c r="H2915" s="92" t="n">
        <v>1922000</v>
      </c>
      <c r="I2915" s="91" t="inlineStr">
        <is>
          <t>2월 업무 위탁 수수료 - X서비스</t>
        </is>
      </c>
      <c r="J2915" s="91" t="inlineStr">
        <is>
          <t>V10019</t>
        </is>
      </c>
      <c r="K2915" s="91" t="inlineStr">
        <is>
          <t>X서비스</t>
        </is>
      </c>
      <c r="M2915" s="9">
        <f>IF($A2915="","",VALUE($A2915&amp;"")*12+VALUE($B2915&amp;""))</f>
        <v/>
      </c>
      <c r="N2915" s="63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3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3">
        <f>IF($A2915="","",IF(COUNTIF(변동분석!$E$7:$E$506,O2915)&gt;0,"Y","N"))</f>
        <v/>
      </c>
      <c r="W2915" s="63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3">
        <f>IF($A2915="","",IFERROR(INDEX(계정매핑!$E$5:$E$504,MATCH($F2915&amp;"",계정매핑!$A$5:$A$504,0))&amp;"","공통비"))</f>
        <v/>
      </c>
      <c r="AF2915" s="63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2</v>
      </c>
      <c r="C2916" s="91" t="inlineStr">
        <is>
          <t>5100000229</t>
        </is>
      </c>
      <c r="D2916" s="94" t="n">
        <v>46055</v>
      </c>
      <c r="E2916" s="91" t="inlineStr">
        <is>
          <t>KR</t>
        </is>
      </c>
      <c r="F2916" s="91" t="n">
        <v>63101000</v>
      </c>
      <c r="G2916" s="91" t="n">
        <v>1601</v>
      </c>
      <c r="H2916" s="92" t="n">
        <v>3327000</v>
      </c>
      <c r="I2916" s="91" t="inlineStr">
        <is>
          <t>2월 사무실 임차료 - AA빌딩</t>
        </is>
      </c>
      <c r="J2916" s="91" t="inlineStr">
        <is>
          <t>V10007</t>
        </is>
      </c>
      <c r="K2916" s="91" t="inlineStr">
        <is>
          <t>AA빌딩</t>
        </is>
      </c>
      <c r="M2916" s="9">
        <f>IF($A2916="","",VALUE($A2916&amp;"")*12+VALUE($B2916&amp;""))</f>
        <v/>
      </c>
      <c r="N2916" s="63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3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3">
        <f>IF($A2916="","",IF(COUNTIF(변동분석!$E$7:$E$506,O2916)&gt;0,"Y","N"))</f>
        <v/>
      </c>
      <c r="W2916" s="63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3">
        <f>IF($A2916="","",IFERROR(INDEX(계정매핑!$E$5:$E$504,MATCH($F2916&amp;"",계정매핑!$A$5:$A$504,0))&amp;"","공통비"))</f>
        <v/>
      </c>
      <c r="AF2916" s="63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2</v>
      </c>
      <c r="C2917" s="91" t="inlineStr">
        <is>
          <t>5100000230</t>
        </is>
      </c>
      <c r="D2917" s="94" t="n">
        <v>46056</v>
      </c>
      <c r="E2917" s="91" t="inlineStr">
        <is>
          <t>KR</t>
        </is>
      </c>
      <c r="F2917" s="91" t="n">
        <v>62101000</v>
      </c>
      <c r="G2917" s="91" t="n">
        <v>1201</v>
      </c>
      <c r="H2917" s="92" t="n">
        <v>240000</v>
      </c>
      <c r="I2917" s="91" t="inlineStr">
        <is>
          <t>2월 국내출장 - M항공</t>
        </is>
      </c>
      <c r="J2917" s="91" t="inlineStr">
        <is>
          <t>V10001</t>
        </is>
      </c>
      <c r="K2917" s="91" t="inlineStr">
        <is>
          <t>M항공</t>
        </is>
      </c>
      <c r="M2917" s="9">
        <f>IF($A2917="","",VALUE($A2917&amp;"")*12+VALUE($B2917&amp;""))</f>
        <v/>
      </c>
      <c r="N2917" s="63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3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3">
        <f>IF($A2917="","",IF(COUNTIF(변동분석!$E$7:$E$506,O2917)&gt;0,"Y","N"))</f>
        <v/>
      </c>
      <c r="W2917" s="63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3">
        <f>IF($A2917="","",IFERROR(INDEX(계정매핑!$E$5:$E$504,MATCH($F2917&amp;"",계정매핑!$A$5:$A$504,0))&amp;"","공통비"))</f>
        <v/>
      </c>
      <c r="AF2917" s="63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2</v>
      </c>
      <c r="C2918" s="91" t="inlineStr">
        <is>
          <t>5100000231</t>
        </is>
      </c>
      <c r="D2918" s="94" t="n">
        <v>46056</v>
      </c>
      <c r="E2918" s="91" t="inlineStr">
        <is>
          <t>KR</t>
        </is>
      </c>
      <c r="F2918" s="91" t="n">
        <v>62101000</v>
      </c>
      <c r="G2918" s="91" t="n">
        <v>1801</v>
      </c>
      <c r="H2918" s="92" t="n">
        <v>108000</v>
      </c>
      <c r="I2918" s="91" t="inlineStr">
        <is>
          <t>2월 국내출장 - (법인카드)</t>
        </is>
      </c>
      <c r="J2918" s="91" t="inlineStr">
        <is>
          <t>V10009</t>
        </is>
      </c>
      <c r="K2918" s="91" t="inlineStr">
        <is>
          <t>(법인카드)</t>
        </is>
      </c>
      <c r="M2918" s="9">
        <f>IF($A2918="","",VALUE($A2918&amp;"")*12+VALUE($B2918&amp;""))</f>
        <v/>
      </c>
      <c r="N2918" s="63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3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3">
        <f>IF($A2918="","",IF(COUNTIF(변동분석!$E$7:$E$506,O2918)&gt;0,"Y","N"))</f>
        <v/>
      </c>
      <c r="W2918" s="63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3">
        <f>IF($A2918="","",IFERROR(INDEX(계정매핑!$E$5:$E$504,MATCH($F2918&amp;"",계정매핑!$A$5:$A$504,0))&amp;"","공통비"))</f>
        <v/>
      </c>
      <c r="AF2918" s="63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2</v>
      </c>
      <c r="C2919" s="91" t="inlineStr">
        <is>
          <t>5100000232</t>
        </is>
      </c>
      <c r="D2919" s="94" t="n">
        <v>46056</v>
      </c>
      <c r="E2919" s="91" t="inlineStr">
        <is>
          <t>KR</t>
        </is>
      </c>
      <c r="F2919" s="91" t="n">
        <v>62102000</v>
      </c>
      <c r="G2919" s="91" t="n">
        <v>1301</v>
      </c>
      <c r="H2919" s="92" t="n">
        <v>103000</v>
      </c>
      <c r="I2919" s="91" t="inlineStr">
        <is>
          <t>2월 해외출장 - M항공</t>
        </is>
      </c>
      <c r="J2919" s="91" t="inlineStr">
        <is>
          <t>V10001</t>
        </is>
      </c>
      <c r="K2919" s="91" t="inlineStr">
        <is>
          <t>M항공</t>
        </is>
      </c>
      <c r="M2919" s="9">
        <f>IF($A2919="","",VALUE($A2919&amp;"")*12+VALUE($B2919&amp;""))</f>
        <v/>
      </c>
      <c r="N2919" s="63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3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3">
        <f>IF($A2919="","",IF(COUNTIF(변동분석!$E$7:$E$506,O2919)&gt;0,"Y","N"))</f>
        <v/>
      </c>
      <c r="W2919" s="63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3">
        <f>IF($A2919="","",IFERROR(INDEX(계정매핑!$E$5:$E$504,MATCH($F2919&amp;"",계정매핑!$A$5:$A$504,0))&amp;"","공통비"))</f>
        <v/>
      </c>
      <c r="AF2919" s="63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2</v>
      </c>
      <c r="C2920" s="91" t="inlineStr">
        <is>
          <t>5100000233</t>
        </is>
      </c>
      <c r="D2920" s="94" t="n">
        <v>46056</v>
      </c>
      <c r="E2920" s="91" t="inlineStr">
        <is>
          <t>KR</t>
        </is>
      </c>
      <c r="F2920" s="91" t="n">
        <v>62201000</v>
      </c>
      <c r="G2920" s="91" t="n">
        <v>1301</v>
      </c>
      <c r="H2920" s="92" t="n">
        <v>128000</v>
      </c>
      <c r="I2920" s="91" t="inlineStr">
        <is>
          <t>2월 통신요금 - P통신</t>
        </is>
      </c>
      <c r="J2920" s="91" t="inlineStr">
        <is>
          <t>V10013</t>
        </is>
      </c>
      <c r="K2920" s="91" t="inlineStr">
        <is>
          <t>P통신</t>
        </is>
      </c>
      <c r="M2920" s="9">
        <f>IF($A2920="","",VALUE($A2920&amp;"")*12+VALUE($B2920&amp;""))</f>
        <v/>
      </c>
      <c r="N2920" s="63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3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3">
        <f>IF($A2920="","",IF(COUNTIF(변동분석!$E$7:$E$506,O2920)&gt;0,"Y","N"))</f>
        <v/>
      </c>
      <c r="W2920" s="63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3">
        <f>IF($A2920="","",IFERROR(INDEX(계정매핑!$E$5:$E$504,MATCH($F2920&amp;"",계정매핑!$A$5:$A$504,0))&amp;"","공통비"))</f>
        <v/>
      </c>
      <c r="AF2920" s="63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2</v>
      </c>
      <c r="C2921" s="91" t="inlineStr">
        <is>
          <t>5100000234</t>
        </is>
      </c>
      <c r="D2921" s="94" t="n">
        <v>46056</v>
      </c>
      <c r="E2921" s="91" t="inlineStr">
        <is>
          <t>KR</t>
        </is>
      </c>
      <c r="F2921" s="91" t="n">
        <v>62201000</v>
      </c>
      <c r="G2921" s="91" t="n">
        <v>1801</v>
      </c>
      <c r="H2921" s="92" t="n">
        <v>6486000</v>
      </c>
      <c r="I2921" s="91" t="inlineStr">
        <is>
          <t>2월 통신요금 - O텔레콤</t>
        </is>
      </c>
      <c r="J2921" s="91" t="inlineStr">
        <is>
          <t>V10002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3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3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3">
        <f>IF($A2921="","",IF(COUNTIF(변동분석!$E$7:$E$506,O2921)&gt;0,"Y","N"))</f>
        <v/>
      </c>
      <c r="W2921" s="63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3">
        <f>IF($A2921="","",IFERROR(INDEX(계정매핑!$E$5:$E$504,MATCH($F2921&amp;"",계정매핑!$A$5:$A$504,0))&amp;"","공통비"))</f>
        <v/>
      </c>
      <c r="AF2921" s="63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2</v>
      </c>
      <c r="C2922" s="91" t="inlineStr">
        <is>
          <t>5100000235</t>
        </is>
      </c>
      <c r="D2922" s="94" t="n">
        <v>46056</v>
      </c>
      <c r="E2922" s="91" t="inlineStr">
        <is>
          <t>KR</t>
        </is>
      </c>
      <c r="F2922" s="91" t="n">
        <v>62201000</v>
      </c>
      <c r="G2922" s="91" t="n">
        <v>1801</v>
      </c>
      <c r="H2922" s="92" t="n">
        <v>3232000</v>
      </c>
      <c r="I2922" s="91" t="inlineStr">
        <is>
          <t>2월 통신요금 - O텔레콤</t>
        </is>
      </c>
      <c r="J2922" s="91" t="inlineStr">
        <is>
          <t>V10002</t>
        </is>
      </c>
      <c r="K2922" s="91" t="inlineStr">
        <is>
          <t>O텔레콤</t>
        </is>
      </c>
      <c r="M2922" s="9">
        <f>IF($A2922="","",VALUE($A2922&amp;"")*12+VALUE($B2922&amp;""))</f>
        <v/>
      </c>
      <c r="N2922" s="63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3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3">
        <f>IF($A2922="","",IF(COUNTIF(변동분석!$E$7:$E$506,O2922)&gt;0,"Y","N"))</f>
        <v/>
      </c>
      <c r="W2922" s="63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3">
        <f>IF($A2922="","",IFERROR(INDEX(계정매핑!$E$5:$E$504,MATCH($F2922&amp;"",계정매핑!$A$5:$A$504,0))&amp;"","공통비"))</f>
        <v/>
      </c>
      <c r="AF2922" s="63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2</v>
      </c>
      <c r="C2923" s="91" t="inlineStr">
        <is>
          <t>5100000236</t>
        </is>
      </c>
      <c r="D2923" s="94" t="n">
        <v>46056</v>
      </c>
      <c r="E2923" s="91" t="inlineStr">
        <is>
          <t>KR</t>
        </is>
      </c>
      <c r="F2923" s="91" t="n">
        <v>62301000</v>
      </c>
      <c r="G2923" s="91" t="n">
        <v>1301</v>
      </c>
      <c r="H2923" s="92" t="n">
        <v>188000</v>
      </c>
      <c r="I2923" s="91" t="inlineStr">
        <is>
          <t>2월 소모품 구입 - R문구</t>
        </is>
      </c>
      <c r="J2923" s="91" t="inlineStr">
        <is>
          <t>V10021</t>
        </is>
      </c>
      <c r="K2923" s="91" t="inlineStr">
        <is>
          <t>R문구</t>
        </is>
      </c>
      <c r="M2923" s="9">
        <f>IF($A2923="","",VALUE($A2923&amp;"")*12+VALUE($B2923&amp;""))</f>
        <v/>
      </c>
      <c r="N2923" s="63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3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3">
        <f>IF($A2923="","",IF(COUNTIF(변동분석!$E$7:$E$506,O2923)&gt;0,"Y","N"))</f>
        <v/>
      </c>
      <c r="W2923" s="63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3">
        <f>IF($A2923="","",IFERROR(INDEX(계정매핑!$E$5:$E$504,MATCH($F2923&amp;"",계정매핑!$A$5:$A$504,0))&amp;"","공통비"))</f>
        <v/>
      </c>
      <c r="AF2923" s="63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2</v>
      </c>
      <c r="C2924" s="91" t="inlineStr">
        <is>
          <t>5100000237</t>
        </is>
      </c>
      <c r="D2924" s="94" t="n">
        <v>46056</v>
      </c>
      <c r="E2924" s="91" t="inlineStr">
        <is>
          <t>KR</t>
        </is>
      </c>
      <c r="F2924" s="91" t="n">
        <v>62301000</v>
      </c>
      <c r="G2924" s="91" t="n">
        <v>1502</v>
      </c>
      <c r="H2924" s="92" t="n">
        <v>188000</v>
      </c>
      <c r="I2924" s="91" t="inlineStr">
        <is>
          <t>2월 소모품 구입 - R문구</t>
        </is>
      </c>
      <c r="J2924" s="91" t="inlineStr">
        <is>
          <t>V10021</t>
        </is>
      </c>
      <c r="K2924" s="91" t="inlineStr">
        <is>
          <t>R문구</t>
        </is>
      </c>
      <c r="M2924" s="9">
        <f>IF($A2924="","",VALUE($A2924&amp;"")*12+VALUE($B2924&amp;""))</f>
        <v/>
      </c>
      <c r="N2924" s="63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3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3">
        <f>IF($A2924="","",IF(COUNTIF(변동분석!$E$7:$E$506,O2924)&gt;0,"Y","N"))</f>
        <v/>
      </c>
      <c r="W2924" s="63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3">
        <f>IF($A2924="","",IFERROR(INDEX(계정매핑!$E$5:$E$504,MATCH($F2924&amp;"",계정매핑!$A$5:$A$504,0))&amp;"","공통비"))</f>
        <v/>
      </c>
      <c r="AF2924" s="63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2</v>
      </c>
      <c r="C2925" s="91" t="inlineStr">
        <is>
          <t>5100000238</t>
        </is>
      </c>
      <c r="D2925" s="94" t="n">
        <v>46056</v>
      </c>
      <c r="E2925" s="91" t="inlineStr">
        <is>
          <t>KR</t>
        </is>
      </c>
      <c r="F2925" s="91" t="n">
        <v>62501000</v>
      </c>
      <c r="G2925" s="91" t="n">
        <v>1201</v>
      </c>
      <c r="H2925" s="92" t="n">
        <v>141000</v>
      </c>
      <c r="I2925" s="91" t="inlineStr">
        <is>
          <t>2월 회의 다과 - T케이터링</t>
        </is>
      </c>
      <c r="J2925" s="91" t="inlineStr">
        <is>
          <t>V10005</t>
        </is>
      </c>
      <c r="K2925" s="91" t="inlineStr">
        <is>
          <t>T케이터링</t>
        </is>
      </c>
      <c r="M2925" s="9">
        <f>IF($A2925="","",VALUE($A2925&amp;"")*12+VALUE($B2925&amp;""))</f>
        <v/>
      </c>
      <c r="N2925" s="63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3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3">
        <f>IF($A2925="","",IF(COUNTIF(변동분석!$E$7:$E$506,O2925)&gt;0,"Y","N"))</f>
        <v/>
      </c>
      <c r="W2925" s="63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3">
        <f>IF($A2925="","",IFERROR(INDEX(계정매핑!$E$5:$E$504,MATCH($F2925&amp;"",계정매핑!$A$5:$A$504,0))&amp;"","공통비"))</f>
        <v/>
      </c>
      <c r="AF2925" s="63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2</v>
      </c>
      <c r="C2926" s="91" t="inlineStr">
        <is>
          <t>5100000239</t>
        </is>
      </c>
      <c r="D2926" s="94" t="n">
        <v>46056</v>
      </c>
      <c r="E2926" s="91" t="inlineStr">
        <is>
          <t>KR</t>
        </is>
      </c>
      <c r="F2926" s="91" t="n">
        <v>62501000</v>
      </c>
      <c r="G2926" s="91" t="n">
        <v>1502</v>
      </c>
      <c r="H2926" s="92" t="n">
        <v>368000</v>
      </c>
      <c r="I2926" s="91" t="inlineStr">
        <is>
          <t>2월 회의 다과 - (법인카드)</t>
        </is>
      </c>
      <c r="J2926" s="91" t="inlineStr">
        <is>
          <t>V10009</t>
        </is>
      </c>
      <c r="K2926" s="91" t="inlineStr">
        <is>
          <t>(법인카드)</t>
        </is>
      </c>
      <c r="M2926" s="9">
        <f>IF($A2926="","",VALUE($A2926&amp;"")*12+VALUE($B2926&amp;""))</f>
        <v/>
      </c>
      <c r="N2926" s="63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3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3">
        <f>IF($A2926="","",IF(COUNTIF(변동분석!$E$7:$E$506,O2926)&gt;0,"Y","N"))</f>
        <v/>
      </c>
      <c r="W2926" s="63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3">
        <f>IF($A2926="","",IFERROR(INDEX(계정매핑!$E$5:$E$504,MATCH($F2926&amp;"",계정매핑!$A$5:$A$504,0))&amp;"","공통비"))</f>
        <v/>
      </c>
      <c r="AF2926" s="63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2</v>
      </c>
      <c r="C2927" s="91" t="inlineStr">
        <is>
          <t>5100000240</t>
        </is>
      </c>
      <c r="D2927" s="94" t="n">
        <v>46056</v>
      </c>
      <c r="E2927" s="91" t="inlineStr">
        <is>
          <t>KR</t>
        </is>
      </c>
      <c r="F2927" s="91" t="n">
        <v>62501000</v>
      </c>
      <c r="G2927" s="91" t="n">
        <v>1601</v>
      </c>
      <c r="H2927" s="92" t="n">
        <v>265000</v>
      </c>
      <c r="I2927" s="91" t="inlineStr">
        <is>
          <t>2월 회의 다과 - (법인카드)</t>
        </is>
      </c>
      <c r="J2927" s="91" t="inlineStr">
        <is>
          <t>V10009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3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3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3">
        <f>IF($A2927="","",IF(COUNTIF(변동분석!$E$7:$E$506,O2927)&gt;0,"Y","N"))</f>
        <v/>
      </c>
      <c r="W2927" s="63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3">
        <f>IF($A2927="","",IFERROR(INDEX(계정매핑!$E$5:$E$504,MATCH($F2927&amp;"",계정매핑!$A$5:$A$504,0))&amp;"","공통비"))</f>
        <v/>
      </c>
      <c r="AF2927" s="63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2</v>
      </c>
      <c r="C2928" s="91" t="inlineStr">
        <is>
          <t>5100000241</t>
        </is>
      </c>
      <c r="D2928" s="94" t="n">
        <v>46056</v>
      </c>
      <c r="E2928" s="91" t="inlineStr">
        <is>
          <t>KR</t>
        </is>
      </c>
      <c r="F2928" s="91" t="n">
        <v>62901000</v>
      </c>
      <c r="G2928" s="91" t="n">
        <v>1801</v>
      </c>
      <c r="H2928" s="92" t="n">
        <v>14197000</v>
      </c>
      <c r="I2928" s="91" t="inlineStr">
        <is>
          <t>2월 자문 수수료 - W컨설팅</t>
        </is>
      </c>
      <c r="J2928" s="91" t="inlineStr">
        <is>
          <t>V10006</t>
        </is>
      </c>
      <c r="K2928" s="91" t="inlineStr">
        <is>
          <t>W컨설팅</t>
        </is>
      </c>
      <c r="M2928" s="9">
        <f>IF($A2928="","",VALUE($A2928&amp;"")*12+VALUE($B2928&amp;""))</f>
        <v/>
      </c>
      <c r="N2928" s="63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3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3">
        <f>IF($A2928="","",IF(COUNTIF(변동분석!$E$7:$E$506,O2928)&gt;0,"Y","N"))</f>
        <v/>
      </c>
      <c r="W2928" s="63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3">
        <f>IF($A2928="","",IFERROR(INDEX(계정매핑!$E$5:$E$504,MATCH($F2928&amp;"",계정매핑!$A$5:$A$504,0))&amp;"","공통비"))</f>
        <v/>
      </c>
      <c r="AF2928" s="63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2</v>
      </c>
      <c r="C2929" s="91" t="inlineStr">
        <is>
          <t>5100000242</t>
        </is>
      </c>
      <c r="D2929" s="94" t="n">
        <v>46056</v>
      </c>
      <c r="E2929" s="91" t="inlineStr">
        <is>
          <t>KR</t>
        </is>
      </c>
      <c r="F2929" s="91" t="n">
        <v>62902000</v>
      </c>
      <c r="G2929" s="91" t="n">
        <v>1401</v>
      </c>
      <c r="H2929" s="92" t="n">
        <v>2494000</v>
      </c>
      <c r="I2929" s="91" t="inlineStr">
        <is>
          <t>2월 업무 위탁 수수료 - J콜센터</t>
        </is>
      </c>
      <c r="J2929" s="91" t="inlineStr">
        <is>
          <t>V10015</t>
        </is>
      </c>
      <c r="K2929" s="91" t="inlineStr">
        <is>
          <t>J콜센터</t>
        </is>
      </c>
      <c r="M2929" s="9">
        <f>IF($A2929="","",VALUE($A2929&amp;"")*12+VALUE($B2929&amp;""))</f>
        <v/>
      </c>
      <c r="N2929" s="63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3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3">
        <f>IF($A2929="","",IF(COUNTIF(변동분석!$E$7:$E$506,O2929)&gt;0,"Y","N"))</f>
        <v/>
      </c>
      <c r="W2929" s="63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3">
        <f>IF($A2929="","",IFERROR(INDEX(계정매핑!$E$5:$E$504,MATCH($F2929&amp;"",계정매핑!$A$5:$A$504,0))&amp;"","공통비"))</f>
        <v/>
      </c>
      <c r="AF2929" s="63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2</v>
      </c>
      <c r="C2930" s="91" t="inlineStr">
        <is>
          <t>5100000243</t>
        </is>
      </c>
      <c r="D2930" s="94" t="n">
        <v>46057</v>
      </c>
      <c r="E2930" s="91" t="inlineStr">
        <is>
          <t>KR</t>
        </is>
      </c>
      <c r="F2930" s="91" t="n">
        <v>62101000</v>
      </c>
      <c r="G2930" s="91" t="n">
        <v>1201</v>
      </c>
      <c r="H2930" s="92" t="n">
        <v>189000</v>
      </c>
      <c r="I2930" s="91" t="inlineStr">
        <is>
          <t>2월 국내출장 - M항공</t>
        </is>
      </c>
      <c r="J2930" s="91" t="inlineStr">
        <is>
          <t>V10001</t>
        </is>
      </c>
      <c r="K2930" s="91" t="inlineStr">
        <is>
          <t>M항공</t>
        </is>
      </c>
      <c r="M2930" s="9">
        <f>IF($A2930="","",VALUE($A2930&amp;"")*12+VALUE($B2930&amp;""))</f>
        <v/>
      </c>
      <c r="N2930" s="63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3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3">
        <f>IF($A2930="","",IF(COUNTIF(변동분석!$E$7:$E$506,O2930)&gt;0,"Y","N"))</f>
        <v/>
      </c>
      <c r="W2930" s="63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3">
        <f>IF($A2930="","",IFERROR(INDEX(계정매핑!$E$5:$E$504,MATCH($F2930&amp;"",계정매핑!$A$5:$A$504,0))&amp;"","공통비"))</f>
        <v/>
      </c>
      <c r="AF2930" s="63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2</v>
      </c>
      <c r="C2931" s="91" t="inlineStr">
        <is>
          <t>5100000244</t>
        </is>
      </c>
      <c r="D2931" s="94" t="n">
        <v>46057</v>
      </c>
      <c r="E2931" s="91" t="inlineStr">
        <is>
          <t>KR</t>
        </is>
      </c>
      <c r="F2931" s="91" t="n">
        <v>62101000</v>
      </c>
      <c r="G2931" s="91" t="n">
        <v>1801</v>
      </c>
      <c r="H2931" s="92" t="n">
        <v>126000</v>
      </c>
      <c r="I2931" s="91" t="inlineStr">
        <is>
          <t>2월 국내출장 - M항공</t>
        </is>
      </c>
      <c r="J2931" s="91" t="inlineStr">
        <is>
          <t>V10001</t>
        </is>
      </c>
      <c r="K2931" s="91" t="inlineStr">
        <is>
          <t>M항공</t>
        </is>
      </c>
      <c r="M2931" s="9">
        <f>IF($A2931="","",VALUE($A2931&amp;"")*12+VALUE($B2931&amp;""))</f>
        <v/>
      </c>
      <c r="N2931" s="63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3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3">
        <f>IF($A2931="","",IF(COUNTIF(변동분석!$E$7:$E$506,O2931)&gt;0,"Y","N"))</f>
        <v/>
      </c>
      <c r="W2931" s="63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3">
        <f>IF($A2931="","",IFERROR(INDEX(계정매핑!$E$5:$E$504,MATCH($F2931&amp;"",계정매핑!$A$5:$A$504,0))&amp;"","공통비"))</f>
        <v/>
      </c>
      <c r="AF2931" s="63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2</v>
      </c>
      <c r="C2932" s="91" t="inlineStr">
        <is>
          <t>5100000245</t>
        </is>
      </c>
      <c r="D2932" s="94" t="n">
        <v>46057</v>
      </c>
      <c r="E2932" s="91" t="inlineStr">
        <is>
          <t>KR</t>
        </is>
      </c>
      <c r="F2932" s="91" t="n">
        <v>62102000</v>
      </c>
      <c r="G2932" s="91" t="n">
        <v>1201</v>
      </c>
      <c r="H2932" s="92" t="n">
        <v>39000</v>
      </c>
      <c r="I2932" s="91" t="inlineStr">
        <is>
          <t>2월 해외출장 - M항공</t>
        </is>
      </c>
      <c r="J2932" s="91" t="inlineStr">
        <is>
          <t>V10001</t>
        </is>
      </c>
      <c r="K2932" s="91" t="inlineStr">
        <is>
          <t>M항공</t>
        </is>
      </c>
      <c r="M2932" s="9">
        <f>IF($A2932="","",VALUE($A2932&amp;"")*12+VALUE($B2932&amp;""))</f>
        <v/>
      </c>
      <c r="N2932" s="63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3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3">
        <f>IF($A2932="","",IF(COUNTIF(변동분석!$E$7:$E$506,O2932)&gt;0,"Y","N"))</f>
        <v/>
      </c>
      <c r="W2932" s="63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3">
        <f>IF($A2932="","",IFERROR(INDEX(계정매핑!$E$5:$E$504,MATCH($F2932&amp;"",계정매핑!$A$5:$A$504,0))&amp;"","공통비"))</f>
        <v/>
      </c>
      <c r="AF2932" s="63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2</v>
      </c>
      <c r="C2933" s="91" t="inlineStr">
        <is>
          <t>5100000246</t>
        </is>
      </c>
      <c r="D2933" s="94" t="n">
        <v>46057</v>
      </c>
      <c r="E2933" s="91" t="inlineStr">
        <is>
          <t>KR</t>
        </is>
      </c>
      <c r="F2933" s="91" t="n">
        <v>62102000</v>
      </c>
      <c r="G2933" s="91" t="n">
        <v>1701</v>
      </c>
      <c r="H2933" s="92" t="n">
        <v>67000</v>
      </c>
      <c r="I2933" s="91" t="inlineStr">
        <is>
          <t>2월 해외출장 - M항공</t>
        </is>
      </c>
      <c r="J2933" s="91" t="inlineStr">
        <is>
          <t>V10001</t>
        </is>
      </c>
      <c r="K2933" s="91" t="inlineStr">
        <is>
          <t>M항공</t>
        </is>
      </c>
      <c r="M2933" s="9">
        <f>IF($A2933="","",VALUE($A2933&amp;"")*12+VALUE($B2933&amp;""))</f>
        <v/>
      </c>
      <c r="N2933" s="63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3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3">
        <f>IF($A2933="","",IF(COUNTIF(변동분석!$E$7:$E$506,O2933)&gt;0,"Y","N"))</f>
        <v/>
      </c>
      <c r="W2933" s="63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3">
        <f>IF($A2933="","",IFERROR(INDEX(계정매핑!$E$5:$E$504,MATCH($F2933&amp;"",계정매핑!$A$5:$A$504,0))&amp;"","공통비"))</f>
        <v/>
      </c>
      <c r="AF2933" s="63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2</v>
      </c>
      <c r="C2934" s="91" t="inlineStr">
        <is>
          <t>5100000247</t>
        </is>
      </c>
      <c r="D2934" s="94" t="n">
        <v>46057</v>
      </c>
      <c r="E2934" s="91" t="inlineStr">
        <is>
          <t>KR</t>
        </is>
      </c>
      <c r="F2934" s="91" t="n">
        <v>62102000</v>
      </c>
      <c r="G2934" s="91" t="n">
        <v>1951</v>
      </c>
      <c r="H2934" s="92" t="n">
        <v>55000</v>
      </c>
      <c r="I2934" s="91" t="inlineStr">
        <is>
          <t>2월 해외출장 - N호텔</t>
        </is>
      </c>
      <c r="J2934" s="91" t="inlineStr">
        <is>
          <t>V10008</t>
        </is>
      </c>
      <c r="K2934" s="91" t="inlineStr">
        <is>
          <t>N호텔</t>
        </is>
      </c>
      <c r="M2934" s="9">
        <f>IF($A2934="","",VALUE($A2934&amp;"")*12+VALUE($B2934&amp;""))</f>
        <v/>
      </c>
      <c r="N2934" s="63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3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3">
        <f>IF($A2934="","",IF(COUNTIF(변동분석!$E$7:$E$506,O2934)&gt;0,"Y","N"))</f>
        <v/>
      </c>
      <c r="W2934" s="63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3">
        <f>IF($A2934="","",IFERROR(INDEX(계정매핑!$E$5:$E$504,MATCH($F2934&amp;"",계정매핑!$A$5:$A$504,0))&amp;"","공통비"))</f>
        <v/>
      </c>
      <c r="AF2934" s="63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2</v>
      </c>
      <c r="C2935" s="91" t="inlineStr">
        <is>
          <t>5100000248</t>
        </is>
      </c>
      <c r="D2935" s="94" t="n">
        <v>46057</v>
      </c>
      <c r="E2935" s="91" t="inlineStr">
        <is>
          <t>KR</t>
        </is>
      </c>
      <c r="F2935" s="91" t="n">
        <v>62201000</v>
      </c>
      <c r="G2935" s="91" t="n">
        <v>1501</v>
      </c>
      <c r="H2935" s="92" t="n">
        <v>248000</v>
      </c>
      <c r="I2935" s="91" t="inlineStr">
        <is>
          <t>2월 통신요금 - P통신</t>
        </is>
      </c>
      <c r="J2935" s="91" t="inlineStr">
        <is>
          <t>V10013</t>
        </is>
      </c>
      <c r="K2935" s="91" t="inlineStr">
        <is>
          <t>P통신</t>
        </is>
      </c>
      <c r="M2935" s="9">
        <f>IF($A2935="","",VALUE($A2935&amp;"")*12+VALUE($B2935&amp;""))</f>
        <v/>
      </c>
      <c r="N2935" s="63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3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3">
        <f>IF($A2935="","",IF(COUNTIF(변동분석!$E$7:$E$506,O2935)&gt;0,"Y","N"))</f>
        <v/>
      </c>
      <c r="W2935" s="63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3">
        <f>IF($A2935="","",IFERROR(INDEX(계정매핑!$E$5:$E$504,MATCH($F2935&amp;"",계정매핑!$A$5:$A$504,0))&amp;"","공통비"))</f>
        <v/>
      </c>
      <c r="AF2935" s="63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2</v>
      </c>
      <c r="C2936" s="91" t="inlineStr">
        <is>
          <t>5100000249</t>
        </is>
      </c>
      <c r="D2936" s="94" t="n">
        <v>46057</v>
      </c>
      <c r="E2936" s="91" t="inlineStr">
        <is>
          <t>KR</t>
        </is>
      </c>
      <c r="F2936" s="91" t="n">
        <v>62301000</v>
      </c>
      <c r="G2936" s="91" t="n">
        <v>1801</v>
      </c>
      <c r="H2936" s="92" t="n">
        <v>891000</v>
      </c>
      <c r="I2936" s="91" t="inlineStr">
        <is>
          <t>2월 소모품 구입 - R문구</t>
        </is>
      </c>
      <c r="J2936" s="91" t="inlineStr">
        <is>
          <t>V10021</t>
        </is>
      </c>
      <c r="K2936" s="91" t="inlineStr">
        <is>
          <t>R문구</t>
        </is>
      </c>
      <c r="M2936" s="9">
        <f>IF($A2936="","",VALUE($A2936&amp;"")*12+VALUE($B2936&amp;""))</f>
        <v/>
      </c>
      <c r="N2936" s="63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3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3">
        <f>IF($A2936="","",IF(COUNTIF(변동분석!$E$7:$E$506,O2936)&gt;0,"Y","N"))</f>
        <v/>
      </c>
      <c r="W2936" s="63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3">
        <f>IF($A2936="","",IFERROR(INDEX(계정매핑!$E$5:$E$504,MATCH($F2936&amp;"",계정매핑!$A$5:$A$504,0))&amp;"","공통비"))</f>
        <v/>
      </c>
      <c r="AF2936" s="63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2</v>
      </c>
      <c r="C2937" s="91" t="inlineStr">
        <is>
          <t>5100000250</t>
        </is>
      </c>
      <c r="D2937" s="94" t="n">
        <v>46058</v>
      </c>
      <c r="E2937" s="91" t="inlineStr">
        <is>
          <t>KR</t>
        </is>
      </c>
      <c r="F2937" s="91" t="n">
        <v>62102000</v>
      </c>
      <c r="G2937" s="91" t="n">
        <v>1301</v>
      </c>
      <c r="H2937" s="92" t="n">
        <v>117000</v>
      </c>
      <c r="I2937" s="91" t="inlineStr">
        <is>
          <t>2월 해외출장 - M항공</t>
        </is>
      </c>
      <c r="J2937" s="91" t="inlineStr">
        <is>
          <t>V10001</t>
        </is>
      </c>
      <c r="K2937" s="91" t="inlineStr">
        <is>
          <t>M항공</t>
        </is>
      </c>
      <c r="M2937" s="9">
        <f>IF($A2937="","",VALUE($A2937&amp;"")*12+VALUE($B2937&amp;""))</f>
        <v/>
      </c>
      <c r="N2937" s="63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3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3">
        <f>IF($A2937="","",IF(COUNTIF(변동분석!$E$7:$E$506,O2937)&gt;0,"Y","N"))</f>
        <v/>
      </c>
      <c r="W2937" s="63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3">
        <f>IF($A2937="","",IFERROR(INDEX(계정매핑!$E$5:$E$504,MATCH($F2937&amp;"",계정매핑!$A$5:$A$504,0))&amp;"","공통비"))</f>
        <v/>
      </c>
      <c r="AF2937" s="63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2</v>
      </c>
      <c r="C2938" s="91" t="inlineStr">
        <is>
          <t>5100000251</t>
        </is>
      </c>
      <c r="D2938" s="94" t="n">
        <v>46058</v>
      </c>
      <c r="E2938" s="91" t="inlineStr">
        <is>
          <t>KR</t>
        </is>
      </c>
      <c r="F2938" s="91" t="n">
        <v>62102000</v>
      </c>
      <c r="G2938" s="91" t="n">
        <v>1501</v>
      </c>
      <c r="H2938" s="92" t="n">
        <v>167000</v>
      </c>
      <c r="I2938" s="91" t="inlineStr">
        <is>
          <t>2월 해외출장 - M항공</t>
        </is>
      </c>
      <c r="J2938" s="91" t="inlineStr">
        <is>
          <t>V10001</t>
        </is>
      </c>
      <c r="K2938" s="91" t="inlineStr">
        <is>
          <t>M항공</t>
        </is>
      </c>
      <c r="M2938" s="9">
        <f>IF($A2938="","",VALUE($A2938&amp;"")*12+VALUE($B2938&amp;""))</f>
        <v/>
      </c>
      <c r="N2938" s="63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3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3">
        <f>IF($A2938="","",IF(COUNTIF(변동분석!$E$7:$E$506,O2938)&gt;0,"Y","N"))</f>
        <v/>
      </c>
      <c r="W2938" s="63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3">
        <f>IF($A2938="","",IFERROR(INDEX(계정매핑!$E$5:$E$504,MATCH($F2938&amp;"",계정매핑!$A$5:$A$504,0))&amp;"","공통비"))</f>
        <v/>
      </c>
      <c r="AF2938" s="63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2</v>
      </c>
      <c r="C2939" s="91" t="inlineStr">
        <is>
          <t>5100000252</t>
        </is>
      </c>
      <c r="D2939" s="94" t="n">
        <v>46058</v>
      </c>
      <c r="E2939" s="91" t="inlineStr">
        <is>
          <t>KR</t>
        </is>
      </c>
      <c r="F2939" s="91" t="n">
        <v>62201000</v>
      </c>
      <c r="G2939" s="91" t="n">
        <v>1502</v>
      </c>
      <c r="H2939" s="92" t="n">
        <v>356000</v>
      </c>
      <c r="I2939" s="91" t="inlineStr">
        <is>
          <t>2월 통신요금 - P통신</t>
        </is>
      </c>
      <c r="J2939" s="91" t="inlineStr">
        <is>
          <t>V10013</t>
        </is>
      </c>
      <c r="K2939" s="91" t="inlineStr">
        <is>
          <t>P통신</t>
        </is>
      </c>
      <c r="M2939" s="9">
        <f>IF($A2939="","",VALUE($A2939&amp;"")*12+VALUE($B2939&amp;""))</f>
        <v/>
      </c>
      <c r="N2939" s="63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3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3">
        <f>IF($A2939="","",IF(COUNTIF(변동분석!$E$7:$E$506,O2939)&gt;0,"Y","N"))</f>
        <v/>
      </c>
      <c r="W2939" s="63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3">
        <f>IF($A2939="","",IFERROR(INDEX(계정매핑!$E$5:$E$504,MATCH($F2939&amp;"",계정매핑!$A$5:$A$504,0))&amp;"","공통비"))</f>
        <v/>
      </c>
      <c r="AF2939" s="63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2</v>
      </c>
      <c r="C2940" s="91" t="inlineStr">
        <is>
          <t>5100000253</t>
        </is>
      </c>
      <c r="D2940" s="94" t="n">
        <v>46058</v>
      </c>
      <c r="E2940" s="91" t="inlineStr">
        <is>
          <t>KR</t>
        </is>
      </c>
      <c r="F2940" s="91" t="n">
        <v>62301000</v>
      </c>
      <c r="G2940" s="91" t="n">
        <v>1401</v>
      </c>
      <c r="H2940" s="92" t="n">
        <v>141000</v>
      </c>
      <c r="I2940" s="91" t="inlineStr">
        <is>
          <t>2월 소모품 구입 - Q오피스</t>
        </is>
      </c>
      <c r="J2940" s="91" t="inlineStr">
        <is>
          <t>V10003</t>
        </is>
      </c>
      <c r="K2940" s="91" t="inlineStr">
        <is>
          <t>Q오피스</t>
        </is>
      </c>
      <c r="M2940" s="9">
        <f>IF($A2940="","",VALUE($A2940&amp;"")*12+VALUE($B2940&amp;""))</f>
        <v/>
      </c>
      <c r="N2940" s="63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3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3">
        <f>IF($A2940="","",IF(COUNTIF(변동분석!$E$7:$E$506,O2940)&gt;0,"Y","N"))</f>
        <v/>
      </c>
      <c r="W2940" s="63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3">
        <f>IF($A2940="","",IFERROR(INDEX(계정매핑!$E$5:$E$504,MATCH($F2940&amp;"",계정매핑!$A$5:$A$504,0))&amp;"","공통비"))</f>
        <v/>
      </c>
      <c r="AF2940" s="63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2</v>
      </c>
      <c r="C2941" s="91" t="inlineStr">
        <is>
          <t>5100000254</t>
        </is>
      </c>
      <c r="D2941" s="94" t="n">
        <v>46058</v>
      </c>
      <c r="E2941" s="91" t="inlineStr">
        <is>
          <t>KR</t>
        </is>
      </c>
      <c r="F2941" s="91" t="n">
        <v>62501000</v>
      </c>
      <c r="G2941" s="91" t="n">
        <v>1301</v>
      </c>
      <c r="H2941" s="92" t="n">
        <v>266000</v>
      </c>
      <c r="I2941" s="91" t="inlineStr">
        <is>
          <t>2월 회의 다과 - (법인카드)</t>
        </is>
      </c>
      <c r="J2941" s="91" t="inlineStr">
        <is>
          <t>V10009</t>
        </is>
      </c>
      <c r="K2941" s="91" t="inlineStr">
        <is>
          <t>(법인카드)</t>
        </is>
      </c>
      <c r="M2941" s="9">
        <f>IF($A2941="","",VALUE($A2941&amp;"")*12+VALUE($B2941&amp;""))</f>
        <v/>
      </c>
      <c r="N2941" s="63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3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3">
        <f>IF($A2941="","",IF(COUNTIF(변동분석!$E$7:$E$506,O2941)&gt;0,"Y","N"))</f>
        <v/>
      </c>
      <c r="W2941" s="63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3">
        <f>IF($A2941="","",IFERROR(INDEX(계정매핑!$E$5:$E$504,MATCH($F2941&amp;"",계정매핑!$A$5:$A$504,0))&amp;"","공통비"))</f>
        <v/>
      </c>
      <c r="AF2941" s="63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2</v>
      </c>
      <c r="C2942" s="91" t="inlineStr">
        <is>
          <t>5100000255</t>
        </is>
      </c>
      <c r="D2942" s="94" t="n">
        <v>46058</v>
      </c>
      <c r="E2942" s="91" t="inlineStr">
        <is>
          <t>KR</t>
        </is>
      </c>
      <c r="F2942" s="91" t="n">
        <v>62501000</v>
      </c>
      <c r="G2942" s="91" t="n">
        <v>1602</v>
      </c>
      <c r="H2942" s="92" t="n">
        <v>349000</v>
      </c>
      <c r="I2942" s="91" t="inlineStr">
        <is>
          <t>2월 회의 다과 - (법인카드)</t>
        </is>
      </c>
      <c r="J2942" s="91" t="inlineStr">
        <is>
          <t>V10009</t>
        </is>
      </c>
      <c r="K2942" s="91" t="inlineStr">
        <is>
          <t>(법인카드)</t>
        </is>
      </c>
      <c r="M2942" s="9">
        <f>IF($A2942="","",VALUE($A2942&amp;"")*12+VALUE($B2942&amp;""))</f>
        <v/>
      </c>
      <c r="N2942" s="63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3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3">
        <f>IF($A2942="","",IF(COUNTIF(변동분석!$E$7:$E$506,O2942)&gt;0,"Y","N"))</f>
        <v/>
      </c>
      <c r="W2942" s="63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3">
        <f>IF($A2942="","",IFERROR(INDEX(계정매핑!$E$5:$E$504,MATCH($F2942&amp;"",계정매핑!$A$5:$A$504,0))&amp;"","공통비"))</f>
        <v/>
      </c>
      <c r="AF2942" s="63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2</v>
      </c>
      <c r="C2943" s="91" t="inlineStr">
        <is>
          <t>5100000256</t>
        </is>
      </c>
      <c r="D2943" s="94" t="n">
        <v>46058</v>
      </c>
      <c r="E2943" s="91" t="inlineStr">
        <is>
          <t>KR</t>
        </is>
      </c>
      <c r="F2943" s="91" t="n">
        <v>62801000</v>
      </c>
      <c r="G2943" s="91" t="n">
        <v>1301</v>
      </c>
      <c r="H2943" s="92" t="n">
        <v>3925000</v>
      </c>
      <c r="I2943" s="91" t="inlineStr">
        <is>
          <t>2월 사내교육 - U에듀</t>
        </is>
      </c>
      <c r="J2943" s="91" t="inlineStr">
        <is>
          <t>V10030</t>
        </is>
      </c>
      <c r="K2943" s="91" t="inlineStr">
        <is>
          <t>U에듀</t>
        </is>
      </c>
      <c r="M2943" s="9">
        <f>IF($A2943="","",VALUE($A2943&amp;"")*12+VALUE($B2943&amp;""))</f>
        <v/>
      </c>
      <c r="N2943" s="63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3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3">
        <f>IF($A2943="","",IF(COUNTIF(변동분석!$E$7:$E$506,O2943)&gt;0,"Y","N"))</f>
        <v/>
      </c>
      <c r="W2943" s="63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3">
        <f>IF($A2943="","",IFERROR(INDEX(계정매핑!$E$5:$E$504,MATCH($F2943&amp;"",계정매핑!$A$5:$A$504,0))&amp;"","공통비"))</f>
        <v/>
      </c>
      <c r="AF2943" s="63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2</v>
      </c>
      <c r="C2944" s="91" t="inlineStr">
        <is>
          <t>5100000257</t>
        </is>
      </c>
      <c r="D2944" s="94" t="n">
        <v>46058</v>
      </c>
      <c r="E2944" s="91" t="inlineStr">
        <is>
          <t>KR</t>
        </is>
      </c>
      <c r="F2944" s="91" t="n">
        <v>62902000</v>
      </c>
      <c r="G2944" s="91" t="n">
        <v>1801</v>
      </c>
      <c r="H2944" s="92" t="n">
        <v>1818000</v>
      </c>
      <c r="I2944" s="91" t="inlineStr">
        <is>
          <t>2월 콜 위탁 수수료(건별)</t>
        </is>
      </c>
      <c r="J2944" s="91" t="inlineStr">
        <is>
          <t>V10015</t>
        </is>
      </c>
      <c r="K2944" s="91" t="inlineStr">
        <is>
          <t>J콜센터</t>
        </is>
      </c>
      <c r="M2944" s="9">
        <f>IF($A2944="","",VALUE($A2944&amp;"")*12+VALUE($B2944&amp;""))</f>
        <v/>
      </c>
      <c r="N2944" s="63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3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3">
        <f>IF($A2944="","",IF(COUNTIF(변동분석!$E$7:$E$506,O2944)&gt;0,"Y","N"))</f>
        <v/>
      </c>
      <c r="W2944" s="63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3">
        <f>IF($A2944="","",IFERROR(INDEX(계정매핑!$E$5:$E$504,MATCH($F2944&amp;"",계정매핑!$A$5:$A$504,0))&amp;"","공통비"))</f>
        <v/>
      </c>
      <c r="AF2944" s="63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2</v>
      </c>
      <c r="C2945" s="91" t="inlineStr">
        <is>
          <t>5100000258</t>
        </is>
      </c>
      <c r="D2945" s="94" t="n">
        <v>46058</v>
      </c>
      <c r="E2945" s="91" t="inlineStr">
        <is>
          <t>KR</t>
        </is>
      </c>
      <c r="F2945" s="91" t="n">
        <v>63001000</v>
      </c>
      <c r="G2945" s="91" t="n">
        <v>1951</v>
      </c>
      <c r="H2945" s="92" t="n">
        <v>4563000</v>
      </c>
      <c r="I2945" s="91" t="inlineStr">
        <is>
          <t>2월 SW 유지보수 - Y소프트</t>
        </is>
      </c>
      <c r="J2945" s="91" t="inlineStr">
        <is>
          <t>V10016</t>
        </is>
      </c>
      <c r="K2945" s="91" t="inlineStr">
        <is>
          <t>Y소프트</t>
        </is>
      </c>
      <c r="M2945" s="9">
        <f>IF($A2945="","",VALUE($A2945&amp;"")*12+VALUE($B2945&amp;""))</f>
        <v/>
      </c>
      <c r="N2945" s="63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3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3">
        <f>IF($A2945="","",IF(COUNTIF(변동분석!$E$7:$E$506,O2945)&gt;0,"Y","N"))</f>
        <v/>
      </c>
      <c r="W2945" s="63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3">
        <f>IF($A2945="","",IFERROR(INDEX(계정매핑!$E$5:$E$504,MATCH($F2945&amp;"",계정매핑!$A$5:$A$504,0))&amp;"","공통비"))</f>
        <v/>
      </c>
      <c r="AF2945" s="63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2</v>
      </c>
      <c r="C2946" s="91" t="inlineStr">
        <is>
          <t>5100000259</t>
        </is>
      </c>
      <c r="D2946" s="94" t="n">
        <v>46058</v>
      </c>
      <c r="E2946" s="91" t="inlineStr">
        <is>
          <t>KR</t>
        </is>
      </c>
      <c r="F2946" s="91" t="n">
        <v>63502000</v>
      </c>
      <c r="G2946" s="91" t="n">
        <v>1902</v>
      </c>
      <c r="H2946" s="92" t="n">
        <v>115489000</v>
      </c>
      <c r="I2946" s="91" t="inlineStr">
        <is>
          <t>2월 유지수수료 - (전속설계사)</t>
        </is>
      </c>
      <c r="J2946" s="91" t="inlineStr">
        <is>
          <t>V10020</t>
        </is>
      </c>
      <c r="K2946" s="91" t="inlineStr">
        <is>
          <t>(전속설계사)</t>
        </is>
      </c>
      <c r="M2946" s="9">
        <f>IF($A2946="","",VALUE($A2946&amp;"")*12+VALUE($B2946&amp;""))</f>
        <v/>
      </c>
      <c r="N2946" s="63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3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3">
        <f>IF($A2946="","",IF(COUNTIF(변동분석!$E$7:$E$506,O2946)&gt;0,"Y","N"))</f>
        <v/>
      </c>
      <c r="W2946" s="63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3">
        <f>IF($A2946="","",IFERROR(INDEX(계정매핑!$E$5:$E$504,MATCH($F2946&amp;"",계정매핑!$A$5:$A$504,0))&amp;"","공통비"))</f>
        <v/>
      </c>
      <c r="AF2946" s="63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2</v>
      </c>
      <c r="C2947" s="91" t="inlineStr">
        <is>
          <t>5100000260</t>
        </is>
      </c>
      <c r="D2947" s="94" t="n">
        <v>46059</v>
      </c>
      <c r="E2947" s="91" t="inlineStr">
        <is>
          <t>KR</t>
        </is>
      </c>
      <c r="F2947" s="91" t="n">
        <v>62101000</v>
      </c>
      <c r="G2947" s="91" t="n">
        <v>1401</v>
      </c>
      <c r="H2947" s="92" t="n">
        <v>484000</v>
      </c>
      <c r="I2947" s="91" t="inlineStr">
        <is>
          <t>2월 국내출장 - L여행사</t>
        </is>
      </c>
      <c r="J2947" s="91" t="inlineStr">
        <is>
          <t>V10017</t>
        </is>
      </c>
      <c r="K2947" s="91" t="inlineStr">
        <is>
          <t>L여행사</t>
        </is>
      </c>
      <c r="M2947" s="9">
        <f>IF($A2947="","",VALUE($A2947&amp;"")*12+VALUE($B2947&amp;""))</f>
        <v/>
      </c>
      <c r="N2947" s="63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3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3">
        <f>IF($A2947="","",IF(COUNTIF(변동분석!$E$7:$E$506,O2947)&gt;0,"Y","N"))</f>
        <v/>
      </c>
      <c r="W2947" s="63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3">
        <f>IF($A2947="","",IFERROR(INDEX(계정매핑!$E$5:$E$504,MATCH($F2947&amp;"",계정매핑!$A$5:$A$504,0))&amp;"","공통비"))</f>
        <v/>
      </c>
      <c r="AF2947" s="63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2</v>
      </c>
      <c r="C2948" s="91" t="inlineStr">
        <is>
          <t>5100000261</t>
        </is>
      </c>
      <c r="D2948" s="94" t="n">
        <v>46059</v>
      </c>
      <c r="E2948" s="91" t="inlineStr">
        <is>
          <t>KR</t>
        </is>
      </c>
      <c r="F2948" s="91" t="n">
        <v>62102000</v>
      </c>
      <c r="G2948" s="91" t="n">
        <v>1701</v>
      </c>
      <c r="H2948" s="92" t="n">
        <v>62000</v>
      </c>
      <c r="I2948" s="91" t="inlineStr">
        <is>
          <t>2월 해외출장 - M항공</t>
        </is>
      </c>
      <c r="J2948" s="91" t="inlineStr">
        <is>
          <t>V10001</t>
        </is>
      </c>
      <c r="K2948" s="91" t="inlineStr">
        <is>
          <t>M항공</t>
        </is>
      </c>
      <c r="M2948" s="9">
        <f>IF($A2948="","",VALUE($A2948&amp;"")*12+VALUE($B2948&amp;""))</f>
        <v/>
      </c>
      <c r="N2948" s="63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3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3">
        <f>IF($A2948="","",IF(COUNTIF(변동분석!$E$7:$E$506,O2948)&gt;0,"Y","N"))</f>
        <v/>
      </c>
      <c r="W2948" s="63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3">
        <f>IF($A2948="","",IFERROR(INDEX(계정매핑!$E$5:$E$504,MATCH($F2948&amp;"",계정매핑!$A$5:$A$504,0))&amp;"","공통비"))</f>
        <v/>
      </c>
      <c r="AF2948" s="63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2</v>
      </c>
      <c r="C2949" s="91" t="inlineStr">
        <is>
          <t>5100000262</t>
        </is>
      </c>
      <c r="D2949" s="94" t="n">
        <v>46059</v>
      </c>
      <c r="E2949" s="91" t="inlineStr">
        <is>
          <t>KR</t>
        </is>
      </c>
      <c r="F2949" s="91" t="n">
        <v>62401000</v>
      </c>
      <c r="G2949" s="91" t="n">
        <v>1401</v>
      </c>
      <c r="H2949" s="92" t="n">
        <v>321000</v>
      </c>
      <c r="I2949" s="91" t="inlineStr">
        <is>
          <t>2월 인쇄물 제작 - G인쇄</t>
        </is>
      </c>
      <c r="J2949" s="91" t="inlineStr">
        <is>
          <t>V10004</t>
        </is>
      </c>
      <c r="K2949" s="91" t="inlineStr">
        <is>
          <t>G인쇄</t>
        </is>
      </c>
      <c r="M2949" s="9">
        <f>IF($A2949="","",VALUE($A2949&amp;"")*12+VALUE($B2949&amp;""))</f>
        <v/>
      </c>
      <c r="N2949" s="63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3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3">
        <f>IF($A2949="","",IF(COUNTIF(변동분석!$E$7:$E$506,O2949)&gt;0,"Y","N"))</f>
        <v/>
      </c>
      <c r="W2949" s="63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3">
        <f>IF($A2949="","",IFERROR(INDEX(계정매핑!$E$5:$E$504,MATCH($F2949&amp;"",계정매핑!$A$5:$A$504,0))&amp;"","공통비"))</f>
        <v/>
      </c>
      <c r="AF2949" s="63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2</v>
      </c>
      <c r="C2950" s="91" t="inlineStr">
        <is>
          <t>5100000263</t>
        </is>
      </c>
      <c r="D2950" s="94" t="n">
        <v>46059</v>
      </c>
      <c r="E2950" s="91" t="inlineStr">
        <is>
          <t>KR</t>
        </is>
      </c>
      <c r="F2950" s="91" t="n">
        <v>62401000</v>
      </c>
      <c r="G2950" s="91" t="n">
        <v>1401</v>
      </c>
      <c r="H2950" s="92" t="n">
        <v>301000</v>
      </c>
      <c r="I2950" s="91" t="inlineStr">
        <is>
          <t>2월 인쇄물 제작 - S출판</t>
        </is>
      </c>
      <c r="J2950" s="91" t="inlineStr">
        <is>
          <t>V10014</t>
        </is>
      </c>
      <c r="K2950" s="91" t="inlineStr">
        <is>
          <t>S출판</t>
        </is>
      </c>
      <c r="M2950" s="9">
        <f>IF($A2950="","",VALUE($A2950&amp;"")*12+VALUE($B2950&amp;""))</f>
        <v/>
      </c>
      <c r="N2950" s="63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3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3">
        <f>IF($A2950="","",IF(COUNTIF(변동분석!$E$7:$E$506,O2950)&gt;0,"Y","N"))</f>
        <v/>
      </c>
      <c r="W2950" s="63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3">
        <f>IF($A2950="","",IFERROR(INDEX(계정매핑!$E$5:$E$504,MATCH($F2950&amp;"",계정매핑!$A$5:$A$504,0))&amp;"","공통비"))</f>
        <v/>
      </c>
      <c r="AF2950" s="63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2</v>
      </c>
      <c r="C2951" s="91" t="inlineStr">
        <is>
          <t>5100000264</t>
        </is>
      </c>
      <c r="D2951" s="94" t="n">
        <v>46059</v>
      </c>
      <c r="E2951" s="91" t="inlineStr">
        <is>
          <t>KR</t>
        </is>
      </c>
      <c r="F2951" s="91" t="n">
        <v>62501000</v>
      </c>
      <c r="G2951" s="91" t="n">
        <v>1801</v>
      </c>
      <c r="H2951" s="92" t="n">
        <v>214000</v>
      </c>
      <c r="I2951" s="91" t="inlineStr">
        <is>
          <t>2월 회의 다과 - (법인카드)</t>
        </is>
      </c>
      <c r="J2951" s="91" t="inlineStr">
        <is>
          <t>V10009</t>
        </is>
      </c>
      <c r="K2951" s="91" t="inlineStr">
        <is>
          <t>(법인카드)</t>
        </is>
      </c>
      <c r="M2951" s="9">
        <f>IF($A2951="","",VALUE($A2951&amp;"")*12+VALUE($B2951&amp;""))</f>
        <v/>
      </c>
      <c r="N2951" s="63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3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3">
        <f>IF($A2951="","",IF(COUNTIF(변동분석!$E$7:$E$506,O2951)&gt;0,"Y","N"))</f>
        <v/>
      </c>
      <c r="W2951" s="63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3">
        <f>IF($A2951="","",IFERROR(INDEX(계정매핑!$E$5:$E$504,MATCH($F2951&amp;"",계정매핑!$A$5:$A$504,0))&amp;"","공통비"))</f>
        <v/>
      </c>
      <c r="AF2951" s="63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2</v>
      </c>
      <c r="C2952" s="91" t="inlineStr">
        <is>
          <t>5100000265</t>
        </is>
      </c>
      <c r="D2952" s="94" t="n">
        <v>46059</v>
      </c>
      <c r="E2952" s="91" t="inlineStr">
        <is>
          <t>KR</t>
        </is>
      </c>
      <c r="F2952" s="91" t="n">
        <v>62802000</v>
      </c>
      <c r="G2952" s="91" t="n">
        <v>1301</v>
      </c>
      <c r="H2952" s="92" t="n">
        <v>3585000</v>
      </c>
      <c r="I2952" s="91" t="inlineStr">
        <is>
          <t>2월 위탁교육 - I교육원</t>
        </is>
      </c>
      <c r="J2952" s="91" t="inlineStr">
        <is>
          <t>V10018</t>
        </is>
      </c>
      <c r="K2952" s="91" t="inlineStr">
        <is>
          <t>I교육원</t>
        </is>
      </c>
      <c r="M2952" s="9">
        <f>IF($A2952="","",VALUE($A2952&amp;"")*12+VALUE($B2952&amp;""))</f>
        <v/>
      </c>
      <c r="N2952" s="63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3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3">
        <f>IF($A2952="","",IF(COUNTIF(변동분석!$E$7:$E$506,O2952)&gt;0,"Y","N"))</f>
        <v/>
      </c>
      <c r="W2952" s="63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3">
        <f>IF($A2952="","",IFERROR(INDEX(계정매핑!$E$5:$E$504,MATCH($F2952&amp;"",계정매핑!$A$5:$A$504,0))&amp;"","공통비"))</f>
        <v/>
      </c>
      <c r="AF2952" s="63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2</v>
      </c>
      <c r="C2953" s="91" t="inlineStr">
        <is>
          <t>5100000266</t>
        </is>
      </c>
      <c r="D2953" s="94" t="n">
        <v>46060</v>
      </c>
      <c r="E2953" s="91" t="inlineStr">
        <is>
          <t>KR</t>
        </is>
      </c>
      <c r="F2953" s="91" t="n">
        <v>62101000</v>
      </c>
      <c r="G2953" s="91" t="n">
        <v>1301</v>
      </c>
      <c r="H2953" s="92" t="n">
        <v>326000</v>
      </c>
      <c r="I2953" s="91" t="inlineStr">
        <is>
          <t>2월 국내출장 - M항공</t>
        </is>
      </c>
      <c r="J2953" s="91" t="inlineStr">
        <is>
          <t>V10001</t>
        </is>
      </c>
      <c r="K2953" s="91" t="inlineStr">
        <is>
          <t>M항공</t>
        </is>
      </c>
      <c r="M2953" s="9">
        <f>IF($A2953="","",VALUE($A2953&amp;"")*12+VALUE($B2953&amp;""))</f>
        <v/>
      </c>
      <c r="N2953" s="63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3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3">
        <f>IF($A2953="","",IF(COUNTIF(변동분석!$E$7:$E$506,O2953)&gt;0,"Y","N"))</f>
        <v/>
      </c>
      <c r="W2953" s="63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3">
        <f>IF($A2953="","",IFERROR(INDEX(계정매핑!$E$5:$E$504,MATCH($F2953&amp;"",계정매핑!$A$5:$A$504,0))&amp;"","공통비"))</f>
        <v/>
      </c>
      <c r="AF2953" s="63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2</v>
      </c>
      <c r="C2954" s="91" t="inlineStr">
        <is>
          <t>5100000267</t>
        </is>
      </c>
      <c r="D2954" s="94" t="n">
        <v>46060</v>
      </c>
      <c r="E2954" s="91" t="inlineStr">
        <is>
          <t>KR</t>
        </is>
      </c>
      <c r="F2954" s="91" t="n">
        <v>62101000</v>
      </c>
      <c r="G2954" s="91" t="n">
        <v>1502</v>
      </c>
      <c r="H2954" s="92" t="n">
        <v>493000</v>
      </c>
      <c r="I2954" s="91" t="inlineStr">
        <is>
          <t>2월 국내출장 - L여행사</t>
        </is>
      </c>
      <c r="J2954" s="91" t="inlineStr">
        <is>
          <t>V10017</t>
        </is>
      </c>
      <c r="K2954" s="91" t="inlineStr">
        <is>
          <t>L여행사</t>
        </is>
      </c>
      <c r="M2954" s="9">
        <f>IF($A2954="","",VALUE($A2954&amp;"")*12+VALUE($B2954&amp;""))</f>
        <v/>
      </c>
      <c r="N2954" s="63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3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3">
        <f>IF($A2954="","",IF(COUNTIF(변동분석!$E$7:$E$506,O2954)&gt;0,"Y","N"))</f>
        <v/>
      </c>
      <c r="W2954" s="63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3">
        <f>IF($A2954="","",IFERROR(INDEX(계정매핑!$E$5:$E$504,MATCH($F2954&amp;"",계정매핑!$A$5:$A$504,0))&amp;"","공통비"))</f>
        <v/>
      </c>
      <c r="AF2954" s="63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2</v>
      </c>
      <c r="C2955" s="91" t="inlineStr">
        <is>
          <t>5100000268</t>
        </is>
      </c>
      <c r="D2955" s="94" t="n">
        <v>46060</v>
      </c>
      <c r="E2955" s="91" t="inlineStr">
        <is>
          <t>KR</t>
        </is>
      </c>
      <c r="F2955" s="91" t="n">
        <v>62102000</v>
      </c>
      <c r="G2955" s="91" t="n">
        <v>1201</v>
      </c>
      <c r="H2955" s="92" t="n">
        <v>59000</v>
      </c>
      <c r="I2955" s="91" t="inlineStr">
        <is>
          <t>2월 해외출장 - N호텔</t>
        </is>
      </c>
      <c r="J2955" s="91" t="inlineStr">
        <is>
          <t>V10008</t>
        </is>
      </c>
      <c r="K2955" s="91" t="inlineStr">
        <is>
          <t>N호텔</t>
        </is>
      </c>
      <c r="M2955" s="9">
        <f>IF($A2955="","",VALUE($A2955&amp;"")*12+VALUE($B2955&amp;""))</f>
        <v/>
      </c>
      <c r="N2955" s="63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3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3">
        <f>IF($A2955="","",IF(COUNTIF(변동분석!$E$7:$E$506,O2955)&gt;0,"Y","N"))</f>
        <v/>
      </c>
      <c r="W2955" s="63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3">
        <f>IF($A2955="","",IFERROR(INDEX(계정매핑!$E$5:$E$504,MATCH($F2955&amp;"",계정매핑!$A$5:$A$504,0))&amp;"","공통비"))</f>
        <v/>
      </c>
      <c r="AF2955" s="63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2</v>
      </c>
      <c r="C2956" s="91" t="inlineStr">
        <is>
          <t>5100000269</t>
        </is>
      </c>
      <c r="D2956" s="94" t="n">
        <v>46060</v>
      </c>
      <c r="E2956" s="91" t="inlineStr">
        <is>
          <t>KR</t>
        </is>
      </c>
      <c r="F2956" s="91" t="n">
        <v>62201000</v>
      </c>
      <c r="G2956" s="91" t="n">
        <v>1601</v>
      </c>
      <c r="H2956" s="92" t="n">
        <v>582000</v>
      </c>
      <c r="I2956" s="91" t="inlineStr">
        <is>
          <t>2월 통신요금 - O텔레콤</t>
        </is>
      </c>
      <c r="J2956" s="91" t="inlineStr">
        <is>
          <t>V10002</t>
        </is>
      </c>
      <c r="K2956" s="91" t="inlineStr">
        <is>
          <t>O텔레콤</t>
        </is>
      </c>
      <c r="M2956" s="9">
        <f>IF($A2956="","",VALUE($A2956&amp;"")*12+VALUE($B2956&amp;""))</f>
        <v/>
      </c>
      <c r="N2956" s="63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3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3">
        <f>IF($A2956="","",IF(COUNTIF(변동분석!$E$7:$E$506,O2956)&gt;0,"Y","N"))</f>
        <v/>
      </c>
      <c r="W2956" s="63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3">
        <f>IF($A2956="","",IFERROR(INDEX(계정매핑!$E$5:$E$504,MATCH($F2956&amp;"",계정매핑!$A$5:$A$504,0))&amp;"","공통비"))</f>
        <v/>
      </c>
      <c r="AF2956" s="63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2</v>
      </c>
      <c r="C2957" s="91" t="inlineStr">
        <is>
          <t>5100000270</t>
        </is>
      </c>
      <c r="D2957" s="94" t="n">
        <v>46060</v>
      </c>
      <c r="E2957" s="91" t="inlineStr">
        <is>
          <t>KR</t>
        </is>
      </c>
      <c r="F2957" s="91" t="n">
        <v>62901000</v>
      </c>
      <c r="G2957" s="91" t="n">
        <v>1801</v>
      </c>
      <c r="H2957" s="92" t="n">
        <v>8982000</v>
      </c>
      <c r="I2957" s="91" t="inlineStr">
        <is>
          <t>2월 자문 수수료 - K회계법인</t>
        </is>
      </c>
      <c r="J2957" s="91" t="inlineStr">
        <is>
          <t>V10010</t>
        </is>
      </c>
      <c r="K2957" s="91" t="inlineStr">
        <is>
          <t>K회계법인</t>
        </is>
      </c>
      <c r="M2957" s="9">
        <f>IF($A2957="","",VALUE($A2957&amp;"")*12+VALUE($B2957&amp;""))</f>
        <v/>
      </c>
      <c r="N2957" s="63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3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3">
        <f>IF($A2957="","",IF(COUNTIF(변동분석!$E$7:$E$506,O2957)&gt;0,"Y","N"))</f>
        <v/>
      </c>
      <c r="W2957" s="63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3">
        <f>IF($A2957="","",IFERROR(INDEX(계정매핑!$E$5:$E$504,MATCH($F2957&amp;"",계정매핑!$A$5:$A$504,0))&amp;"","공통비"))</f>
        <v/>
      </c>
      <c r="AF2957" s="63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2</v>
      </c>
      <c r="C2958" s="91" t="inlineStr">
        <is>
          <t>5100000271</t>
        </is>
      </c>
      <c r="D2958" s="94" t="n">
        <v>46060</v>
      </c>
      <c r="E2958" s="91" t="inlineStr">
        <is>
          <t>KR</t>
        </is>
      </c>
      <c r="F2958" s="91" t="n">
        <v>62902000</v>
      </c>
      <c r="G2958" s="91" t="n">
        <v>1801</v>
      </c>
      <c r="H2958" s="92" t="n">
        <v>1753000</v>
      </c>
      <c r="I2958" s="91" t="inlineStr">
        <is>
          <t>2월 콜 위탁 수수료(건별)</t>
        </is>
      </c>
      <c r="J2958" s="91" t="inlineStr">
        <is>
          <t>V10015</t>
        </is>
      </c>
      <c r="K2958" s="91" t="inlineStr">
        <is>
          <t>J콜센터</t>
        </is>
      </c>
      <c r="M2958" s="9">
        <f>IF($A2958="","",VALUE($A2958&amp;"")*12+VALUE($B2958&amp;""))</f>
        <v/>
      </c>
      <c r="N2958" s="63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3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3">
        <f>IF($A2958="","",IF(COUNTIF(변동분석!$E$7:$E$506,O2958)&gt;0,"Y","N"))</f>
        <v/>
      </c>
      <c r="W2958" s="63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3">
        <f>IF($A2958="","",IFERROR(INDEX(계정매핑!$E$5:$E$504,MATCH($F2958&amp;"",계정매핑!$A$5:$A$504,0))&amp;"","공통비"))</f>
        <v/>
      </c>
      <c r="AF2958" s="63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5100000272</t>
        </is>
      </c>
      <c r="D2959" s="94" t="n">
        <v>46061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425000</v>
      </c>
      <c r="I2959" s="91" t="inlineStr">
        <is>
          <t>2월 국내출장 - (법인카드)</t>
        </is>
      </c>
      <c r="J2959" s="91" t="inlineStr">
        <is>
          <t>V10009</t>
        </is>
      </c>
      <c r="K2959" s="91" t="inlineStr">
        <is>
          <t>(법인카드)</t>
        </is>
      </c>
      <c r="M2959" s="9">
        <f>IF($A2959="","",VALUE($A2959&amp;"")*12+VALUE($B2959&amp;""))</f>
        <v/>
      </c>
      <c r="N2959" s="63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3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3">
        <f>IF($A2959="","",IF(COUNTIF(변동분석!$E$7:$E$506,O2959)&gt;0,"Y","N"))</f>
        <v/>
      </c>
      <c r="W2959" s="63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3">
        <f>IF($A2959="","",IFERROR(INDEX(계정매핑!$E$5:$E$504,MATCH($F2959&amp;"",계정매핑!$A$5:$A$504,0))&amp;"","공통비"))</f>
        <v/>
      </c>
      <c r="AF2959" s="63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5100000273</t>
        </is>
      </c>
      <c r="D2960" s="94" t="n">
        <v>46061</v>
      </c>
      <c r="E2960" s="91" t="inlineStr">
        <is>
          <t>KR</t>
        </is>
      </c>
      <c r="F2960" s="91" t="n">
        <v>62101000</v>
      </c>
      <c r="G2960" s="91" t="n">
        <v>1301</v>
      </c>
      <c r="H2960" s="92" t="n">
        <v>376000</v>
      </c>
      <c r="I2960" s="91" t="inlineStr">
        <is>
          <t>2월 국내출장 - (법인카드)</t>
        </is>
      </c>
      <c r="J2960" s="91" t="inlineStr">
        <is>
          <t>V10009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3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3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3">
        <f>IF($A2960="","",IF(COUNTIF(변동분석!$E$7:$E$506,O2960)&gt;0,"Y","N"))</f>
        <v/>
      </c>
      <c r="W2960" s="63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3">
        <f>IF($A2960="","",IFERROR(INDEX(계정매핑!$E$5:$E$504,MATCH($F2960&amp;"",계정매핑!$A$5:$A$504,0))&amp;"","공통비"))</f>
        <v/>
      </c>
      <c r="AF2960" s="63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5100000274</t>
        </is>
      </c>
      <c r="D2961" s="94" t="n">
        <v>46061</v>
      </c>
      <c r="E2961" s="91" t="inlineStr">
        <is>
          <t>KR</t>
        </is>
      </c>
      <c r="F2961" s="91" t="n">
        <v>62102000</v>
      </c>
      <c r="G2961" s="91" t="n">
        <v>1101</v>
      </c>
      <c r="H2961" s="92" t="n">
        <v>216000</v>
      </c>
      <c r="I2961" s="91" t="inlineStr">
        <is>
          <t>2월 해외출장 - N호텔</t>
        </is>
      </c>
      <c r="J2961" s="91" t="inlineStr">
        <is>
          <t>V10008</t>
        </is>
      </c>
      <c r="K2961" s="91" t="inlineStr">
        <is>
          <t>N호텔</t>
        </is>
      </c>
      <c r="M2961" s="9">
        <f>IF($A2961="","",VALUE($A2961&amp;"")*12+VALUE($B2961&amp;""))</f>
        <v/>
      </c>
      <c r="N2961" s="63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3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3">
        <f>IF($A2961="","",IF(COUNTIF(변동분석!$E$7:$E$506,O2961)&gt;0,"Y","N"))</f>
        <v/>
      </c>
      <c r="W2961" s="63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3">
        <f>IF($A2961="","",IFERROR(INDEX(계정매핑!$E$5:$E$504,MATCH($F2961&amp;"",계정매핑!$A$5:$A$504,0))&amp;"","공통비"))</f>
        <v/>
      </c>
      <c r="AF2961" s="63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5100000275</t>
        </is>
      </c>
      <c r="D2962" s="94" t="n">
        <v>46061</v>
      </c>
      <c r="E2962" s="91" t="inlineStr">
        <is>
          <t>KR</t>
        </is>
      </c>
      <c r="F2962" s="91" t="n">
        <v>62102000</v>
      </c>
      <c r="G2962" s="91" t="n">
        <v>1801</v>
      </c>
      <c r="H2962" s="92" t="n">
        <v>36000</v>
      </c>
      <c r="I2962" s="91" t="inlineStr">
        <is>
          <t>2월 해외출장 - M항공</t>
        </is>
      </c>
      <c r="J2962" s="91" t="inlineStr">
        <is>
          <t>V10001</t>
        </is>
      </c>
      <c r="K2962" s="91" t="inlineStr">
        <is>
          <t>M항공</t>
        </is>
      </c>
      <c r="M2962" s="9">
        <f>IF($A2962="","",VALUE($A2962&amp;"")*12+VALUE($B2962&amp;""))</f>
        <v/>
      </c>
      <c r="N2962" s="63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3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3">
        <f>IF($A2962="","",IF(COUNTIF(변동분석!$E$7:$E$506,O2962)&gt;0,"Y","N"))</f>
        <v/>
      </c>
      <c r="W2962" s="63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3">
        <f>IF($A2962="","",IFERROR(INDEX(계정매핑!$E$5:$E$504,MATCH($F2962&amp;"",계정매핑!$A$5:$A$504,0))&amp;"","공통비"))</f>
        <v/>
      </c>
      <c r="AF2962" s="63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5100000276</t>
        </is>
      </c>
      <c r="D2963" s="94" t="n">
        <v>46061</v>
      </c>
      <c r="E2963" s="91" t="inlineStr">
        <is>
          <t>KR</t>
        </is>
      </c>
      <c r="F2963" s="91" t="n">
        <v>62201000</v>
      </c>
      <c r="G2963" s="91" t="n">
        <v>1201</v>
      </c>
      <c r="H2963" s="92" t="n">
        <v>113000</v>
      </c>
      <c r="I2963" s="91" t="inlineStr">
        <is>
          <t>2월 통신요금 - O텔레콤</t>
        </is>
      </c>
      <c r="J2963" s="91" t="inlineStr">
        <is>
          <t>V10002</t>
        </is>
      </c>
      <c r="K2963" s="91" t="inlineStr">
        <is>
          <t>O텔레콤</t>
        </is>
      </c>
      <c r="M2963" s="9">
        <f>IF($A2963="","",VALUE($A2963&amp;"")*12+VALUE($B2963&amp;""))</f>
        <v/>
      </c>
      <c r="N2963" s="63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3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3">
        <f>IF($A2963="","",IF(COUNTIF(변동분석!$E$7:$E$506,O2963)&gt;0,"Y","N"))</f>
        <v/>
      </c>
      <c r="W2963" s="63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3">
        <f>IF($A2963="","",IFERROR(INDEX(계정매핑!$E$5:$E$504,MATCH($F2963&amp;"",계정매핑!$A$5:$A$504,0))&amp;"","공통비"))</f>
        <v/>
      </c>
      <c r="AF2963" s="63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5100000277</t>
        </is>
      </c>
      <c r="D2964" s="94" t="n">
        <v>46061</v>
      </c>
      <c r="E2964" s="91" t="inlineStr">
        <is>
          <t>KR</t>
        </is>
      </c>
      <c r="F2964" s="91" t="n">
        <v>62301000</v>
      </c>
      <c r="G2964" s="91" t="n">
        <v>1201</v>
      </c>
      <c r="H2964" s="92" t="n">
        <v>353000</v>
      </c>
      <c r="I2964" s="91" t="inlineStr">
        <is>
          <t>2월 소모품 구입 - R문구</t>
        </is>
      </c>
      <c r="J2964" s="91" t="inlineStr">
        <is>
          <t>V10021</t>
        </is>
      </c>
      <c r="K2964" s="91" t="inlineStr">
        <is>
          <t>R문구</t>
        </is>
      </c>
      <c r="M2964" s="9">
        <f>IF($A2964="","",VALUE($A2964&amp;"")*12+VALUE($B2964&amp;""))</f>
        <v/>
      </c>
      <c r="N2964" s="63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3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3">
        <f>IF($A2964="","",IF(COUNTIF(변동분석!$E$7:$E$506,O2964)&gt;0,"Y","N"))</f>
        <v/>
      </c>
      <c r="W2964" s="63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3">
        <f>IF($A2964="","",IFERROR(INDEX(계정매핑!$E$5:$E$504,MATCH($F2964&amp;"",계정매핑!$A$5:$A$504,0))&amp;"","공통비"))</f>
        <v/>
      </c>
      <c r="AF2964" s="63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5100000278</t>
        </is>
      </c>
      <c r="D2965" s="94" t="n">
        <v>46061</v>
      </c>
      <c r="E2965" s="91" t="inlineStr">
        <is>
          <t>KR</t>
        </is>
      </c>
      <c r="F2965" s="91" t="n">
        <v>62301000</v>
      </c>
      <c r="G2965" s="91" t="n">
        <v>1401</v>
      </c>
      <c r="H2965" s="92" t="n">
        <v>105000</v>
      </c>
      <c r="I2965" s="91" t="inlineStr">
        <is>
          <t>2월 소모품 구입 - R문구</t>
        </is>
      </c>
      <c r="J2965" s="91" t="inlineStr">
        <is>
          <t>V10021</t>
        </is>
      </c>
      <c r="K2965" s="91" t="inlineStr">
        <is>
          <t>R문구</t>
        </is>
      </c>
      <c r="M2965" s="9">
        <f>IF($A2965="","",VALUE($A2965&amp;"")*12+VALUE($B2965&amp;""))</f>
        <v/>
      </c>
      <c r="N2965" s="63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3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3">
        <f>IF($A2965="","",IF(COUNTIF(변동분석!$E$7:$E$506,O2965)&gt;0,"Y","N"))</f>
        <v/>
      </c>
      <c r="W2965" s="63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3">
        <f>IF($A2965="","",IFERROR(INDEX(계정매핑!$E$5:$E$504,MATCH($F2965&amp;"",계정매핑!$A$5:$A$504,0))&amp;"","공통비"))</f>
        <v/>
      </c>
      <c r="AF2965" s="63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5100000279</t>
        </is>
      </c>
      <c r="D2966" s="94" t="n">
        <v>46061</v>
      </c>
      <c r="E2966" s="91" t="inlineStr">
        <is>
          <t>KR</t>
        </is>
      </c>
      <c r="F2966" s="91" t="n">
        <v>62401000</v>
      </c>
      <c r="G2966" s="91" t="n">
        <v>1501</v>
      </c>
      <c r="H2966" s="92" t="n">
        <v>2184000</v>
      </c>
      <c r="I2966" s="91" t="inlineStr">
        <is>
          <t>2월 인쇄물 제작 - G인쇄</t>
        </is>
      </c>
      <c r="J2966" s="91" t="inlineStr">
        <is>
          <t>V10004</t>
        </is>
      </c>
      <c r="K2966" s="91" t="inlineStr">
        <is>
          <t>G인쇄</t>
        </is>
      </c>
      <c r="M2966" s="9">
        <f>IF($A2966="","",VALUE($A2966&amp;"")*12+VALUE($B2966&amp;""))</f>
        <v/>
      </c>
      <c r="N2966" s="63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3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3">
        <f>IF($A2966="","",IF(COUNTIF(변동분석!$E$7:$E$506,O2966)&gt;0,"Y","N"))</f>
        <v/>
      </c>
      <c r="W2966" s="63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3">
        <f>IF($A2966="","",IFERROR(INDEX(계정매핑!$E$5:$E$504,MATCH($F2966&amp;"",계정매핑!$A$5:$A$504,0))&amp;"","공통비"))</f>
        <v/>
      </c>
      <c r="AF2966" s="63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5100000280</t>
        </is>
      </c>
      <c r="D2967" s="94" t="n">
        <v>46061</v>
      </c>
      <c r="E2967" s="91" t="inlineStr">
        <is>
          <t>KR</t>
        </is>
      </c>
      <c r="F2967" s="91" t="n">
        <v>62901000</v>
      </c>
      <c r="G2967" s="91" t="n">
        <v>1201</v>
      </c>
      <c r="H2967" s="92" t="n">
        <v>7706000</v>
      </c>
      <c r="I2967" s="91" t="inlineStr">
        <is>
          <t>2월 자문 수수료 - K회계법인</t>
        </is>
      </c>
      <c r="J2967" s="91" t="inlineStr">
        <is>
          <t>V10010</t>
        </is>
      </c>
      <c r="K2967" s="91" t="inlineStr">
        <is>
          <t>K회계법인</t>
        </is>
      </c>
      <c r="M2967" s="9">
        <f>IF($A2967="","",VALUE($A2967&amp;"")*12+VALUE($B2967&amp;""))</f>
        <v/>
      </c>
      <c r="N2967" s="63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3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3">
        <f>IF($A2967="","",IF(COUNTIF(변동분석!$E$7:$E$506,O2967)&gt;0,"Y","N"))</f>
        <v/>
      </c>
      <c r="W2967" s="63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3">
        <f>IF($A2967="","",IFERROR(INDEX(계정매핑!$E$5:$E$504,MATCH($F2967&amp;"",계정매핑!$A$5:$A$504,0))&amp;"","공통비"))</f>
        <v/>
      </c>
      <c r="AF2967" s="63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5100000281</t>
        </is>
      </c>
      <c r="D2968" s="94" t="n">
        <v>46061</v>
      </c>
      <c r="E2968" s="91" t="inlineStr">
        <is>
          <t>KR</t>
        </is>
      </c>
      <c r="F2968" s="91" t="n">
        <v>62902000</v>
      </c>
      <c r="G2968" s="91" t="n">
        <v>1801</v>
      </c>
      <c r="H2968" s="92" t="n">
        <v>1852000</v>
      </c>
      <c r="I2968" s="91" t="inlineStr">
        <is>
          <t>2월 콜 위탁 수수료(건별)</t>
        </is>
      </c>
      <c r="J2968" s="91" t="inlineStr">
        <is>
          <t>V10015</t>
        </is>
      </c>
      <c r="K2968" s="91" t="inlineStr">
        <is>
          <t>J콜센터</t>
        </is>
      </c>
      <c r="M2968" s="9">
        <f>IF($A2968="","",VALUE($A2968&amp;"")*12+VALUE($B2968&amp;""))</f>
        <v/>
      </c>
      <c r="N2968" s="63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3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3">
        <f>IF($A2968="","",IF(COUNTIF(변동분석!$E$7:$E$506,O2968)&gt;0,"Y","N"))</f>
        <v/>
      </c>
      <c r="W2968" s="63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3">
        <f>IF($A2968="","",IFERROR(INDEX(계정매핑!$E$5:$E$504,MATCH($F2968&amp;"",계정매핑!$A$5:$A$504,0))&amp;"","공통비"))</f>
        <v/>
      </c>
      <c r="AF2968" s="63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5100000282</t>
        </is>
      </c>
      <c r="D2969" s="94" t="n">
        <v>46061</v>
      </c>
      <c r="E2969" s="91" t="inlineStr">
        <is>
          <t>KR</t>
        </is>
      </c>
      <c r="F2969" s="91" t="n">
        <v>62902000</v>
      </c>
      <c r="G2969" s="91" t="n">
        <v>1951</v>
      </c>
      <c r="H2969" s="92" t="n">
        <v>4041000</v>
      </c>
      <c r="I2969" s="91" t="inlineStr">
        <is>
          <t>2월 업무 위탁 수수료 - J콜센터</t>
        </is>
      </c>
      <c r="J2969" s="91" t="inlineStr">
        <is>
          <t>V10015</t>
        </is>
      </c>
      <c r="K2969" s="91" t="inlineStr">
        <is>
          <t>J콜센터</t>
        </is>
      </c>
      <c r="M2969" s="9">
        <f>IF($A2969="","",VALUE($A2969&amp;"")*12+VALUE($B2969&amp;""))</f>
        <v/>
      </c>
      <c r="N2969" s="63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3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3">
        <f>IF($A2969="","",IF(COUNTIF(변동분석!$E$7:$E$506,O2969)&gt;0,"Y","N"))</f>
        <v/>
      </c>
      <c r="W2969" s="63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3">
        <f>IF($A2969="","",IFERROR(INDEX(계정매핑!$E$5:$E$504,MATCH($F2969&amp;"",계정매핑!$A$5:$A$504,0))&amp;"","공통비"))</f>
        <v/>
      </c>
      <c r="AF2969" s="63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5100000283</t>
        </is>
      </c>
      <c r="D2970" s="94" t="n">
        <v>46061</v>
      </c>
      <c r="E2970" s="91" t="inlineStr">
        <is>
          <t>KR</t>
        </is>
      </c>
      <c r="F2970" s="91" t="n">
        <v>62902000</v>
      </c>
      <c r="G2970" s="91" t="n">
        <v>1951</v>
      </c>
      <c r="H2970" s="92" t="n">
        <v>3660000</v>
      </c>
      <c r="I2970" s="91" t="inlineStr">
        <is>
          <t>2월 업무 위탁 수수료 - X서비스</t>
        </is>
      </c>
      <c r="J2970" s="91" t="inlineStr">
        <is>
          <t>V10019</t>
        </is>
      </c>
      <c r="K2970" s="91" t="inlineStr">
        <is>
          <t>X서비스</t>
        </is>
      </c>
      <c r="M2970" s="9">
        <f>IF($A2970="","",VALUE($A2970&amp;"")*12+VALUE($B2970&amp;""))</f>
        <v/>
      </c>
      <c r="N2970" s="63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3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3">
        <f>IF($A2970="","",IF(COUNTIF(변동분석!$E$7:$E$506,O2970)&gt;0,"Y","N"))</f>
        <v/>
      </c>
      <c r="W2970" s="63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3">
        <f>IF($A2970="","",IFERROR(INDEX(계정매핑!$E$5:$E$504,MATCH($F2970&amp;"",계정매핑!$A$5:$A$504,0))&amp;"","공통비"))</f>
        <v/>
      </c>
      <c r="AF2970" s="63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5100000284</t>
        </is>
      </c>
      <c r="D2971" s="94" t="n">
        <v>46062</v>
      </c>
      <c r="E2971" s="91" t="inlineStr">
        <is>
          <t>KR</t>
        </is>
      </c>
      <c r="F2971" s="91" t="n">
        <v>62101000</v>
      </c>
      <c r="G2971" s="91" t="n">
        <v>1951</v>
      </c>
      <c r="H2971" s="92" t="n">
        <v>276000</v>
      </c>
      <c r="I2971" s="91" t="inlineStr">
        <is>
          <t>2월 국내출장 - L여행사</t>
        </is>
      </c>
      <c r="J2971" s="91" t="inlineStr">
        <is>
          <t>V10017</t>
        </is>
      </c>
      <c r="K2971" s="91" t="inlineStr">
        <is>
          <t>L여행사</t>
        </is>
      </c>
      <c r="M2971" s="9">
        <f>IF($A2971="","",VALUE($A2971&amp;"")*12+VALUE($B2971&amp;""))</f>
        <v/>
      </c>
      <c r="N2971" s="63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3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3">
        <f>IF($A2971="","",IF(COUNTIF(변동분석!$E$7:$E$506,O2971)&gt;0,"Y","N"))</f>
        <v/>
      </c>
      <c r="W2971" s="63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3">
        <f>IF($A2971="","",IFERROR(INDEX(계정매핑!$E$5:$E$504,MATCH($F2971&amp;"",계정매핑!$A$5:$A$504,0))&amp;"","공통비"))</f>
        <v/>
      </c>
      <c r="AF2971" s="63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5100000285</t>
        </is>
      </c>
      <c r="D2972" s="94" t="n">
        <v>46062</v>
      </c>
      <c r="E2972" s="91" t="inlineStr">
        <is>
          <t>KR</t>
        </is>
      </c>
      <c r="F2972" s="91" t="n">
        <v>62102000</v>
      </c>
      <c r="G2972" s="91" t="n">
        <v>1951</v>
      </c>
      <c r="H2972" s="92" t="n">
        <v>81000</v>
      </c>
      <c r="I2972" s="91" t="inlineStr">
        <is>
          <t>2월 해외출장 - N호텔</t>
        </is>
      </c>
      <c r="J2972" s="91" t="inlineStr">
        <is>
          <t>V10008</t>
        </is>
      </c>
      <c r="K2972" s="91" t="inlineStr">
        <is>
          <t>N호텔</t>
        </is>
      </c>
      <c r="M2972" s="9">
        <f>IF($A2972="","",VALUE($A2972&amp;"")*12+VALUE($B2972&amp;""))</f>
        <v/>
      </c>
      <c r="N2972" s="63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3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3">
        <f>IF($A2972="","",IF(COUNTIF(변동분석!$E$7:$E$506,O2972)&gt;0,"Y","N"))</f>
        <v/>
      </c>
      <c r="W2972" s="63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3">
        <f>IF($A2972="","",IFERROR(INDEX(계정매핑!$E$5:$E$504,MATCH($F2972&amp;"",계정매핑!$A$5:$A$504,0))&amp;"","공통비"))</f>
        <v/>
      </c>
      <c r="AF2972" s="63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5100000286</t>
        </is>
      </c>
      <c r="D2973" s="94" t="n">
        <v>46062</v>
      </c>
      <c r="E2973" s="91" t="inlineStr">
        <is>
          <t>KR</t>
        </is>
      </c>
      <c r="F2973" s="91" t="n">
        <v>62201000</v>
      </c>
      <c r="G2973" s="91" t="n">
        <v>1101</v>
      </c>
      <c r="H2973" s="92" t="n">
        <v>153000</v>
      </c>
      <c r="I2973" s="91" t="inlineStr">
        <is>
          <t>2월 통신요금 - P통신</t>
        </is>
      </c>
      <c r="J2973" s="91" t="inlineStr">
        <is>
          <t>V10013</t>
        </is>
      </c>
      <c r="K2973" s="91" t="inlineStr">
        <is>
          <t>P통신</t>
        </is>
      </c>
      <c r="M2973" s="9">
        <f>IF($A2973="","",VALUE($A2973&amp;"")*12+VALUE($B2973&amp;""))</f>
        <v/>
      </c>
      <c r="N2973" s="63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3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3">
        <f>IF($A2973="","",IF(COUNTIF(변동분석!$E$7:$E$506,O2973)&gt;0,"Y","N"))</f>
        <v/>
      </c>
      <c r="W2973" s="63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3">
        <f>IF($A2973="","",IFERROR(INDEX(계정매핑!$E$5:$E$504,MATCH($F2973&amp;"",계정매핑!$A$5:$A$504,0))&amp;"","공통비"))</f>
        <v/>
      </c>
      <c r="AF2973" s="63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5100000287</t>
        </is>
      </c>
      <c r="D2974" s="94" t="n">
        <v>46062</v>
      </c>
      <c r="E2974" s="91" t="inlineStr">
        <is>
          <t>KR</t>
        </is>
      </c>
      <c r="F2974" s="91" t="n">
        <v>62201000</v>
      </c>
      <c r="G2974" s="91" t="n">
        <v>1951</v>
      </c>
      <c r="H2974" s="92" t="n">
        <v>582000</v>
      </c>
      <c r="I2974" s="91" t="inlineStr">
        <is>
          <t>2월 통신요금 - P통신</t>
        </is>
      </c>
      <c r="J2974" s="91" t="inlineStr">
        <is>
          <t>V10013</t>
        </is>
      </c>
      <c r="K2974" s="91" t="inlineStr">
        <is>
          <t>P통신</t>
        </is>
      </c>
      <c r="M2974" s="9">
        <f>IF($A2974="","",VALUE($A2974&amp;"")*12+VALUE($B2974&amp;""))</f>
        <v/>
      </c>
      <c r="N2974" s="63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3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3">
        <f>IF($A2974="","",IF(COUNTIF(변동분석!$E$7:$E$506,O2974)&gt;0,"Y","N"))</f>
        <v/>
      </c>
      <c r="W2974" s="63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3">
        <f>IF($A2974="","",IFERROR(INDEX(계정매핑!$E$5:$E$504,MATCH($F2974&amp;"",계정매핑!$A$5:$A$504,0))&amp;"","공통비"))</f>
        <v/>
      </c>
      <c r="AF2974" s="63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5100000288</t>
        </is>
      </c>
      <c r="D2975" s="94" t="n">
        <v>46062</v>
      </c>
      <c r="E2975" s="91" t="inlineStr">
        <is>
          <t>KR</t>
        </is>
      </c>
      <c r="F2975" s="91" t="n">
        <v>62301000</v>
      </c>
      <c r="G2975" s="91" t="n">
        <v>1201</v>
      </c>
      <c r="H2975" s="92" t="n">
        <v>193000</v>
      </c>
      <c r="I2975" s="91" t="inlineStr">
        <is>
          <t>2월 소모품 구입 - Q오피스</t>
        </is>
      </c>
      <c r="J2975" s="91" t="inlineStr">
        <is>
          <t>V10003</t>
        </is>
      </c>
      <c r="K2975" s="91" t="inlineStr">
        <is>
          <t>Q오피스</t>
        </is>
      </c>
      <c r="M2975" s="9">
        <f>IF($A2975="","",VALUE($A2975&amp;"")*12+VALUE($B2975&amp;""))</f>
        <v/>
      </c>
      <c r="N2975" s="63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3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3">
        <f>IF($A2975="","",IF(COUNTIF(변동분석!$E$7:$E$506,O2975)&gt;0,"Y","N"))</f>
        <v/>
      </c>
      <c r="W2975" s="63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3">
        <f>IF($A2975="","",IFERROR(INDEX(계정매핑!$E$5:$E$504,MATCH($F2975&amp;"",계정매핑!$A$5:$A$504,0))&amp;"","공통비"))</f>
        <v/>
      </c>
      <c r="AF2975" s="63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5100000289</t>
        </is>
      </c>
      <c r="D2976" s="94" t="n">
        <v>46062</v>
      </c>
      <c r="E2976" s="91" t="inlineStr">
        <is>
          <t>KR</t>
        </is>
      </c>
      <c r="F2976" s="91" t="n">
        <v>62301000</v>
      </c>
      <c r="G2976" s="91" t="n">
        <v>1502</v>
      </c>
      <c r="H2976" s="92" t="n">
        <v>245000</v>
      </c>
      <c r="I2976" s="91" t="inlineStr">
        <is>
          <t>2월 소모품 구입 - Q오피스</t>
        </is>
      </c>
      <c r="J2976" s="91" t="inlineStr">
        <is>
          <t>V10003</t>
        </is>
      </c>
      <c r="K2976" s="91" t="inlineStr">
        <is>
          <t>Q오피스</t>
        </is>
      </c>
      <c r="M2976" s="9">
        <f>IF($A2976="","",VALUE($A2976&amp;"")*12+VALUE($B2976&amp;""))</f>
        <v/>
      </c>
      <c r="N2976" s="63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3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3">
        <f>IF($A2976="","",IF(COUNTIF(변동분석!$E$7:$E$506,O2976)&gt;0,"Y","N"))</f>
        <v/>
      </c>
      <c r="W2976" s="63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3">
        <f>IF($A2976="","",IFERROR(INDEX(계정매핑!$E$5:$E$504,MATCH($F2976&amp;"",계정매핑!$A$5:$A$504,0))&amp;"","공통비"))</f>
        <v/>
      </c>
      <c r="AF2976" s="63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5100000290</t>
        </is>
      </c>
      <c r="D2977" s="94" t="n">
        <v>46062</v>
      </c>
      <c r="E2977" s="91" t="inlineStr">
        <is>
          <t>KR</t>
        </is>
      </c>
      <c r="F2977" s="91" t="n">
        <v>62301000</v>
      </c>
      <c r="G2977" s="91" t="n">
        <v>1701</v>
      </c>
      <c r="H2977" s="92" t="n">
        <v>253000</v>
      </c>
      <c r="I2977" s="91" t="inlineStr">
        <is>
          <t>2월 소모품 구입 - Q오피스</t>
        </is>
      </c>
      <c r="J2977" s="91" t="inlineStr">
        <is>
          <t>V10003</t>
        </is>
      </c>
      <c r="K2977" s="91" t="inlineStr">
        <is>
          <t>Q오피스</t>
        </is>
      </c>
      <c r="M2977" s="9">
        <f>IF($A2977="","",VALUE($A2977&amp;"")*12+VALUE($B2977&amp;""))</f>
        <v/>
      </c>
      <c r="N2977" s="63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3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3">
        <f>IF($A2977="","",IF(COUNTIF(변동분석!$E$7:$E$506,O2977)&gt;0,"Y","N"))</f>
        <v/>
      </c>
      <c r="W2977" s="63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3">
        <f>IF($A2977="","",IFERROR(INDEX(계정매핑!$E$5:$E$504,MATCH($F2977&amp;"",계정매핑!$A$5:$A$504,0))&amp;"","공통비"))</f>
        <v/>
      </c>
      <c r="AF2977" s="63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5100000291</t>
        </is>
      </c>
      <c r="D2978" s="94" t="n">
        <v>46062</v>
      </c>
      <c r="E2978" s="91" t="inlineStr">
        <is>
          <t>KR</t>
        </is>
      </c>
      <c r="F2978" s="91" t="n">
        <v>63001000</v>
      </c>
      <c r="G2978" s="91" t="n">
        <v>1951</v>
      </c>
      <c r="H2978" s="92" t="n">
        <v>5034000</v>
      </c>
      <c r="I2978" s="91" t="inlineStr">
        <is>
          <t>2월 SW 유지보수 - Z시스템</t>
        </is>
      </c>
      <c r="J2978" s="91" t="inlineStr">
        <is>
          <t>V10011</t>
        </is>
      </c>
      <c r="K2978" s="91" t="inlineStr">
        <is>
          <t>Z시스템</t>
        </is>
      </c>
      <c r="M2978" s="9">
        <f>IF($A2978="","",VALUE($A2978&amp;"")*12+VALUE($B2978&amp;""))</f>
        <v/>
      </c>
      <c r="N2978" s="63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3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3">
        <f>IF($A2978="","",IF(COUNTIF(변동분석!$E$7:$E$506,O2978)&gt;0,"Y","N"))</f>
        <v/>
      </c>
      <c r="W2978" s="63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3">
        <f>IF($A2978="","",IFERROR(INDEX(계정매핑!$E$5:$E$504,MATCH($F2978&amp;"",계정매핑!$A$5:$A$504,0))&amp;"","공통비"))</f>
        <v/>
      </c>
      <c r="AF2978" s="63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5100000292</t>
        </is>
      </c>
      <c r="D2979" s="94" t="n">
        <v>46062</v>
      </c>
      <c r="E2979" s="91" t="inlineStr">
        <is>
          <t>KR</t>
        </is>
      </c>
      <c r="F2979" s="91" t="n">
        <v>63101000</v>
      </c>
      <c r="G2979" s="91" t="n">
        <v>1602</v>
      </c>
      <c r="H2979" s="92" t="n">
        <v>2523000</v>
      </c>
      <c r="I2979" s="91" t="inlineStr">
        <is>
          <t>2월 사무실 임차료 - BB부동산</t>
        </is>
      </c>
      <c r="J2979" s="91" t="inlineStr">
        <is>
          <t>V10027</t>
        </is>
      </c>
      <c r="K2979" s="91" t="inlineStr">
        <is>
          <t>BB부동산</t>
        </is>
      </c>
      <c r="M2979" s="9">
        <f>IF($A2979="","",VALUE($A2979&amp;"")*12+VALUE($B2979&amp;""))</f>
        <v/>
      </c>
      <c r="N2979" s="63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3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3">
        <f>IF($A2979="","",IF(COUNTIF(변동분석!$E$7:$E$506,O2979)&gt;0,"Y","N"))</f>
        <v/>
      </c>
      <c r="W2979" s="63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3">
        <f>IF($A2979="","",IFERROR(INDEX(계정매핑!$E$5:$E$504,MATCH($F2979&amp;"",계정매핑!$A$5:$A$504,0))&amp;"","공통비"))</f>
        <v/>
      </c>
      <c r="AF2979" s="63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5100000293</t>
        </is>
      </c>
      <c r="D2980" s="94" t="n">
        <v>46063</v>
      </c>
      <c r="E2980" s="91" t="inlineStr">
        <is>
          <t>KR</t>
        </is>
      </c>
      <c r="F2980" s="91" t="n">
        <v>62101000</v>
      </c>
      <c r="G2980" s="91" t="n">
        <v>1101</v>
      </c>
      <c r="H2980" s="92" t="n">
        <v>461000</v>
      </c>
      <c r="I2980" s="91" t="inlineStr">
        <is>
          <t>2월 국내출장 - (법인카드)</t>
        </is>
      </c>
      <c r="J2980" s="91" t="inlineStr">
        <is>
          <t>V10009</t>
        </is>
      </c>
      <c r="K2980" s="91" t="inlineStr">
        <is>
          <t>(법인카드)</t>
        </is>
      </c>
      <c r="M2980" s="9">
        <f>IF($A2980="","",VALUE($A2980&amp;"")*12+VALUE($B2980&amp;""))</f>
        <v/>
      </c>
      <c r="N2980" s="63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3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3">
        <f>IF($A2980="","",IF(COUNTIF(변동분석!$E$7:$E$506,O2980)&gt;0,"Y","N"))</f>
        <v/>
      </c>
      <c r="W2980" s="63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3">
        <f>IF($A2980="","",IFERROR(INDEX(계정매핑!$E$5:$E$504,MATCH($F2980&amp;"",계정매핑!$A$5:$A$504,0))&amp;"","공통비"))</f>
        <v/>
      </c>
      <c r="AF2980" s="63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5100000294</t>
        </is>
      </c>
      <c r="D2981" s="94" t="n">
        <v>46063</v>
      </c>
      <c r="E2981" s="91" t="inlineStr">
        <is>
          <t>KR</t>
        </is>
      </c>
      <c r="F2981" s="91" t="n">
        <v>62101000</v>
      </c>
      <c r="G2981" s="91" t="n">
        <v>1201</v>
      </c>
      <c r="H2981" s="92" t="n">
        <v>138000</v>
      </c>
      <c r="I2981" s="91" t="inlineStr">
        <is>
          <t>2월 국내출장 - (법인카드)</t>
        </is>
      </c>
      <c r="J2981" s="91" t="inlineStr">
        <is>
          <t>V10009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3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3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3">
        <f>IF($A2981="","",IF(COUNTIF(변동분석!$E$7:$E$506,O2981)&gt;0,"Y","N"))</f>
        <v/>
      </c>
      <c r="W2981" s="63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3">
        <f>IF($A2981="","",IFERROR(INDEX(계정매핑!$E$5:$E$504,MATCH($F2981&amp;"",계정매핑!$A$5:$A$504,0))&amp;"","공통비"))</f>
        <v/>
      </c>
      <c r="AF2981" s="63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5100000295</t>
        </is>
      </c>
      <c r="D2982" s="94" t="n">
        <v>46063</v>
      </c>
      <c r="E2982" s="91" t="inlineStr">
        <is>
          <t>KR</t>
        </is>
      </c>
      <c r="F2982" s="91" t="n">
        <v>62101000</v>
      </c>
      <c r="G2982" s="91" t="n">
        <v>1801</v>
      </c>
      <c r="H2982" s="92" t="n">
        <v>122000</v>
      </c>
      <c r="I2982" s="91" t="inlineStr">
        <is>
          <t>2월 국내출장 - L여행사</t>
        </is>
      </c>
      <c r="J2982" s="91" t="inlineStr">
        <is>
          <t>V10017</t>
        </is>
      </c>
      <c r="K2982" s="91" t="inlineStr">
        <is>
          <t>L여행사</t>
        </is>
      </c>
      <c r="M2982" s="9">
        <f>IF($A2982="","",VALUE($A2982&amp;"")*12+VALUE($B2982&amp;""))</f>
        <v/>
      </c>
      <c r="N2982" s="63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3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3">
        <f>IF($A2982="","",IF(COUNTIF(변동분석!$E$7:$E$506,O2982)&gt;0,"Y","N"))</f>
        <v/>
      </c>
      <c r="W2982" s="63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3">
        <f>IF($A2982="","",IFERROR(INDEX(계정매핑!$E$5:$E$504,MATCH($F2982&amp;"",계정매핑!$A$5:$A$504,0))&amp;"","공통비"))</f>
        <v/>
      </c>
      <c r="AF2982" s="63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5100000296</t>
        </is>
      </c>
      <c r="D2983" s="94" t="n">
        <v>46063</v>
      </c>
      <c r="E2983" s="91" t="inlineStr">
        <is>
          <t>KR</t>
        </is>
      </c>
      <c r="F2983" s="91" t="n">
        <v>62102000</v>
      </c>
      <c r="G2983" s="91" t="n">
        <v>1301</v>
      </c>
      <c r="H2983" s="92" t="n">
        <v>58000</v>
      </c>
      <c r="I2983" s="91" t="inlineStr">
        <is>
          <t>2월 해외출장 - N호텔</t>
        </is>
      </c>
      <c r="J2983" s="91" t="inlineStr">
        <is>
          <t>V10008</t>
        </is>
      </c>
      <c r="K2983" s="91" t="inlineStr">
        <is>
          <t>N호텔</t>
        </is>
      </c>
      <c r="M2983" s="9">
        <f>IF($A2983="","",VALUE($A2983&amp;"")*12+VALUE($B2983&amp;""))</f>
        <v/>
      </c>
      <c r="N2983" s="63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3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3">
        <f>IF($A2983="","",IF(COUNTIF(변동분석!$E$7:$E$506,O2983)&gt;0,"Y","N"))</f>
        <v/>
      </c>
      <c r="W2983" s="63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3">
        <f>IF($A2983="","",IFERROR(INDEX(계정매핑!$E$5:$E$504,MATCH($F2983&amp;"",계정매핑!$A$5:$A$504,0))&amp;"","공통비"))</f>
        <v/>
      </c>
      <c r="AF2983" s="63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5100000297</t>
        </is>
      </c>
      <c r="D2984" s="94" t="n">
        <v>46063</v>
      </c>
      <c r="E2984" s="91" t="inlineStr">
        <is>
          <t>KR</t>
        </is>
      </c>
      <c r="F2984" s="91" t="n">
        <v>62301000</v>
      </c>
      <c r="G2984" s="91" t="n">
        <v>1701</v>
      </c>
      <c r="H2984" s="92" t="n">
        <v>385000</v>
      </c>
      <c r="I2984" s="91" t="inlineStr">
        <is>
          <t>2월 소모품 구입 - R문구</t>
        </is>
      </c>
      <c r="J2984" s="91" t="inlineStr">
        <is>
          <t>V10021</t>
        </is>
      </c>
      <c r="K2984" s="91" t="inlineStr">
        <is>
          <t>R문구</t>
        </is>
      </c>
      <c r="M2984" s="9">
        <f>IF($A2984="","",VALUE($A2984&amp;"")*12+VALUE($B2984&amp;""))</f>
        <v/>
      </c>
      <c r="N2984" s="63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3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3">
        <f>IF($A2984="","",IF(COUNTIF(변동분석!$E$7:$E$506,O2984)&gt;0,"Y","N"))</f>
        <v/>
      </c>
      <c r="W2984" s="63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3">
        <f>IF($A2984="","",IFERROR(INDEX(계정매핑!$E$5:$E$504,MATCH($F2984&amp;"",계정매핑!$A$5:$A$504,0))&amp;"","공통비"))</f>
        <v/>
      </c>
      <c r="AF2984" s="63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5100000298</t>
        </is>
      </c>
      <c r="D2985" s="94" t="n">
        <v>46063</v>
      </c>
      <c r="E2985" s="91" t="inlineStr">
        <is>
          <t>KR</t>
        </is>
      </c>
      <c r="F2985" s="91" t="n">
        <v>62501000</v>
      </c>
      <c r="G2985" s="91" t="n">
        <v>1701</v>
      </c>
      <c r="H2985" s="92" t="n">
        <v>87000</v>
      </c>
      <c r="I2985" s="91" t="inlineStr">
        <is>
          <t>2월 회의 다과 - T케이터링</t>
        </is>
      </c>
      <c r="J2985" s="91" t="inlineStr">
        <is>
          <t>V10005</t>
        </is>
      </c>
      <c r="K2985" s="91" t="inlineStr">
        <is>
          <t>T케이터링</t>
        </is>
      </c>
      <c r="M2985" s="9">
        <f>IF($A2985="","",VALUE($A2985&amp;"")*12+VALUE($B2985&amp;""))</f>
        <v/>
      </c>
      <c r="N2985" s="63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3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3">
        <f>IF($A2985="","",IF(COUNTIF(변동분석!$E$7:$E$506,O2985)&gt;0,"Y","N"))</f>
        <v/>
      </c>
      <c r="W2985" s="63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3">
        <f>IF($A2985="","",IFERROR(INDEX(계정매핑!$E$5:$E$504,MATCH($F2985&amp;"",계정매핑!$A$5:$A$504,0))&amp;"","공통비"))</f>
        <v/>
      </c>
      <c r="AF2985" s="63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5100000299</t>
        </is>
      </c>
      <c r="D2986" s="94" t="n">
        <v>46063</v>
      </c>
      <c r="E2986" s="91" t="inlineStr">
        <is>
          <t>KR</t>
        </is>
      </c>
      <c r="F2986" s="91" t="n">
        <v>62901000</v>
      </c>
      <c r="G2986" s="91" t="n">
        <v>1201</v>
      </c>
      <c r="H2986" s="92" t="n">
        <v>3726000</v>
      </c>
      <c r="I2986" s="91" t="inlineStr">
        <is>
          <t>2월 자문 수수료 - W컨설팅</t>
        </is>
      </c>
      <c r="J2986" s="91" t="inlineStr">
        <is>
          <t>V10006</t>
        </is>
      </c>
      <c r="K2986" s="91" t="inlineStr">
        <is>
          <t>W컨설팅</t>
        </is>
      </c>
      <c r="M2986" s="9">
        <f>IF($A2986="","",VALUE($A2986&amp;"")*12+VALUE($B2986&amp;""))</f>
        <v/>
      </c>
      <c r="N2986" s="63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3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3">
        <f>IF($A2986="","",IF(COUNTIF(변동분석!$E$7:$E$506,O2986)&gt;0,"Y","N"))</f>
        <v/>
      </c>
      <c r="W2986" s="63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3">
        <f>IF($A2986="","",IFERROR(INDEX(계정매핑!$E$5:$E$504,MATCH($F2986&amp;"",계정매핑!$A$5:$A$504,0))&amp;"","공통비"))</f>
        <v/>
      </c>
      <c r="AF2986" s="63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5100000300</t>
        </is>
      </c>
      <c r="D2987" s="94" t="n">
        <v>46063</v>
      </c>
      <c r="E2987" s="91" t="inlineStr">
        <is>
          <t>KR</t>
        </is>
      </c>
      <c r="F2987" s="91" t="n">
        <v>62901000</v>
      </c>
      <c r="G2987" s="91" t="n">
        <v>1401</v>
      </c>
      <c r="H2987" s="92" t="n">
        <v>8797000</v>
      </c>
      <c r="I2987" s="91" t="inlineStr">
        <is>
          <t>2월 자문 수수료 - W컨설팅</t>
        </is>
      </c>
      <c r="J2987" s="91" t="inlineStr">
        <is>
          <t>V10006</t>
        </is>
      </c>
      <c r="K2987" s="91" t="inlineStr">
        <is>
          <t>W컨설팅</t>
        </is>
      </c>
      <c r="M2987" s="9">
        <f>IF($A2987="","",VALUE($A2987&amp;"")*12+VALUE($B2987&amp;""))</f>
        <v/>
      </c>
      <c r="N2987" s="63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3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3">
        <f>IF($A2987="","",IF(COUNTIF(변동분석!$E$7:$E$506,O2987)&gt;0,"Y","N"))</f>
        <v/>
      </c>
      <c r="W2987" s="63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3">
        <f>IF($A2987="","",IFERROR(INDEX(계정매핑!$E$5:$E$504,MATCH($F2987&amp;"",계정매핑!$A$5:$A$504,0))&amp;"","공통비"))</f>
        <v/>
      </c>
      <c r="AF2987" s="63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5100000301</t>
        </is>
      </c>
      <c r="D2988" s="94" t="n">
        <v>46063</v>
      </c>
      <c r="E2988" s="91" t="inlineStr">
        <is>
          <t>KR</t>
        </is>
      </c>
      <c r="F2988" s="91" t="n">
        <v>63001000</v>
      </c>
      <c r="G2988" s="91" t="n">
        <v>1701</v>
      </c>
      <c r="H2988" s="92" t="n">
        <v>22299000</v>
      </c>
      <c r="I2988" s="91" t="inlineStr">
        <is>
          <t>2월 SW 유지보수 - Z시스템</t>
        </is>
      </c>
      <c r="J2988" s="91" t="inlineStr">
        <is>
          <t>V10011</t>
        </is>
      </c>
      <c r="K2988" s="91" t="inlineStr">
        <is>
          <t>Z시스템</t>
        </is>
      </c>
      <c r="M2988" s="9">
        <f>IF($A2988="","",VALUE($A2988&amp;"")*12+VALUE($B2988&amp;""))</f>
        <v/>
      </c>
      <c r="N2988" s="63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3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3">
        <f>IF($A2988="","",IF(COUNTIF(변동분석!$E$7:$E$506,O2988)&gt;0,"Y","N"))</f>
        <v/>
      </c>
      <c r="W2988" s="63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3">
        <f>IF($A2988="","",IFERROR(INDEX(계정매핑!$E$5:$E$504,MATCH($F2988&amp;"",계정매핑!$A$5:$A$504,0))&amp;"","공통비"))</f>
        <v/>
      </c>
      <c r="AF2988" s="63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5100000302</t>
        </is>
      </c>
      <c r="D2989" s="94" t="n">
        <v>46063</v>
      </c>
      <c r="E2989" s="91" t="inlineStr">
        <is>
          <t>KR</t>
        </is>
      </c>
      <c r="F2989" s="91" t="n">
        <v>63001000</v>
      </c>
      <c r="G2989" s="91" t="n">
        <v>1701</v>
      </c>
      <c r="H2989" s="92" t="n">
        <v>25975000</v>
      </c>
      <c r="I2989" s="91" t="inlineStr">
        <is>
          <t>2월 SW 유지보수 - Z시스템</t>
        </is>
      </c>
      <c r="J2989" s="91" t="inlineStr">
        <is>
          <t>V10011</t>
        </is>
      </c>
      <c r="K2989" s="91" t="inlineStr">
        <is>
          <t>Z시스템</t>
        </is>
      </c>
      <c r="M2989" s="9">
        <f>IF($A2989="","",VALUE($A2989&amp;"")*12+VALUE($B2989&amp;""))</f>
        <v/>
      </c>
      <c r="N2989" s="63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3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3">
        <f>IF($A2989="","",IF(COUNTIF(변동분석!$E$7:$E$506,O2989)&gt;0,"Y","N"))</f>
        <v/>
      </c>
      <c r="W2989" s="63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3">
        <f>IF($A2989="","",IFERROR(INDEX(계정매핑!$E$5:$E$504,MATCH($F2989&amp;"",계정매핑!$A$5:$A$504,0))&amp;"","공통비"))</f>
        <v/>
      </c>
      <c r="AF2989" s="63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5100000303</t>
        </is>
      </c>
      <c r="D2990" s="94" t="n">
        <v>46064</v>
      </c>
      <c r="E2990" s="91" t="inlineStr">
        <is>
          <t>KR</t>
        </is>
      </c>
      <c r="F2990" s="91" t="n">
        <v>62101000</v>
      </c>
      <c r="G2990" s="91" t="n">
        <v>1502</v>
      </c>
      <c r="H2990" s="92" t="n">
        <v>674000</v>
      </c>
      <c r="I2990" s="91" t="inlineStr">
        <is>
          <t>2월 국내출장 - M항공</t>
        </is>
      </c>
      <c r="J2990" s="91" t="inlineStr">
        <is>
          <t>V10001</t>
        </is>
      </c>
      <c r="K2990" s="91" t="inlineStr">
        <is>
          <t>M항공</t>
        </is>
      </c>
      <c r="M2990" s="9">
        <f>IF($A2990="","",VALUE($A2990&amp;"")*12+VALUE($B2990&amp;""))</f>
        <v/>
      </c>
      <c r="N2990" s="63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3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3">
        <f>IF($A2990="","",IF(COUNTIF(변동분석!$E$7:$E$506,O2990)&gt;0,"Y","N"))</f>
        <v/>
      </c>
      <c r="W2990" s="63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3">
        <f>IF($A2990="","",IFERROR(INDEX(계정매핑!$E$5:$E$504,MATCH($F2990&amp;"",계정매핑!$A$5:$A$504,0))&amp;"","공통비"))</f>
        <v/>
      </c>
      <c r="AF2990" s="63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5100000304</t>
        </is>
      </c>
      <c r="D2991" s="94" t="n">
        <v>46064</v>
      </c>
      <c r="E2991" s="91" t="inlineStr">
        <is>
          <t>KR</t>
        </is>
      </c>
      <c r="F2991" s="91" t="n">
        <v>62101000</v>
      </c>
      <c r="G2991" s="91" t="n">
        <v>1601</v>
      </c>
      <c r="H2991" s="92" t="n">
        <v>1855000</v>
      </c>
      <c r="I2991" s="91" t="inlineStr">
        <is>
          <t>2월 국내출장 - (법인카드)</t>
        </is>
      </c>
      <c r="J2991" s="91" t="inlineStr">
        <is>
          <t>V10009</t>
        </is>
      </c>
      <c r="K2991" s="91" t="inlineStr">
        <is>
          <t>(법인카드)</t>
        </is>
      </c>
      <c r="M2991" s="9">
        <f>IF($A2991="","",VALUE($A2991&amp;"")*12+VALUE($B2991&amp;""))</f>
        <v/>
      </c>
      <c r="N2991" s="63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3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3">
        <f>IF($A2991="","",IF(COUNTIF(변동분석!$E$7:$E$506,O2991)&gt;0,"Y","N"))</f>
        <v/>
      </c>
      <c r="W2991" s="63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3">
        <f>IF($A2991="","",IFERROR(INDEX(계정매핑!$E$5:$E$504,MATCH($F2991&amp;"",계정매핑!$A$5:$A$504,0))&amp;"","공통비"))</f>
        <v/>
      </c>
      <c r="AF2991" s="63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5100000305</t>
        </is>
      </c>
      <c r="D2992" s="94" t="n">
        <v>46064</v>
      </c>
      <c r="E2992" s="91" t="inlineStr">
        <is>
          <t>KR</t>
        </is>
      </c>
      <c r="F2992" s="91" t="n">
        <v>62201000</v>
      </c>
      <c r="G2992" s="91" t="n">
        <v>1601</v>
      </c>
      <c r="H2992" s="92" t="n">
        <v>524000</v>
      </c>
      <c r="I2992" s="91" t="inlineStr">
        <is>
          <t>2월 통신요금 - P통신</t>
        </is>
      </c>
      <c r="J2992" s="91" t="inlineStr">
        <is>
          <t>V10013</t>
        </is>
      </c>
      <c r="K2992" s="91" t="inlineStr">
        <is>
          <t>P통신</t>
        </is>
      </c>
      <c r="M2992" s="9">
        <f>IF($A2992="","",VALUE($A2992&amp;"")*12+VALUE($B2992&amp;""))</f>
        <v/>
      </c>
      <c r="N2992" s="63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3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3">
        <f>IF($A2992="","",IF(COUNTIF(변동분석!$E$7:$E$506,O2992)&gt;0,"Y","N"))</f>
        <v/>
      </c>
      <c r="W2992" s="63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3">
        <f>IF($A2992="","",IFERROR(INDEX(계정매핑!$E$5:$E$504,MATCH($F2992&amp;"",계정매핑!$A$5:$A$504,0))&amp;"","공통비"))</f>
        <v/>
      </c>
      <c r="AF2992" s="63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5100000306</t>
        </is>
      </c>
      <c r="D2993" s="94" t="n">
        <v>46064</v>
      </c>
      <c r="E2993" s="91" t="inlineStr">
        <is>
          <t>KR</t>
        </is>
      </c>
      <c r="F2993" s="91" t="n">
        <v>62201000</v>
      </c>
      <c r="G2993" s="91" t="n">
        <v>1701</v>
      </c>
      <c r="H2993" s="92" t="n">
        <v>3466000</v>
      </c>
      <c r="I2993" s="91" t="inlineStr">
        <is>
          <t>2월 통신요금 - P통신</t>
        </is>
      </c>
      <c r="J2993" s="91" t="inlineStr">
        <is>
          <t>V10013</t>
        </is>
      </c>
      <c r="K2993" s="91" t="inlineStr">
        <is>
          <t>P통신</t>
        </is>
      </c>
      <c r="M2993" s="9">
        <f>IF($A2993="","",VALUE($A2993&amp;"")*12+VALUE($B2993&amp;""))</f>
        <v/>
      </c>
      <c r="N2993" s="63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3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3">
        <f>IF($A2993="","",IF(COUNTIF(변동분석!$E$7:$E$506,O2993)&gt;0,"Y","N"))</f>
        <v/>
      </c>
      <c r="W2993" s="63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3">
        <f>IF($A2993="","",IFERROR(INDEX(계정매핑!$E$5:$E$504,MATCH($F2993&amp;"",계정매핑!$A$5:$A$504,0))&amp;"","공통비"))</f>
        <v/>
      </c>
      <c r="AF2993" s="63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5100000307</t>
        </is>
      </c>
      <c r="D2994" s="94" t="n">
        <v>46064</v>
      </c>
      <c r="E2994" s="91" t="inlineStr">
        <is>
          <t>KR</t>
        </is>
      </c>
      <c r="F2994" s="91" t="n">
        <v>62201000</v>
      </c>
      <c r="G2994" s="91" t="n">
        <v>1801</v>
      </c>
      <c r="H2994" s="92" t="n">
        <v>6720000</v>
      </c>
      <c r="I2994" s="91" t="inlineStr">
        <is>
          <t>2월 통신요금 - P통신</t>
        </is>
      </c>
      <c r="J2994" s="91" t="inlineStr">
        <is>
          <t>V10013</t>
        </is>
      </c>
      <c r="K2994" s="91" t="inlineStr">
        <is>
          <t>P통신</t>
        </is>
      </c>
      <c r="M2994" s="9">
        <f>IF($A2994="","",VALUE($A2994&amp;"")*12+VALUE($B2994&amp;""))</f>
        <v/>
      </c>
      <c r="N2994" s="63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3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3">
        <f>IF($A2994="","",IF(COUNTIF(변동분석!$E$7:$E$506,O2994)&gt;0,"Y","N"))</f>
        <v/>
      </c>
      <c r="W2994" s="63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3">
        <f>IF($A2994="","",IFERROR(INDEX(계정매핑!$E$5:$E$504,MATCH($F2994&amp;"",계정매핑!$A$5:$A$504,0))&amp;"","공통비"))</f>
        <v/>
      </c>
      <c r="AF2994" s="63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5100000308</t>
        </is>
      </c>
      <c r="D2995" s="94" t="n">
        <v>46064</v>
      </c>
      <c r="E2995" s="91" t="inlineStr">
        <is>
          <t>KR</t>
        </is>
      </c>
      <c r="F2995" s="91" t="n">
        <v>62301000</v>
      </c>
      <c r="G2995" s="91" t="n">
        <v>1601</v>
      </c>
      <c r="H2995" s="92" t="n">
        <v>429000</v>
      </c>
      <c r="I2995" s="91" t="inlineStr">
        <is>
          <t>2월 소모품 구입 - R문구</t>
        </is>
      </c>
      <c r="J2995" s="91" t="inlineStr">
        <is>
          <t>V10021</t>
        </is>
      </c>
      <c r="K2995" s="91" t="inlineStr">
        <is>
          <t>R문구</t>
        </is>
      </c>
      <c r="M2995" s="9">
        <f>IF($A2995="","",VALUE($A2995&amp;"")*12+VALUE($B2995&amp;""))</f>
        <v/>
      </c>
      <c r="N2995" s="63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3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3">
        <f>IF($A2995="","",IF(COUNTIF(변동분석!$E$7:$E$506,O2995)&gt;0,"Y","N"))</f>
        <v/>
      </c>
      <c r="W2995" s="63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3">
        <f>IF($A2995="","",IFERROR(INDEX(계정매핑!$E$5:$E$504,MATCH($F2995&amp;"",계정매핑!$A$5:$A$504,0))&amp;"","공통비"))</f>
        <v/>
      </c>
      <c r="AF2995" s="63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5100000309</t>
        </is>
      </c>
      <c r="D2996" s="94" t="n">
        <v>46064</v>
      </c>
      <c r="E2996" s="91" t="inlineStr">
        <is>
          <t>KR</t>
        </is>
      </c>
      <c r="F2996" s="91" t="n">
        <v>62501000</v>
      </c>
      <c r="G2996" s="91" t="n">
        <v>1501</v>
      </c>
      <c r="H2996" s="92" t="n">
        <v>196000</v>
      </c>
      <c r="I2996" s="91" t="inlineStr">
        <is>
          <t>2월 회의 다과 - T케이터링</t>
        </is>
      </c>
      <c r="J2996" s="91" t="inlineStr">
        <is>
          <t>V10005</t>
        </is>
      </c>
      <c r="K2996" s="91" t="inlineStr">
        <is>
          <t>T케이터링</t>
        </is>
      </c>
      <c r="M2996" s="9">
        <f>IF($A2996="","",VALUE($A2996&amp;"")*12+VALUE($B2996&amp;""))</f>
        <v/>
      </c>
      <c r="N2996" s="63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3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3">
        <f>IF($A2996="","",IF(COUNTIF(변동분석!$E$7:$E$506,O2996)&gt;0,"Y","N"))</f>
        <v/>
      </c>
      <c r="W2996" s="63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3">
        <f>IF($A2996="","",IFERROR(INDEX(계정매핑!$E$5:$E$504,MATCH($F2996&amp;"",계정매핑!$A$5:$A$504,0))&amp;"","공통비"))</f>
        <v/>
      </c>
      <c r="AF2996" s="63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5100000310</t>
        </is>
      </c>
      <c r="D2997" s="94" t="n">
        <v>46064</v>
      </c>
      <c r="E2997" s="91" t="inlineStr">
        <is>
          <t>KR</t>
        </is>
      </c>
      <c r="F2997" s="91" t="n">
        <v>62601000</v>
      </c>
      <c r="G2997" s="91" t="n">
        <v>1101</v>
      </c>
      <c r="H2997" s="92" t="n">
        <v>2126000</v>
      </c>
      <c r="I2997" s="91" t="inlineStr">
        <is>
          <t>2월 업무추진 - (법인카드)</t>
        </is>
      </c>
      <c r="J2997" s="91" t="inlineStr">
        <is>
          <t>V10009</t>
        </is>
      </c>
      <c r="K2997" s="91" t="inlineStr">
        <is>
          <t>(법인카드)</t>
        </is>
      </c>
      <c r="M2997" s="9">
        <f>IF($A2997="","",VALUE($A2997&amp;"")*12+VALUE($B2997&amp;""))</f>
        <v/>
      </c>
      <c r="N2997" s="63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3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3">
        <f>IF($A2997="","",IF(COUNTIF(변동분석!$E$7:$E$506,O2997)&gt;0,"Y","N"))</f>
        <v/>
      </c>
      <c r="W2997" s="63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3">
        <f>IF($A2997="","",IFERROR(INDEX(계정매핑!$E$5:$E$504,MATCH($F2997&amp;"",계정매핑!$A$5:$A$504,0))&amp;"","공통비"))</f>
        <v/>
      </c>
      <c r="AF2997" s="63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5100000311</t>
        </is>
      </c>
      <c r="D2998" s="94" t="n">
        <v>46064</v>
      </c>
      <c r="E2998" s="91" t="inlineStr">
        <is>
          <t>KR</t>
        </is>
      </c>
      <c r="F2998" s="91" t="n">
        <v>62802000</v>
      </c>
      <c r="G2998" s="91" t="n">
        <v>1301</v>
      </c>
      <c r="H2998" s="92" t="n">
        <v>3784000</v>
      </c>
      <c r="I2998" s="91" t="inlineStr">
        <is>
          <t>2월 위탁교육 - I교육원</t>
        </is>
      </c>
      <c r="J2998" s="91" t="inlineStr">
        <is>
          <t>V10018</t>
        </is>
      </c>
      <c r="K2998" s="91" t="inlineStr">
        <is>
          <t>I교육원</t>
        </is>
      </c>
      <c r="M2998" s="9">
        <f>IF($A2998="","",VALUE($A2998&amp;"")*12+VALUE($B2998&amp;""))</f>
        <v/>
      </c>
      <c r="N2998" s="63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3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3">
        <f>IF($A2998="","",IF(COUNTIF(변동분석!$E$7:$E$506,O2998)&gt;0,"Y","N"))</f>
        <v/>
      </c>
      <c r="W2998" s="63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3">
        <f>IF($A2998="","",IFERROR(INDEX(계정매핑!$E$5:$E$504,MATCH($F2998&amp;"",계정매핑!$A$5:$A$504,0))&amp;"","공통비"))</f>
        <v/>
      </c>
      <c r="AF2998" s="63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5100000312</t>
        </is>
      </c>
      <c r="D2999" s="94" t="n">
        <v>46064</v>
      </c>
      <c r="E2999" s="91" t="inlineStr">
        <is>
          <t>KR</t>
        </is>
      </c>
      <c r="F2999" s="91" t="n">
        <v>62902000</v>
      </c>
      <c r="G2999" s="91" t="n">
        <v>1801</v>
      </c>
      <c r="H2999" s="92" t="n">
        <v>3000000</v>
      </c>
      <c r="I2999" s="91" t="inlineStr">
        <is>
          <t>2월 업무 위탁 수수료 - X서비스</t>
        </is>
      </c>
      <c r="J2999" s="91" t="inlineStr">
        <is>
          <t>V10019</t>
        </is>
      </c>
      <c r="K2999" s="91" t="inlineStr">
        <is>
          <t>X서비스</t>
        </is>
      </c>
      <c r="M2999" s="9">
        <f>IF($A2999="","",VALUE($A2999&amp;"")*12+VALUE($B2999&amp;""))</f>
        <v/>
      </c>
      <c r="N2999" s="63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3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3">
        <f>IF($A2999="","",IF(COUNTIF(변동분석!$E$7:$E$506,O2999)&gt;0,"Y","N"))</f>
        <v/>
      </c>
      <c r="W2999" s="63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3">
        <f>IF($A2999="","",IFERROR(INDEX(계정매핑!$E$5:$E$504,MATCH($F2999&amp;"",계정매핑!$A$5:$A$504,0))&amp;"","공통비"))</f>
        <v/>
      </c>
      <c r="AF2999" s="63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5100000313</t>
        </is>
      </c>
      <c r="D3000" s="94" t="n">
        <v>46065</v>
      </c>
      <c r="E3000" s="91" t="inlineStr">
        <is>
          <t>KR</t>
        </is>
      </c>
      <c r="F3000" s="91" t="n">
        <v>62101000</v>
      </c>
      <c r="G3000" s="91" t="n">
        <v>1602</v>
      </c>
      <c r="H3000" s="92" t="n">
        <v>1487000</v>
      </c>
      <c r="I3000" s="91" t="inlineStr">
        <is>
          <t>2월 국내출장 - (법인카드)</t>
        </is>
      </c>
      <c r="J3000" s="91" t="inlineStr">
        <is>
          <t>V10009</t>
        </is>
      </c>
      <c r="K3000" s="91" t="inlineStr">
        <is>
          <t>(법인카드)</t>
        </is>
      </c>
      <c r="M3000" s="9">
        <f>IF($A3000="","",VALUE($A3000&amp;"")*12+VALUE($B3000&amp;""))</f>
        <v/>
      </c>
      <c r="N3000" s="63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3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3">
        <f>IF($A3000="","",IF(COUNTIF(변동분석!$E$7:$E$506,O3000)&gt;0,"Y","N"))</f>
        <v/>
      </c>
      <c r="W3000" s="63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3">
        <f>IF($A3000="","",IFERROR(INDEX(계정매핑!$E$5:$E$504,MATCH($F3000&amp;"",계정매핑!$A$5:$A$504,0))&amp;"","공통비"))</f>
        <v/>
      </c>
      <c r="AF3000" s="63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5100000314</t>
        </is>
      </c>
      <c r="D3001" s="94" t="n">
        <v>46065</v>
      </c>
      <c r="E3001" s="91" t="inlineStr">
        <is>
          <t>KR</t>
        </is>
      </c>
      <c r="F3001" s="91" t="n">
        <v>62101000</v>
      </c>
      <c r="G3001" s="91" t="n">
        <v>1701</v>
      </c>
      <c r="H3001" s="92" t="n">
        <v>222000</v>
      </c>
      <c r="I3001" s="91" t="inlineStr">
        <is>
          <t>2월 국내출장 - (법인카드)</t>
        </is>
      </c>
      <c r="J3001" s="91" t="inlineStr">
        <is>
          <t>V10009</t>
        </is>
      </c>
      <c r="K3001" s="91" t="inlineStr">
        <is>
          <t>(법인카드)</t>
        </is>
      </c>
      <c r="M3001" s="9">
        <f>IF($A3001="","",VALUE($A3001&amp;"")*12+VALUE($B3001&amp;""))</f>
        <v/>
      </c>
      <c r="N3001" s="63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3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3">
        <f>IF($A3001="","",IF(COUNTIF(변동분석!$E$7:$E$506,O3001)&gt;0,"Y","N"))</f>
        <v/>
      </c>
      <c r="W3001" s="63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3">
        <f>IF($A3001="","",IFERROR(INDEX(계정매핑!$E$5:$E$504,MATCH($F3001&amp;"",계정매핑!$A$5:$A$504,0))&amp;"","공통비"))</f>
        <v/>
      </c>
      <c r="AF3001" s="63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5100000315</t>
        </is>
      </c>
      <c r="D3002" s="94" t="n">
        <v>46065</v>
      </c>
      <c r="E3002" s="91" t="inlineStr">
        <is>
          <t>KR</t>
        </is>
      </c>
      <c r="F3002" s="91" t="n">
        <v>62201000</v>
      </c>
      <c r="G3002" s="91" t="n">
        <v>1301</v>
      </c>
      <c r="H3002" s="92" t="n">
        <v>254000</v>
      </c>
      <c r="I3002" s="91" t="inlineStr">
        <is>
          <t>2월 통신요금 - P통신</t>
        </is>
      </c>
      <c r="J3002" s="91" t="inlineStr">
        <is>
          <t>V10013</t>
        </is>
      </c>
      <c r="K3002" s="91" t="inlineStr">
        <is>
          <t>P통신</t>
        </is>
      </c>
      <c r="M3002" s="9">
        <f>IF($A3002="","",VALUE($A3002&amp;"")*12+VALUE($B3002&amp;""))</f>
        <v/>
      </c>
      <c r="N3002" s="63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3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3">
        <f>IF($A3002="","",IF(COUNTIF(변동분석!$E$7:$E$506,O3002)&gt;0,"Y","N"))</f>
        <v/>
      </c>
      <c r="W3002" s="63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3">
        <f>IF($A3002="","",IFERROR(INDEX(계정매핑!$E$5:$E$504,MATCH($F3002&amp;"",계정매핑!$A$5:$A$504,0))&amp;"","공통비"))</f>
        <v/>
      </c>
      <c r="AF3002" s="63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5100000316</t>
        </is>
      </c>
      <c r="D3003" s="94" t="n">
        <v>46065</v>
      </c>
      <c r="E3003" s="91" t="inlineStr">
        <is>
          <t>KR</t>
        </is>
      </c>
      <c r="F3003" s="91" t="n">
        <v>62201000</v>
      </c>
      <c r="G3003" s="91" t="n">
        <v>1701</v>
      </c>
      <c r="H3003" s="92" t="n">
        <v>6537000</v>
      </c>
      <c r="I3003" s="91" t="inlineStr">
        <is>
          <t>2월 통신요금 - O텔레콤</t>
        </is>
      </c>
      <c r="J3003" s="91" t="inlineStr">
        <is>
          <t>V10002</t>
        </is>
      </c>
      <c r="K3003" s="91" t="inlineStr">
        <is>
          <t>O텔레콤</t>
        </is>
      </c>
      <c r="M3003" s="9">
        <f>IF($A3003="","",VALUE($A3003&amp;"")*12+VALUE($B3003&amp;""))</f>
        <v/>
      </c>
      <c r="N3003" s="63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3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3">
        <f>IF($A3003="","",IF(COUNTIF(변동분석!$E$7:$E$506,O3003)&gt;0,"Y","N"))</f>
        <v/>
      </c>
      <c r="W3003" s="63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3">
        <f>IF($A3003="","",IFERROR(INDEX(계정매핑!$E$5:$E$504,MATCH($F3003&amp;"",계정매핑!$A$5:$A$504,0))&amp;"","공통비"))</f>
        <v/>
      </c>
      <c r="AF3003" s="63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5100000317</t>
        </is>
      </c>
      <c r="D3004" s="94" t="n">
        <v>46065</v>
      </c>
      <c r="E3004" s="91" t="inlineStr">
        <is>
          <t>KR</t>
        </is>
      </c>
      <c r="F3004" s="91" t="n">
        <v>62301000</v>
      </c>
      <c r="G3004" s="91" t="n">
        <v>1301</v>
      </c>
      <c r="H3004" s="92" t="n">
        <v>371000</v>
      </c>
      <c r="I3004" s="91" t="inlineStr">
        <is>
          <t>2월 소모품 구입 - Q오피스</t>
        </is>
      </c>
      <c r="J3004" s="91" t="inlineStr">
        <is>
          <t>V10003</t>
        </is>
      </c>
      <c r="K3004" s="91" t="inlineStr">
        <is>
          <t>Q오피스</t>
        </is>
      </c>
      <c r="M3004" s="9">
        <f>IF($A3004="","",VALUE($A3004&amp;"")*12+VALUE($B3004&amp;""))</f>
        <v/>
      </c>
      <c r="N3004" s="63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3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3">
        <f>IF($A3004="","",IF(COUNTIF(변동분석!$E$7:$E$506,O3004)&gt;0,"Y","N"))</f>
        <v/>
      </c>
      <c r="W3004" s="63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3">
        <f>IF($A3004="","",IFERROR(INDEX(계정매핑!$E$5:$E$504,MATCH($F3004&amp;"",계정매핑!$A$5:$A$504,0))&amp;"","공통비"))</f>
        <v/>
      </c>
      <c r="AF3004" s="63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5100000318</t>
        </is>
      </c>
      <c r="D3005" s="94" t="n">
        <v>46065</v>
      </c>
      <c r="E3005" s="91" t="inlineStr">
        <is>
          <t>KR</t>
        </is>
      </c>
      <c r="F3005" s="91" t="n">
        <v>62301000</v>
      </c>
      <c r="G3005" s="91" t="n">
        <v>1601</v>
      </c>
      <c r="H3005" s="92" t="n">
        <v>315000</v>
      </c>
      <c r="I3005" s="91" t="inlineStr">
        <is>
          <t>2월 소모품 구입 - Q오피스</t>
        </is>
      </c>
      <c r="J3005" s="91" t="inlineStr">
        <is>
          <t>V10003</t>
        </is>
      </c>
      <c r="K3005" s="91" t="inlineStr">
        <is>
          <t>Q오피스</t>
        </is>
      </c>
      <c r="M3005" s="9">
        <f>IF($A3005="","",VALUE($A3005&amp;"")*12+VALUE($B3005&amp;""))</f>
        <v/>
      </c>
      <c r="N3005" s="63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3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3">
        <f>IF($A3005="","",IF(COUNTIF(변동분석!$E$7:$E$506,O3005)&gt;0,"Y","N"))</f>
        <v/>
      </c>
      <c r="W3005" s="63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3">
        <f>IF($A3005="","",IFERROR(INDEX(계정매핑!$E$5:$E$504,MATCH($F3005&amp;"",계정매핑!$A$5:$A$504,0))&amp;"","공통비"))</f>
        <v/>
      </c>
      <c r="AF3005" s="63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5100000319</t>
        </is>
      </c>
      <c r="D3006" s="94" t="n">
        <v>46065</v>
      </c>
      <c r="E3006" s="91" t="inlineStr">
        <is>
          <t>KR</t>
        </is>
      </c>
      <c r="F3006" s="91" t="n">
        <v>63201000</v>
      </c>
      <c r="G3006" s="91" t="n">
        <v>1601</v>
      </c>
      <c r="H3006" s="92" t="n">
        <v>5726000</v>
      </c>
      <c r="I3006" s="91" t="inlineStr">
        <is>
          <t>2월 차량 유지 - D정비</t>
        </is>
      </c>
      <c r="J3006" s="91" t="inlineStr">
        <is>
          <t>V10024</t>
        </is>
      </c>
      <c r="K3006" s="91" t="inlineStr">
        <is>
          <t>D정비</t>
        </is>
      </c>
      <c r="M3006" s="9">
        <f>IF($A3006="","",VALUE($A3006&amp;"")*12+VALUE($B3006&amp;""))</f>
        <v/>
      </c>
      <c r="N3006" s="63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3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3">
        <f>IF($A3006="","",IF(COUNTIF(변동분석!$E$7:$E$506,O3006)&gt;0,"Y","N"))</f>
        <v/>
      </c>
      <c r="W3006" s="63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3">
        <f>IF($A3006="","",IFERROR(INDEX(계정매핑!$E$5:$E$504,MATCH($F3006&amp;"",계정매핑!$A$5:$A$504,0))&amp;"","공통비"))</f>
        <v/>
      </c>
      <c r="AF3006" s="63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5100000320</t>
        </is>
      </c>
      <c r="D3007" s="94" t="n">
        <v>46065</v>
      </c>
      <c r="E3007" s="91" t="inlineStr">
        <is>
          <t>KR</t>
        </is>
      </c>
      <c r="F3007" s="91" t="n">
        <v>63501000</v>
      </c>
      <c r="G3007" s="91" t="n">
        <v>1901</v>
      </c>
      <c r="H3007" s="92" t="n">
        <v>321142000</v>
      </c>
      <c r="I3007" s="91" t="inlineStr">
        <is>
          <t>2월 모집수수료 - (전속설계사)</t>
        </is>
      </c>
      <c r="J3007" s="91" t="inlineStr">
        <is>
          <t>V10020</t>
        </is>
      </c>
      <c r="K3007" s="91" t="inlineStr">
        <is>
          <t>(전속설계사)</t>
        </is>
      </c>
      <c r="M3007" s="9">
        <f>IF($A3007="","",VALUE($A3007&amp;"")*12+VALUE($B3007&amp;""))</f>
        <v/>
      </c>
      <c r="N3007" s="63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3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3">
        <f>IF($A3007="","",IF(COUNTIF(변동분석!$E$7:$E$506,O3007)&gt;0,"Y","N"))</f>
        <v/>
      </c>
      <c r="W3007" s="63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3">
        <f>IF($A3007="","",IFERROR(INDEX(계정매핑!$E$5:$E$504,MATCH($F3007&amp;"",계정매핑!$A$5:$A$504,0))&amp;"","공통비"))</f>
        <v/>
      </c>
      <c r="AF3007" s="63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5100000321</t>
        </is>
      </c>
      <c r="D3008" s="94" t="n">
        <v>46066</v>
      </c>
      <c r="E3008" s="91" t="inlineStr">
        <is>
          <t>KR</t>
        </is>
      </c>
      <c r="F3008" s="91" t="n">
        <v>62101000</v>
      </c>
      <c r="G3008" s="91" t="n">
        <v>1101</v>
      </c>
      <c r="H3008" s="92" t="n">
        <v>681000</v>
      </c>
      <c r="I3008" s="91" t="inlineStr">
        <is>
          <t>2월 국내출장 - (법인카드)</t>
        </is>
      </c>
      <c r="J3008" s="91" t="inlineStr">
        <is>
          <t>V10009</t>
        </is>
      </c>
      <c r="K3008" s="91" t="inlineStr">
        <is>
          <t>(법인카드)</t>
        </is>
      </c>
      <c r="M3008" s="9">
        <f>IF($A3008="","",VALUE($A3008&amp;"")*12+VALUE($B3008&amp;""))</f>
        <v/>
      </c>
      <c r="N3008" s="63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3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3">
        <f>IF($A3008="","",IF(COUNTIF(변동분석!$E$7:$E$506,O3008)&gt;0,"Y","N"))</f>
        <v/>
      </c>
      <c r="W3008" s="63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3">
        <f>IF($A3008="","",IFERROR(INDEX(계정매핑!$E$5:$E$504,MATCH($F3008&amp;"",계정매핑!$A$5:$A$504,0))&amp;"","공통비"))</f>
        <v/>
      </c>
      <c r="AF3008" s="63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5100000322</t>
        </is>
      </c>
      <c r="D3009" s="94" t="n">
        <v>46066</v>
      </c>
      <c r="E3009" s="91" t="inlineStr">
        <is>
          <t>KR</t>
        </is>
      </c>
      <c r="F3009" s="91" t="n">
        <v>62101000</v>
      </c>
      <c r="G3009" s="91" t="n">
        <v>1401</v>
      </c>
      <c r="H3009" s="92" t="n">
        <v>540000</v>
      </c>
      <c r="I3009" s="91" t="inlineStr">
        <is>
          <t>2월 국내출장 - (법인카드)</t>
        </is>
      </c>
      <c r="J3009" s="91" t="inlineStr">
        <is>
          <t>V10009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3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3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3">
        <f>IF($A3009="","",IF(COUNTIF(변동분석!$E$7:$E$506,O3009)&gt;0,"Y","N"))</f>
        <v/>
      </c>
      <c r="W3009" s="63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3">
        <f>IF($A3009="","",IFERROR(INDEX(계정매핑!$E$5:$E$504,MATCH($F3009&amp;"",계정매핑!$A$5:$A$504,0))&amp;"","공통비"))</f>
        <v/>
      </c>
      <c r="AF3009" s="63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5100000323</t>
        </is>
      </c>
      <c r="D3010" s="94" t="n">
        <v>46066</v>
      </c>
      <c r="E3010" s="91" t="inlineStr">
        <is>
          <t>KR</t>
        </is>
      </c>
      <c r="F3010" s="91" t="n">
        <v>62101000</v>
      </c>
      <c r="G3010" s="91" t="n">
        <v>1701</v>
      </c>
      <c r="H3010" s="92" t="n">
        <v>210000</v>
      </c>
      <c r="I3010" s="91" t="inlineStr">
        <is>
          <t>2월 국내출장 - M항공</t>
        </is>
      </c>
      <c r="J3010" s="91" t="inlineStr">
        <is>
          <t>V10001</t>
        </is>
      </c>
      <c r="K3010" s="91" t="inlineStr">
        <is>
          <t>M항공</t>
        </is>
      </c>
      <c r="M3010" s="9">
        <f>IF($A3010="","",VALUE($A3010&amp;"")*12+VALUE($B3010&amp;""))</f>
        <v/>
      </c>
      <c r="N3010" s="63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3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3">
        <f>IF($A3010="","",IF(COUNTIF(변동분석!$E$7:$E$506,O3010)&gt;0,"Y","N"))</f>
        <v/>
      </c>
      <c r="W3010" s="63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3">
        <f>IF($A3010="","",IFERROR(INDEX(계정매핑!$E$5:$E$504,MATCH($F3010&amp;"",계정매핑!$A$5:$A$504,0))&amp;"","공통비"))</f>
        <v/>
      </c>
      <c r="AF3010" s="63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5100000324</t>
        </is>
      </c>
      <c r="D3011" s="94" t="n">
        <v>46066</v>
      </c>
      <c r="E3011" s="91" t="inlineStr">
        <is>
          <t>KR</t>
        </is>
      </c>
      <c r="F3011" s="91" t="n">
        <v>62101000</v>
      </c>
      <c r="G3011" s="91" t="n">
        <v>1951</v>
      </c>
      <c r="H3011" s="92" t="n">
        <v>268000</v>
      </c>
      <c r="I3011" s="91" t="inlineStr">
        <is>
          <t>2월 국내출장 - L여행사</t>
        </is>
      </c>
      <c r="J3011" s="91" t="inlineStr">
        <is>
          <t>V10017</t>
        </is>
      </c>
      <c r="K3011" s="91" t="inlineStr">
        <is>
          <t>L여행사</t>
        </is>
      </c>
      <c r="M3011" s="9">
        <f>IF($A3011="","",VALUE($A3011&amp;"")*12+VALUE($B3011&amp;""))</f>
        <v/>
      </c>
      <c r="N3011" s="63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3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3">
        <f>IF($A3011="","",IF(COUNTIF(변동분석!$E$7:$E$506,O3011)&gt;0,"Y","N"))</f>
        <v/>
      </c>
      <c r="W3011" s="63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3">
        <f>IF($A3011="","",IFERROR(INDEX(계정매핑!$E$5:$E$504,MATCH($F3011&amp;"",계정매핑!$A$5:$A$504,0))&amp;"","공통비"))</f>
        <v/>
      </c>
      <c r="AF3011" s="63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5100000325</t>
        </is>
      </c>
      <c r="D3012" s="94" t="n">
        <v>46066</v>
      </c>
      <c r="E3012" s="91" t="inlineStr">
        <is>
          <t>KR</t>
        </is>
      </c>
      <c r="F3012" s="91" t="n">
        <v>62201000</v>
      </c>
      <c r="G3012" s="91" t="n">
        <v>1101</v>
      </c>
      <c r="H3012" s="92" t="n">
        <v>155000</v>
      </c>
      <c r="I3012" s="91" t="inlineStr">
        <is>
          <t>2월 통신요금 - P통신</t>
        </is>
      </c>
      <c r="J3012" s="91" t="inlineStr">
        <is>
          <t>V10013</t>
        </is>
      </c>
      <c r="K3012" s="91" t="inlineStr">
        <is>
          <t>P통신</t>
        </is>
      </c>
      <c r="M3012" s="9">
        <f>IF($A3012="","",VALUE($A3012&amp;"")*12+VALUE($B3012&amp;""))</f>
        <v/>
      </c>
      <c r="N3012" s="63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3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3">
        <f>IF($A3012="","",IF(COUNTIF(변동분석!$E$7:$E$506,O3012)&gt;0,"Y","N"))</f>
        <v/>
      </c>
      <c r="W3012" s="63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3">
        <f>IF($A3012="","",IFERROR(INDEX(계정매핑!$E$5:$E$504,MATCH($F3012&amp;"",계정매핑!$A$5:$A$504,0))&amp;"","공통비"))</f>
        <v/>
      </c>
      <c r="AF3012" s="63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5100000326</t>
        </is>
      </c>
      <c r="D3013" s="94" t="n">
        <v>46066</v>
      </c>
      <c r="E3013" s="91" t="inlineStr">
        <is>
          <t>KR</t>
        </is>
      </c>
      <c r="F3013" s="91" t="n">
        <v>62201000</v>
      </c>
      <c r="G3013" s="91" t="n">
        <v>1301</v>
      </c>
      <c r="H3013" s="92" t="n">
        <v>235000</v>
      </c>
      <c r="I3013" s="91" t="inlineStr">
        <is>
          <t>2월 통신요금 - O텔레콤</t>
        </is>
      </c>
      <c r="J3013" s="91" t="inlineStr">
        <is>
          <t>V10002</t>
        </is>
      </c>
      <c r="K3013" s="91" t="inlineStr">
        <is>
          <t>O텔레콤</t>
        </is>
      </c>
      <c r="M3013" s="9">
        <f>IF($A3013="","",VALUE($A3013&amp;"")*12+VALUE($B3013&amp;""))</f>
        <v/>
      </c>
      <c r="N3013" s="63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3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3">
        <f>IF($A3013="","",IF(COUNTIF(변동분석!$E$7:$E$506,O3013)&gt;0,"Y","N"))</f>
        <v/>
      </c>
      <c r="W3013" s="63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3">
        <f>IF($A3013="","",IFERROR(INDEX(계정매핑!$E$5:$E$504,MATCH($F3013&amp;"",계정매핑!$A$5:$A$504,0))&amp;"","공통비"))</f>
        <v/>
      </c>
      <c r="AF3013" s="63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5100000327</t>
        </is>
      </c>
      <c r="D3014" s="94" t="n">
        <v>46066</v>
      </c>
      <c r="E3014" s="91" t="inlineStr">
        <is>
          <t>KR</t>
        </is>
      </c>
      <c r="F3014" s="91" t="n">
        <v>62201000</v>
      </c>
      <c r="G3014" s="91" t="n">
        <v>1602</v>
      </c>
      <c r="H3014" s="92" t="n">
        <v>615000</v>
      </c>
      <c r="I3014" s="91" t="inlineStr">
        <is>
          <t>2월 통신요금 - P통신</t>
        </is>
      </c>
      <c r="J3014" s="91" t="inlineStr">
        <is>
          <t>V10013</t>
        </is>
      </c>
      <c r="K3014" s="91" t="inlineStr">
        <is>
          <t>P통신</t>
        </is>
      </c>
      <c r="M3014" s="9">
        <f>IF($A3014="","",VALUE($A3014&amp;"")*12+VALUE($B3014&amp;""))</f>
        <v/>
      </c>
      <c r="N3014" s="63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3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3">
        <f>IF($A3014="","",IF(COUNTIF(변동분석!$E$7:$E$506,O3014)&gt;0,"Y","N"))</f>
        <v/>
      </c>
      <c r="W3014" s="63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3">
        <f>IF($A3014="","",IFERROR(INDEX(계정매핑!$E$5:$E$504,MATCH($F3014&amp;"",계정매핑!$A$5:$A$504,0))&amp;"","공통비"))</f>
        <v/>
      </c>
      <c r="AF3014" s="63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5100000328</t>
        </is>
      </c>
      <c r="D3015" s="94" t="n">
        <v>46066</v>
      </c>
      <c r="E3015" s="91" t="inlineStr">
        <is>
          <t>KR</t>
        </is>
      </c>
      <c r="F3015" s="91" t="n">
        <v>62501000</v>
      </c>
      <c r="G3015" s="91" t="n">
        <v>1201</v>
      </c>
      <c r="H3015" s="92" t="n">
        <v>141000</v>
      </c>
      <c r="I3015" s="91" t="inlineStr">
        <is>
          <t>2월 회의 다과 - T케이터링</t>
        </is>
      </c>
      <c r="J3015" s="91" t="inlineStr">
        <is>
          <t>V10005</t>
        </is>
      </c>
      <c r="K3015" s="91" t="inlineStr">
        <is>
          <t>T케이터링</t>
        </is>
      </c>
      <c r="M3015" s="9">
        <f>IF($A3015="","",VALUE($A3015&amp;"")*12+VALUE($B3015&amp;""))</f>
        <v/>
      </c>
      <c r="N3015" s="63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3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3">
        <f>IF($A3015="","",IF(COUNTIF(변동분석!$E$7:$E$506,O3015)&gt;0,"Y","N"))</f>
        <v/>
      </c>
      <c r="W3015" s="63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3">
        <f>IF($A3015="","",IFERROR(INDEX(계정매핑!$E$5:$E$504,MATCH($F3015&amp;"",계정매핑!$A$5:$A$504,0))&amp;"","공통비"))</f>
        <v/>
      </c>
      <c r="AF3015" s="63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5100000329</t>
        </is>
      </c>
      <c r="D3016" s="94" t="n">
        <v>46066</v>
      </c>
      <c r="E3016" s="91" t="inlineStr">
        <is>
          <t>KR</t>
        </is>
      </c>
      <c r="F3016" s="91" t="n">
        <v>62701000</v>
      </c>
      <c r="G3016" s="91" t="n">
        <v>1501</v>
      </c>
      <c r="H3016" s="92" t="n">
        <v>60742000</v>
      </c>
      <c r="I3016" s="91" t="inlineStr">
        <is>
          <t>2월 광고 집행 - F애드</t>
        </is>
      </c>
      <c r="J3016" s="91" t="inlineStr">
        <is>
          <t>V10022</t>
        </is>
      </c>
      <c r="K3016" s="91" t="inlineStr">
        <is>
          <t>F애드</t>
        </is>
      </c>
      <c r="M3016" s="9">
        <f>IF($A3016="","",VALUE($A3016&amp;"")*12+VALUE($B3016&amp;""))</f>
        <v/>
      </c>
      <c r="N3016" s="63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3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3">
        <f>IF($A3016="","",IF(COUNTIF(변동분석!$E$7:$E$506,O3016)&gt;0,"Y","N"))</f>
        <v/>
      </c>
      <c r="W3016" s="63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3">
        <f>IF($A3016="","",IFERROR(INDEX(계정매핑!$E$5:$E$504,MATCH($F3016&amp;"",계정매핑!$A$5:$A$504,0))&amp;"","공통비"))</f>
        <v/>
      </c>
      <c r="AF3016" s="63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5100000330</t>
        </is>
      </c>
      <c r="D3017" s="94" t="n">
        <v>46066</v>
      </c>
      <c r="E3017" s="91" t="inlineStr">
        <is>
          <t>KR</t>
        </is>
      </c>
      <c r="F3017" s="91" t="n">
        <v>62902000</v>
      </c>
      <c r="G3017" s="91" t="n">
        <v>1101</v>
      </c>
      <c r="H3017" s="92" t="n">
        <v>1508000</v>
      </c>
      <c r="I3017" s="91" t="inlineStr">
        <is>
          <t>2월 업무 위탁 수수료 - J콜센터</t>
        </is>
      </c>
      <c r="J3017" s="91" t="inlineStr">
        <is>
          <t>V10015</t>
        </is>
      </c>
      <c r="K3017" s="91" t="inlineStr">
        <is>
          <t>J콜센터</t>
        </is>
      </c>
      <c r="M3017" s="9">
        <f>IF($A3017="","",VALUE($A3017&amp;"")*12+VALUE($B3017&amp;""))</f>
        <v/>
      </c>
      <c r="N3017" s="63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3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3">
        <f>IF($A3017="","",IF(COUNTIF(변동분석!$E$7:$E$506,O3017)&gt;0,"Y","N"))</f>
        <v/>
      </c>
      <c r="W3017" s="63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3">
        <f>IF($A3017="","",IFERROR(INDEX(계정매핑!$E$5:$E$504,MATCH($F3017&amp;"",계정매핑!$A$5:$A$504,0))&amp;"","공통비"))</f>
        <v/>
      </c>
      <c r="AF3017" s="63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5100000331</t>
        </is>
      </c>
      <c r="D3018" s="94" t="n">
        <v>46066</v>
      </c>
      <c r="E3018" s="91" t="inlineStr">
        <is>
          <t>KR</t>
        </is>
      </c>
      <c r="F3018" s="91" t="n">
        <v>62902000</v>
      </c>
      <c r="G3018" s="91" t="n">
        <v>1101</v>
      </c>
      <c r="H3018" s="92" t="n">
        <v>1960000</v>
      </c>
      <c r="I3018" s="91" t="inlineStr">
        <is>
          <t>2월 업무 위탁 수수료 - X서비스</t>
        </is>
      </c>
      <c r="J3018" s="91" t="inlineStr">
        <is>
          <t>V10019</t>
        </is>
      </c>
      <c r="K3018" s="91" t="inlineStr">
        <is>
          <t>X서비스</t>
        </is>
      </c>
      <c r="M3018" s="9">
        <f>IF($A3018="","",VALUE($A3018&amp;"")*12+VALUE($B3018&amp;""))</f>
        <v/>
      </c>
      <c r="N3018" s="63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3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3">
        <f>IF($A3018="","",IF(COUNTIF(변동분석!$E$7:$E$506,O3018)&gt;0,"Y","N"))</f>
        <v/>
      </c>
      <c r="W3018" s="63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3">
        <f>IF($A3018="","",IFERROR(INDEX(계정매핑!$E$5:$E$504,MATCH($F3018&amp;"",계정매핑!$A$5:$A$504,0))&amp;"","공통비"))</f>
        <v/>
      </c>
      <c r="AF3018" s="63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5100000332</t>
        </is>
      </c>
      <c r="D3019" s="94" t="n">
        <v>46066</v>
      </c>
      <c r="E3019" s="91" t="inlineStr">
        <is>
          <t>KR</t>
        </is>
      </c>
      <c r="F3019" s="91" t="n">
        <v>62902000</v>
      </c>
      <c r="G3019" s="91" t="n">
        <v>1201</v>
      </c>
      <c r="H3019" s="92" t="n">
        <v>3583000</v>
      </c>
      <c r="I3019" s="91" t="inlineStr">
        <is>
          <t>2월 업무 위탁 수수료 - X서비스</t>
        </is>
      </c>
      <c r="J3019" s="91" t="inlineStr">
        <is>
          <t>V10019</t>
        </is>
      </c>
      <c r="K3019" s="91" t="inlineStr">
        <is>
          <t>X서비스</t>
        </is>
      </c>
      <c r="M3019" s="9">
        <f>IF($A3019="","",VALUE($A3019&amp;"")*12+VALUE($B3019&amp;""))</f>
        <v/>
      </c>
      <c r="N3019" s="63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3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3">
        <f>IF($A3019="","",IF(COUNTIF(변동분석!$E$7:$E$506,O3019)&gt;0,"Y","N"))</f>
        <v/>
      </c>
      <c r="W3019" s="63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3">
        <f>IF($A3019="","",IFERROR(INDEX(계정매핑!$E$5:$E$504,MATCH($F3019&amp;"",계정매핑!$A$5:$A$504,0))&amp;"","공통비"))</f>
        <v/>
      </c>
      <c r="AF3019" s="63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5100000333</t>
        </is>
      </c>
      <c r="D3020" s="94" t="n">
        <v>46066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1806000</v>
      </c>
      <c r="I3020" s="91" t="inlineStr">
        <is>
          <t>2월 콜 위탁 수수료(건별)</t>
        </is>
      </c>
      <c r="J3020" s="91" t="inlineStr">
        <is>
          <t>V10015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3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3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3">
        <f>IF($A3020="","",IF(COUNTIF(변동분석!$E$7:$E$506,O3020)&gt;0,"Y","N"))</f>
        <v/>
      </c>
      <c r="W3020" s="63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3">
        <f>IF($A3020="","",IFERROR(INDEX(계정매핑!$E$5:$E$504,MATCH($F3020&amp;"",계정매핑!$A$5:$A$504,0))&amp;"","공통비"))</f>
        <v/>
      </c>
      <c r="AF3020" s="63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5100000334</t>
        </is>
      </c>
      <c r="D3021" s="94" t="n">
        <v>46066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1832000</v>
      </c>
      <c r="I3021" s="91" t="inlineStr">
        <is>
          <t>2월 콜 위탁 수수료(건별)</t>
        </is>
      </c>
      <c r="J3021" s="91" t="inlineStr">
        <is>
          <t>V10015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3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3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3">
        <f>IF($A3021="","",IF(COUNTIF(변동분석!$E$7:$E$506,O3021)&gt;0,"Y","N"))</f>
        <v/>
      </c>
      <c r="W3021" s="63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3">
        <f>IF($A3021="","",IFERROR(INDEX(계정매핑!$E$5:$E$504,MATCH($F3021&amp;"",계정매핑!$A$5:$A$504,0))&amp;"","공통비"))</f>
        <v/>
      </c>
      <c r="AF3021" s="63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5100000335</t>
        </is>
      </c>
      <c r="D3022" s="94" t="n">
        <v>46066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1822000</v>
      </c>
      <c r="I3022" s="91" t="inlineStr">
        <is>
          <t>2월 콜 위탁 수수료(건별)</t>
        </is>
      </c>
      <c r="J3022" s="91" t="inlineStr">
        <is>
          <t>V10015</t>
        </is>
      </c>
      <c r="K3022" s="91" t="inlineStr">
        <is>
          <t>J콜센터</t>
        </is>
      </c>
      <c r="M3022" s="9">
        <f>IF($A3022="","",VALUE($A3022&amp;"")*12+VALUE($B3022&amp;""))</f>
        <v/>
      </c>
      <c r="N3022" s="63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3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3">
        <f>IF($A3022="","",IF(COUNTIF(변동분석!$E$7:$E$506,O3022)&gt;0,"Y","N"))</f>
        <v/>
      </c>
      <c r="W3022" s="63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3">
        <f>IF($A3022="","",IFERROR(INDEX(계정매핑!$E$5:$E$504,MATCH($F3022&amp;"",계정매핑!$A$5:$A$504,0))&amp;"","공통비"))</f>
        <v/>
      </c>
      <c r="AF3022" s="63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5100000336</t>
        </is>
      </c>
      <c r="D3023" s="94" t="n">
        <v>46067</v>
      </c>
      <c r="E3023" s="91" t="inlineStr">
        <is>
          <t>KR</t>
        </is>
      </c>
      <c r="F3023" s="91" t="n">
        <v>62101000</v>
      </c>
      <c r="G3023" s="91" t="n">
        <v>1701</v>
      </c>
      <c r="H3023" s="92" t="n">
        <v>212000</v>
      </c>
      <c r="I3023" s="91" t="inlineStr">
        <is>
          <t>2월 국내출장 - M항공</t>
        </is>
      </c>
      <c r="J3023" s="91" t="inlineStr">
        <is>
          <t>V10001</t>
        </is>
      </c>
      <c r="K3023" s="91" t="inlineStr">
        <is>
          <t>M항공</t>
        </is>
      </c>
      <c r="M3023" s="9">
        <f>IF($A3023="","",VALUE($A3023&amp;"")*12+VALUE($B3023&amp;""))</f>
        <v/>
      </c>
      <c r="N3023" s="63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3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3">
        <f>IF($A3023="","",IF(COUNTIF(변동분석!$E$7:$E$506,O3023)&gt;0,"Y","N"))</f>
        <v/>
      </c>
      <c r="W3023" s="63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3">
        <f>IF($A3023="","",IFERROR(INDEX(계정매핑!$E$5:$E$504,MATCH($F3023&amp;"",계정매핑!$A$5:$A$504,0))&amp;"","공통비"))</f>
        <v/>
      </c>
      <c r="AF3023" s="63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5100000337</t>
        </is>
      </c>
      <c r="D3024" s="94" t="n">
        <v>46067</v>
      </c>
      <c r="E3024" s="91" t="inlineStr">
        <is>
          <t>KR</t>
        </is>
      </c>
      <c r="F3024" s="91" t="n">
        <v>62102000</v>
      </c>
      <c r="G3024" s="91" t="n">
        <v>1401</v>
      </c>
      <c r="H3024" s="92" t="n">
        <v>130000</v>
      </c>
      <c r="I3024" s="91" t="inlineStr">
        <is>
          <t>2월 해외출장 - N호텔</t>
        </is>
      </c>
      <c r="J3024" s="91" t="inlineStr">
        <is>
          <t>V10008</t>
        </is>
      </c>
      <c r="K3024" s="91" t="inlineStr">
        <is>
          <t>N호텔</t>
        </is>
      </c>
      <c r="M3024" s="9">
        <f>IF($A3024="","",VALUE($A3024&amp;"")*12+VALUE($B3024&amp;""))</f>
        <v/>
      </c>
      <c r="N3024" s="63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3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3">
        <f>IF($A3024="","",IF(COUNTIF(변동분석!$E$7:$E$506,O3024)&gt;0,"Y","N"))</f>
        <v/>
      </c>
      <c r="W3024" s="63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3">
        <f>IF($A3024="","",IFERROR(INDEX(계정매핑!$E$5:$E$504,MATCH($F3024&amp;"",계정매핑!$A$5:$A$504,0))&amp;"","공통비"))</f>
        <v/>
      </c>
      <c r="AF3024" s="63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5100000338</t>
        </is>
      </c>
      <c r="D3025" s="94" t="n">
        <v>46067</v>
      </c>
      <c r="E3025" s="91" t="inlineStr">
        <is>
          <t>KR</t>
        </is>
      </c>
      <c r="F3025" s="91" t="n">
        <v>62201000</v>
      </c>
      <c r="G3025" s="91" t="n">
        <v>1101</v>
      </c>
      <c r="H3025" s="92" t="n">
        <v>172000</v>
      </c>
      <c r="I3025" s="91" t="inlineStr">
        <is>
          <t>2월 통신요금 - O텔레콤</t>
        </is>
      </c>
      <c r="J3025" s="91" t="inlineStr">
        <is>
          <t>V10002</t>
        </is>
      </c>
      <c r="K3025" s="91" t="inlineStr">
        <is>
          <t>O텔레콤</t>
        </is>
      </c>
      <c r="M3025" s="9">
        <f>IF($A3025="","",VALUE($A3025&amp;"")*12+VALUE($B3025&amp;""))</f>
        <v/>
      </c>
      <c r="N3025" s="63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3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3">
        <f>IF($A3025="","",IF(COUNTIF(변동분석!$E$7:$E$506,O3025)&gt;0,"Y","N"))</f>
        <v/>
      </c>
      <c r="W3025" s="63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3">
        <f>IF($A3025="","",IFERROR(INDEX(계정매핑!$E$5:$E$504,MATCH($F3025&amp;"",계정매핑!$A$5:$A$504,0))&amp;"","공통비"))</f>
        <v/>
      </c>
      <c r="AF3025" s="63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5100000339</t>
        </is>
      </c>
      <c r="D3026" s="94" t="n">
        <v>46067</v>
      </c>
      <c r="E3026" s="91" t="inlineStr">
        <is>
          <t>KR</t>
        </is>
      </c>
      <c r="F3026" s="91" t="n">
        <v>62201000</v>
      </c>
      <c r="G3026" s="91" t="n">
        <v>1401</v>
      </c>
      <c r="H3026" s="92" t="n">
        <v>289000</v>
      </c>
      <c r="I3026" s="91" t="inlineStr">
        <is>
          <t>2월 통신요금 - O텔레콤</t>
        </is>
      </c>
      <c r="J3026" s="91" t="inlineStr">
        <is>
          <t>V10002</t>
        </is>
      </c>
      <c r="K3026" s="91" t="inlineStr">
        <is>
          <t>O텔레콤</t>
        </is>
      </c>
      <c r="M3026" s="9">
        <f>IF($A3026="","",VALUE($A3026&amp;"")*12+VALUE($B3026&amp;""))</f>
        <v/>
      </c>
      <c r="N3026" s="63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3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3">
        <f>IF($A3026="","",IF(COUNTIF(변동분석!$E$7:$E$506,O3026)&gt;0,"Y","N"))</f>
        <v/>
      </c>
      <c r="W3026" s="63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3">
        <f>IF($A3026="","",IFERROR(INDEX(계정매핑!$E$5:$E$504,MATCH($F3026&amp;"",계정매핑!$A$5:$A$504,0))&amp;"","공통비"))</f>
        <v/>
      </c>
      <c r="AF3026" s="63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5100000340</t>
        </is>
      </c>
      <c r="D3027" s="94" t="n">
        <v>46067</v>
      </c>
      <c r="E3027" s="91" t="inlineStr">
        <is>
          <t>KR</t>
        </is>
      </c>
      <c r="F3027" s="91" t="n">
        <v>62201000</v>
      </c>
      <c r="G3027" s="91" t="n">
        <v>1401</v>
      </c>
      <c r="H3027" s="92" t="n">
        <v>279000</v>
      </c>
      <c r="I3027" s="91" t="inlineStr">
        <is>
          <t>2월 통신요금 - P통신</t>
        </is>
      </c>
      <c r="J3027" s="91" t="inlineStr">
        <is>
          <t>V10013</t>
        </is>
      </c>
      <c r="K3027" s="91" t="inlineStr">
        <is>
          <t>P통신</t>
        </is>
      </c>
      <c r="M3027" s="9">
        <f>IF($A3027="","",VALUE($A3027&amp;"")*12+VALUE($B3027&amp;""))</f>
        <v/>
      </c>
      <c r="N3027" s="63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3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3">
        <f>IF($A3027="","",IF(COUNTIF(변동분석!$E$7:$E$506,O3027)&gt;0,"Y","N"))</f>
        <v/>
      </c>
      <c r="W3027" s="63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3">
        <f>IF($A3027="","",IFERROR(INDEX(계정매핑!$E$5:$E$504,MATCH($F3027&amp;"",계정매핑!$A$5:$A$504,0))&amp;"","공통비"))</f>
        <v/>
      </c>
      <c r="AF3027" s="63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5100000341</t>
        </is>
      </c>
      <c r="D3028" s="94" t="n">
        <v>46067</v>
      </c>
      <c r="E3028" s="91" t="inlineStr">
        <is>
          <t>KR</t>
        </is>
      </c>
      <c r="F3028" s="91" t="n">
        <v>62301000</v>
      </c>
      <c r="G3028" s="91" t="n">
        <v>1101</v>
      </c>
      <c r="H3028" s="92" t="n">
        <v>156000</v>
      </c>
      <c r="I3028" s="91" t="inlineStr">
        <is>
          <t>2월 소모품 구입 - Q오피스</t>
        </is>
      </c>
      <c r="J3028" s="91" t="inlineStr">
        <is>
          <t>V10003</t>
        </is>
      </c>
      <c r="K3028" s="91" t="inlineStr">
        <is>
          <t>Q오피스</t>
        </is>
      </c>
      <c r="M3028" s="9">
        <f>IF($A3028="","",VALUE($A3028&amp;"")*12+VALUE($B3028&amp;""))</f>
        <v/>
      </c>
      <c r="N3028" s="63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3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3">
        <f>IF($A3028="","",IF(COUNTIF(변동분석!$E$7:$E$506,O3028)&gt;0,"Y","N"))</f>
        <v/>
      </c>
      <c r="W3028" s="63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3">
        <f>IF($A3028="","",IFERROR(INDEX(계정매핑!$E$5:$E$504,MATCH($F3028&amp;"",계정매핑!$A$5:$A$504,0))&amp;"","공통비"))</f>
        <v/>
      </c>
      <c r="AF3028" s="63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5100000342</t>
        </is>
      </c>
      <c r="D3029" s="94" t="n">
        <v>46067</v>
      </c>
      <c r="E3029" s="91" t="inlineStr">
        <is>
          <t>KR</t>
        </is>
      </c>
      <c r="F3029" s="91" t="n">
        <v>62301000</v>
      </c>
      <c r="G3029" s="91" t="n">
        <v>1301</v>
      </c>
      <c r="H3029" s="92" t="n">
        <v>228000</v>
      </c>
      <c r="I3029" s="91" t="inlineStr">
        <is>
          <t>2월 소모품 구입 - R문구</t>
        </is>
      </c>
      <c r="J3029" s="91" t="inlineStr">
        <is>
          <t>V10021</t>
        </is>
      </c>
      <c r="K3029" s="91" t="inlineStr">
        <is>
          <t>R문구</t>
        </is>
      </c>
      <c r="M3029" s="9">
        <f>IF($A3029="","",VALUE($A3029&amp;"")*12+VALUE($B3029&amp;""))</f>
        <v/>
      </c>
      <c r="N3029" s="63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3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3">
        <f>IF($A3029="","",IF(COUNTIF(변동분석!$E$7:$E$506,O3029)&gt;0,"Y","N"))</f>
        <v/>
      </c>
      <c r="W3029" s="63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3">
        <f>IF($A3029="","",IFERROR(INDEX(계정매핑!$E$5:$E$504,MATCH($F3029&amp;"",계정매핑!$A$5:$A$504,0))&amp;"","공통비"))</f>
        <v/>
      </c>
      <c r="AF3029" s="63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5100000343</t>
        </is>
      </c>
      <c r="D3030" s="94" t="n">
        <v>46067</v>
      </c>
      <c r="E3030" s="91" t="inlineStr">
        <is>
          <t>KR</t>
        </is>
      </c>
      <c r="F3030" s="91" t="n">
        <v>62802000</v>
      </c>
      <c r="G3030" s="91" t="n">
        <v>1301</v>
      </c>
      <c r="H3030" s="92" t="n">
        <v>3995000</v>
      </c>
      <c r="I3030" s="91" t="inlineStr">
        <is>
          <t>2월 위탁교육 - V아카데미</t>
        </is>
      </c>
      <c r="J3030" s="91" t="inlineStr">
        <is>
          <t>V10026</t>
        </is>
      </c>
      <c r="K3030" s="91" t="inlineStr">
        <is>
          <t>V아카데미</t>
        </is>
      </c>
      <c r="M3030" s="9">
        <f>IF($A3030="","",VALUE($A3030&amp;"")*12+VALUE($B3030&amp;""))</f>
        <v/>
      </c>
      <c r="N3030" s="63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3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3">
        <f>IF($A3030="","",IF(COUNTIF(변동분석!$E$7:$E$506,O3030)&gt;0,"Y","N"))</f>
        <v/>
      </c>
      <c r="W3030" s="63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3">
        <f>IF($A3030="","",IFERROR(INDEX(계정매핑!$E$5:$E$504,MATCH($F3030&amp;"",계정매핑!$A$5:$A$504,0))&amp;"","공통비"))</f>
        <v/>
      </c>
      <c r="AF3030" s="63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5100000344</t>
        </is>
      </c>
      <c r="D3031" s="94" t="n">
        <v>46067</v>
      </c>
      <c r="E3031" s="91" t="inlineStr">
        <is>
          <t>KR</t>
        </is>
      </c>
      <c r="F3031" s="91" t="n">
        <v>62901000</v>
      </c>
      <c r="G3031" s="91" t="n">
        <v>1101</v>
      </c>
      <c r="H3031" s="92" t="n">
        <v>3027000</v>
      </c>
      <c r="I3031" s="91" t="inlineStr">
        <is>
          <t>2월 자문 수수료 - W컨설팅</t>
        </is>
      </c>
      <c r="J3031" s="91" t="inlineStr">
        <is>
          <t>V10006</t>
        </is>
      </c>
      <c r="K3031" s="91" t="inlineStr">
        <is>
          <t>W컨설팅</t>
        </is>
      </c>
      <c r="M3031" s="9">
        <f>IF($A3031="","",VALUE($A3031&amp;"")*12+VALUE($B3031&amp;""))</f>
        <v/>
      </c>
      <c r="N3031" s="63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3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3">
        <f>IF($A3031="","",IF(COUNTIF(변동분석!$E$7:$E$506,O3031)&gt;0,"Y","N"))</f>
        <v/>
      </c>
      <c r="W3031" s="63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3">
        <f>IF($A3031="","",IFERROR(INDEX(계정매핑!$E$5:$E$504,MATCH($F3031&amp;"",계정매핑!$A$5:$A$504,0))&amp;"","공통비"))</f>
        <v/>
      </c>
      <c r="AF3031" s="63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5100000345</t>
        </is>
      </c>
      <c r="D3032" s="94" t="n">
        <v>46067</v>
      </c>
      <c r="E3032" s="91" t="inlineStr">
        <is>
          <t>KR</t>
        </is>
      </c>
      <c r="F3032" s="91" t="n">
        <v>62901000</v>
      </c>
      <c r="G3032" s="91" t="n">
        <v>1951</v>
      </c>
      <c r="H3032" s="92" t="n">
        <v>7600000</v>
      </c>
      <c r="I3032" s="91" t="inlineStr">
        <is>
          <t>2월 자문 수수료 - K회계법인</t>
        </is>
      </c>
      <c r="J3032" s="91" t="inlineStr">
        <is>
          <t>V10010</t>
        </is>
      </c>
      <c r="K3032" s="91" t="inlineStr">
        <is>
          <t>K회계법인</t>
        </is>
      </c>
      <c r="M3032" s="9">
        <f>IF($A3032="","",VALUE($A3032&amp;"")*12+VALUE($B3032&amp;""))</f>
        <v/>
      </c>
      <c r="N3032" s="63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3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3">
        <f>IF($A3032="","",IF(COUNTIF(변동분석!$E$7:$E$506,O3032)&gt;0,"Y","N"))</f>
        <v/>
      </c>
      <c r="W3032" s="63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3">
        <f>IF($A3032="","",IFERROR(INDEX(계정매핑!$E$5:$E$504,MATCH($F3032&amp;"",계정매핑!$A$5:$A$504,0))&amp;"","공통비"))</f>
        <v/>
      </c>
      <c r="AF3032" s="63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5100000346</t>
        </is>
      </c>
      <c r="D3033" s="94" t="n">
        <v>46067</v>
      </c>
      <c r="E3033" s="91" t="inlineStr">
        <is>
          <t>KR</t>
        </is>
      </c>
      <c r="F3033" s="91" t="n">
        <v>63201000</v>
      </c>
      <c r="G3033" s="91" t="n">
        <v>1602</v>
      </c>
      <c r="H3033" s="92" t="n">
        <v>1967000</v>
      </c>
      <c r="I3033" s="91" t="inlineStr">
        <is>
          <t>2월 차량 유지 - H에너지</t>
        </is>
      </c>
      <c r="J3033" s="91" t="inlineStr">
        <is>
          <t>V10029</t>
        </is>
      </c>
      <c r="K3033" s="91" t="inlineStr">
        <is>
          <t>H에너지</t>
        </is>
      </c>
      <c r="M3033" s="9">
        <f>IF($A3033="","",VALUE($A3033&amp;"")*12+VALUE($B3033&amp;""))</f>
        <v/>
      </c>
      <c r="N3033" s="63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3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3">
        <f>IF($A3033="","",IF(COUNTIF(변동분석!$E$7:$E$506,O3033)&gt;0,"Y","N"))</f>
        <v/>
      </c>
      <c r="W3033" s="63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3">
        <f>IF($A3033="","",IFERROR(INDEX(계정매핑!$E$5:$E$504,MATCH($F3033&amp;"",계정매핑!$A$5:$A$504,0))&amp;"","공통비"))</f>
        <v/>
      </c>
      <c r="AF3033" s="63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5100000347</t>
        </is>
      </c>
      <c r="D3034" s="94" t="n">
        <v>46068</v>
      </c>
      <c r="E3034" s="91" t="inlineStr">
        <is>
          <t>KR</t>
        </is>
      </c>
      <c r="F3034" s="91" t="n">
        <v>62101000</v>
      </c>
      <c r="G3034" s="91" t="n">
        <v>1951</v>
      </c>
      <c r="H3034" s="92" t="n">
        <v>160000</v>
      </c>
      <c r="I3034" s="91" t="inlineStr">
        <is>
          <t>2월 국내출장 - M항공</t>
        </is>
      </c>
      <c r="J3034" s="91" t="inlineStr">
        <is>
          <t>V10001</t>
        </is>
      </c>
      <c r="K3034" s="91" t="inlineStr">
        <is>
          <t>M항공</t>
        </is>
      </c>
      <c r="M3034" s="9">
        <f>IF($A3034="","",VALUE($A3034&amp;"")*12+VALUE($B3034&amp;""))</f>
        <v/>
      </c>
      <c r="N3034" s="63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3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3">
        <f>IF($A3034="","",IF(COUNTIF(변동분석!$E$7:$E$506,O3034)&gt;0,"Y","N"))</f>
        <v/>
      </c>
      <c r="W3034" s="63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3">
        <f>IF($A3034="","",IFERROR(INDEX(계정매핑!$E$5:$E$504,MATCH($F3034&amp;"",계정매핑!$A$5:$A$504,0))&amp;"","공통비"))</f>
        <v/>
      </c>
      <c r="AF3034" s="63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5100000348</t>
        </is>
      </c>
      <c r="D3035" s="94" t="n">
        <v>46068</v>
      </c>
      <c r="E3035" s="91" t="inlineStr">
        <is>
          <t>KR</t>
        </is>
      </c>
      <c r="F3035" s="91" t="n">
        <v>62201000</v>
      </c>
      <c r="G3035" s="91" t="n">
        <v>1201</v>
      </c>
      <c r="H3035" s="92" t="n">
        <v>167000</v>
      </c>
      <c r="I3035" s="91" t="inlineStr">
        <is>
          <t>2월 통신요금 - O텔레콤</t>
        </is>
      </c>
      <c r="J3035" s="91" t="inlineStr">
        <is>
          <t>V10002</t>
        </is>
      </c>
      <c r="K3035" s="91" t="inlineStr">
        <is>
          <t>O텔레콤</t>
        </is>
      </c>
      <c r="M3035" s="9">
        <f>IF($A3035="","",VALUE($A3035&amp;"")*12+VALUE($B3035&amp;""))</f>
        <v/>
      </c>
      <c r="N3035" s="63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3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3">
        <f>IF($A3035="","",IF(COUNTIF(변동분석!$E$7:$E$506,O3035)&gt;0,"Y","N"))</f>
        <v/>
      </c>
      <c r="W3035" s="63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3">
        <f>IF($A3035="","",IFERROR(INDEX(계정매핑!$E$5:$E$504,MATCH($F3035&amp;"",계정매핑!$A$5:$A$504,0))&amp;"","공통비"))</f>
        <v/>
      </c>
      <c r="AF3035" s="63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5100000349</t>
        </is>
      </c>
      <c r="D3036" s="94" t="n">
        <v>46068</v>
      </c>
      <c r="E3036" s="91" t="inlineStr">
        <is>
          <t>KR</t>
        </is>
      </c>
      <c r="F3036" s="91" t="n">
        <v>62201000</v>
      </c>
      <c r="G3036" s="91" t="n">
        <v>1601</v>
      </c>
      <c r="H3036" s="92" t="n">
        <v>333000</v>
      </c>
      <c r="I3036" s="91" t="inlineStr">
        <is>
          <t>2월 통신요금 - O텔레콤</t>
        </is>
      </c>
      <c r="J3036" s="91" t="inlineStr">
        <is>
          <t>V10002</t>
        </is>
      </c>
      <c r="K3036" s="91" t="inlineStr">
        <is>
          <t>O텔레콤</t>
        </is>
      </c>
      <c r="M3036" s="9">
        <f>IF($A3036="","",VALUE($A3036&amp;"")*12+VALUE($B3036&amp;""))</f>
        <v/>
      </c>
      <c r="N3036" s="63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3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3">
        <f>IF($A3036="","",IF(COUNTIF(변동분석!$E$7:$E$506,O3036)&gt;0,"Y","N"))</f>
        <v/>
      </c>
      <c r="W3036" s="63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3">
        <f>IF($A3036="","",IFERROR(INDEX(계정매핑!$E$5:$E$504,MATCH($F3036&amp;"",계정매핑!$A$5:$A$504,0))&amp;"","공통비"))</f>
        <v/>
      </c>
      <c r="AF3036" s="63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5100000350</t>
        </is>
      </c>
      <c r="D3037" s="94" t="n">
        <v>46068</v>
      </c>
      <c r="E3037" s="91" t="inlineStr">
        <is>
          <t>KR</t>
        </is>
      </c>
      <c r="F3037" s="91" t="n">
        <v>62301000</v>
      </c>
      <c r="G3037" s="91" t="n">
        <v>1101</v>
      </c>
      <c r="H3037" s="92" t="n">
        <v>169000</v>
      </c>
      <c r="I3037" s="91" t="inlineStr">
        <is>
          <t>2월 소모품 구입 - Q오피스</t>
        </is>
      </c>
      <c r="J3037" s="91" t="inlineStr">
        <is>
          <t>V10003</t>
        </is>
      </c>
      <c r="K3037" s="91" t="inlineStr">
        <is>
          <t>Q오피스</t>
        </is>
      </c>
      <c r="M3037" s="9">
        <f>IF($A3037="","",VALUE($A3037&amp;"")*12+VALUE($B3037&amp;""))</f>
        <v/>
      </c>
      <c r="N3037" s="63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3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3">
        <f>IF($A3037="","",IF(COUNTIF(변동분석!$E$7:$E$506,O3037)&gt;0,"Y","N"))</f>
        <v/>
      </c>
      <c r="W3037" s="63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3">
        <f>IF($A3037="","",IFERROR(INDEX(계정매핑!$E$5:$E$504,MATCH($F3037&amp;"",계정매핑!$A$5:$A$504,0))&amp;"","공통비"))</f>
        <v/>
      </c>
      <c r="AF3037" s="63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5100000351</t>
        </is>
      </c>
      <c r="D3038" s="94" t="n">
        <v>46068</v>
      </c>
      <c r="E3038" s="91" t="inlineStr">
        <is>
          <t>KR</t>
        </is>
      </c>
      <c r="F3038" s="91" t="n">
        <v>62301000</v>
      </c>
      <c r="G3038" s="91" t="n">
        <v>1401</v>
      </c>
      <c r="H3038" s="92" t="n">
        <v>123000</v>
      </c>
      <c r="I3038" s="91" t="inlineStr">
        <is>
          <t>2월 소모품 구입 - R문구</t>
        </is>
      </c>
      <c r="J3038" s="91" t="inlineStr">
        <is>
          <t>V10021</t>
        </is>
      </c>
      <c r="K3038" s="91" t="inlineStr">
        <is>
          <t>R문구</t>
        </is>
      </c>
      <c r="M3038" s="9">
        <f>IF($A3038="","",VALUE($A3038&amp;"")*12+VALUE($B3038&amp;""))</f>
        <v/>
      </c>
      <c r="N3038" s="63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3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3">
        <f>IF($A3038="","",IF(COUNTIF(변동분석!$E$7:$E$506,O3038)&gt;0,"Y","N"))</f>
        <v/>
      </c>
      <c r="W3038" s="63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3">
        <f>IF($A3038="","",IFERROR(INDEX(계정매핑!$E$5:$E$504,MATCH($F3038&amp;"",계정매핑!$A$5:$A$504,0))&amp;"","공통비"))</f>
        <v/>
      </c>
      <c r="AF3038" s="63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5100000352</t>
        </is>
      </c>
      <c r="D3039" s="94" t="n">
        <v>46068</v>
      </c>
      <c r="E3039" s="91" t="inlineStr">
        <is>
          <t>KR</t>
        </is>
      </c>
      <c r="F3039" s="91" t="n">
        <v>62501000</v>
      </c>
      <c r="G3039" s="91" t="n">
        <v>1801</v>
      </c>
      <c r="H3039" s="92" t="n">
        <v>186000</v>
      </c>
      <c r="I3039" s="91" t="inlineStr">
        <is>
          <t>2월 회의 다과 - T케이터링</t>
        </is>
      </c>
      <c r="J3039" s="91" t="inlineStr">
        <is>
          <t>V10005</t>
        </is>
      </c>
      <c r="K3039" s="91" t="inlineStr">
        <is>
          <t>T케이터링</t>
        </is>
      </c>
      <c r="M3039" s="9">
        <f>IF($A3039="","",VALUE($A3039&amp;"")*12+VALUE($B3039&amp;""))</f>
        <v/>
      </c>
      <c r="N3039" s="63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3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3">
        <f>IF($A3039="","",IF(COUNTIF(변동분석!$E$7:$E$506,O3039)&gt;0,"Y","N"))</f>
        <v/>
      </c>
      <c r="W3039" s="63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3">
        <f>IF($A3039="","",IFERROR(INDEX(계정매핑!$E$5:$E$504,MATCH($F3039&amp;"",계정매핑!$A$5:$A$504,0))&amp;"","공통비"))</f>
        <v/>
      </c>
      <c r="AF3039" s="63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5100000353</t>
        </is>
      </c>
      <c r="D3040" s="94" t="n">
        <v>46068</v>
      </c>
      <c r="E3040" s="91" t="inlineStr">
        <is>
          <t>KR</t>
        </is>
      </c>
      <c r="F3040" s="91" t="n">
        <v>62901000</v>
      </c>
      <c r="G3040" s="91" t="n">
        <v>1101</v>
      </c>
      <c r="H3040" s="92" t="n">
        <v>4402000</v>
      </c>
      <c r="I3040" s="91" t="inlineStr">
        <is>
          <t>2월 자문 수수료 - W컨설팅</t>
        </is>
      </c>
      <c r="J3040" s="91" t="inlineStr">
        <is>
          <t>V10006</t>
        </is>
      </c>
      <c r="K3040" s="91" t="inlineStr">
        <is>
          <t>W컨설팅</t>
        </is>
      </c>
      <c r="M3040" s="9">
        <f>IF($A3040="","",VALUE($A3040&amp;"")*12+VALUE($B3040&amp;""))</f>
        <v/>
      </c>
      <c r="N3040" s="63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3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3">
        <f>IF($A3040="","",IF(COUNTIF(변동분석!$E$7:$E$506,O3040)&gt;0,"Y","N"))</f>
        <v/>
      </c>
      <c r="W3040" s="63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3">
        <f>IF($A3040="","",IFERROR(INDEX(계정매핑!$E$5:$E$504,MATCH($F3040&amp;"",계정매핑!$A$5:$A$504,0))&amp;"","공통비"))</f>
        <v/>
      </c>
      <c r="AF3040" s="63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5100000354</t>
        </is>
      </c>
      <c r="D3041" s="94" t="n">
        <v>46068</v>
      </c>
      <c r="E3041" s="91" t="inlineStr">
        <is>
          <t>KR</t>
        </is>
      </c>
      <c r="F3041" s="91" t="n">
        <v>62902000</v>
      </c>
      <c r="G3041" s="91" t="n">
        <v>1401</v>
      </c>
      <c r="H3041" s="92" t="n">
        <v>2164000</v>
      </c>
      <c r="I3041" s="91" t="inlineStr">
        <is>
          <t>2월 업무 위탁 수수료 - X서비스</t>
        </is>
      </c>
      <c r="J3041" s="91" t="inlineStr">
        <is>
          <t>V10019</t>
        </is>
      </c>
      <c r="K3041" s="91" t="inlineStr">
        <is>
          <t>X서비스</t>
        </is>
      </c>
      <c r="M3041" s="9">
        <f>IF($A3041="","",VALUE($A3041&amp;"")*12+VALUE($B3041&amp;""))</f>
        <v/>
      </c>
      <c r="N3041" s="63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3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3">
        <f>IF($A3041="","",IF(COUNTIF(변동분석!$E$7:$E$506,O3041)&gt;0,"Y","N"))</f>
        <v/>
      </c>
      <c r="W3041" s="63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3">
        <f>IF($A3041="","",IFERROR(INDEX(계정매핑!$E$5:$E$504,MATCH($F3041&amp;"",계정매핑!$A$5:$A$504,0))&amp;"","공통비"))</f>
        <v/>
      </c>
      <c r="AF3041" s="63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5100000355</t>
        </is>
      </c>
      <c r="D3042" s="94" t="n">
        <v>46068</v>
      </c>
      <c r="E3042" s="91" t="inlineStr">
        <is>
          <t>KR</t>
        </is>
      </c>
      <c r="F3042" s="91" t="n">
        <v>62902000</v>
      </c>
      <c r="G3042" s="91" t="n">
        <v>1801</v>
      </c>
      <c r="H3042" s="92" t="n">
        <v>1798000</v>
      </c>
      <c r="I3042" s="91" t="inlineStr">
        <is>
          <t>2월 콜 위탁 수수료(건별)</t>
        </is>
      </c>
      <c r="J3042" s="91" t="inlineStr">
        <is>
          <t>V10015</t>
        </is>
      </c>
      <c r="K3042" s="91" t="inlineStr">
        <is>
          <t>J콜센터</t>
        </is>
      </c>
      <c r="M3042" s="9">
        <f>IF($A3042="","",VALUE($A3042&amp;"")*12+VALUE($B3042&amp;""))</f>
        <v/>
      </c>
      <c r="N3042" s="63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3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3">
        <f>IF($A3042="","",IF(COUNTIF(변동분석!$E$7:$E$506,O3042)&gt;0,"Y","N"))</f>
        <v/>
      </c>
      <c r="W3042" s="63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3">
        <f>IF($A3042="","",IFERROR(INDEX(계정매핑!$E$5:$E$504,MATCH($F3042&amp;"",계정매핑!$A$5:$A$504,0))&amp;"","공통비"))</f>
        <v/>
      </c>
      <c r="AF3042" s="63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5100000356</t>
        </is>
      </c>
      <c r="D3043" s="94" t="n">
        <v>46068</v>
      </c>
      <c r="E3043" s="91" t="inlineStr">
        <is>
          <t>KR</t>
        </is>
      </c>
      <c r="F3043" s="91" t="n">
        <v>63001000</v>
      </c>
      <c r="G3043" s="91" t="n">
        <v>1701</v>
      </c>
      <c r="H3043" s="92" t="n">
        <v>20492000</v>
      </c>
      <c r="I3043" s="91" t="inlineStr">
        <is>
          <t>2월 SW 유지보수 - Y소프트</t>
        </is>
      </c>
      <c r="J3043" s="91" t="inlineStr">
        <is>
          <t>V10016</t>
        </is>
      </c>
      <c r="K3043" s="91" t="inlineStr">
        <is>
          <t>Y소프트</t>
        </is>
      </c>
      <c r="M3043" s="9">
        <f>IF($A3043="","",VALUE($A3043&amp;"")*12+VALUE($B3043&amp;""))</f>
        <v/>
      </c>
      <c r="N3043" s="63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3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3">
        <f>IF($A3043="","",IF(COUNTIF(변동분석!$E$7:$E$506,O3043)&gt;0,"Y","N"))</f>
        <v/>
      </c>
      <c r="W3043" s="63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3">
        <f>IF($A3043="","",IFERROR(INDEX(계정매핑!$E$5:$E$504,MATCH($F3043&amp;"",계정매핑!$A$5:$A$504,0))&amp;"","공통비"))</f>
        <v/>
      </c>
      <c r="AF3043" s="63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5100000357</t>
        </is>
      </c>
      <c r="D3044" s="94" t="n">
        <v>46068</v>
      </c>
      <c r="E3044" s="91" t="inlineStr">
        <is>
          <t>KR</t>
        </is>
      </c>
      <c r="F3044" s="91" t="n">
        <v>63501000</v>
      </c>
      <c r="G3044" s="91" t="n">
        <v>1902</v>
      </c>
      <c r="H3044" s="92" t="n">
        <v>255986000</v>
      </c>
      <c r="I3044" s="91" t="inlineStr">
        <is>
          <t>2월 모집수수료 - (전속설계사)</t>
        </is>
      </c>
      <c r="J3044" s="91" t="inlineStr">
        <is>
          <t>V10020</t>
        </is>
      </c>
      <c r="K3044" s="91" t="inlineStr">
        <is>
          <t>(전속설계사)</t>
        </is>
      </c>
      <c r="M3044" s="9">
        <f>IF($A3044="","",VALUE($A3044&amp;"")*12+VALUE($B3044&amp;""))</f>
        <v/>
      </c>
      <c r="N3044" s="63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3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3">
        <f>IF($A3044="","",IF(COUNTIF(변동분석!$E$7:$E$506,O3044)&gt;0,"Y","N"))</f>
        <v/>
      </c>
      <c r="W3044" s="63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3">
        <f>IF($A3044="","",IFERROR(INDEX(계정매핑!$E$5:$E$504,MATCH($F3044&amp;"",계정매핑!$A$5:$A$504,0))&amp;"","공통비"))</f>
        <v/>
      </c>
      <c r="AF3044" s="63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5100000358</t>
        </is>
      </c>
      <c r="D3045" s="94" t="n">
        <v>46069</v>
      </c>
      <c r="E3045" s="91" t="inlineStr">
        <is>
          <t>KR</t>
        </is>
      </c>
      <c r="F3045" s="91" t="n">
        <v>62102000</v>
      </c>
      <c r="G3045" s="91" t="n">
        <v>1801</v>
      </c>
      <c r="H3045" s="92" t="n">
        <v>20000</v>
      </c>
      <c r="I3045" s="91" t="inlineStr">
        <is>
          <t>2월 해외출장 - M항공</t>
        </is>
      </c>
      <c r="J3045" s="91" t="inlineStr">
        <is>
          <t>V10001</t>
        </is>
      </c>
      <c r="K3045" s="91" t="inlineStr">
        <is>
          <t>M항공</t>
        </is>
      </c>
      <c r="M3045" s="9">
        <f>IF($A3045="","",VALUE($A3045&amp;"")*12+VALUE($B3045&amp;""))</f>
        <v/>
      </c>
      <c r="N3045" s="63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3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3">
        <f>IF($A3045="","",IF(COUNTIF(변동분석!$E$7:$E$506,O3045)&gt;0,"Y","N"))</f>
        <v/>
      </c>
      <c r="W3045" s="63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3">
        <f>IF($A3045="","",IFERROR(INDEX(계정매핑!$E$5:$E$504,MATCH($F3045&amp;"",계정매핑!$A$5:$A$504,0))&amp;"","공통비"))</f>
        <v/>
      </c>
      <c r="AF3045" s="63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5100000359</t>
        </is>
      </c>
      <c r="D3046" s="94" t="n">
        <v>46069</v>
      </c>
      <c r="E3046" s="91" t="inlineStr">
        <is>
          <t>KR</t>
        </is>
      </c>
      <c r="F3046" s="91" t="n">
        <v>62201000</v>
      </c>
      <c r="G3046" s="91" t="n">
        <v>1201</v>
      </c>
      <c r="H3046" s="92" t="n">
        <v>140000</v>
      </c>
      <c r="I3046" s="91" t="inlineStr">
        <is>
          <t>2월 통신요금 - P통신</t>
        </is>
      </c>
      <c r="J3046" s="91" t="inlineStr">
        <is>
          <t>V10013</t>
        </is>
      </c>
      <c r="K3046" s="91" t="inlineStr">
        <is>
          <t>P통신</t>
        </is>
      </c>
      <c r="M3046" s="9">
        <f>IF($A3046="","",VALUE($A3046&amp;"")*12+VALUE($B3046&amp;""))</f>
        <v/>
      </c>
      <c r="N3046" s="63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3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3">
        <f>IF($A3046="","",IF(COUNTIF(변동분석!$E$7:$E$506,O3046)&gt;0,"Y","N"))</f>
        <v/>
      </c>
      <c r="W3046" s="63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3">
        <f>IF($A3046="","",IFERROR(INDEX(계정매핑!$E$5:$E$504,MATCH($F3046&amp;"",계정매핑!$A$5:$A$504,0))&amp;"","공통비"))</f>
        <v/>
      </c>
      <c r="AF3046" s="63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5100000360</t>
        </is>
      </c>
      <c r="D3047" s="94" t="n">
        <v>46069</v>
      </c>
      <c r="E3047" s="91" t="inlineStr">
        <is>
          <t>KR</t>
        </is>
      </c>
      <c r="F3047" s="91" t="n">
        <v>62501000</v>
      </c>
      <c r="G3047" s="91" t="n">
        <v>1201</v>
      </c>
      <c r="H3047" s="92" t="n">
        <v>200000</v>
      </c>
      <c r="I3047" s="91" t="inlineStr">
        <is>
          <t>2월 회의 다과 - (법인카드)</t>
        </is>
      </c>
      <c r="J3047" s="91" t="inlineStr">
        <is>
          <t>V10009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3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3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3">
        <f>IF($A3047="","",IF(COUNTIF(변동분석!$E$7:$E$506,O3047)&gt;0,"Y","N"))</f>
        <v/>
      </c>
      <c r="W3047" s="63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3">
        <f>IF($A3047="","",IFERROR(INDEX(계정매핑!$E$5:$E$504,MATCH($F3047&amp;"",계정매핑!$A$5:$A$504,0))&amp;"","공통비"))</f>
        <v/>
      </c>
      <c r="AF3047" s="63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5100000361</t>
        </is>
      </c>
      <c r="D3048" s="94" t="n">
        <v>46069</v>
      </c>
      <c r="E3048" s="91" t="inlineStr">
        <is>
          <t>KR</t>
        </is>
      </c>
      <c r="F3048" s="91" t="n">
        <v>62501000</v>
      </c>
      <c r="G3048" s="91" t="n">
        <v>1602</v>
      </c>
      <c r="H3048" s="92" t="n">
        <v>254000</v>
      </c>
      <c r="I3048" s="91" t="inlineStr">
        <is>
          <t>2월 회의 다과 - T케이터링</t>
        </is>
      </c>
      <c r="J3048" s="91" t="inlineStr">
        <is>
          <t>V10005</t>
        </is>
      </c>
      <c r="K3048" s="91" t="inlineStr">
        <is>
          <t>T케이터링</t>
        </is>
      </c>
      <c r="M3048" s="9">
        <f>IF($A3048="","",VALUE($A3048&amp;"")*12+VALUE($B3048&amp;""))</f>
        <v/>
      </c>
      <c r="N3048" s="63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3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3">
        <f>IF($A3048="","",IF(COUNTIF(변동분석!$E$7:$E$506,O3048)&gt;0,"Y","N"))</f>
        <v/>
      </c>
      <c r="W3048" s="63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3">
        <f>IF($A3048="","",IFERROR(INDEX(계정매핑!$E$5:$E$504,MATCH($F3048&amp;"",계정매핑!$A$5:$A$504,0))&amp;"","공통비"))</f>
        <v/>
      </c>
      <c r="AF3048" s="63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5100000362</t>
        </is>
      </c>
      <c r="D3049" s="94" t="n">
        <v>46069</v>
      </c>
      <c r="E3049" s="91" t="inlineStr">
        <is>
          <t>KR</t>
        </is>
      </c>
      <c r="F3049" s="91" t="n">
        <v>62801000</v>
      </c>
      <c r="G3049" s="91" t="n">
        <v>1301</v>
      </c>
      <c r="H3049" s="92" t="n">
        <v>5223000</v>
      </c>
      <c r="I3049" s="91" t="inlineStr">
        <is>
          <t>2월 사내교육 - (사내강사료)</t>
        </is>
      </c>
      <c r="J3049" s="91" t="inlineStr">
        <is>
          <t>V10023</t>
        </is>
      </c>
      <c r="K3049" s="91" t="inlineStr">
        <is>
          <t>(사내강사료)</t>
        </is>
      </c>
      <c r="M3049" s="9">
        <f>IF($A3049="","",VALUE($A3049&amp;"")*12+VALUE($B3049&amp;""))</f>
        <v/>
      </c>
      <c r="N3049" s="63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3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3">
        <f>IF($A3049="","",IF(COUNTIF(변동분석!$E$7:$E$506,O3049)&gt;0,"Y","N"))</f>
        <v/>
      </c>
      <c r="W3049" s="63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3">
        <f>IF($A3049="","",IFERROR(INDEX(계정매핑!$E$5:$E$504,MATCH($F3049&amp;"",계정매핑!$A$5:$A$504,0))&amp;"","공통비"))</f>
        <v/>
      </c>
      <c r="AF3049" s="63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5100000363</t>
        </is>
      </c>
      <c r="D3050" s="94" t="n">
        <v>46069</v>
      </c>
      <c r="E3050" s="91" t="inlineStr">
        <is>
          <t>KR</t>
        </is>
      </c>
      <c r="F3050" s="91" t="n">
        <v>62902000</v>
      </c>
      <c r="G3050" s="91" t="n">
        <v>1801</v>
      </c>
      <c r="H3050" s="92" t="n">
        <v>1816000</v>
      </c>
      <c r="I3050" s="91" t="inlineStr">
        <is>
          <t>2월 콜 위탁 수수료(건별)</t>
        </is>
      </c>
      <c r="J3050" s="91" t="inlineStr">
        <is>
          <t>V10015</t>
        </is>
      </c>
      <c r="K3050" s="91" t="inlineStr">
        <is>
          <t>J콜센터</t>
        </is>
      </c>
      <c r="M3050" s="9">
        <f>IF($A3050="","",VALUE($A3050&amp;"")*12+VALUE($B3050&amp;""))</f>
        <v/>
      </c>
      <c r="N3050" s="63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3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3">
        <f>IF($A3050="","",IF(COUNTIF(변동분석!$E$7:$E$506,O3050)&gt;0,"Y","N"))</f>
        <v/>
      </c>
      <c r="W3050" s="63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3">
        <f>IF($A3050="","",IFERROR(INDEX(계정매핑!$E$5:$E$504,MATCH($F3050&amp;"",계정매핑!$A$5:$A$504,0))&amp;"","공통비"))</f>
        <v/>
      </c>
      <c r="AF3050" s="63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5100000364</t>
        </is>
      </c>
      <c r="D3051" s="94" t="n">
        <v>46070</v>
      </c>
      <c r="E3051" s="91" t="inlineStr">
        <is>
          <t>KR</t>
        </is>
      </c>
      <c r="F3051" s="91" t="n">
        <v>62101000</v>
      </c>
      <c r="G3051" s="91" t="n">
        <v>1101</v>
      </c>
      <c r="H3051" s="92" t="n">
        <v>635000</v>
      </c>
      <c r="I3051" s="91" t="inlineStr">
        <is>
          <t>2월 국내출장 - L여행사</t>
        </is>
      </c>
      <c r="J3051" s="91" t="inlineStr">
        <is>
          <t>V10017</t>
        </is>
      </c>
      <c r="K3051" s="91" t="inlineStr">
        <is>
          <t>L여행사</t>
        </is>
      </c>
      <c r="M3051" s="9">
        <f>IF($A3051="","",VALUE($A3051&amp;"")*12+VALUE($B3051&amp;""))</f>
        <v/>
      </c>
      <c r="N3051" s="63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3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3">
        <f>IF($A3051="","",IF(COUNTIF(변동분석!$E$7:$E$506,O3051)&gt;0,"Y","N"))</f>
        <v/>
      </c>
      <c r="W3051" s="63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3">
        <f>IF($A3051="","",IFERROR(INDEX(계정매핑!$E$5:$E$504,MATCH($F3051&amp;"",계정매핑!$A$5:$A$504,0))&amp;"","공통비"))</f>
        <v/>
      </c>
      <c r="AF3051" s="63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5100000365</t>
        </is>
      </c>
      <c r="D3052" s="94" t="n">
        <v>46070</v>
      </c>
      <c r="E3052" s="91" t="inlineStr">
        <is>
          <t>KR</t>
        </is>
      </c>
      <c r="F3052" s="91" t="n">
        <v>62101000</v>
      </c>
      <c r="G3052" s="91" t="n">
        <v>1951</v>
      </c>
      <c r="H3052" s="92" t="n">
        <v>304000</v>
      </c>
      <c r="I3052" s="91" t="inlineStr">
        <is>
          <t>2월 국내출장 - (법인카드)</t>
        </is>
      </c>
      <c r="J3052" s="91" t="inlineStr">
        <is>
          <t>V10009</t>
        </is>
      </c>
      <c r="K3052" s="91" t="inlineStr">
        <is>
          <t>(법인카드)</t>
        </is>
      </c>
      <c r="M3052" s="9">
        <f>IF($A3052="","",VALUE($A3052&amp;"")*12+VALUE($B3052&amp;""))</f>
        <v/>
      </c>
      <c r="N3052" s="63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3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3">
        <f>IF($A3052="","",IF(COUNTIF(변동분석!$E$7:$E$506,O3052)&gt;0,"Y","N"))</f>
        <v/>
      </c>
      <c r="W3052" s="63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3">
        <f>IF($A3052="","",IFERROR(INDEX(계정매핑!$E$5:$E$504,MATCH($F3052&amp;"",계정매핑!$A$5:$A$504,0))&amp;"","공통비"))</f>
        <v/>
      </c>
      <c r="AF3052" s="63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5100000366</t>
        </is>
      </c>
      <c r="D3053" s="94" t="n">
        <v>46070</v>
      </c>
      <c r="E3053" s="91" t="inlineStr">
        <is>
          <t>KR</t>
        </is>
      </c>
      <c r="F3053" s="91" t="n">
        <v>62102000</v>
      </c>
      <c r="G3053" s="91" t="n">
        <v>1201</v>
      </c>
      <c r="H3053" s="92" t="n">
        <v>86000</v>
      </c>
      <c r="I3053" s="91" t="inlineStr">
        <is>
          <t>2월 해외출장 - M항공</t>
        </is>
      </c>
      <c r="J3053" s="91" t="inlineStr">
        <is>
          <t>V10001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3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3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3">
        <f>IF($A3053="","",IF(COUNTIF(변동분석!$E$7:$E$506,O3053)&gt;0,"Y","N"))</f>
        <v/>
      </c>
      <c r="W3053" s="63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3">
        <f>IF($A3053="","",IFERROR(INDEX(계정매핑!$E$5:$E$504,MATCH($F3053&amp;"",계정매핑!$A$5:$A$504,0))&amp;"","공통비"))</f>
        <v/>
      </c>
      <c r="AF3053" s="63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5100000367</t>
        </is>
      </c>
      <c r="D3054" s="94" t="n">
        <v>46070</v>
      </c>
      <c r="E3054" s="91" t="inlineStr">
        <is>
          <t>KR</t>
        </is>
      </c>
      <c r="F3054" s="91" t="n">
        <v>62102000</v>
      </c>
      <c r="G3054" s="91" t="n">
        <v>1401</v>
      </c>
      <c r="H3054" s="92" t="n">
        <v>189000</v>
      </c>
      <c r="I3054" s="91" t="inlineStr">
        <is>
          <t>2월 해외출장 - M항공</t>
        </is>
      </c>
      <c r="J3054" s="91" t="inlineStr">
        <is>
          <t>V10001</t>
        </is>
      </c>
      <c r="K3054" s="91" t="inlineStr">
        <is>
          <t>M항공</t>
        </is>
      </c>
      <c r="M3054" s="9">
        <f>IF($A3054="","",VALUE($A3054&amp;"")*12+VALUE($B3054&amp;""))</f>
        <v/>
      </c>
      <c r="N3054" s="63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3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3">
        <f>IF($A3054="","",IF(COUNTIF(변동분석!$E$7:$E$506,O3054)&gt;0,"Y","N"))</f>
        <v/>
      </c>
      <c r="W3054" s="63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3">
        <f>IF($A3054="","",IFERROR(INDEX(계정매핑!$E$5:$E$504,MATCH($F3054&amp;"",계정매핑!$A$5:$A$504,0))&amp;"","공통비"))</f>
        <v/>
      </c>
      <c r="AF3054" s="63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5100000368</t>
        </is>
      </c>
      <c r="D3055" s="94" t="n">
        <v>46070</v>
      </c>
      <c r="E3055" s="91" t="inlineStr">
        <is>
          <t>KR</t>
        </is>
      </c>
      <c r="F3055" s="91" t="n">
        <v>62401000</v>
      </c>
      <c r="G3055" s="91" t="n">
        <v>1401</v>
      </c>
      <c r="H3055" s="92" t="n">
        <v>326000</v>
      </c>
      <c r="I3055" s="91" t="inlineStr">
        <is>
          <t>2월 인쇄물 제작 - G인쇄</t>
        </is>
      </c>
      <c r="J3055" s="91" t="inlineStr">
        <is>
          <t>V10004</t>
        </is>
      </c>
      <c r="K3055" s="91" t="inlineStr">
        <is>
          <t>G인쇄</t>
        </is>
      </c>
      <c r="M3055" s="9">
        <f>IF($A3055="","",VALUE($A3055&amp;"")*12+VALUE($B3055&amp;""))</f>
        <v/>
      </c>
      <c r="N3055" s="63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3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3">
        <f>IF($A3055="","",IF(COUNTIF(변동분석!$E$7:$E$506,O3055)&gt;0,"Y","N"))</f>
        <v/>
      </c>
      <c r="W3055" s="63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3">
        <f>IF($A3055="","",IFERROR(INDEX(계정매핑!$E$5:$E$504,MATCH($F3055&amp;"",계정매핑!$A$5:$A$504,0))&amp;"","공통비"))</f>
        <v/>
      </c>
      <c r="AF3055" s="63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5100000369</t>
        </is>
      </c>
      <c r="D3056" s="94" t="n">
        <v>46070</v>
      </c>
      <c r="E3056" s="91" t="inlineStr">
        <is>
          <t>KR</t>
        </is>
      </c>
      <c r="F3056" s="91" t="n">
        <v>62501000</v>
      </c>
      <c r="G3056" s="91" t="n">
        <v>1101</v>
      </c>
      <c r="H3056" s="92" t="n">
        <v>434000</v>
      </c>
      <c r="I3056" s="91" t="inlineStr">
        <is>
          <t>2월 회의 다과 - T케이터링</t>
        </is>
      </c>
      <c r="J3056" s="91" t="inlineStr">
        <is>
          <t>V10005</t>
        </is>
      </c>
      <c r="K3056" s="91" t="inlineStr">
        <is>
          <t>T케이터링</t>
        </is>
      </c>
      <c r="M3056" s="9">
        <f>IF($A3056="","",VALUE($A3056&amp;"")*12+VALUE($B3056&amp;""))</f>
        <v/>
      </c>
      <c r="N3056" s="63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3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3">
        <f>IF($A3056="","",IF(COUNTIF(변동분석!$E$7:$E$506,O3056)&gt;0,"Y","N"))</f>
        <v/>
      </c>
      <c r="W3056" s="63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3">
        <f>IF($A3056="","",IFERROR(INDEX(계정매핑!$E$5:$E$504,MATCH($F3056&amp;"",계정매핑!$A$5:$A$504,0))&amp;"","공통비"))</f>
        <v/>
      </c>
      <c r="AF3056" s="63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5100000370</t>
        </is>
      </c>
      <c r="D3057" s="94" t="n">
        <v>46070</v>
      </c>
      <c r="E3057" s="91" t="inlineStr">
        <is>
          <t>KR</t>
        </is>
      </c>
      <c r="F3057" s="91" t="n">
        <v>62501000</v>
      </c>
      <c r="G3057" s="91" t="n">
        <v>1701</v>
      </c>
      <c r="H3057" s="92" t="n">
        <v>56000</v>
      </c>
      <c r="I3057" s="91" t="inlineStr">
        <is>
          <t>2월 회의 다과 - (법인카드)</t>
        </is>
      </c>
      <c r="J3057" s="91" t="inlineStr">
        <is>
          <t>V10009</t>
        </is>
      </c>
      <c r="K3057" s="91" t="inlineStr">
        <is>
          <t>(법인카드)</t>
        </is>
      </c>
      <c r="M3057" s="9">
        <f>IF($A3057="","",VALUE($A3057&amp;"")*12+VALUE($B3057&amp;""))</f>
        <v/>
      </c>
      <c r="N3057" s="63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3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3">
        <f>IF($A3057="","",IF(COUNTIF(변동분석!$E$7:$E$506,O3057)&gt;0,"Y","N"))</f>
        <v/>
      </c>
      <c r="W3057" s="63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3">
        <f>IF($A3057="","",IFERROR(INDEX(계정매핑!$E$5:$E$504,MATCH($F3057&amp;"",계정매핑!$A$5:$A$504,0))&amp;"","공통비"))</f>
        <v/>
      </c>
      <c r="AF3057" s="63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5100000371</t>
        </is>
      </c>
      <c r="D3058" s="94" t="n">
        <v>46070</v>
      </c>
      <c r="E3058" s="91" t="inlineStr">
        <is>
          <t>KR</t>
        </is>
      </c>
      <c r="F3058" s="91" t="n">
        <v>62601000</v>
      </c>
      <c r="G3058" s="91" t="n">
        <v>1301</v>
      </c>
      <c r="H3058" s="92" t="n">
        <v>1604000</v>
      </c>
      <c r="I3058" s="91" t="inlineStr">
        <is>
          <t>2월 업무추진 - (법인카드)</t>
        </is>
      </c>
      <c r="J3058" s="91" t="inlineStr">
        <is>
          <t>V10009</t>
        </is>
      </c>
      <c r="K3058" s="91" t="inlineStr">
        <is>
          <t>(법인카드)</t>
        </is>
      </c>
      <c r="M3058" s="9">
        <f>IF($A3058="","",VALUE($A3058&amp;"")*12+VALUE($B3058&amp;""))</f>
        <v/>
      </c>
      <c r="N3058" s="63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3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3">
        <f>IF($A3058="","",IF(COUNTIF(변동분석!$E$7:$E$506,O3058)&gt;0,"Y","N"))</f>
        <v/>
      </c>
      <c r="W3058" s="63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3">
        <f>IF($A3058="","",IFERROR(INDEX(계정매핑!$E$5:$E$504,MATCH($F3058&amp;"",계정매핑!$A$5:$A$504,0))&amp;"","공통비"))</f>
        <v/>
      </c>
      <c r="AF3058" s="63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5100000372</t>
        </is>
      </c>
      <c r="D3059" s="94" t="n">
        <v>46070</v>
      </c>
      <c r="E3059" s="91" t="inlineStr">
        <is>
          <t>KR</t>
        </is>
      </c>
      <c r="F3059" s="91" t="n">
        <v>62901000</v>
      </c>
      <c r="G3059" s="91" t="n">
        <v>1401</v>
      </c>
      <c r="H3059" s="92" t="n">
        <v>4502000</v>
      </c>
      <c r="I3059" s="91" t="inlineStr">
        <is>
          <t>2월 자문 수수료 - K회계법인</t>
        </is>
      </c>
      <c r="J3059" s="91" t="inlineStr">
        <is>
          <t>V10010</t>
        </is>
      </c>
      <c r="K3059" s="91" t="inlineStr">
        <is>
          <t>K회계법인</t>
        </is>
      </c>
      <c r="M3059" s="9">
        <f>IF($A3059="","",VALUE($A3059&amp;"")*12+VALUE($B3059&amp;""))</f>
        <v/>
      </c>
      <c r="N3059" s="63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3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3">
        <f>IF($A3059="","",IF(COUNTIF(변동분석!$E$7:$E$506,O3059)&gt;0,"Y","N"))</f>
        <v/>
      </c>
      <c r="W3059" s="63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3">
        <f>IF($A3059="","",IFERROR(INDEX(계정매핑!$E$5:$E$504,MATCH($F3059&amp;"",계정매핑!$A$5:$A$504,0))&amp;"","공통비"))</f>
        <v/>
      </c>
      <c r="AF3059" s="63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5100000373</t>
        </is>
      </c>
      <c r="D3060" s="94" t="n">
        <v>46070</v>
      </c>
      <c r="E3060" s="91" t="inlineStr">
        <is>
          <t>KR</t>
        </is>
      </c>
      <c r="F3060" s="91" t="n">
        <v>62902000</v>
      </c>
      <c r="G3060" s="91" t="n">
        <v>1201</v>
      </c>
      <c r="H3060" s="92" t="n">
        <v>3574000</v>
      </c>
      <c r="I3060" s="91" t="inlineStr">
        <is>
          <t>2월 업무 위탁 수수료 - J콜센터</t>
        </is>
      </c>
      <c r="J3060" s="91" t="inlineStr">
        <is>
          <t>V10015</t>
        </is>
      </c>
      <c r="K3060" s="91" t="inlineStr">
        <is>
          <t>J콜센터</t>
        </is>
      </c>
      <c r="M3060" s="9">
        <f>IF($A3060="","",VALUE($A3060&amp;"")*12+VALUE($B3060&amp;""))</f>
        <v/>
      </c>
      <c r="N3060" s="63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3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3">
        <f>IF($A3060="","",IF(COUNTIF(변동분석!$E$7:$E$506,O3060)&gt;0,"Y","N"))</f>
        <v/>
      </c>
      <c r="W3060" s="63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3">
        <f>IF($A3060="","",IFERROR(INDEX(계정매핑!$E$5:$E$504,MATCH($F3060&amp;"",계정매핑!$A$5:$A$504,0))&amp;"","공통비"))</f>
        <v/>
      </c>
      <c r="AF3060" s="63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5100000374</t>
        </is>
      </c>
      <c r="D3061" s="94" t="n">
        <v>46071</v>
      </c>
      <c r="E3061" s="91" t="inlineStr">
        <is>
          <t>KR</t>
        </is>
      </c>
      <c r="F3061" s="91" t="n">
        <v>62101000</v>
      </c>
      <c r="G3061" s="91" t="n">
        <v>1501</v>
      </c>
      <c r="H3061" s="92" t="n">
        <v>638000</v>
      </c>
      <c r="I3061" s="91" t="inlineStr">
        <is>
          <t>2월 국내출장 - L여행사</t>
        </is>
      </c>
      <c r="J3061" s="91" t="inlineStr">
        <is>
          <t>V10017</t>
        </is>
      </c>
      <c r="K3061" s="91" t="inlineStr">
        <is>
          <t>L여행사</t>
        </is>
      </c>
      <c r="M3061" s="9">
        <f>IF($A3061="","",VALUE($A3061&amp;"")*12+VALUE($B3061&amp;""))</f>
        <v/>
      </c>
      <c r="N3061" s="63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3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3">
        <f>IF($A3061="","",IF(COUNTIF(변동분석!$E$7:$E$506,O3061)&gt;0,"Y","N"))</f>
        <v/>
      </c>
      <c r="W3061" s="63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3">
        <f>IF($A3061="","",IFERROR(INDEX(계정매핑!$E$5:$E$504,MATCH($F3061&amp;"",계정매핑!$A$5:$A$504,0))&amp;"","공통비"))</f>
        <v/>
      </c>
      <c r="AF3061" s="63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5100000375</t>
        </is>
      </c>
      <c r="D3062" s="94" t="n">
        <v>46071</v>
      </c>
      <c r="E3062" s="91" t="inlineStr">
        <is>
          <t>KR</t>
        </is>
      </c>
      <c r="F3062" s="91" t="n">
        <v>62102000</v>
      </c>
      <c r="G3062" s="91" t="n">
        <v>1101</v>
      </c>
      <c r="H3062" s="92" t="n">
        <v>191000</v>
      </c>
      <c r="I3062" s="91" t="inlineStr">
        <is>
          <t>2월 해외출장 - M항공</t>
        </is>
      </c>
      <c r="J3062" s="91" t="inlineStr">
        <is>
          <t>V10001</t>
        </is>
      </c>
      <c r="K3062" s="91" t="inlineStr">
        <is>
          <t>M항공</t>
        </is>
      </c>
      <c r="M3062" s="9">
        <f>IF($A3062="","",VALUE($A3062&amp;"")*12+VALUE($B3062&amp;""))</f>
        <v/>
      </c>
      <c r="N3062" s="63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3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3">
        <f>IF($A3062="","",IF(COUNTIF(변동분석!$E$7:$E$506,O3062)&gt;0,"Y","N"))</f>
        <v/>
      </c>
      <c r="W3062" s="63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3">
        <f>IF($A3062="","",IFERROR(INDEX(계정매핑!$E$5:$E$504,MATCH($F3062&amp;"",계정매핑!$A$5:$A$504,0))&amp;"","공통비"))</f>
        <v/>
      </c>
      <c r="AF3062" s="63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5100000376</t>
        </is>
      </c>
      <c r="D3063" s="94" t="n">
        <v>46071</v>
      </c>
      <c r="E3063" s="91" t="inlineStr">
        <is>
          <t>KR</t>
        </is>
      </c>
      <c r="F3063" s="91" t="n">
        <v>62102000</v>
      </c>
      <c r="G3063" s="91" t="n">
        <v>1602</v>
      </c>
      <c r="H3063" s="92" t="n">
        <v>392000</v>
      </c>
      <c r="I3063" s="91" t="inlineStr">
        <is>
          <t>2월 해외출장 - N호텔</t>
        </is>
      </c>
      <c r="J3063" s="91" t="inlineStr">
        <is>
          <t>V10008</t>
        </is>
      </c>
      <c r="K3063" s="91" t="inlineStr">
        <is>
          <t>N호텔</t>
        </is>
      </c>
      <c r="M3063" s="9">
        <f>IF($A3063="","",VALUE($A3063&amp;"")*12+VALUE($B3063&amp;""))</f>
        <v/>
      </c>
      <c r="N3063" s="63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3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3">
        <f>IF($A3063="","",IF(COUNTIF(변동분석!$E$7:$E$506,O3063)&gt;0,"Y","N"))</f>
        <v/>
      </c>
      <c r="W3063" s="63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3">
        <f>IF($A3063="","",IFERROR(INDEX(계정매핑!$E$5:$E$504,MATCH($F3063&amp;"",계정매핑!$A$5:$A$504,0))&amp;"","공통비"))</f>
        <v/>
      </c>
      <c r="AF3063" s="63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5100000377</t>
        </is>
      </c>
      <c r="D3064" s="94" t="n">
        <v>46071</v>
      </c>
      <c r="E3064" s="91" t="inlineStr">
        <is>
          <t>KR</t>
        </is>
      </c>
      <c r="F3064" s="91" t="n">
        <v>62102000</v>
      </c>
      <c r="G3064" s="91" t="n">
        <v>1801</v>
      </c>
      <c r="H3064" s="92" t="n">
        <v>33000</v>
      </c>
      <c r="I3064" s="91" t="inlineStr">
        <is>
          <t>2월 해외출장 - N호텔</t>
        </is>
      </c>
      <c r="J3064" s="91" t="inlineStr">
        <is>
          <t>V10008</t>
        </is>
      </c>
      <c r="K3064" s="91" t="inlineStr">
        <is>
          <t>N호텔</t>
        </is>
      </c>
      <c r="M3064" s="9">
        <f>IF($A3064="","",VALUE($A3064&amp;"")*12+VALUE($B3064&amp;""))</f>
        <v/>
      </c>
      <c r="N3064" s="63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3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3">
        <f>IF($A3064="","",IF(COUNTIF(변동분석!$E$7:$E$506,O3064)&gt;0,"Y","N"))</f>
        <v/>
      </c>
      <c r="W3064" s="63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3">
        <f>IF($A3064="","",IFERROR(INDEX(계정매핑!$E$5:$E$504,MATCH($F3064&amp;"",계정매핑!$A$5:$A$504,0))&amp;"","공통비"))</f>
        <v/>
      </c>
      <c r="AF3064" s="63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5100000378</t>
        </is>
      </c>
      <c r="D3065" s="94" t="n">
        <v>46071</v>
      </c>
      <c r="E3065" s="91" t="inlineStr">
        <is>
          <t>KR</t>
        </is>
      </c>
      <c r="F3065" s="91" t="n">
        <v>62401000</v>
      </c>
      <c r="G3065" s="91" t="n">
        <v>1801</v>
      </c>
      <c r="H3065" s="92" t="n">
        <v>2073000</v>
      </c>
      <c r="I3065" s="91" t="inlineStr">
        <is>
          <t>2월 인쇄물 제작 - G인쇄</t>
        </is>
      </c>
      <c r="J3065" s="91" t="inlineStr">
        <is>
          <t>V10004</t>
        </is>
      </c>
      <c r="K3065" s="91" t="inlineStr">
        <is>
          <t>G인쇄</t>
        </is>
      </c>
      <c r="M3065" s="9">
        <f>IF($A3065="","",VALUE($A3065&amp;"")*12+VALUE($B3065&amp;""))</f>
        <v/>
      </c>
      <c r="N3065" s="63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3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3">
        <f>IF($A3065="","",IF(COUNTIF(변동분석!$E$7:$E$506,O3065)&gt;0,"Y","N"))</f>
        <v/>
      </c>
      <c r="W3065" s="63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3">
        <f>IF($A3065="","",IFERROR(INDEX(계정매핑!$E$5:$E$504,MATCH($F3065&amp;"",계정매핑!$A$5:$A$504,0))&amp;"","공통비"))</f>
        <v/>
      </c>
      <c r="AF3065" s="63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5100000379</t>
        </is>
      </c>
      <c r="D3066" s="94" t="n">
        <v>46071</v>
      </c>
      <c r="E3066" s="91" t="inlineStr">
        <is>
          <t>KR</t>
        </is>
      </c>
      <c r="F3066" s="91" t="n">
        <v>62501000</v>
      </c>
      <c r="G3066" s="91" t="n">
        <v>1602</v>
      </c>
      <c r="H3066" s="92" t="n">
        <v>342000</v>
      </c>
      <c r="I3066" s="91" t="inlineStr">
        <is>
          <t>2월 회의 다과 - T케이터링</t>
        </is>
      </c>
      <c r="J3066" s="91" t="inlineStr">
        <is>
          <t>V10005</t>
        </is>
      </c>
      <c r="K3066" s="91" t="inlineStr">
        <is>
          <t>T케이터링</t>
        </is>
      </c>
      <c r="M3066" s="9">
        <f>IF($A3066="","",VALUE($A3066&amp;"")*12+VALUE($B3066&amp;""))</f>
        <v/>
      </c>
      <c r="N3066" s="63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3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3">
        <f>IF($A3066="","",IF(COUNTIF(변동분석!$E$7:$E$506,O3066)&gt;0,"Y","N"))</f>
        <v/>
      </c>
      <c r="W3066" s="63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3">
        <f>IF($A3066="","",IFERROR(INDEX(계정매핑!$E$5:$E$504,MATCH($F3066&amp;"",계정매핑!$A$5:$A$504,0))&amp;"","공통비"))</f>
        <v/>
      </c>
      <c r="AF3066" s="63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5100000380</t>
        </is>
      </c>
      <c r="D3067" s="94" t="n">
        <v>46071</v>
      </c>
      <c r="E3067" s="91" t="inlineStr">
        <is>
          <t>KR</t>
        </is>
      </c>
      <c r="F3067" s="91" t="n">
        <v>62501000</v>
      </c>
      <c r="G3067" s="91" t="n">
        <v>1701</v>
      </c>
      <c r="H3067" s="92" t="n">
        <v>77000</v>
      </c>
      <c r="I3067" s="91" t="inlineStr">
        <is>
          <t>2월 회의 다과 - (법인카드)</t>
        </is>
      </c>
      <c r="J3067" s="91" t="inlineStr">
        <is>
          <t>V10009</t>
        </is>
      </c>
      <c r="K3067" s="91" t="inlineStr">
        <is>
          <t>(법인카드)</t>
        </is>
      </c>
      <c r="M3067" s="9">
        <f>IF($A3067="","",VALUE($A3067&amp;"")*12+VALUE($B3067&amp;""))</f>
        <v/>
      </c>
      <c r="N3067" s="63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3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3">
        <f>IF($A3067="","",IF(COUNTIF(변동분석!$E$7:$E$506,O3067)&gt;0,"Y","N"))</f>
        <v/>
      </c>
      <c r="W3067" s="63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3">
        <f>IF($A3067="","",IFERROR(INDEX(계정매핑!$E$5:$E$504,MATCH($F3067&amp;"",계정매핑!$A$5:$A$504,0))&amp;"","공통비"))</f>
        <v/>
      </c>
      <c r="AF3067" s="63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5100000381</t>
        </is>
      </c>
      <c r="D3068" s="94" t="n">
        <v>46071</v>
      </c>
      <c r="E3068" s="91" t="inlineStr">
        <is>
          <t>KR</t>
        </is>
      </c>
      <c r="F3068" s="91" t="n">
        <v>62501000</v>
      </c>
      <c r="G3068" s="91" t="n">
        <v>1701</v>
      </c>
      <c r="H3068" s="92" t="n">
        <v>92000</v>
      </c>
      <c r="I3068" s="91" t="inlineStr">
        <is>
          <t>2월 회의 다과 - T케이터링</t>
        </is>
      </c>
      <c r="J3068" s="91" t="inlineStr">
        <is>
          <t>V10005</t>
        </is>
      </c>
      <c r="K3068" s="91" t="inlineStr">
        <is>
          <t>T케이터링</t>
        </is>
      </c>
      <c r="M3068" s="9">
        <f>IF($A3068="","",VALUE($A3068&amp;"")*12+VALUE($B3068&amp;""))</f>
        <v/>
      </c>
      <c r="N3068" s="63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3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3">
        <f>IF($A3068="","",IF(COUNTIF(변동분석!$E$7:$E$506,O3068)&gt;0,"Y","N"))</f>
        <v/>
      </c>
      <c r="W3068" s="63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3">
        <f>IF($A3068="","",IFERROR(INDEX(계정매핑!$E$5:$E$504,MATCH($F3068&amp;"",계정매핑!$A$5:$A$504,0))&amp;"","공통비"))</f>
        <v/>
      </c>
      <c r="AF3068" s="63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5100000382</t>
        </is>
      </c>
      <c r="D3069" s="94" t="n">
        <v>46071</v>
      </c>
      <c r="E3069" s="91" t="inlineStr">
        <is>
          <t>KR</t>
        </is>
      </c>
      <c r="F3069" s="91" t="n">
        <v>62601000</v>
      </c>
      <c r="G3069" s="91" t="n">
        <v>1101</v>
      </c>
      <c r="H3069" s="92" t="n">
        <v>1503000</v>
      </c>
      <c r="I3069" s="91" t="inlineStr">
        <is>
          <t>2월 업무추진 - (법인카드)</t>
        </is>
      </c>
      <c r="J3069" s="91" t="inlineStr">
        <is>
          <t>V10009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3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3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3">
        <f>IF($A3069="","",IF(COUNTIF(변동분석!$E$7:$E$506,O3069)&gt;0,"Y","N"))</f>
        <v/>
      </c>
      <c r="W3069" s="63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3">
        <f>IF($A3069="","",IFERROR(INDEX(계정매핑!$E$5:$E$504,MATCH($F3069&amp;"",계정매핑!$A$5:$A$504,0))&amp;"","공통비"))</f>
        <v/>
      </c>
      <c r="AF3069" s="63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5100000383</t>
        </is>
      </c>
      <c r="D3070" s="94" t="n">
        <v>46071</v>
      </c>
      <c r="E3070" s="91" t="inlineStr">
        <is>
          <t>KR</t>
        </is>
      </c>
      <c r="F3070" s="91" t="n">
        <v>62902000</v>
      </c>
      <c r="G3070" s="91" t="n">
        <v>1201</v>
      </c>
      <c r="H3070" s="92" t="n">
        <v>3053000</v>
      </c>
      <c r="I3070" s="91" t="inlineStr">
        <is>
          <t>2월 업무 위탁 수수료 - X서비스</t>
        </is>
      </c>
      <c r="J3070" s="91" t="inlineStr">
        <is>
          <t>V10019</t>
        </is>
      </c>
      <c r="K3070" s="91" t="inlineStr">
        <is>
          <t>X서비스</t>
        </is>
      </c>
      <c r="M3070" s="9">
        <f>IF($A3070="","",VALUE($A3070&amp;"")*12+VALUE($B3070&amp;""))</f>
        <v/>
      </c>
      <c r="N3070" s="63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3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3">
        <f>IF($A3070="","",IF(COUNTIF(변동분석!$E$7:$E$506,O3070)&gt;0,"Y","N"))</f>
        <v/>
      </c>
      <c r="W3070" s="63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3">
        <f>IF($A3070="","",IFERROR(INDEX(계정매핑!$E$5:$E$504,MATCH($F3070&amp;"",계정매핑!$A$5:$A$504,0))&amp;"","공통비"))</f>
        <v/>
      </c>
      <c r="AF3070" s="63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5100000384</t>
        </is>
      </c>
      <c r="D3071" s="94" t="n">
        <v>46071</v>
      </c>
      <c r="E3071" s="91" t="inlineStr">
        <is>
          <t>KR</t>
        </is>
      </c>
      <c r="F3071" s="91" t="n">
        <v>63502000</v>
      </c>
      <c r="G3071" s="91" t="n">
        <v>1902</v>
      </c>
      <c r="H3071" s="92" t="n">
        <v>140395000</v>
      </c>
      <c r="I3071" s="91" t="inlineStr">
        <is>
          <t>2월 유지수수료 - CC금융서비스</t>
        </is>
      </c>
      <c r="J3071" s="91" t="inlineStr">
        <is>
          <t>V10028</t>
        </is>
      </c>
      <c r="K3071" s="91" t="inlineStr">
        <is>
          <t>CC금융서비스</t>
        </is>
      </c>
      <c r="M3071" s="9">
        <f>IF($A3071="","",VALUE($A3071&amp;"")*12+VALUE($B3071&amp;""))</f>
        <v/>
      </c>
      <c r="N3071" s="63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3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3">
        <f>IF($A3071="","",IF(COUNTIF(변동분석!$E$7:$E$506,O3071)&gt;0,"Y","N"))</f>
        <v/>
      </c>
      <c r="W3071" s="63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3">
        <f>IF($A3071="","",IFERROR(INDEX(계정매핑!$E$5:$E$504,MATCH($F3071&amp;"",계정매핑!$A$5:$A$504,0))&amp;"","공통비"))</f>
        <v/>
      </c>
      <c r="AF3071" s="63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5100000385</t>
        </is>
      </c>
      <c r="D3072" s="94" t="n">
        <v>46072</v>
      </c>
      <c r="E3072" s="91" t="inlineStr">
        <is>
          <t>KR</t>
        </is>
      </c>
      <c r="F3072" s="91" t="n">
        <v>62101000</v>
      </c>
      <c r="G3072" s="91" t="n">
        <v>1951</v>
      </c>
      <c r="H3072" s="92" t="n">
        <v>263000</v>
      </c>
      <c r="I3072" s="91" t="inlineStr">
        <is>
          <t>2월 국내출장 - M항공</t>
        </is>
      </c>
      <c r="J3072" s="91" t="inlineStr">
        <is>
          <t>V10001</t>
        </is>
      </c>
      <c r="K3072" s="91" t="inlineStr">
        <is>
          <t>M항공</t>
        </is>
      </c>
      <c r="M3072" s="9">
        <f>IF($A3072="","",VALUE($A3072&amp;"")*12+VALUE($B3072&amp;""))</f>
        <v/>
      </c>
      <c r="N3072" s="63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3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3">
        <f>IF($A3072="","",IF(COUNTIF(변동분석!$E$7:$E$506,O3072)&gt;0,"Y","N"))</f>
        <v/>
      </c>
      <c r="W3072" s="63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3">
        <f>IF($A3072="","",IFERROR(INDEX(계정매핑!$E$5:$E$504,MATCH($F3072&amp;"",계정매핑!$A$5:$A$504,0))&amp;"","공통비"))</f>
        <v/>
      </c>
      <c r="AF3072" s="63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5100000386</t>
        </is>
      </c>
      <c r="D3073" s="94" t="n">
        <v>46072</v>
      </c>
      <c r="E3073" s="91" t="inlineStr">
        <is>
          <t>KR</t>
        </is>
      </c>
      <c r="F3073" s="91" t="n">
        <v>62201000</v>
      </c>
      <c r="G3073" s="91" t="n">
        <v>1951</v>
      </c>
      <c r="H3073" s="92" t="n">
        <v>327000</v>
      </c>
      <c r="I3073" s="91" t="inlineStr">
        <is>
          <t>2월 통신요금 - O텔레콤</t>
        </is>
      </c>
      <c r="J3073" s="91" t="inlineStr">
        <is>
          <t>V10002</t>
        </is>
      </c>
      <c r="K3073" s="91" t="inlineStr">
        <is>
          <t>O텔레콤</t>
        </is>
      </c>
      <c r="M3073" s="9">
        <f>IF($A3073="","",VALUE($A3073&amp;"")*12+VALUE($B3073&amp;""))</f>
        <v/>
      </c>
      <c r="N3073" s="63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3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3">
        <f>IF($A3073="","",IF(COUNTIF(변동분석!$E$7:$E$506,O3073)&gt;0,"Y","N"))</f>
        <v/>
      </c>
      <c r="W3073" s="63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3">
        <f>IF($A3073="","",IFERROR(INDEX(계정매핑!$E$5:$E$504,MATCH($F3073&amp;"",계정매핑!$A$5:$A$504,0))&amp;"","공통비"))</f>
        <v/>
      </c>
      <c r="AF3073" s="63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5100000387</t>
        </is>
      </c>
      <c r="D3074" s="94" t="n">
        <v>46072</v>
      </c>
      <c r="E3074" s="91" t="inlineStr">
        <is>
          <t>KR</t>
        </is>
      </c>
      <c r="F3074" s="91" t="n">
        <v>62301000</v>
      </c>
      <c r="G3074" s="91" t="n">
        <v>1502</v>
      </c>
      <c r="H3074" s="92" t="n">
        <v>172000</v>
      </c>
      <c r="I3074" s="91" t="inlineStr">
        <is>
          <t>2월 소모품 구입 - Q오피스</t>
        </is>
      </c>
      <c r="J3074" s="91" t="inlineStr">
        <is>
          <t>V10003</t>
        </is>
      </c>
      <c r="K3074" s="91" t="inlineStr">
        <is>
          <t>Q오피스</t>
        </is>
      </c>
      <c r="M3074" s="9">
        <f>IF($A3074="","",VALUE($A3074&amp;"")*12+VALUE($B3074&amp;""))</f>
        <v/>
      </c>
      <c r="N3074" s="63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3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3">
        <f>IF($A3074="","",IF(COUNTIF(변동분석!$E$7:$E$506,O3074)&gt;0,"Y","N"))</f>
        <v/>
      </c>
      <c r="W3074" s="63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3">
        <f>IF($A3074="","",IFERROR(INDEX(계정매핑!$E$5:$E$504,MATCH($F3074&amp;"",계정매핑!$A$5:$A$504,0))&amp;"","공통비"))</f>
        <v/>
      </c>
      <c r="AF3074" s="63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5100000388</t>
        </is>
      </c>
      <c r="D3075" s="94" t="n">
        <v>46072</v>
      </c>
      <c r="E3075" s="91" t="inlineStr">
        <is>
          <t>KR</t>
        </is>
      </c>
      <c r="F3075" s="91" t="n">
        <v>62901000</v>
      </c>
      <c r="G3075" s="91" t="n">
        <v>1201</v>
      </c>
      <c r="H3075" s="92" t="n">
        <v>7914000</v>
      </c>
      <c r="I3075" s="91" t="inlineStr">
        <is>
          <t>2월 자문 수수료 - K회계법인</t>
        </is>
      </c>
      <c r="J3075" s="91" t="inlineStr">
        <is>
          <t>V10010</t>
        </is>
      </c>
      <c r="K3075" s="91" t="inlineStr">
        <is>
          <t>K회계법인</t>
        </is>
      </c>
      <c r="M3075" s="9">
        <f>IF($A3075="","",VALUE($A3075&amp;"")*12+VALUE($B3075&amp;""))</f>
        <v/>
      </c>
      <c r="N3075" s="63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3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3">
        <f>IF($A3075="","",IF(COUNTIF(변동분석!$E$7:$E$506,O3075)&gt;0,"Y","N"))</f>
        <v/>
      </c>
      <c r="W3075" s="63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3">
        <f>IF($A3075="","",IFERROR(INDEX(계정매핑!$E$5:$E$504,MATCH($F3075&amp;"",계정매핑!$A$5:$A$504,0))&amp;"","공통비"))</f>
        <v/>
      </c>
      <c r="AF3075" s="63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5100000389</t>
        </is>
      </c>
      <c r="D3076" s="94" t="n">
        <v>46072</v>
      </c>
      <c r="E3076" s="91" t="inlineStr">
        <is>
          <t>KR</t>
        </is>
      </c>
      <c r="F3076" s="91" t="n">
        <v>62901000</v>
      </c>
      <c r="G3076" s="91" t="n">
        <v>1951</v>
      </c>
      <c r="H3076" s="92" t="n">
        <v>11468000</v>
      </c>
      <c r="I3076" s="91" t="inlineStr">
        <is>
          <t>2월 자문 수수료 - W컨설팅</t>
        </is>
      </c>
      <c r="J3076" s="91" t="inlineStr">
        <is>
          <t>V10006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3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3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3">
        <f>IF($A3076="","",IF(COUNTIF(변동분석!$E$7:$E$506,O3076)&gt;0,"Y","N"))</f>
        <v/>
      </c>
      <c r="W3076" s="63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3">
        <f>IF($A3076="","",IFERROR(INDEX(계정매핑!$E$5:$E$504,MATCH($F3076&amp;"",계정매핑!$A$5:$A$504,0))&amp;"","공통비"))</f>
        <v/>
      </c>
      <c r="AF3076" s="63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5100000390</t>
        </is>
      </c>
      <c r="D3077" s="94" t="n">
        <v>46072</v>
      </c>
      <c r="E3077" s="91" t="inlineStr">
        <is>
          <t>KR</t>
        </is>
      </c>
      <c r="F3077" s="91" t="n">
        <v>63501000</v>
      </c>
      <c r="G3077" s="91" t="n">
        <v>1902</v>
      </c>
      <c r="H3077" s="92" t="n">
        <v>320280000</v>
      </c>
      <c r="I3077" s="91" t="inlineStr">
        <is>
          <t>2월 모집수수료 - AA보험대리점</t>
        </is>
      </c>
      <c r="J3077" s="91" t="inlineStr">
        <is>
          <t>V10032</t>
        </is>
      </c>
      <c r="K3077" s="91" t="inlineStr">
        <is>
          <t>AA보험대리점</t>
        </is>
      </c>
      <c r="M3077" s="9">
        <f>IF($A3077="","",VALUE($A3077&amp;"")*12+VALUE($B3077&amp;""))</f>
        <v/>
      </c>
      <c r="N3077" s="63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3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3">
        <f>IF($A3077="","",IF(COUNTIF(변동분석!$E$7:$E$506,O3077)&gt;0,"Y","N"))</f>
        <v/>
      </c>
      <c r="W3077" s="63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3">
        <f>IF($A3077="","",IFERROR(INDEX(계정매핑!$E$5:$E$504,MATCH($F3077&amp;"",계정매핑!$A$5:$A$504,0))&amp;"","공통비"))</f>
        <v/>
      </c>
      <c r="AF3077" s="63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5100000391</t>
        </is>
      </c>
      <c r="D3078" s="94" t="n">
        <v>46073</v>
      </c>
      <c r="E3078" s="91" t="inlineStr">
        <is>
          <t>KR</t>
        </is>
      </c>
      <c r="F3078" s="91" t="n">
        <v>62101000</v>
      </c>
      <c r="G3078" s="91" t="n">
        <v>1401</v>
      </c>
      <c r="H3078" s="92" t="n">
        <v>353000</v>
      </c>
      <c r="I3078" s="91" t="inlineStr">
        <is>
          <t>2월 국내출장 - M항공</t>
        </is>
      </c>
      <c r="J3078" s="91" t="inlineStr">
        <is>
          <t>V10001</t>
        </is>
      </c>
      <c r="K3078" s="91" t="inlineStr">
        <is>
          <t>M항공</t>
        </is>
      </c>
      <c r="M3078" s="9">
        <f>IF($A3078="","",VALUE($A3078&amp;"")*12+VALUE($B3078&amp;""))</f>
        <v/>
      </c>
      <c r="N3078" s="63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3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3">
        <f>IF($A3078="","",IF(COUNTIF(변동분석!$E$7:$E$506,O3078)&gt;0,"Y","N"))</f>
        <v/>
      </c>
      <c r="W3078" s="63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3">
        <f>IF($A3078="","",IFERROR(INDEX(계정매핑!$E$5:$E$504,MATCH($F3078&amp;"",계정매핑!$A$5:$A$504,0))&amp;"","공통비"))</f>
        <v/>
      </c>
      <c r="AF3078" s="63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5100000392</t>
        </is>
      </c>
      <c r="D3079" s="94" t="n">
        <v>46073</v>
      </c>
      <c r="E3079" s="91" t="inlineStr">
        <is>
          <t>KR</t>
        </is>
      </c>
      <c r="F3079" s="91" t="n">
        <v>62101000</v>
      </c>
      <c r="G3079" s="91" t="n">
        <v>1602</v>
      </c>
      <c r="H3079" s="92" t="n">
        <v>1152000</v>
      </c>
      <c r="I3079" s="91" t="inlineStr">
        <is>
          <t>2월 국내출장 - M항공</t>
        </is>
      </c>
      <c r="J3079" s="91" t="inlineStr">
        <is>
          <t>V10001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3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3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3">
        <f>IF($A3079="","",IF(COUNTIF(변동분석!$E$7:$E$506,O3079)&gt;0,"Y","N"))</f>
        <v/>
      </c>
      <c r="W3079" s="63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3">
        <f>IF($A3079="","",IFERROR(INDEX(계정매핑!$E$5:$E$504,MATCH($F3079&amp;"",계정매핑!$A$5:$A$504,0))&amp;"","공통비"))</f>
        <v/>
      </c>
      <c r="AF3079" s="63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5100000393</t>
        </is>
      </c>
      <c r="D3080" s="94" t="n">
        <v>46073</v>
      </c>
      <c r="E3080" s="91" t="inlineStr">
        <is>
          <t>KR</t>
        </is>
      </c>
      <c r="F3080" s="91" t="n">
        <v>62101000</v>
      </c>
      <c r="G3080" s="91" t="n">
        <v>1701</v>
      </c>
      <c r="H3080" s="92" t="n">
        <v>290000</v>
      </c>
      <c r="I3080" s="91" t="inlineStr">
        <is>
          <t>2월 국내출장 - L여행사</t>
        </is>
      </c>
      <c r="J3080" s="91" t="inlineStr">
        <is>
          <t>V10017</t>
        </is>
      </c>
      <c r="K3080" s="91" t="inlineStr">
        <is>
          <t>L여행사</t>
        </is>
      </c>
      <c r="M3080" s="9">
        <f>IF($A3080="","",VALUE($A3080&amp;"")*12+VALUE($B3080&amp;""))</f>
        <v/>
      </c>
      <c r="N3080" s="63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3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3">
        <f>IF($A3080="","",IF(COUNTIF(변동분석!$E$7:$E$506,O3080)&gt;0,"Y","N"))</f>
        <v/>
      </c>
      <c r="W3080" s="63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3">
        <f>IF($A3080="","",IFERROR(INDEX(계정매핑!$E$5:$E$504,MATCH($F3080&amp;"",계정매핑!$A$5:$A$504,0))&amp;"","공통비"))</f>
        <v/>
      </c>
      <c r="AF3080" s="63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5100000394</t>
        </is>
      </c>
      <c r="D3081" s="94" t="n">
        <v>46073</v>
      </c>
      <c r="E3081" s="91" t="inlineStr">
        <is>
          <t>KR</t>
        </is>
      </c>
      <c r="F3081" s="91" t="n">
        <v>62102000</v>
      </c>
      <c r="G3081" s="91" t="n">
        <v>1501</v>
      </c>
      <c r="H3081" s="92" t="n">
        <v>142000</v>
      </c>
      <c r="I3081" s="91" t="inlineStr">
        <is>
          <t>2월 해외출장 - M항공</t>
        </is>
      </c>
      <c r="J3081" s="91" t="inlineStr">
        <is>
          <t>V10001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3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3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3">
        <f>IF($A3081="","",IF(COUNTIF(변동분석!$E$7:$E$506,O3081)&gt;0,"Y","N"))</f>
        <v/>
      </c>
      <c r="W3081" s="63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3">
        <f>IF($A3081="","",IFERROR(INDEX(계정매핑!$E$5:$E$504,MATCH($F3081&amp;"",계정매핑!$A$5:$A$504,0))&amp;"","공통비"))</f>
        <v/>
      </c>
      <c r="AF3081" s="63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5100000395</t>
        </is>
      </c>
      <c r="D3082" s="94" t="n">
        <v>46073</v>
      </c>
      <c r="E3082" s="91" t="inlineStr">
        <is>
          <t>KR</t>
        </is>
      </c>
      <c r="F3082" s="91" t="n">
        <v>62102000</v>
      </c>
      <c r="G3082" s="91" t="n">
        <v>1501</v>
      </c>
      <c r="H3082" s="92" t="n">
        <v>161000</v>
      </c>
      <c r="I3082" s="91" t="inlineStr">
        <is>
          <t>2월 해외출장 - N호텔</t>
        </is>
      </c>
      <c r="J3082" s="91" t="inlineStr">
        <is>
          <t>V10008</t>
        </is>
      </c>
      <c r="K3082" s="91" t="inlineStr">
        <is>
          <t>N호텔</t>
        </is>
      </c>
      <c r="M3082" s="9">
        <f>IF($A3082="","",VALUE($A3082&amp;"")*12+VALUE($B3082&amp;""))</f>
        <v/>
      </c>
      <c r="N3082" s="63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3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3">
        <f>IF($A3082="","",IF(COUNTIF(변동분석!$E$7:$E$506,O3082)&gt;0,"Y","N"))</f>
        <v/>
      </c>
      <c r="W3082" s="63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3">
        <f>IF($A3082="","",IFERROR(INDEX(계정매핑!$E$5:$E$504,MATCH($F3082&amp;"",계정매핑!$A$5:$A$504,0))&amp;"","공통비"))</f>
        <v/>
      </c>
      <c r="AF3082" s="63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5100000396</t>
        </is>
      </c>
      <c r="D3083" s="94" t="n">
        <v>46073</v>
      </c>
      <c r="E3083" s="91" t="inlineStr">
        <is>
          <t>KR</t>
        </is>
      </c>
      <c r="F3083" s="91" t="n">
        <v>62102000</v>
      </c>
      <c r="G3083" s="91" t="n">
        <v>1701</v>
      </c>
      <c r="H3083" s="92" t="n">
        <v>42000</v>
      </c>
      <c r="I3083" s="91" t="inlineStr">
        <is>
          <t>2월 해외출장 - N호텔</t>
        </is>
      </c>
      <c r="J3083" s="91" t="inlineStr">
        <is>
          <t>V10008</t>
        </is>
      </c>
      <c r="K3083" s="91" t="inlineStr">
        <is>
          <t>N호텔</t>
        </is>
      </c>
      <c r="M3083" s="9">
        <f>IF($A3083="","",VALUE($A3083&amp;"")*12+VALUE($B3083&amp;""))</f>
        <v/>
      </c>
      <c r="N3083" s="63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3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3">
        <f>IF($A3083="","",IF(COUNTIF(변동분석!$E$7:$E$506,O3083)&gt;0,"Y","N"))</f>
        <v/>
      </c>
      <c r="W3083" s="63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3">
        <f>IF($A3083="","",IFERROR(INDEX(계정매핑!$E$5:$E$504,MATCH($F3083&amp;"",계정매핑!$A$5:$A$504,0))&amp;"","공통비"))</f>
        <v/>
      </c>
      <c r="AF3083" s="63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5100000397</t>
        </is>
      </c>
      <c r="D3084" s="94" t="n">
        <v>46073</v>
      </c>
      <c r="E3084" s="91" t="inlineStr">
        <is>
          <t>KR</t>
        </is>
      </c>
      <c r="F3084" s="91" t="n">
        <v>62501000</v>
      </c>
      <c r="G3084" s="91" t="n">
        <v>1101</v>
      </c>
      <c r="H3084" s="92" t="n">
        <v>357000</v>
      </c>
      <c r="I3084" s="91" t="inlineStr">
        <is>
          <t>2월 회의 다과 - (법인카드)</t>
        </is>
      </c>
      <c r="J3084" s="91" t="inlineStr">
        <is>
          <t>V10009</t>
        </is>
      </c>
      <c r="K3084" s="91" t="inlineStr">
        <is>
          <t>(법인카드)</t>
        </is>
      </c>
      <c r="M3084" s="9">
        <f>IF($A3084="","",VALUE($A3084&amp;"")*12+VALUE($B3084&amp;""))</f>
        <v/>
      </c>
      <c r="N3084" s="63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3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3">
        <f>IF($A3084="","",IF(COUNTIF(변동분석!$E$7:$E$506,O3084)&gt;0,"Y","N"))</f>
        <v/>
      </c>
      <c r="W3084" s="63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3">
        <f>IF($A3084="","",IFERROR(INDEX(계정매핑!$E$5:$E$504,MATCH($F3084&amp;"",계정매핑!$A$5:$A$504,0))&amp;"","공통비"))</f>
        <v/>
      </c>
      <c r="AF3084" s="63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5100000398</t>
        </is>
      </c>
      <c r="D3085" s="94" t="n">
        <v>46073</v>
      </c>
      <c r="E3085" s="91" t="inlineStr">
        <is>
          <t>KR</t>
        </is>
      </c>
      <c r="F3085" s="91" t="n">
        <v>62501000</v>
      </c>
      <c r="G3085" s="91" t="n">
        <v>1401</v>
      </c>
      <c r="H3085" s="92" t="n">
        <v>223000</v>
      </c>
      <c r="I3085" s="91" t="inlineStr">
        <is>
          <t>2월 회의 다과 - (법인카드)</t>
        </is>
      </c>
      <c r="J3085" s="91" t="inlineStr">
        <is>
          <t>V10009</t>
        </is>
      </c>
      <c r="K3085" s="91" t="inlineStr">
        <is>
          <t>(법인카드)</t>
        </is>
      </c>
      <c r="M3085" s="9">
        <f>IF($A3085="","",VALUE($A3085&amp;"")*12+VALUE($B3085&amp;""))</f>
        <v/>
      </c>
      <c r="N3085" s="63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3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3">
        <f>IF($A3085="","",IF(COUNTIF(변동분석!$E$7:$E$506,O3085)&gt;0,"Y","N"))</f>
        <v/>
      </c>
      <c r="W3085" s="63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3">
        <f>IF($A3085="","",IFERROR(INDEX(계정매핑!$E$5:$E$504,MATCH($F3085&amp;"",계정매핑!$A$5:$A$504,0))&amp;"","공통비"))</f>
        <v/>
      </c>
      <c r="AF3085" s="63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5100000399</t>
        </is>
      </c>
      <c r="D3086" s="94" t="n">
        <v>46073</v>
      </c>
      <c r="E3086" s="91" t="inlineStr">
        <is>
          <t>KR</t>
        </is>
      </c>
      <c r="F3086" s="91" t="n">
        <v>62601000</v>
      </c>
      <c r="G3086" s="91" t="n">
        <v>1502</v>
      </c>
      <c r="H3086" s="92" t="n">
        <v>2366000</v>
      </c>
      <c r="I3086" s="91" t="inlineStr">
        <is>
          <t>2월 업무추진 - (법인카드)</t>
        </is>
      </c>
      <c r="J3086" s="91" t="inlineStr">
        <is>
          <t>V10009</t>
        </is>
      </c>
      <c r="K3086" s="91" t="inlineStr">
        <is>
          <t>(법인카드)</t>
        </is>
      </c>
      <c r="M3086" s="9">
        <f>IF($A3086="","",VALUE($A3086&amp;"")*12+VALUE($B3086&amp;""))</f>
        <v/>
      </c>
      <c r="N3086" s="63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3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3">
        <f>IF($A3086="","",IF(COUNTIF(변동분석!$E$7:$E$506,O3086)&gt;0,"Y","N"))</f>
        <v/>
      </c>
      <c r="W3086" s="63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3">
        <f>IF($A3086="","",IFERROR(INDEX(계정매핑!$E$5:$E$504,MATCH($F3086&amp;"",계정매핑!$A$5:$A$504,0))&amp;"","공통비"))</f>
        <v/>
      </c>
      <c r="AF3086" s="63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5100000400</t>
        </is>
      </c>
      <c r="D3087" s="94" t="n">
        <v>46073</v>
      </c>
      <c r="E3087" s="91" t="inlineStr">
        <is>
          <t>KR</t>
        </is>
      </c>
      <c r="F3087" s="91" t="n">
        <v>62901000</v>
      </c>
      <c r="G3087" s="91" t="n">
        <v>1401</v>
      </c>
      <c r="H3087" s="92" t="n">
        <v>4983000</v>
      </c>
      <c r="I3087" s="91" t="inlineStr">
        <is>
          <t>2월 자문 수수료 - W컨설팅</t>
        </is>
      </c>
      <c r="J3087" s="91" t="inlineStr">
        <is>
          <t>V10006</t>
        </is>
      </c>
      <c r="K3087" s="91" t="inlineStr">
        <is>
          <t>W컨설팅</t>
        </is>
      </c>
      <c r="M3087" s="9">
        <f>IF($A3087="","",VALUE($A3087&amp;"")*12+VALUE($B3087&amp;""))</f>
        <v/>
      </c>
      <c r="N3087" s="63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3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3">
        <f>IF($A3087="","",IF(COUNTIF(변동분석!$E$7:$E$506,O3087)&gt;0,"Y","N"))</f>
        <v/>
      </c>
      <c r="W3087" s="63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3">
        <f>IF($A3087="","",IFERROR(INDEX(계정매핑!$E$5:$E$504,MATCH($F3087&amp;"",계정매핑!$A$5:$A$504,0))&amp;"","공통비"))</f>
        <v/>
      </c>
      <c r="AF3087" s="63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5100000401</t>
        </is>
      </c>
      <c r="D3088" s="94" t="n">
        <v>46073</v>
      </c>
      <c r="E3088" s="91" t="inlineStr">
        <is>
          <t>KR</t>
        </is>
      </c>
      <c r="F3088" s="91" t="n">
        <v>63002000</v>
      </c>
      <c r="G3088" s="91" t="n">
        <v>1951</v>
      </c>
      <c r="H3088" s="92" t="n">
        <v>2583000</v>
      </c>
      <c r="I3088" s="91" t="inlineStr">
        <is>
          <t>2월 클라우드 사용료 - C클라우드</t>
        </is>
      </c>
      <c r="J3088" s="91" t="inlineStr">
        <is>
          <t>V10025</t>
        </is>
      </c>
      <c r="K3088" s="91" t="inlineStr">
        <is>
          <t>C클라우드</t>
        </is>
      </c>
      <c r="M3088" s="9">
        <f>IF($A3088="","",VALUE($A3088&amp;"")*12+VALUE($B3088&amp;""))</f>
        <v/>
      </c>
      <c r="N3088" s="63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3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3">
        <f>IF($A3088="","",IF(COUNTIF(변동분석!$E$7:$E$506,O3088)&gt;0,"Y","N"))</f>
        <v/>
      </c>
      <c r="W3088" s="63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3">
        <f>IF($A3088="","",IFERROR(INDEX(계정매핑!$E$5:$E$504,MATCH($F3088&amp;"",계정매핑!$A$5:$A$504,0))&amp;"","공통비"))</f>
        <v/>
      </c>
      <c r="AF3088" s="63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5100000402</t>
        </is>
      </c>
      <c r="D3089" s="94" t="n">
        <v>46073</v>
      </c>
      <c r="E3089" s="91" t="inlineStr">
        <is>
          <t>KR</t>
        </is>
      </c>
      <c r="F3089" s="91" t="n">
        <v>63101000</v>
      </c>
      <c r="G3089" s="91" t="n">
        <v>1601</v>
      </c>
      <c r="H3089" s="92" t="n">
        <v>5001000</v>
      </c>
      <c r="I3089" s="91" t="inlineStr">
        <is>
          <t>2월 사무실 임차료 - AA빌딩</t>
        </is>
      </c>
      <c r="J3089" s="91" t="inlineStr">
        <is>
          <t>V10007</t>
        </is>
      </c>
      <c r="K3089" s="91" t="inlineStr">
        <is>
          <t>AA빌딩</t>
        </is>
      </c>
      <c r="M3089" s="9">
        <f>IF($A3089="","",VALUE($A3089&amp;"")*12+VALUE($B3089&amp;""))</f>
        <v/>
      </c>
      <c r="N3089" s="63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3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3">
        <f>IF($A3089="","",IF(COUNTIF(변동분석!$E$7:$E$506,O3089)&gt;0,"Y","N"))</f>
        <v/>
      </c>
      <c r="W3089" s="63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3">
        <f>IF($A3089="","",IFERROR(INDEX(계정매핑!$E$5:$E$504,MATCH($F3089&amp;"",계정매핑!$A$5:$A$504,0))&amp;"","공통비"))</f>
        <v/>
      </c>
      <c r="AF3089" s="63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5100000403</t>
        </is>
      </c>
      <c r="D3090" s="94" t="n">
        <v>46073</v>
      </c>
      <c r="E3090" s="91" t="inlineStr">
        <is>
          <t>KR</t>
        </is>
      </c>
      <c r="F3090" s="91" t="n">
        <v>63501000</v>
      </c>
      <c r="G3090" s="91" t="n">
        <v>1901</v>
      </c>
      <c r="H3090" s="92" t="n">
        <v>361903000</v>
      </c>
      <c r="I3090" s="91" t="inlineStr">
        <is>
          <t>2월 모집수수료 - BB에셋</t>
        </is>
      </c>
      <c r="J3090" s="91" t="inlineStr">
        <is>
          <t>V10012</t>
        </is>
      </c>
      <c r="K3090" s="91" t="inlineStr">
        <is>
          <t>BB에셋</t>
        </is>
      </c>
      <c r="M3090" s="9">
        <f>IF($A3090="","",VALUE($A3090&amp;"")*12+VALUE($B3090&amp;""))</f>
        <v/>
      </c>
      <c r="N3090" s="63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3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3">
        <f>IF($A3090="","",IF(COUNTIF(변동분석!$E$7:$E$506,O3090)&gt;0,"Y","N"))</f>
        <v/>
      </c>
      <c r="W3090" s="63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3">
        <f>IF($A3090="","",IFERROR(INDEX(계정매핑!$E$5:$E$504,MATCH($F3090&amp;"",계정매핑!$A$5:$A$504,0))&amp;"","공통비"))</f>
        <v/>
      </c>
      <c r="AF3090" s="63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5100000404</t>
        </is>
      </c>
      <c r="D3091" s="94" t="n">
        <v>46074</v>
      </c>
      <c r="E3091" s="91" t="inlineStr">
        <is>
          <t>KR</t>
        </is>
      </c>
      <c r="F3091" s="91" t="n">
        <v>62201000</v>
      </c>
      <c r="G3091" s="91" t="n">
        <v>1201</v>
      </c>
      <c r="H3091" s="92" t="n">
        <v>113000</v>
      </c>
      <c r="I3091" s="91" t="inlineStr">
        <is>
          <t>2월 통신요금 - P통신</t>
        </is>
      </c>
      <c r="J3091" s="91" t="inlineStr">
        <is>
          <t>V10013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3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3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3">
        <f>IF($A3091="","",IF(COUNTIF(변동분석!$E$7:$E$506,O3091)&gt;0,"Y","N"))</f>
        <v/>
      </c>
      <c r="W3091" s="63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3">
        <f>IF($A3091="","",IFERROR(INDEX(계정매핑!$E$5:$E$504,MATCH($F3091&amp;"",계정매핑!$A$5:$A$504,0))&amp;"","공통비"))</f>
        <v/>
      </c>
      <c r="AF3091" s="63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5100000405</t>
        </is>
      </c>
      <c r="D3092" s="94" t="n">
        <v>46074</v>
      </c>
      <c r="E3092" s="91" t="inlineStr">
        <is>
          <t>KR</t>
        </is>
      </c>
      <c r="F3092" s="91" t="n">
        <v>62201000</v>
      </c>
      <c r="G3092" s="91" t="n">
        <v>1701</v>
      </c>
      <c r="H3092" s="92" t="n">
        <v>3235000</v>
      </c>
      <c r="I3092" s="91" t="inlineStr">
        <is>
          <t>2월 통신요금 - O텔레콤</t>
        </is>
      </c>
      <c r="J3092" s="91" t="inlineStr">
        <is>
          <t>V10002</t>
        </is>
      </c>
      <c r="K3092" s="91" t="inlineStr">
        <is>
          <t>O텔레콤</t>
        </is>
      </c>
      <c r="M3092" s="9">
        <f>IF($A3092="","",VALUE($A3092&amp;"")*12+VALUE($B3092&amp;""))</f>
        <v/>
      </c>
      <c r="N3092" s="63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3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3">
        <f>IF($A3092="","",IF(COUNTIF(변동분석!$E$7:$E$506,O3092)&gt;0,"Y","N"))</f>
        <v/>
      </c>
      <c r="W3092" s="63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3">
        <f>IF($A3092="","",IFERROR(INDEX(계정매핑!$E$5:$E$504,MATCH($F3092&amp;"",계정매핑!$A$5:$A$504,0))&amp;"","공통비"))</f>
        <v/>
      </c>
      <c r="AF3092" s="63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5100000406</t>
        </is>
      </c>
      <c r="D3093" s="94" t="n">
        <v>46074</v>
      </c>
      <c r="E3093" s="91" t="inlineStr">
        <is>
          <t>KR</t>
        </is>
      </c>
      <c r="F3093" s="91" t="n">
        <v>62701000</v>
      </c>
      <c r="G3093" s="91" t="n">
        <v>1501</v>
      </c>
      <c r="H3093" s="92" t="n">
        <v>51821000</v>
      </c>
      <c r="I3093" s="91" t="inlineStr">
        <is>
          <t>2월 광고 집행 - F애드</t>
        </is>
      </c>
      <c r="J3093" s="91" t="inlineStr">
        <is>
          <t>V10022</t>
        </is>
      </c>
      <c r="K3093" s="91" t="inlineStr">
        <is>
          <t>F애드</t>
        </is>
      </c>
      <c r="M3093" s="9">
        <f>IF($A3093="","",VALUE($A3093&amp;"")*12+VALUE($B3093&amp;""))</f>
        <v/>
      </c>
      <c r="N3093" s="63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3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3">
        <f>IF($A3093="","",IF(COUNTIF(변동분석!$E$7:$E$506,O3093)&gt;0,"Y","N"))</f>
        <v/>
      </c>
      <c r="W3093" s="63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3">
        <f>IF($A3093="","",IFERROR(INDEX(계정매핑!$E$5:$E$504,MATCH($F3093&amp;"",계정매핑!$A$5:$A$504,0))&amp;"","공통비"))</f>
        <v/>
      </c>
      <c r="AF3093" s="63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5100000407</t>
        </is>
      </c>
      <c r="D3094" s="94" t="n">
        <v>46074</v>
      </c>
      <c r="E3094" s="91" t="inlineStr">
        <is>
          <t>KR</t>
        </is>
      </c>
      <c r="F3094" s="91" t="n">
        <v>62801000</v>
      </c>
      <c r="G3094" s="91" t="n">
        <v>1301</v>
      </c>
      <c r="H3094" s="92" t="n">
        <v>5227000</v>
      </c>
      <c r="I3094" s="91" t="inlineStr">
        <is>
          <t>2월 사내교육 - U에듀</t>
        </is>
      </c>
      <c r="J3094" s="91" t="inlineStr">
        <is>
          <t>V10030</t>
        </is>
      </c>
      <c r="K3094" s="91" t="inlineStr">
        <is>
          <t>U에듀</t>
        </is>
      </c>
      <c r="M3094" s="9">
        <f>IF($A3094="","",VALUE($A3094&amp;"")*12+VALUE($B3094&amp;""))</f>
        <v/>
      </c>
      <c r="N3094" s="63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3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3">
        <f>IF($A3094="","",IF(COUNTIF(변동분석!$E$7:$E$506,O3094)&gt;0,"Y","N"))</f>
        <v/>
      </c>
      <c r="W3094" s="63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3">
        <f>IF($A3094="","",IFERROR(INDEX(계정매핑!$E$5:$E$504,MATCH($F3094&amp;"",계정매핑!$A$5:$A$504,0))&amp;"","공통비"))</f>
        <v/>
      </c>
      <c r="AF3094" s="63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5100000408</t>
        </is>
      </c>
      <c r="D3095" s="94" t="n">
        <v>46075</v>
      </c>
      <c r="E3095" s="91" t="inlineStr">
        <is>
          <t>KR</t>
        </is>
      </c>
      <c r="F3095" s="91" t="n">
        <v>62101000</v>
      </c>
      <c r="G3095" s="91" t="n">
        <v>1201</v>
      </c>
      <c r="H3095" s="92" t="n">
        <v>251000</v>
      </c>
      <c r="I3095" s="91" t="inlineStr">
        <is>
          <t>2월 국내출장 - L여행사</t>
        </is>
      </c>
      <c r="J3095" s="91" t="inlineStr">
        <is>
          <t>V10017</t>
        </is>
      </c>
      <c r="K3095" s="91" t="inlineStr">
        <is>
          <t>L여행사</t>
        </is>
      </c>
      <c r="M3095" s="9">
        <f>IF($A3095="","",VALUE($A3095&amp;"")*12+VALUE($B3095&amp;""))</f>
        <v/>
      </c>
      <c r="N3095" s="63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3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3">
        <f>IF($A3095="","",IF(COUNTIF(변동분석!$E$7:$E$506,O3095)&gt;0,"Y","N"))</f>
        <v/>
      </c>
      <c r="W3095" s="63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3">
        <f>IF($A3095="","",IFERROR(INDEX(계정매핑!$E$5:$E$504,MATCH($F3095&amp;"",계정매핑!$A$5:$A$504,0))&amp;"","공통비"))</f>
        <v/>
      </c>
      <c r="AF3095" s="63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5100000409</t>
        </is>
      </c>
      <c r="D3096" s="94" t="n">
        <v>46075</v>
      </c>
      <c r="E3096" s="91" t="inlineStr">
        <is>
          <t>KR</t>
        </is>
      </c>
      <c r="F3096" s="91" t="n">
        <v>62101000</v>
      </c>
      <c r="G3096" s="91" t="n">
        <v>1401</v>
      </c>
      <c r="H3096" s="92" t="n">
        <v>642000</v>
      </c>
      <c r="I3096" s="91" t="inlineStr">
        <is>
          <t>2월 국내출장 - (법인카드)</t>
        </is>
      </c>
      <c r="J3096" s="91" t="inlineStr">
        <is>
          <t>V10009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3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3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3">
        <f>IF($A3096="","",IF(COUNTIF(변동분석!$E$7:$E$506,O3096)&gt;0,"Y","N"))</f>
        <v/>
      </c>
      <c r="W3096" s="63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3">
        <f>IF($A3096="","",IFERROR(INDEX(계정매핑!$E$5:$E$504,MATCH($F3096&amp;"",계정매핑!$A$5:$A$504,0))&amp;"","공통비"))</f>
        <v/>
      </c>
      <c r="AF3096" s="63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5100000410</t>
        </is>
      </c>
      <c r="D3097" s="94" t="n">
        <v>46075</v>
      </c>
      <c r="E3097" s="91" t="inlineStr">
        <is>
          <t>KR</t>
        </is>
      </c>
      <c r="F3097" s="91" t="n">
        <v>62101000</v>
      </c>
      <c r="G3097" s="91" t="n">
        <v>1801</v>
      </c>
      <c r="H3097" s="92" t="n">
        <v>109000</v>
      </c>
      <c r="I3097" s="91" t="inlineStr">
        <is>
          <t>2월 국내출장 - (법인카드)</t>
        </is>
      </c>
      <c r="J3097" s="91" t="inlineStr">
        <is>
          <t>V10009</t>
        </is>
      </c>
      <c r="K3097" s="91" t="inlineStr">
        <is>
          <t>(법인카드)</t>
        </is>
      </c>
      <c r="M3097" s="9">
        <f>IF($A3097="","",VALUE($A3097&amp;"")*12+VALUE($B3097&amp;""))</f>
        <v/>
      </c>
      <c r="N3097" s="63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3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3">
        <f>IF($A3097="","",IF(COUNTIF(변동분석!$E$7:$E$506,O3097)&gt;0,"Y","N"))</f>
        <v/>
      </c>
      <c r="W3097" s="63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3">
        <f>IF($A3097="","",IFERROR(INDEX(계정매핑!$E$5:$E$504,MATCH($F3097&amp;"",계정매핑!$A$5:$A$504,0))&amp;"","공통비"))</f>
        <v/>
      </c>
      <c r="AF3097" s="63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5100000411</t>
        </is>
      </c>
      <c r="D3098" s="94" t="n">
        <v>46075</v>
      </c>
      <c r="E3098" s="91" t="inlineStr">
        <is>
          <t>KR</t>
        </is>
      </c>
      <c r="F3098" s="91" t="n">
        <v>62101000</v>
      </c>
      <c r="G3098" s="91" t="n">
        <v>1951</v>
      </c>
      <c r="H3098" s="92" t="n">
        <v>269000</v>
      </c>
      <c r="I3098" s="91" t="inlineStr">
        <is>
          <t>2월 국내출장 - (법인카드)</t>
        </is>
      </c>
      <c r="J3098" s="91" t="inlineStr">
        <is>
          <t>V10009</t>
        </is>
      </c>
      <c r="K3098" s="91" t="inlineStr">
        <is>
          <t>(법인카드)</t>
        </is>
      </c>
      <c r="M3098" s="9">
        <f>IF($A3098="","",VALUE($A3098&amp;"")*12+VALUE($B3098&amp;""))</f>
        <v/>
      </c>
      <c r="N3098" s="63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3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3">
        <f>IF($A3098="","",IF(COUNTIF(변동분석!$E$7:$E$506,O3098)&gt;0,"Y","N"))</f>
        <v/>
      </c>
      <c r="W3098" s="63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3">
        <f>IF($A3098="","",IFERROR(INDEX(계정매핑!$E$5:$E$504,MATCH($F3098&amp;"",계정매핑!$A$5:$A$504,0))&amp;"","공통비"))</f>
        <v/>
      </c>
      <c r="AF3098" s="63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5100000412</t>
        </is>
      </c>
      <c r="D3099" s="94" t="n">
        <v>46075</v>
      </c>
      <c r="E3099" s="91" t="inlineStr">
        <is>
          <t>KR</t>
        </is>
      </c>
      <c r="F3099" s="91" t="n">
        <v>62102000</v>
      </c>
      <c r="G3099" s="91" t="n">
        <v>1951</v>
      </c>
      <c r="H3099" s="92" t="n">
        <v>43000</v>
      </c>
      <c r="I3099" s="91" t="inlineStr">
        <is>
          <t>2월 해외출장 - M항공</t>
        </is>
      </c>
      <c r="J3099" s="91" t="inlineStr">
        <is>
          <t>V10001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3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3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3">
        <f>IF($A3099="","",IF(COUNTIF(변동분석!$E$7:$E$506,O3099)&gt;0,"Y","N"))</f>
        <v/>
      </c>
      <c r="W3099" s="63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3">
        <f>IF($A3099="","",IFERROR(INDEX(계정매핑!$E$5:$E$504,MATCH($F3099&amp;"",계정매핑!$A$5:$A$504,0))&amp;"","공통비"))</f>
        <v/>
      </c>
      <c r="AF3099" s="63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5100000413</t>
        </is>
      </c>
      <c r="D3100" s="94" t="n">
        <v>46075</v>
      </c>
      <c r="E3100" s="91" t="inlineStr">
        <is>
          <t>KR</t>
        </is>
      </c>
      <c r="F3100" s="91" t="n">
        <v>62201000</v>
      </c>
      <c r="G3100" s="91" t="n">
        <v>1501</v>
      </c>
      <c r="H3100" s="92" t="n">
        <v>369000</v>
      </c>
      <c r="I3100" s="91" t="inlineStr">
        <is>
          <t>2월 통신요금 - O텔레콤</t>
        </is>
      </c>
      <c r="J3100" s="91" t="inlineStr">
        <is>
          <t>V10002</t>
        </is>
      </c>
      <c r="K3100" s="91" t="inlineStr">
        <is>
          <t>O텔레콤</t>
        </is>
      </c>
      <c r="M3100" s="9">
        <f>IF($A3100="","",VALUE($A3100&amp;"")*12+VALUE($B3100&amp;""))</f>
        <v/>
      </c>
      <c r="N3100" s="63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3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3">
        <f>IF($A3100="","",IF(COUNTIF(변동분석!$E$7:$E$506,O3100)&gt;0,"Y","N"))</f>
        <v/>
      </c>
      <c r="W3100" s="63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3">
        <f>IF($A3100="","",IFERROR(INDEX(계정매핑!$E$5:$E$504,MATCH($F3100&amp;"",계정매핑!$A$5:$A$504,0))&amp;"","공통비"))</f>
        <v/>
      </c>
      <c r="AF3100" s="63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5100000414</t>
        </is>
      </c>
      <c r="D3101" s="94" t="n">
        <v>46075</v>
      </c>
      <c r="E3101" s="91" t="inlineStr">
        <is>
          <t>KR</t>
        </is>
      </c>
      <c r="F3101" s="91" t="n">
        <v>62301000</v>
      </c>
      <c r="G3101" s="91" t="n">
        <v>1701</v>
      </c>
      <c r="H3101" s="92" t="n">
        <v>214000</v>
      </c>
      <c r="I3101" s="91" t="inlineStr">
        <is>
          <t>2월 소모품 구입 - Q오피스</t>
        </is>
      </c>
      <c r="J3101" s="91" t="inlineStr">
        <is>
          <t>V10003</t>
        </is>
      </c>
      <c r="K3101" s="91" t="inlineStr">
        <is>
          <t>Q오피스</t>
        </is>
      </c>
      <c r="M3101" s="9">
        <f>IF($A3101="","",VALUE($A3101&amp;"")*12+VALUE($B3101&amp;""))</f>
        <v/>
      </c>
      <c r="N3101" s="63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3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3">
        <f>IF($A3101="","",IF(COUNTIF(변동분석!$E$7:$E$506,O3101)&gt;0,"Y","N"))</f>
        <v/>
      </c>
      <c r="W3101" s="63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3">
        <f>IF($A3101="","",IFERROR(INDEX(계정매핑!$E$5:$E$504,MATCH($F3101&amp;"",계정매핑!$A$5:$A$504,0))&amp;"","공통비"))</f>
        <v/>
      </c>
      <c r="AF3101" s="63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5100000415</t>
        </is>
      </c>
      <c r="D3102" s="94" t="n">
        <v>46075</v>
      </c>
      <c r="E3102" s="91" t="inlineStr">
        <is>
          <t>KR</t>
        </is>
      </c>
      <c r="F3102" s="91" t="n">
        <v>62901000</v>
      </c>
      <c r="G3102" s="91" t="n">
        <v>1101</v>
      </c>
      <c r="H3102" s="92" t="n">
        <v>3411000</v>
      </c>
      <c r="I3102" s="91" t="inlineStr">
        <is>
          <t>2월 자문 수수료 - K회계법인</t>
        </is>
      </c>
      <c r="J3102" s="91" t="inlineStr">
        <is>
          <t>V10010</t>
        </is>
      </c>
      <c r="K3102" s="91" t="inlineStr">
        <is>
          <t>K회계법인</t>
        </is>
      </c>
      <c r="M3102" s="9">
        <f>IF($A3102="","",VALUE($A3102&amp;"")*12+VALUE($B3102&amp;""))</f>
        <v/>
      </c>
      <c r="N3102" s="63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3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3">
        <f>IF($A3102="","",IF(COUNTIF(변동분석!$E$7:$E$506,O3102)&gt;0,"Y","N"))</f>
        <v/>
      </c>
      <c r="W3102" s="63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3">
        <f>IF($A3102="","",IFERROR(INDEX(계정매핑!$E$5:$E$504,MATCH($F3102&amp;"",계정매핑!$A$5:$A$504,0))&amp;"","공통비"))</f>
        <v/>
      </c>
      <c r="AF3102" s="63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5100000416</t>
        </is>
      </c>
      <c r="D3103" s="94" t="n">
        <v>46075</v>
      </c>
      <c r="E3103" s="91" t="inlineStr">
        <is>
          <t>KR</t>
        </is>
      </c>
      <c r="F3103" s="91" t="n">
        <v>63002000</v>
      </c>
      <c r="G3103" s="91" t="n">
        <v>1951</v>
      </c>
      <c r="H3103" s="92" t="n">
        <v>5301000</v>
      </c>
      <c r="I3103" s="91" t="inlineStr">
        <is>
          <t>2월 클라우드 사용료 - C클라우드</t>
        </is>
      </c>
      <c r="J3103" s="91" t="inlineStr">
        <is>
          <t>V10025</t>
        </is>
      </c>
      <c r="K3103" s="91" t="inlineStr">
        <is>
          <t>C클라우드</t>
        </is>
      </c>
      <c r="M3103" s="9">
        <f>IF($A3103="","",VALUE($A3103&amp;"")*12+VALUE($B3103&amp;""))</f>
        <v/>
      </c>
      <c r="N3103" s="63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3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3">
        <f>IF($A3103="","",IF(COUNTIF(변동분석!$E$7:$E$506,O3103)&gt;0,"Y","N"))</f>
        <v/>
      </c>
      <c r="W3103" s="63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3">
        <f>IF($A3103="","",IFERROR(INDEX(계정매핑!$E$5:$E$504,MATCH($F3103&amp;"",계정매핑!$A$5:$A$504,0))&amp;"","공통비"))</f>
        <v/>
      </c>
      <c r="AF3103" s="63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5100000417</t>
        </is>
      </c>
      <c r="D3104" s="94" t="n">
        <v>46075</v>
      </c>
      <c r="E3104" s="91" t="inlineStr">
        <is>
          <t>KR</t>
        </is>
      </c>
      <c r="F3104" s="91" t="n">
        <v>63101000</v>
      </c>
      <c r="G3104" s="91" t="n">
        <v>1601</v>
      </c>
      <c r="H3104" s="92" t="n">
        <v>3295000</v>
      </c>
      <c r="I3104" s="91" t="inlineStr">
        <is>
          <t>2월 사무실 임차료 - BB부동산</t>
        </is>
      </c>
      <c r="J3104" s="91" t="inlineStr">
        <is>
          <t>V10027</t>
        </is>
      </c>
      <c r="K3104" s="91" t="inlineStr">
        <is>
          <t>BB부동산</t>
        </is>
      </c>
      <c r="M3104" s="9">
        <f>IF($A3104="","",VALUE($A3104&amp;"")*12+VALUE($B3104&amp;""))</f>
        <v/>
      </c>
      <c r="N3104" s="63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3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3">
        <f>IF($A3104="","",IF(COUNTIF(변동분석!$E$7:$E$506,O3104)&gt;0,"Y","N"))</f>
        <v/>
      </c>
      <c r="W3104" s="63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3">
        <f>IF($A3104="","",IFERROR(INDEX(계정매핑!$E$5:$E$504,MATCH($F3104&amp;"",계정매핑!$A$5:$A$504,0))&amp;"","공통비"))</f>
        <v/>
      </c>
      <c r="AF3104" s="63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5100000418</t>
        </is>
      </c>
      <c r="D3105" s="94" t="n">
        <v>46076</v>
      </c>
      <c r="E3105" s="91" t="inlineStr">
        <is>
          <t>KR</t>
        </is>
      </c>
      <c r="F3105" s="91" t="n">
        <v>62101000</v>
      </c>
      <c r="G3105" s="91" t="n">
        <v>1101</v>
      </c>
      <c r="H3105" s="92" t="n">
        <v>579000</v>
      </c>
      <c r="I3105" s="91" t="inlineStr">
        <is>
          <t>2월 국내출장 - M항공</t>
        </is>
      </c>
      <c r="J3105" s="91" t="inlineStr">
        <is>
          <t>V10001</t>
        </is>
      </c>
      <c r="K3105" s="91" t="inlineStr">
        <is>
          <t>M항공</t>
        </is>
      </c>
      <c r="M3105" s="9">
        <f>IF($A3105="","",VALUE($A3105&amp;"")*12+VALUE($B3105&amp;""))</f>
        <v/>
      </c>
      <c r="N3105" s="63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3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3">
        <f>IF($A3105="","",IF(COUNTIF(변동분석!$E$7:$E$506,O3105)&gt;0,"Y","N"))</f>
        <v/>
      </c>
      <c r="W3105" s="63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3">
        <f>IF($A3105="","",IFERROR(INDEX(계정매핑!$E$5:$E$504,MATCH($F3105&amp;"",계정매핑!$A$5:$A$504,0))&amp;"","공통비"))</f>
        <v/>
      </c>
      <c r="AF3105" s="63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5100000419</t>
        </is>
      </c>
      <c r="D3106" s="94" t="n">
        <v>46076</v>
      </c>
      <c r="E3106" s="91" t="inlineStr">
        <is>
          <t>KR</t>
        </is>
      </c>
      <c r="F3106" s="91" t="n">
        <v>62102000</v>
      </c>
      <c r="G3106" s="91" t="n">
        <v>1602</v>
      </c>
      <c r="H3106" s="92" t="n">
        <v>244000</v>
      </c>
      <c r="I3106" s="91" t="inlineStr">
        <is>
          <t>2월 해외출장 - N호텔</t>
        </is>
      </c>
      <c r="J3106" s="91" t="inlineStr">
        <is>
          <t>V10008</t>
        </is>
      </c>
      <c r="K3106" s="91" t="inlineStr">
        <is>
          <t>N호텔</t>
        </is>
      </c>
      <c r="M3106" s="9">
        <f>IF($A3106="","",VALUE($A3106&amp;"")*12+VALUE($B3106&amp;""))</f>
        <v/>
      </c>
      <c r="N3106" s="63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3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3">
        <f>IF($A3106="","",IF(COUNTIF(변동분석!$E$7:$E$506,O3106)&gt;0,"Y","N"))</f>
        <v/>
      </c>
      <c r="W3106" s="63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3">
        <f>IF($A3106="","",IFERROR(INDEX(계정매핑!$E$5:$E$504,MATCH($F3106&amp;"",계정매핑!$A$5:$A$504,0))&amp;"","공통비"))</f>
        <v/>
      </c>
      <c r="AF3106" s="63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5100000420</t>
        </is>
      </c>
      <c r="D3107" s="94" t="n">
        <v>46076</v>
      </c>
      <c r="E3107" s="91" t="inlineStr">
        <is>
          <t>KR</t>
        </is>
      </c>
      <c r="F3107" s="91" t="n">
        <v>62102000</v>
      </c>
      <c r="G3107" s="91" t="n">
        <v>1801</v>
      </c>
      <c r="H3107" s="92" t="n">
        <v>22000</v>
      </c>
      <c r="I3107" s="91" t="inlineStr">
        <is>
          <t>2월 해외출장 - N호텔</t>
        </is>
      </c>
      <c r="J3107" s="91" t="inlineStr">
        <is>
          <t>V10008</t>
        </is>
      </c>
      <c r="K3107" s="91" t="inlineStr">
        <is>
          <t>N호텔</t>
        </is>
      </c>
      <c r="M3107" s="9">
        <f>IF($A3107="","",VALUE($A3107&amp;"")*12+VALUE($B3107&amp;""))</f>
        <v/>
      </c>
      <c r="N3107" s="63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3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3">
        <f>IF($A3107="","",IF(COUNTIF(변동분석!$E$7:$E$506,O3107)&gt;0,"Y","N"))</f>
        <v/>
      </c>
      <c r="W3107" s="63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3">
        <f>IF($A3107="","",IFERROR(INDEX(계정매핑!$E$5:$E$504,MATCH($F3107&amp;"",계정매핑!$A$5:$A$504,0))&amp;"","공통비"))</f>
        <v/>
      </c>
      <c r="AF3107" s="63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5100000421</t>
        </is>
      </c>
      <c r="D3108" s="94" t="n">
        <v>46076</v>
      </c>
      <c r="E3108" s="91" t="inlineStr">
        <is>
          <t>KR</t>
        </is>
      </c>
      <c r="F3108" s="91" t="n">
        <v>62102000</v>
      </c>
      <c r="G3108" s="91" t="n">
        <v>1951</v>
      </c>
      <c r="H3108" s="92" t="n">
        <v>81000</v>
      </c>
      <c r="I3108" s="91" t="inlineStr">
        <is>
          <t>2월 해외출장 - M항공</t>
        </is>
      </c>
      <c r="J3108" s="91" t="inlineStr">
        <is>
          <t>V10001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3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3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3">
        <f>IF($A3108="","",IF(COUNTIF(변동분석!$E$7:$E$506,O3108)&gt;0,"Y","N"))</f>
        <v/>
      </c>
      <c r="W3108" s="63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3">
        <f>IF($A3108="","",IFERROR(INDEX(계정매핑!$E$5:$E$504,MATCH($F3108&amp;"",계정매핑!$A$5:$A$504,0))&amp;"","공통비"))</f>
        <v/>
      </c>
      <c r="AF3108" s="63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5100000422</t>
        </is>
      </c>
      <c r="D3109" s="94" t="n">
        <v>46076</v>
      </c>
      <c r="E3109" s="91" t="inlineStr">
        <is>
          <t>KR</t>
        </is>
      </c>
      <c r="F3109" s="91" t="n">
        <v>62501000</v>
      </c>
      <c r="G3109" s="91" t="n">
        <v>1401</v>
      </c>
      <c r="H3109" s="92" t="n">
        <v>128000</v>
      </c>
      <c r="I3109" s="91" t="inlineStr">
        <is>
          <t>2월 회의 다과 - T케이터링</t>
        </is>
      </c>
      <c r="J3109" s="91" t="inlineStr">
        <is>
          <t>V10005</t>
        </is>
      </c>
      <c r="K3109" s="91" t="inlineStr">
        <is>
          <t>T케이터링</t>
        </is>
      </c>
      <c r="M3109" s="9">
        <f>IF($A3109="","",VALUE($A3109&amp;"")*12+VALUE($B3109&amp;""))</f>
        <v/>
      </c>
      <c r="N3109" s="63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3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3">
        <f>IF($A3109="","",IF(COUNTIF(변동분석!$E$7:$E$506,O3109)&gt;0,"Y","N"))</f>
        <v/>
      </c>
      <c r="W3109" s="63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3">
        <f>IF($A3109="","",IFERROR(INDEX(계정매핑!$E$5:$E$504,MATCH($F3109&amp;"",계정매핑!$A$5:$A$504,0))&amp;"","공통비"))</f>
        <v/>
      </c>
      <c r="AF3109" s="63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5100000423</t>
        </is>
      </c>
      <c r="D3110" s="94" t="n">
        <v>46076</v>
      </c>
      <c r="E3110" s="91" t="inlineStr">
        <is>
          <t>KR</t>
        </is>
      </c>
      <c r="F3110" s="91" t="n">
        <v>62501000</v>
      </c>
      <c r="G3110" s="91" t="n">
        <v>1502</v>
      </c>
      <c r="H3110" s="92" t="n">
        <v>186000</v>
      </c>
      <c r="I3110" s="91" t="inlineStr">
        <is>
          <t>2월 회의 다과 - (법인카드)</t>
        </is>
      </c>
      <c r="J3110" s="91" t="inlineStr">
        <is>
          <t>V10009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3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3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3">
        <f>IF($A3110="","",IF(COUNTIF(변동분석!$E$7:$E$506,O3110)&gt;0,"Y","N"))</f>
        <v/>
      </c>
      <c r="W3110" s="63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3">
        <f>IF($A3110="","",IFERROR(INDEX(계정매핑!$E$5:$E$504,MATCH($F3110&amp;"",계정매핑!$A$5:$A$504,0))&amp;"","공통비"))</f>
        <v/>
      </c>
      <c r="AF3110" s="63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5100000424</t>
        </is>
      </c>
      <c r="D3111" s="94" t="n">
        <v>46076</v>
      </c>
      <c r="E3111" s="91" t="inlineStr">
        <is>
          <t>KR</t>
        </is>
      </c>
      <c r="F3111" s="91" t="n">
        <v>62601000</v>
      </c>
      <c r="G3111" s="91" t="n">
        <v>1602</v>
      </c>
      <c r="H3111" s="92" t="n">
        <v>3194000</v>
      </c>
      <c r="I3111" s="91" t="inlineStr">
        <is>
          <t>2월 업무추진 - (법인카드)</t>
        </is>
      </c>
      <c r="J3111" s="91" t="inlineStr">
        <is>
          <t>V10009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3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3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3">
        <f>IF($A3111="","",IF(COUNTIF(변동분석!$E$7:$E$506,O3111)&gt;0,"Y","N"))</f>
        <v/>
      </c>
      <c r="W3111" s="63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3">
        <f>IF($A3111="","",IFERROR(INDEX(계정매핑!$E$5:$E$504,MATCH($F3111&amp;"",계정매핑!$A$5:$A$504,0))&amp;"","공통비"))</f>
        <v/>
      </c>
      <c r="AF3111" s="63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5100000425</t>
        </is>
      </c>
      <c r="D3112" s="94" t="n">
        <v>46077</v>
      </c>
      <c r="E3112" s="91" t="inlineStr">
        <is>
          <t>KR</t>
        </is>
      </c>
      <c r="F3112" s="91" t="n">
        <v>62101000</v>
      </c>
      <c r="G3112" s="91" t="n">
        <v>1201</v>
      </c>
      <c r="H3112" s="92" t="n">
        <v>204000</v>
      </c>
      <c r="I3112" s="91" t="inlineStr">
        <is>
          <t>2월 국내출장 - (법인카드)</t>
        </is>
      </c>
      <c r="J3112" s="91" t="inlineStr">
        <is>
          <t>V10009</t>
        </is>
      </c>
      <c r="K3112" s="91" t="inlineStr">
        <is>
          <t>(법인카드)</t>
        </is>
      </c>
      <c r="M3112" s="9">
        <f>IF($A3112="","",VALUE($A3112&amp;"")*12+VALUE($B3112&amp;""))</f>
        <v/>
      </c>
      <c r="N3112" s="63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3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3">
        <f>IF($A3112="","",IF(COUNTIF(변동분석!$E$7:$E$506,O3112)&gt;0,"Y","N"))</f>
        <v/>
      </c>
      <c r="W3112" s="63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3">
        <f>IF($A3112="","",IFERROR(INDEX(계정매핑!$E$5:$E$504,MATCH($F3112&amp;"",계정매핑!$A$5:$A$504,0))&amp;"","공통비"))</f>
        <v/>
      </c>
      <c r="AF3112" s="63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5100000426</t>
        </is>
      </c>
      <c r="D3113" s="94" t="n">
        <v>46077</v>
      </c>
      <c r="E3113" s="91" t="inlineStr">
        <is>
          <t>KR</t>
        </is>
      </c>
      <c r="F3113" s="91" t="n">
        <v>63501000</v>
      </c>
      <c r="G3113" s="91" t="n">
        <v>1901</v>
      </c>
      <c r="H3113" s="92" t="n">
        <v>238202000</v>
      </c>
      <c r="I3113" s="91" t="inlineStr">
        <is>
          <t>2월 모집수수료 - BB에셋</t>
        </is>
      </c>
      <c r="J3113" s="91" t="inlineStr">
        <is>
          <t>V10012</t>
        </is>
      </c>
      <c r="K3113" s="91" t="inlineStr">
        <is>
          <t>BB에셋</t>
        </is>
      </c>
      <c r="M3113" s="9">
        <f>IF($A3113="","",VALUE($A3113&amp;"")*12+VALUE($B3113&amp;""))</f>
        <v/>
      </c>
      <c r="N3113" s="63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3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3">
        <f>IF($A3113="","",IF(COUNTIF(변동분석!$E$7:$E$506,O3113)&gt;0,"Y","N"))</f>
        <v/>
      </c>
      <c r="W3113" s="63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3">
        <f>IF($A3113="","",IFERROR(INDEX(계정매핑!$E$5:$E$504,MATCH($F3113&amp;"",계정매핑!$A$5:$A$504,0))&amp;"","공통비"))</f>
        <v/>
      </c>
      <c r="AF3113" s="63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5100000427</t>
        </is>
      </c>
      <c r="D3114" s="94" t="n">
        <v>46078</v>
      </c>
      <c r="E3114" s="91" t="inlineStr">
        <is>
          <t>KR</t>
        </is>
      </c>
      <c r="F3114" s="91" t="n">
        <v>62101000</v>
      </c>
      <c r="G3114" s="91" t="n">
        <v>1201</v>
      </c>
      <c r="H3114" s="92" t="n">
        <v>148000</v>
      </c>
      <c r="I3114" s="91" t="inlineStr">
        <is>
          <t>2월 국내출장 - L여행사</t>
        </is>
      </c>
      <c r="J3114" s="91" t="inlineStr">
        <is>
          <t>V10017</t>
        </is>
      </c>
      <c r="K3114" s="91" t="inlineStr">
        <is>
          <t>L여행사</t>
        </is>
      </c>
      <c r="M3114" s="9">
        <f>IF($A3114="","",VALUE($A3114&amp;"")*12+VALUE($B3114&amp;""))</f>
        <v/>
      </c>
      <c r="N3114" s="63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3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3">
        <f>IF($A3114="","",IF(COUNTIF(변동분석!$E$7:$E$506,O3114)&gt;0,"Y","N"))</f>
        <v/>
      </c>
      <c r="W3114" s="63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3">
        <f>IF($A3114="","",IFERROR(INDEX(계정매핑!$E$5:$E$504,MATCH($F3114&amp;"",계정매핑!$A$5:$A$504,0))&amp;"","공통비"))</f>
        <v/>
      </c>
      <c r="AF3114" s="63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5100000428</t>
        </is>
      </c>
      <c r="D3115" s="94" t="n">
        <v>46078</v>
      </c>
      <c r="E3115" s="91" t="inlineStr">
        <is>
          <t>KR</t>
        </is>
      </c>
      <c r="F3115" s="91" t="n">
        <v>62101000</v>
      </c>
      <c r="G3115" s="91" t="n">
        <v>1301</v>
      </c>
      <c r="H3115" s="92" t="n">
        <v>204000</v>
      </c>
      <c r="I3115" s="91" t="inlineStr">
        <is>
          <t>2월 국내출장 - M항공</t>
        </is>
      </c>
      <c r="J3115" s="91" t="inlineStr">
        <is>
          <t>V10001</t>
        </is>
      </c>
      <c r="K3115" s="91" t="inlineStr">
        <is>
          <t>M항공</t>
        </is>
      </c>
      <c r="M3115" s="9">
        <f>IF($A3115="","",VALUE($A3115&amp;"")*12+VALUE($B3115&amp;""))</f>
        <v/>
      </c>
      <c r="N3115" s="63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3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3">
        <f>IF($A3115="","",IF(COUNTIF(변동분석!$E$7:$E$506,O3115)&gt;0,"Y","N"))</f>
        <v/>
      </c>
      <c r="W3115" s="63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3">
        <f>IF($A3115="","",IFERROR(INDEX(계정매핑!$E$5:$E$504,MATCH($F3115&amp;"",계정매핑!$A$5:$A$504,0))&amp;"","공통비"))</f>
        <v/>
      </c>
      <c r="AF3115" s="63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5100000429</t>
        </is>
      </c>
      <c r="D3116" s="94" t="n">
        <v>46078</v>
      </c>
      <c r="E3116" s="91" t="inlineStr">
        <is>
          <t>KR</t>
        </is>
      </c>
      <c r="F3116" s="91" t="n">
        <v>62101000</v>
      </c>
      <c r="G3116" s="91" t="n">
        <v>1601</v>
      </c>
      <c r="H3116" s="92" t="n">
        <v>1633000</v>
      </c>
      <c r="I3116" s="91" t="inlineStr">
        <is>
          <t>2월 국내출장 - L여행사</t>
        </is>
      </c>
      <c r="J3116" s="91" t="inlineStr">
        <is>
          <t>V10017</t>
        </is>
      </c>
      <c r="K3116" s="91" t="inlineStr">
        <is>
          <t>L여행사</t>
        </is>
      </c>
      <c r="M3116" s="9">
        <f>IF($A3116="","",VALUE($A3116&amp;"")*12+VALUE($B3116&amp;""))</f>
        <v/>
      </c>
      <c r="N3116" s="63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3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3">
        <f>IF($A3116="","",IF(COUNTIF(변동분석!$E$7:$E$506,O3116)&gt;0,"Y","N"))</f>
        <v/>
      </c>
      <c r="W3116" s="63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3">
        <f>IF($A3116="","",IFERROR(INDEX(계정매핑!$E$5:$E$504,MATCH($F3116&amp;"",계정매핑!$A$5:$A$504,0))&amp;"","공통비"))</f>
        <v/>
      </c>
      <c r="AF3116" s="63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5100000430</t>
        </is>
      </c>
      <c r="D3117" s="94" t="n">
        <v>46078</v>
      </c>
      <c r="E3117" s="91" t="inlineStr">
        <is>
          <t>KR</t>
        </is>
      </c>
      <c r="F3117" s="91" t="n">
        <v>62201000</v>
      </c>
      <c r="G3117" s="91" t="n">
        <v>1101</v>
      </c>
      <c r="H3117" s="92" t="n">
        <v>225000</v>
      </c>
      <c r="I3117" s="91" t="inlineStr">
        <is>
          <t>2월 통신요금 - O텔레콤</t>
        </is>
      </c>
      <c r="J3117" s="91" t="inlineStr">
        <is>
          <t>V10002</t>
        </is>
      </c>
      <c r="K3117" s="91" t="inlineStr">
        <is>
          <t>O텔레콤</t>
        </is>
      </c>
      <c r="M3117" s="9">
        <f>IF($A3117="","",VALUE($A3117&amp;"")*12+VALUE($B3117&amp;""))</f>
        <v/>
      </c>
      <c r="N3117" s="63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3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3">
        <f>IF($A3117="","",IF(COUNTIF(변동분석!$E$7:$E$506,O3117)&gt;0,"Y","N"))</f>
        <v/>
      </c>
      <c r="W3117" s="63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3">
        <f>IF($A3117="","",IFERROR(INDEX(계정매핑!$E$5:$E$504,MATCH($F3117&amp;"",계정매핑!$A$5:$A$504,0))&amp;"","공통비"))</f>
        <v/>
      </c>
      <c r="AF3117" s="63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5100000431</t>
        </is>
      </c>
      <c r="D3118" s="94" t="n">
        <v>46078</v>
      </c>
      <c r="E3118" s="91" t="inlineStr">
        <is>
          <t>KR</t>
        </is>
      </c>
      <c r="F3118" s="91" t="n">
        <v>62301000</v>
      </c>
      <c r="G3118" s="91" t="n">
        <v>1101</v>
      </c>
      <c r="H3118" s="92" t="n">
        <v>176000</v>
      </c>
      <c r="I3118" s="91" t="inlineStr">
        <is>
          <t>2월 소모품 구입 - R문구</t>
        </is>
      </c>
      <c r="J3118" s="91" t="inlineStr">
        <is>
          <t>V10021</t>
        </is>
      </c>
      <c r="K3118" s="91" t="inlineStr">
        <is>
          <t>R문구</t>
        </is>
      </c>
      <c r="M3118" s="9">
        <f>IF($A3118="","",VALUE($A3118&amp;"")*12+VALUE($B3118&amp;""))</f>
        <v/>
      </c>
      <c r="N3118" s="63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3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3">
        <f>IF($A3118="","",IF(COUNTIF(변동분석!$E$7:$E$506,O3118)&gt;0,"Y","N"))</f>
        <v/>
      </c>
      <c r="W3118" s="63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3">
        <f>IF($A3118="","",IFERROR(INDEX(계정매핑!$E$5:$E$504,MATCH($F3118&amp;"",계정매핑!$A$5:$A$504,0))&amp;"","공통비"))</f>
        <v/>
      </c>
      <c r="AF3118" s="63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5100000432</t>
        </is>
      </c>
      <c r="D3119" s="94" t="n">
        <v>46078</v>
      </c>
      <c r="E3119" s="91" t="inlineStr">
        <is>
          <t>KR</t>
        </is>
      </c>
      <c r="F3119" s="91" t="n">
        <v>62501000</v>
      </c>
      <c r="G3119" s="91" t="n">
        <v>1301</v>
      </c>
      <c r="H3119" s="92" t="n">
        <v>189000</v>
      </c>
      <c r="I3119" s="91" t="inlineStr">
        <is>
          <t>2월 회의 다과 - T케이터링</t>
        </is>
      </c>
      <c r="J3119" s="91" t="inlineStr">
        <is>
          <t>V10005</t>
        </is>
      </c>
      <c r="K3119" s="91" t="inlineStr">
        <is>
          <t>T케이터링</t>
        </is>
      </c>
      <c r="M3119" s="9">
        <f>IF($A3119="","",VALUE($A3119&amp;"")*12+VALUE($B3119&amp;""))</f>
        <v/>
      </c>
      <c r="N3119" s="63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3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3">
        <f>IF($A3119="","",IF(COUNTIF(변동분석!$E$7:$E$506,O3119)&gt;0,"Y","N"))</f>
        <v/>
      </c>
      <c r="W3119" s="63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3">
        <f>IF($A3119="","",IFERROR(INDEX(계정매핑!$E$5:$E$504,MATCH($F3119&amp;"",계정매핑!$A$5:$A$504,0))&amp;"","공통비"))</f>
        <v/>
      </c>
      <c r="AF3119" s="63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5100000433</t>
        </is>
      </c>
      <c r="D3120" s="94" t="n">
        <v>46078</v>
      </c>
      <c r="E3120" s="91" t="inlineStr">
        <is>
          <t>KR</t>
        </is>
      </c>
      <c r="F3120" s="91" t="n">
        <v>62901000</v>
      </c>
      <c r="G3120" s="91" t="n">
        <v>1801</v>
      </c>
      <c r="H3120" s="92" t="n">
        <v>11596000</v>
      </c>
      <c r="I3120" s="91" t="inlineStr">
        <is>
          <t>2월 자문 수수료 - W컨설팅</t>
        </is>
      </c>
      <c r="J3120" s="91" t="inlineStr">
        <is>
          <t>V10006</t>
        </is>
      </c>
      <c r="K3120" s="91" t="inlineStr">
        <is>
          <t>W컨설팅</t>
        </is>
      </c>
      <c r="M3120" s="9">
        <f>IF($A3120="","",VALUE($A3120&amp;"")*12+VALUE($B3120&amp;""))</f>
        <v/>
      </c>
      <c r="N3120" s="63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3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3">
        <f>IF($A3120="","",IF(COUNTIF(변동분석!$E$7:$E$506,O3120)&gt;0,"Y","N"))</f>
        <v/>
      </c>
      <c r="W3120" s="63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3">
        <f>IF($A3120="","",IFERROR(INDEX(계정매핑!$E$5:$E$504,MATCH($F3120&amp;"",계정매핑!$A$5:$A$504,0))&amp;"","공통비"))</f>
        <v/>
      </c>
      <c r="AF3120" s="63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5100000434</t>
        </is>
      </c>
      <c r="D3121" s="94" t="n">
        <v>46078</v>
      </c>
      <c r="E3121" s="91" t="inlineStr">
        <is>
          <t>KR</t>
        </is>
      </c>
      <c r="F3121" s="91" t="n">
        <v>63001000</v>
      </c>
      <c r="G3121" s="91" t="n">
        <v>1701</v>
      </c>
      <c r="H3121" s="92" t="n">
        <v>22784000</v>
      </c>
      <c r="I3121" s="91" t="inlineStr">
        <is>
          <t>2월 SW 유지보수 - Y소프트</t>
        </is>
      </c>
      <c r="J3121" s="91" t="inlineStr">
        <is>
          <t>V10016</t>
        </is>
      </c>
      <c r="K3121" s="91" t="inlineStr">
        <is>
          <t>Y소프트</t>
        </is>
      </c>
      <c r="M3121" s="9">
        <f>IF($A3121="","",VALUE($A3121&amp;"")*12+VALUE($B3121&amp;""))</f>
        <v/>
      </c>
      <c r="N3121" s="63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3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3">
        <f>IF($A3121="","",IF(COUNTIF(변동분석!$E$7:$E$506,O3121)&gt;0,"Y","N"))</f>
        <v/>
      </c>
      <c r="W3121" s="63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3">
        <f>IF($A3121="","",IFERROR(INDEX(계정매핑!$E$5:$E$504,MATCH($F3121&amp;"",계정매핑!$A$5:$A$504,0))&amp;"","공통비"))</f>
        <v/>
      </c>
      <c r="AF3121" s="63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5100000435</t>
        </is>
      </c>
      <c r="D3122" s="94" t="n">
        <v>46078</v>
      </c>
      <c r="E3122" s="91" t="inlineStr">
        <is>
          <t>KR</t>
        </is>
      </c>
      <c r="F3122" s="91" t="n">
        <v>63002000</v>
      </c>
      <c r="G3122" s="91" t="n">
        <v>1701</v>
      </c>
      <c r="H3122" s="92" t="n">
        <v>79000000</v>
      </c>
      <c r="I3122" s="91" t="inlineStr">
        <is>
          <t>2월 클라우드 사용료 - C클라우드</t>
        </is>
      </c>
      <c r="J3122" s="91" t="inlineStr">
        <is>
          <t>V10025</t>
        </is>
      </c>
      <c r="K3122" s="91" t="inlineStr">
        <is>
          <t>C클라우드</t>
        </is>
      </c>
      <c r="M3122" s="9">
        <f>IF($A3122="","",VALUE($A3122&amp;"")*12+VALUE($B3122&amp;""))</f>
        <v/>
      </c>
      <c r="N3122" s="63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3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3">
        <f>IF($A3122="","",IF(COUNTIF(변동분석!$E$7:$E$506,O3122)&gt;0,"Y","N"))</f>
        <v/>
      </c>
      <c r="W3122" s="63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3">
        <f>IF($A3122="","",IFERROR(INDEX(계정매핑!$E$5:$E$504,MATCH($F3122&amp;"",계정매핑!$A$5:$A$504,0))&amp;"","공통비"))</f>
        <v/>
      </c>
      <c r="AF3122" s="63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5100000436</t>
        </is>
      </c>
      <c r="D3123" s="94" t="n">
        <v>46079</v>
      </c>
      <c r="E3123" s="91" t="inlineStr">
        <is>
          <t>KR</t>
        </is>
      </c>
      <c r="F3123" s="91" t="n">
        <v>62101000</v>
      </c>
      <c r="G3123" s="91" t="n">
        <v>1801</v>
      </c>
      <c r="H3123" s="92" t="n">
        <v>158000</v>
      </c>
      <c r="I3123" s="91" t="inlineStr">
        <is>
          <t>2월 국내출장 - L여행사</t>
        </is>
      </c>
      <c r="J3123" s="91" t="inlineStr">
        <is>
          <t>V10017</t>
        </is>
      </c>
      <c r="K3123" s="91" t="inlineStr">
        <is>
          <t>L여행사</t>
        </is>
      </c>
      <c r="M3123" s="9">
        <f>IF($A3123="","",VALUE($A3123&amp;"")*12+VALUE($B3123&amp;""))</f>
        <v/>
      </c>
      <c r="N3123" s="63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3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3">
        <f>IF($A3123="","",IF(COUNTIF(변동분석!$E$7:$E$506,O3123)&gt;0,"Y","N"))</f>
        <v/>
      </c>
      <c r="W3123" s="63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3">
        <f>IF($A3123="","",IFERROR(INDEX(계정매핑!$E$5:$E$504,MATCH($F3123&amp;"",계정매핑!$A$5:$A$504,0))&amp;"","공통비"))</f>
        <v/>
      </c>
      <c r="AF3123" s="63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5100000437</t>
        </is>
      </c>
      <c r="D3124" s="94" t="n">
        <v>46079</v>
      </c>
      <c r="E3124" s="91" t="inlineStr">
        <is>
          <t>KR</t>
        </is>
      </c>
      <c r="F3124" s="91" t="n">
        <v>62101000</v>
      </c>
      <c r="G3124" s="91" t="n">
        <v>1801</v>
      </c>
      <c r="H3124" s="92" t="n">
        <v>111000</v>
      </c>
      <c r="I3124" s="91" t="inlineStr">
        <is>
          <t>2월 국내출장 - M항공</t>
        </is>
      </c>
      <c r="J3124" s="91" t="inlineStr">
        <is>
          <t>V10001</t>
        </is>
      </c>
      <c r="K3124" s="91" t="inlineStr">
        <is>
          <t>M항공</t>
        </is>
      </c>
      <c r="M3124" s="9">
        <f>IF($A3124="","",VALUE($A3124&amp;"")*12+VALUE($B3124&amp;""))</f>
        <v/>
      </c>
      <c r="N3124" s="63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3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3">
        <f>IF($A3124="","",IF(COUNTIF(변동분석!$E$7:$E$506,O3124)&gt;0,"Y","N"))</f>
        <v/>
      </c>
      <c r="W3124" s="63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3">
        <f>IF($A3124="","",IFERROR(INDEX(계정매핑!$E$5:$E$504,MATCH($F3124&amp;"",계정매핑!$A$5:$A$504,0))&amp;"","공통비"))</f>
        <v/>
      </c>
      <c r="AF3124" s="63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5100000438</t>
        </is>
      </c>
      <c r="D3125" s="94" t="n">
        <v>46079</v>
      </c>
      <c r="E3125" s="91" t="inlineStr">
        <is>
          <t>KR</t>
        </is>
      </c>
      <c r="F3125" s="91" t="n">
        <v>62401000</v>
      </c>
      <c r="G3125" s="91" t="n">
        <v>1801</v>
      </c>
      <c r="H3125" s="92" t="n">
        <v>1731000</v>
      </c>
      <c r="I3125" s="91" t="inlineStr">
        <is>
          <t>2월 인쇄물 제작 - S출판</t>
        </is>
      </c>
      <c r="J3125" s="91" t="inlineStr">
        <is>
          <t>V10014</t>
        </is>
      </c>
      <c r="K3125" s="91" t="inlineStr">
        <is>
          <t>S출판</t>
        </is>
      </c>
      <c r="M3125" s="9">
        <f>IF($A3125="","",VALUE($A3125&amp;"")*12+VALUE($B3125&amp;""))</f>
        <v/>
      </c>
      <c r="N3125" s="63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3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3">
        <f>IF($A3125="","",IF(COUNTIF(변동분석!$E$7:$E$506,O3125)&gt;0,"Y","N"))</f>
        <v/>
      </c>
      <c r="W3125" s="63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3">
        <f>IF($A3125="","",IFERROR(INDEX(계정매핑!$E$5:$E$504,MATCH($F3125&amp;"",계정매핑!$A$5:$A$504,0))&amp;"","공통비"))</f>
        <v/>
      </c>
      <c r="AF3125" s="63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5100000439</t>
        </is>
      </c>
      <c r="D3126" s="94" t="n">
        <v>46079</v>
      </c>
      <c r="E3126" s="91" t="inlineStr">
        <is>
          <t>KR</t>
        </is>
      </c>
      <c r="F3126" s="91" t="n">
        <v>62501000</v>
      </c>
      <c r="G3126" s="91" t="n">
        <v>1301</v>
      </c>
      <c r="H3126" s="92" t="n">
        <v>214000</v>
      </c>
      <c r="I3126" s="91" t="inlineStr">
        <is>
          <t>2월 회의 다과 - (법인카드)</t>
        </is>
      </c>
      <c r="J3126" s="91" t="inlineStr">
        <is>
          <t>V10009</t>
        </is>
      </c>
      <c r="K3126" s="91" t="inlineStr">
        <is>
          <t>(법인카드)</t>
        </is>
      </c>
      <c r="M3126" s="9">
        <f>IF($A3126="","",VALUE($A3126&amp;"")*12+VALUE($B3126&amp;""))</f>
        <v/>
      </c>
      <c r="N3126" s="63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3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3">
        <f>IF($A3126="","",IF(COUNTIF(변동분석!$E$7:$E$506,O3126)&gt;0,"Y","N"))</f>
        <v/>
      </c>
      <c r="W3126" s="63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3">
        <f>IF($A3126="","",IFERROR(INDEX(계정매핑!$E$5:$E$504,MATCH($F3126&amp;"",계정매핑!$A$5:$A$504,0))&amp;"","공통비"))</f>
        <v/>
      </c>
      <c r="AF3126" s="63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5100000440</t>
        </is>
      </c>
      <c r="D3127" s="94" t="n">
        <v>46079</v>
      </c>
      <c r="E3127" s="91" t="inlineStr">
        <is>
          <t>KR</t>
        </is>
      </c>
      <c r="F3127" s="91" t="n">
        <v>62501000</v>
      </c>
      <c r="G3127" s="91" t="n">
        <v>1502</v>
      </c>
      <c r="H3127" s="92" t="n">
        <v>225000</v>
      </c>
      <c r="I3127" s="91" t="inlineStr">
        <is>
          <t>2월 회의 다과 - T케이터링</t>
        </is>
      </c>
      <c r="J3127" s="91" t="inlineStr">
        <is>
          <t>V10005</t>
        </is>
      </c>
      <c r="K3127" s="91" t="inlineStr">
        <is>
          <t>T케이터링</t>
        </is>
      </c>
      <c r="M3127" s="9">
        <f>IF($A3127="","",VALUE($A3127&amp;"")*12+VALUE($B3127&amp;""))</f>
        <v/>
      </c>
      <c r="N3127" s="63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3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3">
        <f>IF($A3127="","",IF(COUNTIF(변동분석!$E$7:$E$506,O3127)&gt;0,"Y","N"))</f>
        <v/>
      </c>
      <c r="W3127" s="63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3">
        <f>IF($A3127="","",IFERROR(INDEX(계정매핑!$E$5:$E$504,MATCH($F3127&amp;"",계정매핑!$A$5:$A$504,0))&amp;"","공통비"))</f>
        <v/>
      </c>
      <c r="AF3127" s="63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5100000441</t>
        </is>
      </c>
      <c r="D3128" s="94" t="n">
        <v>46079</v>
      </c>
      <c r="E3128" s="91" t="inlineStr">
        <is>
          <t>KR</t>
        </is>
      </c>
      <c r="F3128" s="91" t="n">
        <v>62701000</v>
      </c>
      <c r="G3128" s="91" t="n">
        <v>1501</v>
      </c>
      <c r="H3128" s="92" t="n">
        <v>33989000</v>
      </c>
      <c r="I3128" s="91" t="inlineStr">
        <is>
          <t>2월 광고 집행 - E미디어</t>
        </is>
      </c>
      <c r="J3128" s="91" t="inlineStr">
        <is>
          <t>V10031</t>
        </is>
      </c>
      <c r="K3128" s="91" t="inlineStr">
        <is>
          <t>E미디어</t>
        </is>
      </c>
      <c r="M3128" s="9">
        <f>IF($A3128="","",VALUE($A3128&amp;"")*12+VALUE($B3128&amp;""))</f>
        <v/>
      </c>
      <c r="N3128" s="63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3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3">
        <f>IF($A3128="","",IF(COUNTIF(변동분석!$E$7:$E$506,O3128)&gt;0,"Y","N"))</f>
        <v/>
      </c>
      <c r="W3128" s="63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3">
        <f>IF($A3128="","",IFERROR(INDEX(계정매핑!$E$5:$E$504,MATCH($F3128&amp;"",계정매핑!$A$5:$A$504,0))&amp;"","공통비"))</f>
        <v/>
      </c>
      <c r="AF3128" s="63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5100000442</t>
        </is>
      </c>
      <c r="D3129" s="94" t="n">
        <v>46079</v>
      </c>
      <c r="E3129" s="91" t="inlineStr">
        <is>
          <t>KR</t>
        </is>
      </c>
      <c r="F3129" s="91" t="n">
        <v>62701000</v>
      </c>
      <c r="G3129" s="91" t="n">
        <v>1501</v>
      </c>
      <c r="H3129" s="92" t="n">
        <v>43448000</v>
      </c>
      <c r="I3129" s="91" t="inlineStr">
        <is>
          <t>2월 광고 집행 - E미디어</t>
        </is>
      </c>
      <c r="J3129" s="91" t="inlineStr">
        <is>
          <t>V10031</t>
        </is>
      </c>
      <c r="K3129" s="91" t="inlineStr">
        <is>
          <t>E미디어</t>
        </is>
      </c>
      <c r="M3129" s="9">
        <f>IF($A3129="","",VALUE($A3129&amp;"")*12+VALUE($B3129&amp;""))</f>
        <v/>
      </c>
      <c r="N3129" s="63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3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3">
        <f>IF($A3129="","",IF(COUNTIF(변동분석!$E$7:$E$506,O3129)&gt;0,"Y","N"))</f>
        <v/>
      </c>
      <c r="W3129" s="63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3">
        <f>IF($A3129="","",IFERROR(INDEX(계정매핑!$E$5:$E$504,MATCH($F3129&amp;"",계정매핑!$A$5:$A$504,0))&amp;"","공통비"))</f>
        <v/>
      </c>
      <c r="AF3129" s="63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5100000443</t>
        </is>
      </c>
      <c r="D3130" s="94" t="n">
        <v>46079</v>
      </c>
      <c r="E3130" s="91" t="inlineStr">
        <is>
          <t>KR</t>
        </is>
      </c>
      <c r="F3130" s="91" t="n">
        <v>62902000</v>
      </c>
      <c r="G3130" s="91" t="n">
        <v>1401</v>
      </c>
      <c r="H3130" s="92" t="n">
        <v>2492000</v>
      </c>
      <c r="I3130" s="91" t="inlineStr">
        <is>
          <t>2월 업무 위탁 수수료 - J콜센터</t>
        </is>
      </c>
      <c r="J3130" s="91" t="inlineStr">
        <is>
          <t>V10015</t>
        </is>
      </c>
      <c r="K3130" s="91" t="inlineStr">
        <is>
          <t>J콜센터</t>
        </is>
      </c>
      <c r="M3130" s="9">
        <f>IF($A3130="","",VALUE($A3130&amp;"")*12+VALUE($B3130&amp;""))</f>
        <v/>
      </c>
      <c r="N3130" s="63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3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3">
        <f>IF($A3130="","",IF(COUNTIF(변동분석!$E$7:$E$506,O3130)&gt;0,"Y","N"))</f>
        <v/>
      </c>
      <c r="W3130" s="63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3">
        <f>IF($A3130="","",IFERROR(INDEX(계정매핑!$E$5:$E$504,MATCH($F3130&amp;"",계정매핑!$A$5:$A$504,0))&amp;"","공통비"))</f>
        <v/>
      </c>
      <c r="AF3130" s="63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5100000444</t>
        </is>
      </c>
      <c r="D3131" s="94" t="n">
        <v>46079</v>
      </c>
      <c r="E3131" s="91" t="inlineStr">
        <is>
          <t>KR</t>
        </is>
      </c>
      <c r="F3131" s="91" t="n">
        <v>62902000</v>
      </c>
      <c r="G3131" s="91" t="n">
        <v>1801</v>
      </c>
      <c r="H3131" s="92" t="n">
        <v>1804000</v>
      </c>
      <c r="I3131" s="91" t="inlineStr">
        <is>
          <t>2월 콜 위탁 수수료(건별)</t>
        </is>
      </c>
      <c r="J3131" s="91" t="inlineStr">
        <is>
          <t>V10015</t>
        </is>
      </c>
      <c r="K3131" s="91" t="inlineStr">
        <is>
          <t>J콜센터</t>
        </is>
      </c>
      <c r="M3131" s="9">
        <f>IF($A3131="","",VALUE($A3131&amp;"")*12+VALUE($B3131&amp;""))</f>
        <v/>
      </c>
      <c r="N3131" s="63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3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3">
        <f>IF($A3131="","",IF(COUNTIF(변동분석!$E$7:$E$506,O3131)&gt;0,"Y","N"))</f>
        <v/>
      </c>
      <c r="W3131" s="63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3">
        <f>IF($A3131="","",IFERROR(INDEX(계정매핑!$E$5:$E$504,MATCH($F3131&amp;"",계정매핑!$A$5:$A$504,0))&amp;"","공통비"))</f>
        <v/>
      </c>
      <c r="AF3131" s="63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5100000445</t>
        </is>
      </c>
      <c r="D3132" s="94" t="n">
        <v>46079</v>
      </c>
      <c r="E3132" s="91" t="inlineStr">
        <is>
          <t>KR</t>
        </is>
      </c>
      <c r="F3132" s="91" t="n">
        <v>63501000</v>
      </c>
      <c r="G3132" s="91" t="n">
        <v>1901</v>
      </c>
      <c r="H3132" s="92" t="n">
        <v>285617000</v>
      </c>
      <c r="I3132" s="91" t="inlineStr">
        <is>
          <t>2월 모집수수료 - AA보험대리점</t>
        </is>
      </c>
      <c r="J3132" s="91" t="inlineStr">
        <is>
          <t>V10032</t>
        </is>
      </c>
      <c r="K3132" s="91" t="inlineStr">
        <is>
          <t>AA보험대리점</t>
        </is>
      </c>
      <c r="M3132" s="9">
        <f>IF($A3132="","",VALUE($A3132&amp;"")*12+VALUE($B3132&amp;""))</f>
        <v/>
      </c>
      <c r="N3132" s="63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3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3">
        <f>IF($A3132="","",IF(COUNTIF(변동분석!$E$7:$E$506,O3132)&gt;0,"Y","N"))</f>
        <v/>
      </c>
      <c r="W3132" s="63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3">
        <f>IF($A3132="","",IFERROR(INDEX(계정매핑!$E$5:$E$504,MATCH($F3132&amp;"",계정매핑!$A$5:$A$504,0))&amp;"","공통비"))</f>
        <v/>
      </c>
      <c r="AF3132" s="63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5100000446</t>
        </is>
      </c>
      <c r="D3133" s="94" t="n">
        <v>46079</v>
      </c>
      <c r="E3133" s="91" t="inlineStr">
        <is>
          <t>KR</t>
        </is>
      </c>
      <c r="F3133" s="91" t="n">
        <v>63502000</v>
      </c>
      <c r="G3133" s="91" t="n">
        <v>1901</v>
      </c>
      <c r="H3133" s="92" t="n">
        <v>188287000</v>
      </c>
      <c r="I3133" s="91" t="inlineStr">
        <is>
          <t>2월 유지수수료 - CC금융서비스</t>
        </is>
      </c>
      <c r="J3133" s="91" t="inlineStr">
        <is>
          <t>V10028</t>
        </is>
      </c>
      <c r="K3133" s="91" t="inlineStr">
        <is>
          <t>CC금융서비스</t>
        </is>
      </c>
      <c r="M3133" s="9">
        <f>IF($A3133="","",VALUE($A3133&amp;"")*12+VALUE($B3133&amp;""))</f>
        <v/>
      </c>
      <c r="N3133" s="63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3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3">
        <f>IF($A3133="","",IF(COUNTIF(변동분석!$E$7:$E$506,O3133)&gt;0,"Y","N"))</f>
        <v/>
      </c>
      <c r="W3133" s="63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3">
        <f>IF($A3133="","",IFERROR(INDEX(계정매핑!$E$5:$E$504,MATCH($F3133&amp;"",계정매핑!$A$5:$A$504,0))&amp;"","공통비"))</f>
        <v/>
      </c>
      <c r="AF3133" s="63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5100000447</t>
        </is>
      </c>
      <c r="D3134" s="94" t="n">
        <v>46080</v>
      </c>
      <c r="E3134" s="91" t="inlineStr">
        <is>
          <t>KR</t>
        </is>
      </c>
      <c r="F3134" s="91" t="n">
        <v>62101000</v>
      </c>
      <c r="G3134" s="91" t="n">
        <v>1301</v>
      </c>
      <c r="H3134" s="92" t="n">
        <v>235000</v>
      </c>
      <c r="I3134" s="91" t="inlineStr">
        <is>
          <t>2월 국내출장 - L여행사</t>
        </is>
      </c>
      <c r="J3134" s="91" t="inlineStr">
        <is>
          <t>V10017</t>
        </is>
      </c>
      <c r="K3134" s="91" t="inlineStr">
        <is>
          <t>L여행사</t>
        </is>
      </c>
      <c r="M3134" s="9">
        <f>IF($A3134="","",VALUE($A3134&amp;"")*12+VALUE($B3134&amp;""))</f>
        <v/>
      </c>
      <c r="N3134" s="63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3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3">
        <f>IF($A3134="","",IF(COUNTIF(변동분석!$E$7:$E$506,O3134)&gt;0,"Y","N"))</f>
        <v/>
      </c>
      <c r="W3134" s="63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3">
        <f>IF($A3134="","",IFERROR(INDEX(계정매핑!$E$5:$E$504,MATCH($F3134&amp;"",계정매핑!$A$5:$A$504,0))&amp;"","공통비"))</f>
        <v/>
      </c>
      <c r="AF3134" s="63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5100000448</t>
        </is>
      </c>
      <c r="D3135" s="94" t="n">
        <v>46080</v>
      </c>
      <c r="E3135" s="91" t="inlineStr">
        <is>
          <t>KR</t>
        </is>
      </c>
      <c r="F3135" s="91" t="n">
        <v>62301000</v>
      </c>
      <c r="G3135" s="91" t="n">
        <v>1601</v>
      </c>
      <c r="H3135" s="92" t="n">
        <v>207000</v>
      </c>
      <c r="I3135" s="91" t="inlineStr">
        <is>
          <t>2월 소모품 구입 - Q오피스</t>
        </is>
      </c>
      <c r="J3135" s="91" t="inlineStr">
        <is>
          <t>V10003</t>
        </is>
      </c>
      <c r="K3135" s="91" t="inlineStr">
        <is>
          <t>Q오피스</t>
        </is>
      </c>
      <c r="M3135" s="9">
        <f>IF($A3135="","",VALUE($A3135&amp;"")*12+VALUE($B3135&amp;""))</f>
        <v/>
      </c>
      <c r="N3135" s="63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3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3">
        <f>IF($A3135="","",IF(COUNTIF(변동분석!$E$7:$E$506,O3135)&gt;0,"Y","N"))</f>
        <v/>
      </c>
      <c r="W3135" s="63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3">
        <f>IF($A3135="","",IFERROR(INDEX(계정매핑!$E$5:$E$504,MATCH($F3135&amp;"",계정매핑!$A$5:$A$504,0))&amp;"","공통비"))</f>
        <v/>
      </c>
      <c r="AF3135" s="63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5100000449</t>
        </is>
      </c>
      <c r="D3136" s="94" t="n">
        <v>46080</v>
      </c>
      <c r="E3136" s="91" t="inlineStr">
        <is>
          <t>KR</t>
        </is>
      </c>
      <c r="F3136" s="91" t="n">
        <v>62401000</v>
      </c>
      <c r="G3136" s="91" t="n">
        <v>1801</v>
      </c>
      <c r="H3136" s="92" t="n">
        <v>2248000</v>
      </c>
      <c r="I3136" s="91" t="inlineStr">
        <is>
          <t>2월 인쇄물 제작 - S출판</t>
        </is>
      </c>
      <c r="J3136" s="91" t="inlineStr">
        <is>
          <t>V10014</t>
        </is>
      </c>
      <c r="K3136" s="91" t="inlineStr">
        <is>
          <t>S출판</t>
        </is>
      </c>
      <c r="M3136" s="9">
        <f>IF($A3136="","",VALUE($A3136&amp;"")*12+VALUE($B3136&amp;""))</f>
        <v/>
      </c>
      <c r="N3136" s="63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3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3">
        <f>IF($A3136="","",IF(COUNTIF(변동분석!$E$7:$E$506,O3136)&gt;0,"Y","N"))</f>
        <v/>
      </c>
      <c r="W3136" s="63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3">
        <f>IF($A3136="","",IFERROR(INDEX(계정매핑!$E$5:$E$504,MATCH($F3136&amp;"",계정매핑!$A$5:$A$504,0))&amp;"","공통비"))</f>
        <v/>
      </c>
      <c r="AF3136" s="63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5100000450</t>
        </is>
      </c>
      <c r="D3137" s="94" t="n">
        <v>46080</v>
      </c>
      <c r="E3137" s="91" t="inlineStr">
        <is>
          <t>KR</t>
        </is>
      </c>
      <c r="F3137" s="91" t="n">
        <v>62902000</v>
      </c>
      <c r="G3137" s="91" t="n">
        <v>1401</v>
      </c>
      <c r="H3137" s="92" t="n">
        <v>1417000</v>
      </c>
      <c r="I3137" s="91" t="inlineStr">
        <is>
          <t>2월 업무 위탁 수수료 - X서비스</t>
        </is>
      </c>
      <c r="J3137" s="91" t="inlineStr">
        <is>
          <t>V10019</t>
        </is>
      </c>
      <c r="K3137" s="91" t="inlineStr">
        <is>
          <t>X서비스</t>
        </is>
      </c>
      <c r="M3137" s="9">
        <f>IF($A3137="","",VALUE($A3137&amp;"")*12+VALUE($B3137&amp;""))</f>
        <v/>
      </c>
      <c r="N3137" s="63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3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3">
        <f>IF($A3137="","",IF(COUNTIF(변동분석!$E$7:$E$506,O3137)&gt;0,"Y","N"))</f>
        <v/>
      </c>
      <c r="W3137" s="63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3">
        <f>IF($A3137="","",IFERROR(INDEX(계정매핑!$E$5:$E$504,MATCH($F3137&amp;"",계정매핑!$A$5:$A$504,0))&amp;"","공통비"))</f>
        <v/>
      </c>
      <c r="AF3137" s="63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5100000451</t>
        </is>
      </c>
      <c r="D3138" s="94" t="n">
        <v>46080</v>
      </c>
      <c r="E3138" s="91" t="inlineStr">
        <is>
          <t>KR</t>
        </is>
      </c>
      <c r="F3138" s="91" t="n">
        <v>62902000</v>
      </c>
      <c r="G3138" s="91" t="n">
        <v>1801</v>
      </c>
      <c r="H3138" s="92" t="n">
        <v>1798000</v>
      </c>
      <c r="I3138" s="91" t="inlineStr">
        <is>
          <t>2월 콜 위탁 수수료(건별)</t>
        </is>
      </c>
      <c r="J3138" s="91" t="inlineStr">
        <is>
          <t>V10015</t>
        </is>
      </c>
      <c r="K3138" s="91" t="inlineStr">
        <is>
          <t>J콜센터</t>
        </is>
      </c>
      <c r="M3138" s="9">
        <f>IF($A3138="","",VALUE($A3138&amp;"")*12+VALUE($B3138&amp;""))</f>
        <v/>
      </c>
      <c r="N3138" s="63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3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3">
        <f>IF($A3138="","",IF(COUNTIF(변동분석!$E$7:$E$506,O3138)&gt;0,"Y","N"))</f>
        <v/>
      </c>
      <c r="W3138" s="63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3">
        <f>IF($A3138="","",IFERROR(INDEX(계정매핑!$E$5:$E$504,MATCH($F3138&amp;"",계정매핑!$A$5:$A$504,0))&amp;"","공통비"))</f>
        <v/>
      </c>
      <c r="AF3138" s="63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3</v>
      </c>
      <c r="C3139" s="91" t="inlineStr">
        <is>
          <t>5100000452</t>
        </is>
      </c>
      <c r="D3139" s="94" t="n">
        <v>46083</v>
      </c>
      <c r="E3139" s="91" t="inlineStr">
        <is>
          <t>KR</t>
        </is>
      </c>
      <c r="F3139" s="91" t="n">
        <v>62102000</v>
      </c>
      <c r="G3139" s="91" t="n">
        <v>1301</v>
      </c>
      <c r="H3139" s="92" t="n">
        <v>143000</v>
      </c>
      <c r="I3139" s="91" t="inlineStr">
        <is>
          <t>3월 해외출장 - M항공</t>
        </is>
      </c>
      <c r="J3139" s="91" t="inlineStr">
        <is>
          <t>V10001</t>
        </is>
      </c>
      <c r="K3139" s="91" t="inlineStr">
        <is>
          <t>M항공</t>
        </is>
      </c>
      <c r="M3139" s="9">
        <f>IF($A3139="","",VALUE($A3139&amp;"")*12+VALUE($B3139&amp;""))</f>
        <v/>
      </c>
      <c r="N3139" s="63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3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3">
        <f>IF($A3139="","",IF(COUNTIF(변동분석!$E$7:$E$506,O3139)&gt;0,"Y","N"))</f>
        <v/>
      </c>
      <c r="W3139" s="63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3">
        <f>IF($A3139="","",IFERROR(INDEX(계정매핑!$E$5:$E$504,MATCH($F3139&amp;"",계정매핑!$A$5:$A$504,0))&amp;"","공통비"))</f>
        <v/>
      </c>
      <c r="AF3139" s="63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3</v>
      </c>
      <c r="C3140" s="91" t="inlineStr">
        <is>
          <t>5100000453</t>
        </is>
      </c>
      <c r="D3140" s="94" t="n">
        <v>46083</v>
      </c>
      <c r="E3140" s="91" t="inlineStr">
        <is>
          <t>KR</t>
        </is>
      </c>
      <c r="F3140" s="91" t="n">
        <v>62201000</v>
      </c>
      <c r="G3140" s="91" t="n">
        <v>1801</v>
      </c>
      <c r="H3140" s="92" t="n">
        <v>6664000</v>
      </c>
      <c r="I3140" s="91" t="inlineStr">
        <is>
          <t>3월 통신요금 - P통신</t>
        </is>
      </c>
      <c r="J3140" s="91" t="inlineStr">
        <is>
          <t>V10013</t>
        </is>
      </c>
      <c r="K3140" s="91" t="inlineStr">
        <is>
          <t>P통신</t>
        </is>
      </c>
      <c r="M3140" s="9">
        <f>IF($A3140="","",VALUE($A3140&amp;"")*12+VALUE($B3140&amp;""))</f>
        <v/>
      </c>
      <c r="N3140" s="63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3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3">
        <f>IF($A3140="","",IF(COUNTIF(변동분석!$E$7:$E$506,O3140)&gt;0,"Y","N"))</f>
        <v/>
      </c>
      <c r="W3140" s="63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3">
        <f>IF($A3140="","",IFERROR(INDEX(계정매핑!$E$5:$E$504,MATCH($F3140&amp;"",계정매핑!$A$5:$A$504,0))&amp;"","공통비"))</f>
        <v/>
      </c>
      <c r="AF3140" s="63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3</v>
      </c>
      <c r="C3141" s="91" t="inlineStr">
        <is>
          <t>5100000454</t>
        </is>
      </c>
      <c r="D3141" s="94" t="n">
        <v>46083</v>
      </c>
      <c r="E3141" s="91" t="inlineStr">
        <is>
          <t>KR</t>
        </is>
      </c>
      <c r="F3141" s="91" t="n">
        <v>62501000</v>
      </c>
      <c r="G3141" s="91" t="n">
        <v>1602</v>
      </c>
      <c r="H3141" s="92" t="n">
        <v>206000</v>
      </c>
      <c r="I3141" s="91" t="inlineStr">
        <is>
          <t>3월 회의 다과 - (법인카드)</t>
        </is>
      </c>
      <c r="J3141" s="91" t="inlineStr">
        <is>
          <t>V10009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3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3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3">
        <f>IF($A3141="","",IF(COUNTIF(변동분석!$E$7:$E$506,O3141)&gt;0,"Y","N"))</f>
        <v/>
      </c>
      <c r="W3141" s="63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3">
        <f>IF($A3141="","",IFERROR(INDEX(계정매핑!$E$5:$E$504,MATCH($F3141&amp;"",계정매핑!$A$5:$A$504,0))&amp;"","공통비"))</f>
        <v/>
      </c>
      <c r="AF3141" s="63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3</v>
      </c>
      <c r="C3142" s="91" t="inlineStr">
        <is>
          <t>5100000455</t>
        </is>
      </c>
      <c r="D3142" s="94" t="n">
        <v>46084</v>
      </c>
      <c r="E3142" s="91" t="inlineStr">
        <is>
          <t>KR</t>
        </is>
      </c>
      <c r="F3142" s="91" t="n">
        <v>62301000</v>
      </c>
      <c r="G3142" s="91" t="n">
        <v>1401</v>
      </c>
      <c r="H3142" s="92" t="n">
        <v>149000</v>
      </c>
      <c r="I3142" s="91" t="inlineStr">
        <is>
          <t>3월 소모품 구입 - Q오피스</t>
        </is>
      </c>
      <c r="J3142" s="91" t="inlineStr">
        <is>
          <t>V10003</t>
        </is>
      </c>
      <c r="K3142" s="91" t="inlineStr">
        <is>
          <t>Q오피스</t>
        </is>
      </c>
      <c r="M3142" s="9">
        <f>IF($A3142="","",VALUE($A3142&amp;"")*12+VALUE($B3142&amp;""))</f>
        <v/>
      </c>
      <c r="N3142" s="63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3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3">
        <f>IF($A3142="","",IF(COUNTIF(변동분석!$E$7:$E$506,O3142)&gt;0,"Y","N"))</f>
        <v/>
      </c>
      <c r="W3142" s="63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3">
        <f>IF($A3142="","",IFERROR(INDEX(계정매핑!$E$5:$E$504,MATCH($F3142&amp;"",계정매핑!$A$5:$A$504,0))&amp;"","공통비"))</f>
        <v/>
      </c>
      <c r="AF3142" s="63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3</v>
      </c>
      <c r="C3143" s="91" t="inlineStr">
        <is>
          <t>5100000456</t>
        </is>
      </c>
      <c r="D3143" s="94" t="n">
        <v>46084</v>
      </c>
      <c r="E3143" s="91" t="inlineStr">
        <is>
          <t>KR</t>
        </is>
      </c>
      <c r="F3143" s="91" t="n">
        <v>62601000</v>
      </c>
      <c r="G3143" s="91" t="n">
        <v>1602</v>
      </c>
      <c r="H3143" s="92" t="n">
        <v>1918000</v>
      </c>
      <c r="I3143" s="91" t="inlineStr">
        <is>
          <t>3월 업무추진 - (법인카드)</t>
        </is>
      </c>
      <c r="J3143" s="91" t="inlineStr">
        <is>
          <t>V10009</t>
        </is>
      </c>
      <c r="K3143" s="91" t="inlineStr">
        <is>
          <t>(법인카드)</t>
        </is>
      </c>
      <c r="M3143" s="9">
        <f>IF($A3143="","",VALUE($A3143&amp;"")*12+VALUE($B3143&amp;""))</f>
        <v/>
      </c>
      <c r="N3143" s="63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3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3">
        <f>IF($A3143="","",IF(COUNTIF(변동분석!$E$7:$E$506,O3143)&gt;0,"Y","N"))</f>
        <v/>
      </c>
      <c r="W3143" s="63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3">
        <f>IF($A3143="","",IFERROR(INDEX(계정매핑!$E$5:$E$504,MATCH($F3143&amp;"",계정매핑!$A$5:$A$504,0))&amp;"","공통비"))</f>
        <v/>
      </c>
      <c r="AF3143" s="63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3</v>
      </c>
      <c r="C3144" s="91" t="inlineStr">
        <is>
          <t>5100000457</t>
        </is>
      </c>
      <c r="D3144" s="94" t="n">
        <v>46084</v>
      </c>
      <c r="E3144" s="91" t="inlineStr">
        <is>
          <t>KR</t>
        </is>
      </c>
      <c r="F3144" s="91" t="n">
        <v>62901000</v>
      </c>
      <c r="G3144" s="91" t="n">
        <v>1201</v>
      </c>
      <c r="H3144" s="92" t="n">
        <v>6259000</v>
      </c>
      <c r="I3144" s="91" t="inlineStr">
        <is>
          <t>3월 자문 수수료 - K회계법인</t>
        </is>
      </c>
      <c r="J3144" s="91" t="inlineStr">
        <is>
          <t>V10010</t>
        </is>
      </c>
      <c r="K3144" s="91" t="inlineStr">
        <is>
          <t>K회계법인</t>
        </is>
      </c>
      <c r="M3144" s="9">
        <f>IF($A3144="","",VALUE($A3144&amp;"")*12+VALUE($B3144&amp;""))</f>
        <v/>
      </c>
      <c r="N3144" s="63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3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3">
        <f>IF($A3144="","",IF(COUNTIF(변동분석!$E$7:$E$506,O3144)&gt;0,"Y","N"))</f>
        <v/>
      </c>
      <c r="W3144" s="63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3">
        <f>IF($A3144="","",IFERROR(INDEX(계정매핑!$E$5:$E$504,MATCH($F3144&amp;"",계정매핑!$A$5:$A$504,0))&amp;"","공통비"))</f>
        <v/>
      </c>
      <c r="AF3144" s="63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3</v>
      </c>
      <c r="C3145" s="91" t="inlineStr">
        <is>
          <t>5100000458</t>
        </is>
      </c>
      <c r="D3145" s="94" t="n">
        <v>46084</v>
      </c>
      <c r="E3145" s="91" t="inlineStr">
        <is>
          <t>KR</t>
        </is>
      </c>
      <c r="F3145" s="91" t="n">
        <v>62902000</v>
      </c>
      <c r="G3145" s="91" t="n">
        <v>1801</v>
      </c>
      <c r="H3145" s="92" t="n">
        <v>1825000</v>
      </c>
      <c r="I3145" s="91" t="inlineStr">
        <is>
          <t>3월 콜 위탁 수수료(건별)</t>
        </is>
      </c>
      <c r="J3145" s="91" t="inlineStr">
        <is>
          <t>V10015</t>
        </is>
      </c>
      <c r="K3145" s="91" t="inlineStr">
        <is>
          <t>J콜센터</t>
        </is>
      </c>
      <c r="M3145" s="9">
        <f>IF($A3145="","",VALUE($A3145&amp;"")*12+VALUE($B3145&amp;""))</f>
        <v/>
      </c>
      <c r="N3145" s="63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3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3">
        <f>IF($A3145="","",IF(COUNTIF(변동분석!$E$7:$E$506,O3145)&gt;0,"Y","N"))</f>
        <v/>
      </c>
      <c r="W3145" s="63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3">
        <f>IF($A3145="","",IFERROR(INDEX(계정매핑!$E$5:$E$504,MATCH($F3145&amp;"",계정매핑!$A$5:$A$504,0))&amp;"","공통비"))</f>
        <v/>
      </c>
      <c r="AF3145" s="63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3</v>
      </c>
      <c r="C3146" s="91" t="inlineStr">
        <is>
          <t>5100000459</t>
        </is>
      </c>
      <c r="D3146" s="94" t="n">
        <v>46084</v>
      </c>
      <c r="E3146" s="91" t="inlineStr">
        <is>
          <t>KR</t>
        </is>
      </c>
      <c r="F3146" s="91" t="n">
        <v>63501000</v>
      </c>
      <c r="G3146" s="91" t="n">
        <v>1902</v>
      </c>
      <c r="H3146" s="92" t="n">
        <v>472705000</v>
      </c>
      <c r="I3146" s="91" t="inlineStr">
        <is>
          <t>3월 모집수수료 - BB에셋</t>
        </is>
      </c>
      <c r="J3146" s="91" t="inlineStr">
        <is>
          <t>V10012</t>
        </is>
      </c>
      <c r="K3146" s="91" t="inlineStr">
        <is>
          <t>BB에셋</t>
        </is>
      </c>
      <c r="M3146" s="9">
        <f>IF($A3146="","",VALUE($A3146&amp;"")*12+VALUE($B3146&amp;""))</f>
        <v/>
      </c>
      <c r="N3146" s="63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3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3">
        <f>IF($A3146="","",IF(COUNTIF(변동분석!$E$7:$E$506,O3146)&gt;0,"Y","N"))</f>
        <v/>
      </c>
      <c r="W3146" s="63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3">
        <f>IF($A3146="","",IFERROR(INDEX(계정매핑!$E$5:$E$504,MATCH($F3146&amp;"",계정매핑!$A$5:$A$504,0))&amp;"","공통비"))</f>
        <v/>
      </c>
      <c r="AF3146" s="63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3</v>
      </c>
      <c r="C3147" s="91" t="inlineStr">
        <is>
          <t>5100000460</t>
        </is>
      </c>
      <c r="D3147" s="94" t="n">
        <v>46085</v>
      </c>
      <c r="E3147" s="91" t="inlineStr">
        <is>
          <t>KR</t>
        </is>
      </c>
      <c r="F3147" s="91" t="n">
        <v>62101000</v>
      </c>
      <c r="G3147" s="91" t="n">
        <v>1501</v>
      </c>
      <c r="H3147" s="92" t="n">
        <v>706000</v>
      </c>
      <c r="I3147" s="91" t="inlineStr">
        <is>
          <t>3월 국내출장 - L여행사</t>
        </is>
      </c>
      <c r="J3147" s="91" t="inlineStr">
        <is>
          <t>V10017</t>
        </is>
      </c>
      <c r="K3147" s="91" t="inlineStr">
        <is>
          <t>L여행사</t>
        </is>
      </c>
      <c r="M3147" s="9">
        <f>IF($A3147="","",VALUE($A3147&amp;"")*12+VALUE($B3147&amp;""))</f>
        <v/>
      </c>
      <c r="N3147" s="63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3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3">
        <f>IF($A3147="","",IF(COUNTIF(변동분석!$E$7:$E$506,O3147)&gt;0,"Y","N"))</f>
        <v/>
      </c>
      <c r="W3147" s="63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3">
        <f>IF($A3147="","",IFERROR(INDEX(계정매핑!$E$5:$E$504,MATCH($F3147&amp;"",계정매핑!$A$5:$A$504,0))&amp;"","공통비"))</f>
        <v/>
      </c>
      <c r="AF3147" s="63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3</v>
      </c>
      <c r="C3148" s="91" t="inlineStr">
        <is>
          <t>5100000461</t>
        </is>
      </c>
      <c r="D3148" s="94" t="n">
        <v>46085</v>
      </c>
      <c r="E3148" s="91" t="inlineStr">
        <is>
          <t>KR</t>
        </is>
      </c>
      <c r="F3148" s="91" t="n">
        <v>62101000</v>
      </c>
      <c r="G3148" s="91" t="n">
        <v>1501</v>
      </c>
      <c r="H3148" s="92" t="n">
        <v>447000</v>
      </c>
      <c r="I3148" s="91" t="inlineStr">
        <is>
          <t>3월 국내출장 - (법인카드)</t>
        </is>
      </c>
      <c r="J3148" s="91" t="inlineStr">
        <is>
          <t>V10009</t>
        </is>
      </c>
      <c r="K3148" s="91" t="inlineStr">
        <is>
          <t>(법인카드)</t>
        </is>
      </c>
      <c r="M3148" s="9">
        <f>IF($A3148="","",VALUE($A3148&amp;"")*12+VALUE($B3148&amp;""))</f>
        <v/>
      </c>
      <c r="N3148" s="63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3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3">
        <f>IF($A3148="","",IF(COUNTIF(변동분석!$E$7:$E$506,O3148)&gt;0,"Y","N"))</f>
        <v/>
      </c>
      <c r="W3148" s="63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3">
        <f>IF($A3148="","",IFERROR(INDEX(계정매핑!$E$5:$E$504,MATCH($F3148&amp;"",계정매핑!$A$5:$A$504,0))&amp;"","공통비"))</f>
        <v/>
      </c>
      <c r="AF3148" s="63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3</v>
      </c>
      <c r="C3149" s="91" t="inlineStr">
        <is>
          <t>5100000462</t>
        </is>
      </c>
      <c r="D3149" s="94" t="n">
        <v>46085</v>
      </c>
      <c r="E3149" s="91" t="inlineStr">
        <is>
          <t>KR</t>
        </is>
      </c>
      <c r="F3149" s="91" t="n">
        <v>62101000</v>
      </c>
      <c r="G3149" s="91" t="n">
        <v>1701</v>
      </c>
      <c r="H3149" s="92" t="n">
        <v>204000</v>
      </c>
      <c r="I3149" s="91" t="inlineStr">
        <is>
          <t>3월 국내출장 - L여행사</t>
        </is>
      </c>
      <c r="J3149" s="91" t="inlineStr">
        <is>
          <t>V10017</t>
        </is>
      </c>
      <c r="K3149" s="91" t="inlineStr">
        <is>
          <t>L여행사</t>
        </is>
      </c>
      <c r="M3149" s="9">
        <f>IF($A3149="","",VALUE($A3149&amp;"")*12+VALUE($B3149&amp;""))</f>
        <v/>
      </c>
      <c r="N3149" s="63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3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3">
        <f>IF($A3149="","",IF(COUNTIF(변동분석!$E$7:$E$506,O3149)&gt;0,"Y","N"))</f>
        <v/>
      </c>
      <c r="W3149" s="63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3">
        <f>IF($A3149="","",IFERROR(INDEX(계정매핑!$E$5:$E$504,MATCH($F3149&amp;"",계정매핑!$A$5:$A$504,0))&amp;"","공통비"))</f>
        <v/>
      </c>
      <c r="AF3149" s="63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3</v>
      </c>
      <c r="C3150" s="91" t="inlineStr">
        <is>
          <t>5100000463</t>
        </is>
      </c>
      <c r="D3150" s="94" t="n">
        <v>46085</v>
      </c>
      <c r="E3150" s="91" t="inlineStr">
        <is>
          <t>KR</t>
        </is>
      </c>
      <c r="F3150" s="91" t="n">
        <v>62101000</v>
      </c>
      <c r="G3150" s="91" t="n">
        <v>1951</v>
      </c>
      <c r="H3150" s="92" t="n">
        <v>385000</v>
      </c>
      <c r="I3150" s="91" t="inlineStr">
        <is>
          <t>3월 국내출장 - (법인카드)</t>
        </is>
      </c>
      <c r="J3150" s="91" t="inlineStr">
        <is>
          <t>V10009</t>
        </is>
      </c>
      <c r="K3150" s="91" t="inlineStr">
        <is>
          <t>(법인카드)</t>
        </is>
      </c>
      <c r="M3150" s="9">
        <f>IF($A3150="","",VALUE($A3150&amp;"")*12+VALUE($B3150&amp;""))</f>
        <v/>
      </c>
      <c r="N3150" s="63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3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3">
        <f>IF($A3150="","",IF(COUNTIF(변동분석!$E$7:$E$506,O3150)&gt;0,"Y","N"))</f>
        <v/>
      </c>
      <c r="W3150" s="63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3">
        <f>IF($A3150="","",IFERROR(INDEX(계정매핑!$E$5:$E$504,MATCH($F3150&amp;"",계정매핑!$A$5:$A$504,0))&amp;"","공통비"))</f>
        <v/>
      </c>
      <c r="AF3150" s="63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3</v>
      </c>
      <c r="C3151" s="91" t="inlineStr">
        <is>
          <t>5100000464</t>
        </is>
      </c>
      <c r="D3151" s="94" t="n">
        <v>46085</v>
      </c>
      <c r="E3151" s="91" t="inlineStr">
        <is>
          <t>KR</t>
        </is>
      </c>
      <c r="F3151" s="91" t="n">
        <v>62201000</v>
      </c>
      <c r="G3151" s="91" t="n">
        <v>1101</v>
      </c>
      <c r="H3151" s="92" t="n">
        <v>233000</v>
      </c>
      <c r="I3151" s="91" t="inlineStr">
        <is>
          <t>3월 통신요금 - P통신</t>
        </is>
      </c>
      <c r="J3151" s="91" t="inlineStr">
        <is>
          <t>V10013</t>
        </is>
      </c>
      <c r="K3151" s="91" t="inlineStr">
        <is>
          <t>P통신</t>
        </is>
      </c>
      <c r="M3151" s="9">
        <f>IF($A3151="","",VALUE($A3151&amp;"")*12+VALUE($B3151&amp;""))</f>
        <v/>
      </c>
      <c r="N3151" s="63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3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3">
        <f>IF($A3151="","",IF(COUNTIF(변동분석!$E$7:$E$506,O3151)&gt;0,"Y","N"))</f>
        <v/>
      </c>
      <c r="W3151" s="63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3">
        <f>IF($A3151="","",IFERROR(INDEX(계정매핑!$E$5:$E$504,MATCH($F3151&amp;"",계정매핑!$A$5:$A$504,0))&amp;"","공통비"))</f>
        <v/>
      </c>
      <c r="AF3151" s="63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3</v>
      </c>
      <c r="C3152" s="91" t="inlineStr">
        <is>
          <t>5100000465</t>
        </is>
      </c>
      <c r="D3152" s="94" t="n">
        <v>46085</v>
      </c>
      <c r="E3152" s="91" t="inlineStr">
        <is>
          <t>KR</t>
        </is>
      </c>
      <c r="F3152" s="91" t="n">
        <v>62301000</v>
      </c>
      <c r="G3152" s="91" t="n">
        <v>1301</v>
      </c>
      <c r="H3152" s="92" t="n">
        <v>299000</v>
      </c>
      <c r="I3152" s="91" t="inlineStr">
        <is>
          <t>3월 소모품 구입 - Q오피스</t>
        </is>
      </c>
      <c r="J3152" s="91" t="inlineStr">
        <is>
          <t>V10003</t>
        </is>
      </c>
      <c r="K3152" s="91" t="inlineStr">
        <is>
          <t>Q오피스</t>
        </is>
      </c>
      <c r="M3152" s="9">
        <f>IF($A3152="","",VALUE($A3152&amp;"")*12+VALUE($B3152&amp;""))</f>
        <v/>
      </c>
      <c r="N3152" s="63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3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3">
        <f>IF($A3152="","",IF(COUNTIF(변동분석!$E$7:$E$506,O3152)&gt;0,"Y","N"))</f>
        <v/>
      </c>
      <c r="W3152" s="63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3">
        <f>IF($A3152="","",IFERROR(INDEX(계정매핑!$E$5:$E$504,MATCH($F3152&amp;"",계정매핑!$A$5:$A$504,0))&amp;"","공통비"))</f>
        <v/>
      </c>
      <c r="AF3152" s="63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3</v>
      </c>
      <c r="C3153" s="91" t="inlineStr">
        <is>
          <t>5100000466</t>
        </is>
      </c>
      <c r="D3153" s="94" t="n">
        <v>46085</v>
      </c>
      <c r="E3153" s="91" t="inlineStr">
        <is>
          <t>KR</t>
        </is>
      </c>
      <c r="F3153" s="91" t="n">
        <v>62301000</v>
      </c>
      <c r="G3153" s="91" t="n">
        <v>1401</v>
      </c>
      <c r="H3153" s="92" t="n">
        <v>115000</v>
      </c>
      <c r="I3153" s="91" t="inlineStr">
        <is>
          <t>3월 소모품 구입 - R문구</t>
        </is>
      </c>
      <c r="J3153" s="91" t="inlineStr">
        <is>
          <t>V10021</t>
        </is>
      </c>
      <c r="K3153" s="91" t="inlineStr">
        <is>
          <t>R문구</t>
        </is>
      </c>
      <c r="M3153" s="9">
        <f>IF($A3153="","",VALUE($A3153&amp;"")*12+VALUE($B3153&amp;""))</f>
        <v/>
      </c>
      <c r="N3153" s="63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3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3">
        <f>IF($A3153="","",IF(COUNTIF(변동분석!$E$7:$E$506,O3153)&gt;0,"Y","N"))</f>
        <v/>
      </c>
      <c r="W3153" s="63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3">
        <f>IF($A3153="","",IFERROR(INDEX(계정매핑!$E$5:$E$504,MATCH($F3153&amp;"",계정매핑!$A$5:$A$504,0))&amp;"","공통비"))</f>
        <v/>
      </c>
      <c r="AF3153" s="63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3</v>
      </c>
      <c r="C3154" s="91" t="inlineStr">
        <is>
          <t>5100000467</t>
        </is>
      </c>
      <c r="D3154" s="94" t="n">
        <v>46085</v>
      </c>
      <c r="E3154" s="91" t="inlineStr">
        <is>
          <t>KR</t>
        </is>
      </c>
      <c r="F3154" s="91" t="n">
        <v>62501000</v>
      </c>
      <c r="G3154" s="91" t="n">
        <v>1201</v>
      </c>
      <c r="H3154" s="92" t="n">
        <v>178000</v>
      </c>
      <c r="I3154" s="91" t="inlineStr">
        <is>
          <t>3월 회의 다과 - (법인카드)</t>
        </is>
      </c>
      <c r="J3154" s="91" t="inlineStr">
        <is>
          <t>V10009</t>
        </is>
      </c>
      <c r="K3154" s="91" t="inlineStr">
        <is>
          <t>(법인카드)</t>
        </is>
      </c>
      <c r="M3154" s="9">
        <f>IF($A3154="","",VALUE($A3154&amp;"")*12+VALUE($B3154&amp;""))</f>
        <v/>
      </c>
      <c r="N3154" s="63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3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3">
        <f>IF($A3154="","",IF(COUNTIF(변동분석!$E$7:$E$506,O3154)&gt;0,"Y","N"))</f>
        <v/>
      </c>
      <c r="W3154" s="63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3">
        <f>IF($A3154="","",IFERROR(INDEX(계정매핑!$E$5:$E$504,MATCH($F3154&amp;"",계정매핑!$A$5:$A$504,0))&amp;"","공통비"))</f>
        <v/>
      </c>
      <c r="AF3154" s="63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3</v>
      </c>
      <c r="C3155" s="91" t="inlineStr">
        <is>
          <t>5100000468</t>
        </is>
      </c>
      <c r="D3155" s="94" t="n">
        <v>46085</v>
      </c>
      <c r="E3155" s="91" t="inlineStr">
        <is>
          <t>KR</t>
        </is>
      </c>
      <c r="F3155" s="91" t="n">
        <v>62501000</v>
      </c>
      <c r="G3155" s="91" t="n">
        <v>1502</v>
      </c>
      <c r="H3155" s="92" t="n">
        <v>405000</v>
      </c>
      <c r="I3155" s="91" t="inlineStr">
        <is>
          <t>3월 회의 다과 - (법인카드)</t>
        </is>
      </c>
      <c r="J3155" s="91" t="inlineStr">
        <is>
          <t>V10009</t>
        </is>
      </c>
      <c r="K3155" s="91" t="inlineStr">
        <is>
          <t>(법인카드)</t>
        </is>
      </c>
      <c r="M3155" s="9">
        <f>IF($A3155="","",VALUE($A3155&amp;"")*12+VALUE($B3155&amp;""))</f>
        <v/>
      </c>
      <c r="N3155" s="63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3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3">
        <f>IF($A3155="","",IF(COUNTIF(변동분석!$E$7:$E$506,O3155)&gt;0,"Y","N"))</f>
        <v/>
      </c>
      <c r="W3155" s="63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3">
        <f>IF($A3155="","",IFERROR(INDEX(계정매핑!$E$5:$E$504,MATCH($F3155&amp;"",계정매핑!$A$5:$A$504,0))&amp;"","공통비"))</f>
        <v/>
      </c>
      <c r="AF3155" s="63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3</v>
      </c>
      <c r="C3156" s="91" t="inlineStr">
        <is>
          <t>5100000469</t>
        </is>
      </c>
      <c r="D3156" s="94" t="n">
        <v>46085</v>
      </c>
      <c r="E3156" s="91" t="inlineStr">
        <is>
          <t>KR</t>
        </is>
      </c>
      <c r="F3156" s="91" t="n">
        <v>62601000</v>
      </c>
      <c r="G3156" s="91" t="n">
        <v>1601</v>
      </c>
      <c r="H3156" s="92" t="n">
        <v>1208000</v>
      </c>
      <c r="I3156" s="91" t="inlineStr">
        <is>
          <t>3월 업무추진 - (법인카드)</t>
        </is>
      </c>
      <c r="J3156" s="91" t="inlineStr">
        <is>
          <t>V10009</t>
        </is>
      </c>
      <c r="K3156" s="91" t="inlineStr">
        <is>
          <t>(법인카드)</t>
        </is>
      </c>
      <c r="M3156" s="9">
        <f>IF($A3156="","",VALUE($A3156&amp;"")*12+VALUE($B3156&amp;""))</f>
        <v/>
      </c>
      <c r="N3156" s="63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3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3">
        <f>IF($A3156="","",IF(COUNTIF(변동분석!$E$7:$E$506,O3156)&gt;0,"Y","N"))</f>
        <v/>
      </c>
      <c r="W3156" s="63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3">
        <f>IF($A3156="","",IFERROR(INDEX(계정매핑!$E$5:$E$504,MATCH($F3156&amp;"",계정매핑!$A$5:$A$504,0))&amp;"","공통비"))</f>
        <v/>
      </c>
      <c r="AF3156" s="63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3</v>
      </c>
      <c r="C3157" s="91" t="inlineStr">
        <is>
          <t>5100000470</t>
        </is>
      </c>
      <c r="D3157" s="94" t="n">
        <v>46085</v>
      </c>
      <c r="E3157" s="91" t="inlineStr">
        <is>
          <t>KR</t>
        </is>
      </c>
      <c r="F3157" s="91" t="n">
        <v>62701000</v>
      </c>
      <c r="G3157" s="91" t="n">
        <v>1501</v>
      </c>
      <c r="H3157" s="92" t="n">
        <v>50734000</v>
      </c>
      <c r="I3157" s="91" t="inlineStr">
        <is>
          <t>3월 광고 집행 - F애드</t>
        </is>
      </c>
      <c r="J3157" s="91" t="inlineStr">
        <is>
          <t>V10022</t>
        </is>
      </c>
      <c r="K3157" s="91" t="inlineStr">
        <is>
          <t>F애드</t>
        </is>
      </c>
      <c r="M3157" s="9">
        <f>IF($A3157="","",VALUE($A3157&amp;"")*12+VALUE($B3157&amp;""))</f>
        <v/>
      </c>
      <c r="N3157" s="63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3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3">
        <f>IF($A3157="","",IF(COUNTIF(변동분석!$E$7:$E$506,O3157)&gt;0,"Y","N"))</f>
        <v/>
      </c>
      <c r="W3157" s="63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3">
        <f>IF($A3157="","",IFERROR(INDEX(계정매핑!$E$5:$E$504,MATCH($F3157&amp;"",계정매핑!$A$5:$A$504,0))&amp;"","공통비"))</f>
        <v/>
      </c>
      <c r="AF3157" s="63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3</v>
      </c>
      <c r="C3158" s="91" t="inlineStr">
        <is>
          <t>5100000471</t>
        </is>
      </c>
      <c r="D3158" s="94" t="n">
        <v>46085</v>
      </c>
      <c r="E3158" s="91" t="inlineStr">
        <is>
          <t>KR</t>
        </is>
      </c>
      <c r="F3158" s="91" t="n">
        <v>63502000</v>
      </c>
      <c r="G3158" s="91" t="n">
        <v>1901</v>
      </c>
      <c r="H3158" s="92" t="n">
        <v>202816000</v>
      </c>
      <c r="I3158" s="91" t="inlineStr">
        <is>
          <t>3월 유지수수료 - (전속설계사)</t>
        </is>
      </c>
      <c r="J3158" s="91" t="inlineStr">
        <is>
          <t>V10020</t>
        </is>
      </c>
      <c r="K3158" s="91" t="inlineStr">
        <is>
          <t>(전속설계사)</t>
        </is>
      </c>
      <c r="M3158" s="9">
        <f>IF($A3158="","",VALUE($A3158&amp;"")*12+VALUE($B3158&amp;""))</f>
        <v/>
      </c>
      <c r="N3158" s="63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3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3">
        <f>IF($A3158="","",IF(COUNTIF(변동분석!$E$7:$E$506,O3158)&gt;0,"Y","N"))</f>
        <v/>
      </c>
      <c r="W3158" s="63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3">
        <f>IF($A3158="","",IFERROR(INDEX(계정매핑!$E$5:$E$504,MATCH($F3158&amp;"",계정매핑!$A$5:$A$504,0))&amp;"","공통비"))</f>
        <v/>
      </c>
      <c r="AF3158" s="63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3</v>
      </c>
      <c r="C3159" s="91" t="inlineStr">
        <is>
          <t>5100000472</t>
        </is>
      </c>
      <c r="D3159" s="94" t="n">
        <v>46085</v>
      </c>
      <c r="E3159" s="91" t="inlineStr">
        <is>
          <t>KR</t>
        </is>
      </c>
      <c r="F3159" s="91" t="n">
        <v>63502000</v>
      </c>
      <c r="G3159" s="91" t="n">
        <v>1902</v>
      </c>
      <c r="H3159" s="92" t="n">
        <v>241039000</v>
      </c>
      <c r="I3159" s="91" t="inlineStr">
        <is>
          <t>3월 유지수수료 - CC금융서비스</t>
        </is>
      </c>
      <c r="J3159" s="91" t="inlineStr">
        <is>
          <t>V10028</t>
        </is>
      </c>
      <c r="K3159" s="91" t="inlineStr">
        <is>
          <t>CC금융서비스</t>
        </is>
      </c>
      <c r="M3159" s="9">
        <f>IF($A3159="","",VALUE($A3159&amp;"")*12+VALUE($B3159&amp;""))</f>
        <v/>
      </c>
      <c r="N3159" s="63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3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3">
        <f>IF($A3159="","",IF(COUNTIF(변동분석!$E$7:$E$506,O3159)&gt;0,"Y","N"))</f>
        <v/>
      </c>
      <c r="W3159" s="63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3">
        <f>IF($A3159="","",IFERROR(INDEX(계정매핑!$E$5:$E$504,MATCH($F3159&amp;"",계정매핑!$A$5:$A$504,0))&amp;"","공통비"))</f>
        <v/>
      </c>
      <c r="AF3159" s="63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3</v>
      </c>
      <c r="C3160" s="91" t="inlineStr">
        <is>
          <t>5100000473</t>
        </is>
      </c>
      <c r="D3160" s="94" t="n">
        <v>46086</v>
      </c>
      <c r="E3160" s="91" t="inlineStr">
        <is>
          <t>KR</t>
        </is>
      </c>
      <c r="F3160" s="91" t="n">
        <v>62101000</v>
      </c>
      <c r="G3160" s="91" t="n">
        <v>1801</v>
      </c>
      <c r="H3160" s="92" t="n">
        <v>202000</v>
      </c>
      <c r="I3160" s="91" t="inlineStr">
        <is>
          <t>3월 국내출장 - (법인카드)</t>
        </is>
      </c>
      <c r="J3160" s="91" t="inlineStr">
        <is>
          <t>V10009</t>
        </is>
      </c>
      <c r="K3160" s="91" t="inlineStr">
        <is>
          <t>(법인카드)</t>
        </is>
      </c>
      <c r="M3160" s="9">
        <f>IF($A3160="","",VALUE($A3160&amp;"")*12+VALUE($B3160&amp;""))</f>
        <v/>
      </c>
      <c r="N3160" s="63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3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3">
        <f>IF($A3160="","",IF(COUNTIF(변동분석!$E$7:$E$506,O3160)&gt;0,"Y","N"))</f>
        <v/>
      </c>
      <c r="W3160" s="63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3">
        <f>IF($A3160="","",IFERROR(INDEX(계정매핑!$E$5:$E$504,MATCH($F3160&amp;"",계정매핑!$A$5:$A$504,0))&amp;"","공통비"))</f>
        <v/>
      </c>
      <c r="AF3160" s="63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3</v>
      </c>
      <c r="C3161" s="91" t="inlineStr">
        <is>
          <t>5100000474</t>
        </is>
      </c>
      <c r="D3161" s="94" t="n">
        <v>46086</v>
      </c>
      <c r="E3161" s="91" t="inlineStr">
        <is>
          <t>KR</t>
        </is>
      </c>
      <c r="F3161" s="91" t="n">
        <v>62102000</v>
      </c>
      <c r="G3161" s="91" t="n">
        <v>1401</v>
      </c>
      <c r="H3161" s="92" t="n">
        <v>237000</v>
      </c>
      <c r="I3161" s="91" t="inlineStr">
        <is>
          <t>3월 해외출장 - N호텔</t>
        </is>
      </c>
      <c r="J3161" s="91" t="inlineStr">
        <is>
          <t>V10008</t>
        </is>
      </c>
      <c r="K3161" s="91" t="inlineStr">
        <is>
          <t>N호텔</t>
        </is>
      </c>
      <c r="M3161" s="9">
        <f>IF($A3161="","",VALUE($A3161&amp;"")*12+VALUE($B3161&amp;""))</f>
        <v/>
      </c>
      <c r="N3161" s="63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3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3">
        <f>IF($A3161="","",IF(COUNTIF(변동분석!$E$7:$E$506,O3161)&gt;0,"Y","N"))</f>
        <v/>
      </c>
      <c r="W3161" s="63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3">
        <f>IF($A3161="","",IFERROR(INDEX(계정매핑!$E$5:$E$504,MATCH($F3161&amp;"",계정매핑!$A$5:$A$504,0))&amp;"","공통비"))</f>
        <v/>
      </c>
      <c r="AF3161" s="63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3</v>
      </c>
      <c r="C3162" s="91" t="inlineStr">
        <is>
          <t>5100000475</t>
        </is>
      </c>
      <c r="D3162" s="94" t="n">
        <v>46086</v>
      </c>
      <c r="E3162" s="91" t="inlineStr">
        <is>
          <t>KR</t>
        </is>
      </c>
      <c r="F3162" s="91" t="n">
        <v>62102000</v>
      </c>
      <c r="G3162" s="91" t="n">
        <v>1701</v>
      </c>
      <c r="H3162" s="92" t="n">
        <v>37000</v>
      </c>
      <c r="I3162" s="91" t="inlineStr">
        <is>
          <t>3월 해외출장 - N호텔</t>
        </is>
      </c>
      <c r="J3162" s="91" t="inlineStr">
        <is>
          <t>V10008</t>
        </is>
      </c>
      <c r="K3162" s="91" t="inlineStr">
        <is>
          <t>N호텔</t>
        </is>
      </c>
      <c r="M3162" s="9">
        <f>IF($A3162="","",VALUE($A3162&amp;"")*12+VALUE($B3162&amp;""))</f>
        <v/>
      </c>
      <c r="N3162" s="63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3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3">
        <f>IF($A3162="","",IF(COUNTIF(변동분석!$E$7:$E$506,O3162)&gt;0,"Y","N"))</f>
        <v/>
      </c>
      <c r="W3162" s="63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3">
        <f>IF($A3162="","",IFERROR(INDEX(계정매핑!$E$5:$E$504,MATCH($F3162&amp;"",계정매핑!$A$5:$A$504,0))&amp;"","공통비"))</f>
        <v/>
      </c>
      <c r="AF3162" s="63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3</v>
      </c>
      <c r="C3163" s="91" t="inlineStr">
        <is>
          <t>5100000476</t>
        </is>
      </c>
      <c r="D3163" s="94" t="n">
        <v>46086</v>
      </c>
      <c r="E3163" s="91" t="inlineStr">
        <is>
          <t>KR</t>
        </is>
      </c>
      <c r="F3163" s="91" t="n">
        <v>62102000</v>
      </c>
      <c r="G3163" s="91" t="n">
        <v>1801</v>
      </c>
      <c r="H3163" s="92" t="n">
        <v>70000</v>
      </c>
      <c r="I3163" s="91" t="inlineStr">
        <is>
          <t>3월 해외출장 - M항공</t>
        </is>
      </c>
      <c r="J3163" s="91" t="inlineStr">
        <is>
          <t>V10001</t>
        </is>
      </c>
      <c r="K3163" s="91" t="inlineStr">
        <is>
          <t>M항공</t>
        </is>
      </c>
      <c r="M3163" s="9">
        <f>IF($A3163="","",VALUE($A3163&amp;"")*12+VALUE($B3163&amp;""))</f>
        <v/>
      </c>
      <c r="N3163" s="63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3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3">
        <f>IF($A3163="","",IF(COUNTIF(변동분석!$E$7:$E$506,O3163)&gt;0,"Y","N"))</f>
        <v/>
      </c>
      <c r="W3163" s="63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3">
        <f>IF($A3163="","",IFERROR(INDEX(계정매핑!$E$5:$E$504,MATCH($F3163&amp;"",계정매핑!$A$5:$A$504,0))&amp;"","공통비"))</f>
        <v/>
      </c>
      <c r="AF3163" s="63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3</v>
      </c>
      <c r="C3164" s="91" t="inlineStr">
        <is>
          <t>5100000477</t>
        </is>
      </c>
      <c r="D3164" s="94" t="n">
        <v>46086</v>
      </c>
      <c r="E3164" s="91" t="inlineStr">
        <is>
          <t>KR</t>
        </is>
      </c>
      <c r="F3164" s="91" t="n">
        <v>62102000</v>
      </c>
      <c r="G3164" s="91" t="n">
        <v>1951</v>
      </c>
      <c r="H3164" s="92" t="n">
        <v>59000</v>
      </c>
      <c r="I3164" s="91" t="inlineStr">
        <is>
          <t>3월 해외출장 - N호텔</t>
        </is>
      </c>
      <c r="J3164" s="91" t="inlineStr">
        <is>
          <t>V10008</t>
        </is>
      </c>
      <c r="K3164" s="91" t="inlineStr">
        <is>
          <t>N호텔</t>
        </is>
      </c>
      <c r="M3164" s="9">
        <f>IF($A3164="","",VALUE($A3164&amp;"")*12+VALUE($B3164&amp;""))</f>
        <v/>
      </c>
      <c r="N3164" s="63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3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3">
        <f>IF($A3164="","",IF(COUNTIF(변동분석!$E$7:$E$506,O3164)&gt;0,"Y","N"))</f>
        <v/>
      </c>
      <c r="W3164" s="63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3">
        <f>IF($A3164="","",IFERROR(INDEX(계정매핑!$E$5:$E$504,MATCH($F3164&amp;"",계정매핑!$A$5:$A$504,0))&amp;"","공통비"))</f>
        <v/>
      </c>
      <c r="AF3164" s="63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3</v>
      </c>
      <c r="C3165" s="91" t="inlineStr">
        <is>
          <t>5100000478</t>
        </is>
      </c>
      <c r="D3165" s="94" t="n">
        <v>46086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365000</v>
      </c>
      <c r="I3165" s="91" t="inlineStr">
        <is>
          <t>3월 통신요금 - O텔레콤</t>
        </is>
      </c>
      <c r="J3165" s="91" t="inlineStr">
        <is>
          <t>V10002</t>
        </is>
      </c>
      <c r="K3165" s="91" t="inlineStr">
        <is>
          <t>O텔레콤</t>
        </is>
      </c>
      <c r="M3165" s="9">
        <f>IF($A3165="","",VALUE($A3165&amp;"")*12+VALUE($B3165&amp;""))</f>
        <v/>
      </c>
      <c r="N3165" s="63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3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3">
        <f>IF($A3165="","",IF(COUNTIF(변동분석!$E$7:$E$506,O3165)&gt;0,"Y","N"))</f>
        <v/>
      </c>
      <c r="W3165" s="63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3">
        <f>IF($A3165="","",IFERROR(INDEX(계정매핑!$E$5:$E$504,MATCH($F3165&amp;"",계정매핑!$A$5:$A$504,0))&amp;"","공통비"))</f>
        <v/>
      </c>
      <c r="AF3165" s="63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3</v>
      </c>
      <c r="C3166" s="91" t="inlineStr">
        <is>
          <t>5100000479</t>
        </is>
      </c>
      <c r="D3166" s="94" t="n">
        <v>46086</v>
      </c>
      <c r="E3166" s="91" t="inlineStr">
        <is>
          <t>KR</t>
        </is>
      </c>
      <c r="F3166" s="91" t="n">
        <v>62201000</v>
      </c>
      <c r="G3166" s="91" t="n">
        <v>1601</v>
      </c>
      <c r="H3166" s="92" t="n">
        <v>678000</v>
      </c>
      <c r="I3166" s="91" t="inlineStr">
        <is>
          <t>3월 통신요금 - P통신</t>
        </is>
      </c>
      <c r="J3166" s="91" t="inlineStr">
        <is>
          <t>V10013</t>
        </is>
      </c>
      <c r="K3166" s="91" t="inlineStr">
        <is>
          <t>P통신</t>
        </is>
      </c>
      <c r="M3166" s="9">
        <f>IF($A3166="","",VALUE($A3166&amp;"")*12+VALUE($B3166&amp;""))</f>
        <v/>
      </c>
      <c r="N3166" s="63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3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3">
        <f>IF($A3166="","",IF(COUNTIF(변동분석!$E$7:$E$506,O3166)&gt;0,"Y","N"))</f>
        <v/>
      </c>
      <c r="W3166" s="63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3">
        <f>IF($A3166="","",IFERROR(INDEX(계정매핑!$E$5:$E$504,MATCH($F3166&amp;"",계정매핑!$A$5:$A$504,0))&amp;"","공통비"))</f>
        <v/>
      </c>
      <c r="AF3166" s="63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3</v>
      </c>
      <c r="C3167" s="91" t="inlineStr">
        <is>
          <t>5100000480</t>
        </is>
      </c>
      <c r="D3167" s="94" t="n">
        <v>46086</v>
      </c>
      <c r="E3167" s="91" t="inlineStr">
        <is>
          <t>KR</t>
        </is>
      </c>
      <c r="F3167" s="91" t="n">
        <v>62301000</v>
      </c>
      <c r="G3167" s="91" t="n">
        <v>1101</v>
      </c>
      <c r="H3167" s="92" t="n">
        <v>230000</v>
      </c>
      <c r="I3167" s="91" t="inlineStr">
        <is>
          <t>3월 소모품 구입 - R문구</t>
        </is>
      </c>
      <c r="J3167" s="91" t="inlineStr">
        <is>
          <t>V10021</t>
        </is>
      </c>
      <c r="K3167" s="91" t="inlineStr">
        <is>
          <t>R문구</t>
        </is>
      </c>
      <c r="M3167" s="9">
        <f>IF($A3167="","",VALUE($A3167&amp;"")*12+VALUE($B3167&amp;""))</f>
        <v/>
      </c>
      <c r="N3167" s="63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3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3">
        <f>IF($A3167="","",IF(COUNTIF(변동분석!$E$7:$E$506,O3167)&gt;0,"Y","N"))</f>
        <v/>
      </c>
      <c r="W3167" s="63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3">
        <f>IF($A3167="","",IFERROR(INDEX(계정매핑!$E$5:$E$504,MATCH($F3167&amp;"",계정매핑!$A$5:$A$504,0))&amp;"","공통비"))</f>
        <v/>
      </c>
      <c r="AF3167" s="63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3</v>
      </c>
      <c r="C3168" s="91" t="inlineStr">
        <is>
          <t>5100000481</t>
        </is>
      </c>
      <c r="D3168" s="94" t="n">
        <v>46086</v>
      </c>
      <c r="E3168" s="91" t="inlineStr">
        <is>
          <t>KR</t>
        </is>
      </c>
      <c r="F3168" s="91" t="n">
        <v>62301000</v>
      </c>
      <c r="G3168" s="91" t="n">
        <v>1301</v>
      </c>
      <c r="H3168" s="92" t="n">
        <v>154000</v>
      </c>
      <c r="I3168" s="91" t="inlineStr">
        <is>
          <t>3월 소모품 구입 - Q오피스</t>
        </is>
      </c>
      <c r="J3168" s="91" t="inlineStr">
        <is>
          <t>V10003</t>
        </is>
      </c>
      <c r="K3168" s="91" t="inlineStr">
        <is>
          <t>Q오피스</t>
        </is>
      </c>
      <c r="M3168" s="9">
        <f>IF($A3168="","",VALUE($A3168&amp;"")*12+VALUE($B3168&amp;""))</f>
        <v/>
      </c>
      <c r="N3168" s="63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3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3">
        <f>IF($A3168="","",IF(COUNTIF(변동분석!$E$7:$E$506,O3168)&gt;0,"Y","N"))</f>
        <v/>
      </c>
      <c r="W3168" s="63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3">
        <f>IF($A3168="","",IFERROR(INDEX(계정매핑!$E$5:$E$504,MATCH($F3168&amp;"",계정매핑!$A$5:$A$504,0))&amp;"","공통비"))</f>
        <v/>
      </c>
      <c r="AF3168" s="63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3</v>
      </c>
      <c r="C3169" s="91" t="inlineStr">
        <is>
          <t>5100000482</t>
        </is>
      </c>
      <c r="D3169" s="94" t="n">
        <v>46086</v>
      </c>
      <c r="E3169" s="91" t="inlineStr">
        <is>
          <t>KR</t>
        </is>
      </c>
      <c r="F3169" s="91" t="n">
        <v>62301000</v>
      </c>
      <c r="G3169" s="91" t="n">
        <v>1801</v>
      </c>
      <c r="H3169" s="92" t="n">
        <v>251000</v>
      </c>
      <c r="I3169" s="91" t="inlineStr">
        <is>
          <t>3월 소모품 구입 - R문구</t>
        </is>
      </c>
      <c r="J3169" s="91" t="inlineStr">
        <is>
          <t>V10021</t>
        </is>
      </c>
      <c r="K3169" s="91" t="inlineStr">
        <is>
          <t>R문구</t>
        </is>
      </c>
      <c r="M3169" s="9">
        <f>IF($A3169="","",VALUE($A3169&amp;"")*12+VALUE($B3169&amp;""))</f>
        <v/>
      </c>
      <c r="N3169" s="63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3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3">
        <f>IF($A3169="","",IF(COUNTIF(변동분석!$E$7:$E$506,O3169)&gt;0,"Y","N"))</f>
        <v/>
      </c>
      <c r="W3169" s="63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3">
        <f>IF($A3169="","",IFERROR(INDEX(계정매핑!$E$5:$E$504,MATCH($F3169&amp;"",계정매핑!$A$5:$A$504,0))&amp;"","공통비"))</f>
        <v/>
      </c>
      <c r="AF3169" s="63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3</v>
      </c>
      <c r="C3170" s="91" t="inlineStr">
        <is>
          <t>5100000483</t>
        </is>
      </c>
      <c r="D3170" s="94" t="n">
        <v>46086</v>
      </c>
      <c r="E3170" s="91" t="inlineStr">
        <is>
          <t>KR</t>
        </is>
      </c>
      <c r="F3170" s="91" t="n">
        <v>62501000</v>
      </c>
      <c r="G3170" s="91" t="n">
        <v>1601</v>
      </c>
      <c r="H3170" s="92" t="n">
        <v>377000</v>
      </c>
      <c r="I3170" s="91" t="inlineStr">
        <is>
          <t>3월 회의 다과 - T케이터링</t>
        </is>
      </c>
      <c r="J3170" s="91" t="inlineStr">
        <is>
          <t>V10005</t>
        </is>
      </c>
      <c r="K3170" s="91" t="inlineStr">
        <is>
          <t>T케이터링</t>
        </is>
      </c>
      <c r="M3170" s="9">
        <f>IF($A3170="","",VALUE($A3170&amp;"")*12+VALUE($B3170&amp;""))</f>
        <v/>
      </c>
      <c r="N3170" s="63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3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3">
        <f>IF($A3170="","",IF(COUNTIF(변동분석!$E$7:$E$506,O3170)&gt;0,"Y","N"))</f>
        <v/>
      </c>
      <c r="W3170" s="63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3">
        <f>IF($A3170="","",IFERROR(INDEX(계정매핑!$E$5:$E$504,MATCH($F3170&amp;"",계정매핑!$A$5:$A$504,0))&amp;"","공통비"))</f>
        <v/>
      </c>
      <c r="AF3170" s="63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3</v>
      </c>
      <c r="C3171" s="91" t="inlineStr">
        <is>
          <t>5100000484</t>
        </is>
      </c>
      <c r="D3171" s="94" t="n">
        <v>46086</v>
      </c>
      <c r="E3171" s="91" t="inlineStr">
        <is>
          <t>KR</t>
        </is>
      </c>
      <c r="F3171" s="91" t="n">
        <v>62902000</v>
      </c>
      <c r="G3171" s="91" t="n">
        <v>1101</v>
      </c>
      <c r="H3171" s="92" t="n">
        <v>1250000</v>
      </c>
      <c r="I3171" s="91" t="inlineStr">
        <is>
          <t>3월 업무 위탁 수수료 - X서비스</t>
        </is>
      </c>
      <c r="J3171" s="91" t="inlineStr">
        <is>
          <t>V10019</t>
        </is>
      </c>
      <c r="K3171" s="91" t="inlineStr">
        <is>
          <t>X서비스</t>
        </is>
      </c>
      <c r="M3171" s="9">
        <f>IF($A3171="","",VALUE($A3171&amp;"")*12+VALUE($B3171&amp;""))</f>
        <v/>
      </c>
      <c r="N3171" s="63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3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3">
        <f>IF($A3171="","",IF(COUNTIF(변동분석!$E$7:$E$506,O3171)&gt;0,"Y","N"))</f>
        <v/>
      </c>
      <c r="W3171" s="63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3">
        <f>IF($A3171="","",IFERROR(INDEX(계정매핑!$E$5:$E$504,MATCH($F3171&amp;"",계정매핑!$A$5:$A$504,0))&amp;"","공통비"))</f>
        <v/>
      </c>
      <c r="AF3171" s="63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3</v>
      </c>
      <c r="C3172" s="91" t="inlineStr">
        <is>
          <t>5100000485</t>
        </is>
      </c>
      <c r="D3172" s="94" t="n">
        <v>46086</v>
      </c>
      <c r="E3172" s="91" t="inlineStr">
        <is>
          <t>KR</t>
        </is>
      </c>
      <c r="F3172" s="91" t="n">
        <v>62902000</v>
      </c>
      <c r="G3172" s="91" t="n">
        <v>1201</v>
      </c>
      <c r="H3172" s="92" t="n">
        <v>4997000</v>
      </c>
      <c r="I3172" s="91" t="inlineStr">
        <is>
          <t>3월 업무 위탁 수수료 - J콜센터</t>
        </is>
      </c>
      <c r="J3172" s="91" t="inlineStr">
        <is>
          <t>V10015</t>
        </is>
      </c>
      <c r="K3172" s="91" t="inlineStr">
        <is>
          <t>J콜센터</t>
        </is>
      </c>
      <c r="M3172" s="9">
        <f>IF($A3172="","",VALUE($A3172&amp;"")*12+VALUE($B3172&amp;""))</f>
        <v/>
      </c>
      <c r="N3172" s="63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3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3">
        <f>IF($A3172="","",IF(COUNTIF(변동분석!$E$7:$E$506,O3172)&gt;0,"Y","N"))</f>
        <v/>
      </c>
      <c r="W3172" s="63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3">
        <f>IF($A3172="","",IFERROR(INDEX(계정매핑!$E$5:$E$504,MATCH($F3172&amp;"",계정매핑!$A$5:$A$504,0))&amp;"","공통비"))</f>
        <v/>
      </c>
      <c r="AF3172" s="63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3</v>
      </c>
      <c r="C3173" s="91" t="inlineStr">
        <is>
          <t>5100000486</t>
        </is>
      </c>
      <c r="D3173" s="94" t="n">
        <v>46086</v>
      </c>
      <c r="E3173" s="91" t="inlineStr">
        <is>
          <t>KR</t>
        </is>
      </c>
      <c r="F3173" s="91" t="n">
        <v>62902000</v>
      </c>
      <c r="G3173" s="91" t="n">
        <v>1401</v>
      </c>
      <c r="H3173" s="92" t="n">
        <v>1582000</v>
      </c>
      <c r="I3173" s="91" t="inlineStr">
        <is>
          <t>3월 업무 위탁 수수료 - J콜센터</t>
        </is>
      </c>
      <c r="J3173" s="91" t="inlineStr">
        <is>
          <t>V10015</t>
        </is>
      </c>
      <c r="K3173" s="91" t="inlineStr">
        <is>
          <t>J콜센터</t>
        </is>
      </c>
      <c r="M3173" s="9">
        <f>IF($A3173="","",VALUE($A3173&amp;"")*12+VALUE($B3173&amp;""))</f>
        <v/>
      </c>
      <c r="N3173" s="63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3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3">
        <f>IF($A3173="","",IF(COUNTIF(변동분석!$E$7:$E$506,O3173)&gt;0,"Y","N"))</f>
        <v/>
      </c>
      <c r="W3173" s="63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3">
        <f>IF($A3173="","",IFERROR(INDEX(계정매핑!$E$5:$E$504,MATCH($F3173&amp;"",계정매핑!$A$5:$A$504,0))&amp;"","공통비"))</f>
        <v/>
      </c>
      <c r="AF3173" s="63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3</v>
      </c>
      <c r="C3174" s="91" t="inlineStr">
        <is>
          <t>5100000487</t>
        </is>
      </c>
      <c r="D3174" s="94" t="n">
        <v>46086</v>
      </c>
      <c r="E3174" s="91" t="inlineStr">
        <is>
          <t>KR</t>
        </is>
      </c>
      <c r="F3174" s="91" t="n">
        <v>62902000</v>
      </c>
      <c r="G3174" s="91" t="n">
        <v>1801</v>
      </c>
      <c r="H3174" s="92" t="n">
        <v>1752000</v>
      </c>
      <c r="I3174" s="91" t="inlineStr">
        <is>
          <t>3월 콜 위탁 수수료(건별)</t>
        </is>
      </c>
      <c r="J3174" s="91" t="inlineStr">
        <is>
          <t>V10015</t>
        </is>
      </c>
      <c r="K3174" s="91" t="inlineStr">
        <is>
          <t>J콜센터</t>
        </is>
      </c>
      <c r="M3174" s="9">
        <f>IF($A3174="","",VALUE($A3174&amp;"")*12+VALUE($B3174&amp;""))</f>
        <v/>
      </c>
      <c r="N3174" s="63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3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3">
        <f>IF($A3174="","",IF(COUNTIF(변동분석!$E$7:$E$506,O3174)&gt;0,"Y","N"))</f>
        <v/>
      </c>
      <c r="W3174" s="63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3">
        <f>IF($A3174="","",IFERROR(INDEX(계정매핑!$E$5:$E$504,MATCH($F3174&amp;"",계정매핑!$A$5:$A$504,0))&amp;"","공통비"))</f>
        <v/>
      </c>
      <c r="AF3174" s="63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3</v>
      </c>
      <c r="C3175" s="91" t="inlineStr">
        <is>
          <t>5100000488</t>
        </is>
      </c>
      <c r="D3175" s="94" t="n">
        <v>46087</v>
      </c>
      <c r="E3175" s="91" t="inlineStr">
        <is>
          <t>KR</t>
        </is>
      </c>
      <c r="F3175" s="91" t="n">
        <v>62101000</v>
      </c>
      <c r="G3175" s="91" t="n">
        <v>1201</v>
      </c>
      <c r="H3175" s="92" t="n">
        <v>299000</v>
      </c>
      <c r="I3175" s="91" t="inlineStr">
        <is>
          <t>3월 국내출장 - (법인카드)</t>
        </is>
      </c>
      <c r="J3175" s="91" t="inlineStr">
        <is>
          <t>V10009</t>
        </is>
      </c>
      <c r="K3175" s="91" t="inlineStr">
        <is>
          <t>(법인카드)</t>
        </is>
      </c>
      <c r="M3175" s="9">
        <f>IF($A3175="","",VALUE($A3175&amp;"")*12+VALUE($B3175&amp;""))</f>
        <v/>
      </c>
      <c r="N3175" s="63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3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3">
        <f>IF($A3175="","",IF(COUNTIF(변동분석!$E$7:$E$506,O3175)&gt;0,"Y","N"))</f>
        <v/>
      </c>
      <c r="W3175" s="63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3">
        <f>IF($A3175="","",IFERROR(INDEX(계정매핑!$E$5:$E$504,MATCH($F3175&amp;"",계정매핑!$A$5:$A$504,0))&amp;"","공통비"))</f>
        <v/>
      </c>
      <c r="AF3175" s="63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3</v>
      </c>
      <c r="C3176" s="91" t="inlineStr">
        <is>
          <t>5100000489</t>
        </is>
      </c>
      <c r="D3176" s="94" t="n">
        <v>46087</v>
      </c>
      <c r="E3176" s="91" t="inlineStr">
        <is>
          <t>KR</t>
        </is>
      </c>
      <c r="F3176" s="91" t="n">
        <v>62101000</v>
      </c>
      <c r="G3176" s="91" t="n">
        <v>1401</v>
      </c>
      <c r="H3176" s="92" t="n">
        <v>399000</v>
      </c>
      <c r="I3176" s="91" t="inlineStr">
        <is>
          <t>3월 국내출장 - L여행사</t>
        </is>
      </c>
      <c r="J3176" s="91" t="inlineStr">
        <is>
          <t>V10017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3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3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3">
        <f>IF($A3176="","",IF(COUNTIF(변동분석!$E$7:$E$506,O3176)&gt;0,"Y","N"))</f>
        <v/>
      </c>
      <c r="W3176" s="63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3">
        <f>IF($A3176="","",IFERROR(INDEX(계정매핑!$E$5:$E$504,MATCH($F3176&amp;"",계정매핑!$A$5:$A$504,0))&amp;"","공통비"))</f>
        <v/>
      </c>
      <c r="AF3176" s="63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3</v>
      </c>
      <c r="C3177" s="91" t="inlineStr">
        <is>
          <t>5100000490</t>
        </is>
      </c>
      <c r="D3177" s="94" t="n">
        <v>46087</v>
      </c>
      <c r="E3177" s="91" t="inlineStr">
        <is>
          <t>KR</t>
        </is>
      </c>
      <c r="F3177" s="91" t="n">
        <v>62201000</v>
      </c>
      <c r="G3177" s="91" t="n">
        <v>1101</v>
      </c>
      <c r="H3177" s="92" t="n">
        <v>305000</v>
      </c>
      <c r="I3177" s="91" t="inlineStr">
        <is>
          <t>3월 통신요금 - O텔레콤</t>
        </is>
      </c>
      <c r="J3177" s="91" t="inlineStr">
        <is>
          <t>V10002</t>
        </is>
      </c>
      <c r="K3177" s="91" t="inlineStr">
        <is>
          <t>O텔레콤</t>
        </is>
      </c>
      <c r="M3177" s="9">
        <f>IF($A3177="","",VALUE($A3177&amp;"")*12+VALUE($B3177&amp;""))</f>
        <v/>
      </c>
      <c r="N3177" s="63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3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3">
        <f>IF($A3177="","",IF(COUNTIF(변동분석!$E$7:$E$506,O3177)&gt;0,"Y","N"))</f>
        <v/>
      </c>
      <c r="W3177" s="63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3">
        <f>IF($A3177="","",IFERROR(INDEX(계정매핑!$E$5:$E$504,MATCH($F3177&amp;"",계정매핑!$A$5:$A$504,0))&amp;"","공통비"))</f>
        <v/>
      </c>
      <c r="AF3177" s="63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3</v>
      </c>
      <c r="C3178" s="91" t="inlineStr">
        <is>
          <t>5100000491</t>
        </is>
      </c>
      <c r="D3178" s="94" t="n">
        <v>46087</v>
      </c>
      <c r="E3178" s="91" t="inlineStr">
        <is>
          <t>KR</t>
        </is>
      </c>
      <c r="F3178" s="91" t="n">
        <v>62201000</v>
      </c>
      <c r="G3178" s="91" t="n">
        <v>1701</v>
      </c>
      <c r="H3178" s="92" t="n">
        <v>3800000</v>
      </c>
      <c r="I3178" s="91" t="inlineStr">
        <is>
          <t>3월 통신요금 - P통신</t>
        </is>
      </c>
      <c r="J3178" s="91" t="inlineStr">
        <is>
          <t>V10013</t>
        </is>
      </c>
      <c r="K3178" s="91" t="inlineStr">
        <is>
          <t>P통신</t>
        </is>
      </c>
      <c r="M3178" s="9">
        <f>IF($A3178="","",VALUE($A3178&amp;"")*12+VALUE($B3178&amp;""))</f>
        <v/>
      </c>
      <c r="N3178" s="63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3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3">
        <f>IF($A3178="","",IF(COUNTIF(변동분석!$E$7:$E$506,O3178)&gt;0,"Y","N"))</f>
        <v/>
      </c>
      <c r="W3178" s="63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3">
        <f>IF($A3178="","",IFERROR(INDEX(계정매핑!$E$5:$E$504,MATCH($F3178&amp;"",계정매핑!$A$5:$A$504,0))&amp;"","공통비"))</f>
        <v/>
      </c>
      <c r="AF3178" s="63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3</v>
      </c>
      <c r="C3179" s="91" t="inlineStr">
        <is>
          <t>5100000492</t>
        </is>
      </c>
      <c r="D3179" s="94" t="n">
        <v>46087</v>
      </c>
      <c r="E3179" s="91" t="inlineStr">
        <is>
          <t>KR</t>
        </is>
      </c>
      <c r="F3179" s="91" t="n">
        <v>62802000</v>
      </c>
      <c r="G3179" s="91" t="n">
        <v>1301</v>
      </c>
      <c r="H3179" s="92" t="n">
        <v>2910000</v>
      </c>
      <c r="I3179" s="91" t="inlineStr">
        <is>
          <t>3월 위탁교육 - I교육원</t>
        </is>
      </c>
      <c r="J3179" s="91" t="inlineStr">
        <is>
          <t>V10018</t>
        </is>
      </c>
      <c r="K3179" s="91" t="inlineStr">
        <is>
          <t>I교육원</t>
        </is>
      </c>
      <c r="M3179" s="9">
        <f>IF($A3179="","",VALUE($A3179&amp;"")*12+VALUE($B3179&amp;""))</f>
        <v/>
      </c>
      <c r="N3179" s="63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3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3">
        <f>IF($A3179="","",IF(COUNTIF(변동분석!$E$7:$E$506,O3179)&gt;0,"Y","N"))</f>
        <v/>
      </c>
      <c r="W3179" s="63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3">
        <f>IF($A3179="","",IFERROR(INDEX(계정매핑!$E$5:$E$504,MATCH($F3179&amp;"",계정매핑!$A$5:$A$504,0))&amp;"","공통비"))</f>
        <v/>
      </c>
      <c r="AF3179" s="63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3</v>
      </c>
      <c r="C3180" s="91" t="inlineStr">
        <is>
          <t>5100000493</t>
        </is>
      </c>
      <c r="D3180" s="94" t="n">
        <v>46087</v>
      </c>
      <c r="E3180" s="91" t="inlineStr">
        <is>
          <t>KR</t>
        </is>
      </c>
      <c r="F3180" s="91" t="n">
        <v>62902000</v>
      </c>
      <c r="G3180" s="91" t="n">
        <v>1101</v>
      </c>
      <c r="H3180" s="92" t="n">
        <v>1011000</v>
      </c>
      <c r="I3180" s="91" t="inlineStr">
        <is>
          <t>3월 업무 위탁 수수료 - X서비스</t>
        </is>
      </c>
      <c r="J3180" s="91" t="inlineStr">
        <is>
          <t>V10019</t>
        </is>
      </c>
      <c r="K3180" s="91" t="inlineStr">
        <is>
          <t>X서비스</t>
        </is>
      </c>
      <c r="M3180" s="9">
        <f>IF($A3180="","",VALUE($A3180&amp;"")*12+VALUE($B3180&amp;""))</f>
        <v/>
      </c>
      <c r="N3180" s="63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3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3">
        <f>IF($A3180="","",IF(COUNTIF(변동분석!$E$7:$E$506,O3180)&gt;0,"Y","N"))</f>
        <v/>
      </c>
      <c r="W3180" s="63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3">
        <f>IF($A3180="","",IFERROR(INDEX(계정매핑!$E$5:$E$504,MATCH($F3180&amp;"",계정매핑!$A$5:$A$504,0))&amp;"","공통비"))</f>
        <v/>
      </c>
      <c r="AF3180" s="63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3</v>
      </c>
      <c r="C3181" s="91" t="inlineStr">
        <is>
          <t>5100000494</t>
        </is>
      </c>
      <c r="D3181" s="94" t="n">
        <v>46087</v>
      </c>
      <c r="E3181" s="91" t="inlineStr">
        <is>
          <t>KR</t>
        </is>
      </c>
      <c r="F3181" s="91" t="n">
        <v>62902000</v>
      </c>
      <c r="G3181" s="91" t="n">
        <v>1401</v>
      </c>
      <c r="H3181" s="92" t="n">
        <v>1752000</v>
      </c>
      <c r="I3181" s="91" t="inlineStr">
        <is>
          <t>3월 업무 위탁 수수료 - J콜센터</t>
        </is>
      </c>
      <c r="J3181" s="91" t="inlineStr">
        <is>
          <t>V10015</t>
        </is>
      </c>
      <c r="K3181" s="91" t="inlineStr">
        <is>
          <t>J콜센터</t>
        </is>
      </c>
      <c r="M3181" s="9">
        <f>IF($A3181="","",VALUE($A3181&amp;"")*12+VALUE($B3181&amp;""))</f>
        <v/>
      </c>
      <c r="N3181" s="63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3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3">
        <f>IF($A3181="","",IF(COUNTIF(변동분석!$E$7:$E$506,O3181)&gt;0,"Y","N"))</f>
        <v/>
      </c>
      <c r="W3181" s="63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3">
        <f>IF($A3181="","",IFERROR(INDEX(계정매핑!$E$5:$E$504,MATCH($F3181&amp;"",계정매핑!$A$5:$A$504,0))&amp;"","공통비"))</f>
        <v/>
      </c>
      <c r="AF3181" s="63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3</v>
      </c>
      <c r="C3182" s="91" t="inlineStr">
        <is>
          <t>5100000495</t>
        </is>
      </c>
      <c r="D3182" s="94" t="n">
        <v>46088</v>
      </c>
      <c r="E3182" s="91" t="inlineStr">
        <is>
          <t>KR</t>
        </is>
      </c>
      <c r="F3182" s="91" t="n">
        <v>62101000</v>
      </c>
      <c r="G3182" s="91" t="n">
        <v>1401</v>
      </c>
      <c r="H3182" s="92" t="n">
        <v>433000</v>
      </c>
      <c r="I3182" s="91" t="inlineStr">
        <is>
          <t>3월 국내출장 - M항공</t>
        </is>
      </c>
      <c r="J3182" s="91" t="inlineStr">
        <is>
          <t>V10001</t>
        </is>
      </c>
      <c r="K3182" s="91" t="inlineStr">
        <is>
          <t>M항공</t>
        </is>
      </c>
      <c r="M3182" s="9">
        <f>IF($A3182="","",VALUE($A3182&amp;"")*12+VALUE($B3182&amp;""))</f>
        <v/>
      </c>
      <c r="N3182" s="63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3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3">
        <f>IF($A3182="","",IF(COUNTIF(변동분석!$E$7:$E$506,O3182)&gt;0,"Y","N"))</f>
        <v/>
      </c>
      <c r="W3182" s="63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3">
        <f>IF($A3182="","",IFERROR(INDEX(계정매핑!$E$5:$E$504,MATCH($F3182&amp;"",계정매핑!$A$5:$A$504,0))&amp;"","공통비"))</f>
        <v/>
      </c>
      <c r="AF3182" s="63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3</v>
      </c>
      <c r="C3183" s="91" t="inlineStr">
        <is>
          <t>5100000496</t>
        </is>
      </c>
      <c r="D3183" s="94" t="n">
        <v>46088</v>
      </c>
      <c r="E3183" s="91" t="inlineStr">
        <is>
          <t>KR</t>
        </is>
      </c>
      <c r="F3183" s="91" t="n">
        <v>62101000</v>
      </c>
      <c r="G3183" s="91" t="n">
        <v>1701</v>
      </c>
      <c r="H3183" s="92" t="n">
        <v>261000</v>
      </c>
      <c r="I3183" s="91" t="inlineStr">
        <is>
          <t>3월 국내출장 - (법인카드)</t>
        </is>
      </c>
      <c r="J3183" s="91" t="inlineStr">
        <is>
          <t>V10009</t>
        </is>
      </c>
      <c r="K3183" s="91" t="inlineStr">
        <is>
          <t>(법인카드)</t>
        </is>
      </c>
      <c r="M3183" s="9">
        <f>IF($A3183="","",VALUE($A3183&amp;"")*12+VALUE($B3183&amp;""))</f>
        <v/>
      </c>
      <c r="N3183" s="63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3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3">
        <f>IF($A3183="","",IF(COUNTIF(변동분석!$E$7:$E$506,O3183)&gt;0,"Y","N"))</f>
        <v/>
      </c>
      <c r="W3183" s="63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3">
        <f>IF($A3183="","",IFERROR(INDEX(계정매핑!$E$5:$E$504,MATCH($F3183&amp;"",계정매핑!$A$5:$A$504,0))&amp;"","공통비"))</f>
        <v/>
      </c>
      <c r="AF3183" s="63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5100000497</t>
        </is>
      </c>
      <c r="D3184" s="94" t="n">
        <v>46088</v>
      </c>
      <c r="E3184" s="91" t="inlineStr">
        <is>
          <t>KR</t>
        </is>
      </c>
      <c r="F3184" s="91" t="n">
        <v>62201000</v>
      </c>
      <c r="G3184" s="91" t="n">
        <v>1601</v>
      </c>
      <c r="H3184" s="92" t="n">
        <v>651000</v>
      </c>
      <c r="I3184" s="91" t="inlineStr">
        <is>
          <t>3월 통신요금 - O텔레콤</t>
        </is>
      </c>
      <c r="J3184" s="91" t="inlineStr">
        <is>
          <t>V10002</t>
        </is>
      </c>
      <c r="K3184" s="91" t="inlineStr">
        <is>
          <t>O텔레콤</t>
        </is>
      </c>
      <c r="M3184" s="9">
        <f>IF($A3184="","",VALUE($A3184&amp;"")*12+VALUE($B3184&amp;""))</f>
        <v/>
      </c>
      <c r="N3184" s="63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3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3">
        <f>IF($A3184="","",IF(COUNTIF(변동분석!$E$7:$E$506,O3184)&gt;0,"Y","N"))</f>
        <v/>
      </c>
      <c r="W3184" s="63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3">
        <f>IF($A3184="","",IFERROR(INDEX(계정매핑!$E$5:$E$504,MATCH($F3184&amp;"",계정매핑!$A$5:$A$504,0))&amp;"","공통비"))</f>
        <v/>
      </c>
      <c r="AF3184" s="63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5100000498</t>
        </is>
      </c>
      <c r="D3185" s="94" t="n">
        <v>46088</v>
      </c>
      <c r="E3185" s="91" t="inlineStr">
        <is>
          <t>KR</t>
        </is>
      </c>
      <c r="F3185" s="91" t="n">
        <v>62201000</v>
      </c>
      <c r="G3185" s="91" t="n">
        <v>1951</v>
      </c>
      <c r="H3185" s="92" t="n">
        <v>486000</v>
      </c>
      <c r="I3185" s="91" t="inlineStr">
        <is>
          <t>3월 통신요금 - P통신</t>
        </is>
      </c>
      <c r="J3185" s="91" t="inlineStr">
        <is>
          <t>V10013</t>
        </is>
      </c>
      <c r="K3185" s="91" t="inlineStr">
        <is>
          <t>P통신</t>
        </is>
      </c>
      <c r="M3185" s="9">
        <f>IF($A3185="","",VALUE($A3185&amp;"")*12+VALUE($B3185&amp;""))</f>
        <v/>
      </c>
      <c r="N3185" s="63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3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3">
        <f>IF($A3185="","",IF(COUNTIF(변동분석!$E$7:$E$506,O3185)&gt;0,"Y","N"))</f>
        <v/>
      </c>
      <c r="W3185" s="63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3">
        <f>IF($A3185="","",IFERROR(INDEX(계정매핑!$E$5:$E$504,MATCH($F3185&amp;"",계정매핑!$A$5:$A$504,0))&amp;"","공통비"))</f>
        <v/>
      </c>
      <c r="AF3185" s="63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5100000499</t>
        </is>
      </c>
      <c r="D3186" s="94" t="n">
        <v>46088</v>
      </c>
      <c r="E3186" s="91" t="inlineStr">
        <is>
          <t>KR</t>
        </is>
      </c>
      <c r="F3186" s="91" t="n">
        <v>62301000</v>
      </c>
      <c r="G3186" s="91" t="n">
        <v>1201</v>
      </c>
      <c r="H3186" s="92" t="n">
        <v>240000</v>
      </c>
      <c r="I3186" s="91" t="inlineStr">
        <is>
          <t>3월 소모품 구입 - R문구</t>
        </is>
      </c>
      <c r="J3186" s="91" t="inlineStr">
        <is>
          <t>V10021</t>
        </is>
      </c>
      <c r="K3186" s="91" t="inlineStr">
        <is>
          <t>R문구</t>
        </is>
      </c>
      <c r="M3186" s="9">
        <f>IF($A3186="","",VALUE($A3186&amp;"")*12+VALUE($B3186&amp;""))</f>
        <v/>
      </c>
      <c r="N3186" s="63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3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3">
        <f>IF($A3186="","",IF(COUNTIF(변동분석!$E$7:$E$506,O3186)&gt;0,"Y","N"))</f>
        <v/>
      </c>
      <c r="W3186" s="63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3">
        <f>IF($A3186="","",IFERROR(INDEX(계정매핑!$E$5:$E$504,MATCH($F3186&amp;"",계정매핑!$A$5:$A$504,0))&amp;"","공통비"))</f>
        <v/>
      </c>
      <c r="AF3186" s="63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5100000500</t>
        </is>
      </c>
      <c r="D3187" s="94" t="n">
        <v>46088</v>
      </c>
      <c r="E3187" s="91" t="inlineStr">
        <is>
          <t>KR</t>
        </is>
      </c>
      <c r="F3187" s="91" t="n">
        <v>62301000</v>
      </c>
      <c r="G3187" s="91" t="n">
        <v>1701</v>
      </c>
      <c r="H3187" s="92" t="n">
        <v>252000</v>
      </c>
      <c r="I3187" s="91" t="inlineStr">
        <is>
          <t>3월 소모품 구입 - Q오피스</t>
        </is>
      </c>
      <c r="J3187" s="91" t="inlineStr">
        <is>
          <t>V10003</t>
        </is>
      </c>
      <c r="K3187" s="91" t="inlineStr">
        <is>
          <t>Q오피스</t>
        </is>
      </c>
      <c r="M3187" s="9">
        <f>IF($A3187="","",VALUE($A3187&amp;"")*12+VALUE($B3187&amp;""))</f>
        <v/>
      </c>
      <c r="N3187" s="63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3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3">
        <f>IF($A3187="","",IF(COUNTIF(변동분석!$E$7:$E$506,O3187)&gt;0,"Y","N"))</f>
        <v/>
      </c>
      <c r="W3187" s="63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3">
        <f>IF($A3187="","",IFERROR(INDEX(계정매핑!$E$5:$E$504,MATCH($F3187&amp;"",계정매핑!$A$5:$A$504,0))&amp;"","공통비"))</f>
        <v/>
      </c>
      <c r="AF3187" s="63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5100000501</t>
        </is>
      </c>
      <c r="D3188" s="94" t="n">
        <v>46088</v>
      </c>
      <c r="E3188" s="91" t="inlineStr">
        <is>
          <t>KR</t>
        </is>
      </c>
      <c r="F3188" s="91" t="n">
        <v>62501000</v>
      </c>
      <c r="G3188" s="91" t="n">
        <v>1701</v>
      </c>
      <c r="H3188" s="92" t="n">
        <v>119000</v>
      </c>
      <c r="I3188" s="91" t="inlineStr">
        <is>
          <t>3월 회의 다과 - (법인카드)</t>
        </is>
      </c>
      <c r="J3188" s="91" t="inlineStr">
        <is>
          <t>V10009</t>
        </is>
      </c>
      <c r="K3188" s="91" t="inlineStr">
        <is>
          <t>(법인카드)</t>
        </is>
      </c>
      <c r="M3188" s="9">
        <f>IF($A3188="","",VALUE($A3188&amp;"")*12+VALUE($B3188&amp;""))</f>
        <v/>
      </c>
      <c r="N3188" s="63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3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3">
        <f>IF($A3188="","",IF(COUNTIF(변동분석!$E$7:$E$506,O3188)&gt;0,"Y","N"))</f>
        <v/>
      </c>
      <c r="W3188" s="63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3">
        <f>IF($A3188="","",IFERROR(INDEX(계정매핑!$E$5:$E$504,MATCH($F3188&amp;"",계정매핑!$A$5:$A$504,0))&amp;"","공통비"))</f>
        <v/>
      </c>
      <c r="AF3188" s="63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5100000502</t>
        </is>
      </c>
      <c r="D3189" s="94" t="n">
        <v>46088</v>
      </c>
      <c r="E3189" s="91" t="inlineStr">
        <is>
          <t>KR</t>
        </is>
      </c>
      <c r="F3189" s="91" t="n">
        <v>62501000</v>
      </c>
      <c r="G3189" s="91" t="n">
        <v>1701</v>
      </c>
      <c r="H3189" s="92" t="n">
        <v>133000</v>
      </c>
      <c r="I3189" s="91" t="inlineStr">
        <is>
          <t>3월 회의 다과 - T케이터링</t>
        </is>
      </c>
      <c r="J3189" s="91" t="inlineStr">
        <is>
          <t>V10005</t>
        </is>
      </c>
      <c r="K3189" s="91" t="inlineStr">
        <is>
          <t>T케이터링</t>
        </is>
      </c>
      <c r="M3189" s="9">
        <f>IF($A3189="","",VALUE($A3189&amp;"")*12+VALUE($B3189&amp;""))</f>
        <v/>
      </c>
      <c r="N3189" s="63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3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3">
        <f>IF($A3189="","",IF(COUNTIF(변동분석!$E$7:$E$506,O3189)&gt;0,"Y","N"))</f>
        <v/>
      </c>
      <c r="W3189" s="63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3">
        <f>IF($A3189="","",IFERROR(INDEX(계정매핑!$E$5:$E$504,MATCH($F3189&amp;"",계정매핑!$A$5:$A$504,0))&amp;"","공통비"))</f>
        <v/>
      </c>
      <c r="AF3189" s="63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5100000503</t>
        </is>
      </c>
      <c r="D3190" s="94" t="n">
        <v>46088</v>
      </c>
      <c r="E3190" s="91" t="inlineStr">
        <is>
          <t>KR</t>
        </is>
      </c>
      <c r="F3190" s="91" t="n">
        <v>62901000</v>
      </c>
      <c r="G3190" s="91" t="n">
        <v>1101</v>
      </c>
      <c r="H3190" s="92" t="n">
        <v>4364000</v>
      </c>
      <c r="I3190" s="91" t="inlineStr">
        <is>
          <t>3월 자문 수수료 - K회계법인</t>
        </is>
      </c>
      <c r="J3190" s="91" t="inlineStr">
        <is>
          <t>V10010</t>
        </is>
      </c>
      <c r="K3190" s="91" t="inlineStr">
        <is>
          <t>K회계법인</t>
        </is>
      </c>
      <c r="M3190" s="9">
        <f>IF($A3190="","",VALUE($A3190&amp;"")*12+VALUE($B3190&amp;""))</f>
        <v/>
      </c>
      <c r="N3190" s="63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3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3">
        <f>IF($A3190="","",IF(COUNTIF(변동분석!$E$7:$E$506,O3190)&gt;0,"Y","N"))</f>
        <v/>
      </c>
      <c r="W3190" s="63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3">
        <f>IF($A3190="","",IFERROR(INDEX(계정매핑!$E$5:$E$504,MATCH($F3190&amp;"",계정매핑!$A$5:$A$504,0))&amp;"","공통비"))</f>
        <v/>
      </c>
      <c r="AF3190" s="63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5100000504</t>
        </is>
      </c>
      <c r="D3191" s="94" t="n">
        <v>46089</v>
      </c>
      <c r="E3191" s="91" t="inlineStr">
        <is>
          <t>KR</t>
        </is>
      </c>
      <c r="F3191" s="91" t="n">
        <v>62101000</v>
      </c>
      <c r="G3191" s="91" t="n">
        <v>1101</v>
      </c>
      <c r="H3191" s="92" t="n">
        <v>460000</v>
      </c>
      <c r="I3191" s="91" t="inlineStr">
        <is>
          <t>3월 국내출장 - (법인카드)</t>
        </is>
      </c>
      <c r="J3191" s="91" t="inlineStr">
        <is>
          <t>V10009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3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3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3">
        <f>IF($A3191="","",IF(COUNTIF(변동분석!$E$7:$E$506,O3191)&gt;0,"Y","N"))</f>
        <v/>
      </c>
      <c r="W3191" s="63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3">
        <f>IF($A3191="","",IFERROR(INDEX(계정매핑!$E$5:$E$504,MATCH($F3191&amp;"",계정매핑!$A$5:$A$504,0))&amp;"","공통비"))</f>
        <v/>
      </c>
      <c r="AF3191" s="63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5100000505</t>
        </is>
      </c>
      <c r="D3192" s="94" t="n">
        <v>46089</v>
      </c>
      <c r="E3192" s="91" t="inlineStr">
        <is>
          <t>KR</t>
        </is>
      </c>
      <c r="F3192" s="91" t="n">
        <v>62101000</v>
      </c>
      <c r="G3192" s="91" t="n">
        <v>1601</v>
      </c>
      <c r="H3192" s="92" t="n">
        <v>1452000</v>
      </c>
      <c r="I3192" s="91" t="inlineStr">
        <is>
          <t>3월 국내출장 - (법인카드)</t>
        </is>
      </c>
      <c r="J3192" s="91" t="inlineStr">
        <is>
          <t>V10009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3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3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3">
        <f>IF($A3192="","",IF(COUNTIF(변동분석!$E$7:$E$506,O3192)&gt;0,"Y","N"))</f>
        <v/>
      </c>
      <c r="W3192" s="63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3">
        <f>IF($A3192="","",IFERROR(INDEX(계정매핑!$E$5:$E$504,MATCH($F3192&amp;"",계정매핑!$A$5:$A$504,0))&amp;"","공통비"))</f>
        <v/>
      </c>
      <c r="AF3192" s="63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5100000506</t>
        </is>
      </c>
      <c r="D3193" s="94" t="n">
        <v>46089</v>
      </c>
      <c r="E3193" s="91" t="inlineStr">
        <is>
          <t>KR</t>
        </is>
      </c>
      <c r="F3193" s="91" t="n">
        <v>62101000</v>
      </c>
      <c r="G3193" s="91" t="n">
        <v>1602</v>
      </c>
      <c r="H3193" s="92" t="n">
        <v>1447000</v>
      </c>
      <c r="I3193" s="91" t="inlineStr">
        <is>
          <t>3월 국내출장 - L여행사</t>
        </is>
      </c>
      <c r="J3193" s="91" t="inlineStr">
        <is>
          <t>V10017</t>
        </is>
      </c>
      <c r="K3193" s="91" t="inlineStr">
        <is>
          <t>L여행사</t>
        </is>
      </c>
      <c r="M3193" s="9">
        <f>IF($A3193="","",VALUE($A3193&amp;"")*12+VALUE($B3193&amp;""))</f>
        <v/>
      </c>
      <c r="N3193" s="63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3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3">
        <f>IF($A3193="","",IF(COUNTIF(변동분석!$E$7:$E$506,O3193)&gt;0,"Y","N"))</f>
        <v/>
      </c>
      <c r="W3193" s="63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3">
        <f>IF($A3193="","",IFERROR(INDEX(계정매핑!$E$5:$E$504,MATCH($F3193&amp;"",계정매핑!$A$5:$A$504,0))&amp;"","공통비"))</f>
        <v/>
      </c>
      <c r="AF3193" s="63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5100000507</t>
        </is>
      </c>
      <c r="D3194" s="94" t="n">
        <v>46089</v>
      </c>
      <c r="E3194" s="91" t="inlineStr">
        <is>
          <t>KR</t>
        </is>
      </c>
      <c r="F3194" s="91" t="n">
        <v>62102000</v>
      </c>
      <c r="G3194" s="91" t="n">
        <v>1101</v>
      </c>
      <c r="H3194" s="92" t="n">
        <v>194000</v>
      </c>
      <c r="I3194" s="91" t="inlineStr">
        <is>
          <t>3월 해외출장 - N호텔</t>
        </is>
      </c>
      <c r="J3194" s="91" t="inlineStr">
        <is>
          <t>V10008</t>
        </is>
      </c>
      <c r="K3194" s="91" t="inlineStr">
        <is>
          <t>N호텔</t>
        </is>
      </c>
      <c r="M3194" s="9">
        <f>IF($A3194="","",VALUE($A3194&amp;"")*12+VALUE($B3194&amp;""))</f>
        <v/>
      </c>
      <c r="N3194" s="63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3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3">
        <f>IF($A3194="","",IF(COUNTIF(변동분석!$E$7:$E$506,O3194)&gt;0,"Y","N"))</f>
        <v/>
      </c>
      <c r="W3194" s="63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3">
        <f>IF($A3194="","",IFERROR(INDEX(계정매핑!$E$5:$E$504,MATCH($F3194&amp;"",계정매핑!$A$5:$A$504,0))&amp;"","공통비"))</f>
        <v/>
      </c>
      <c r="AF3194" s="63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5100000508</t>
        </is>
      </c>
      <c r="D3195" s="94" t="n">
        <v>46089</v>
      </c>
      <c r="E3195" s="91" t="inlineStr">
        <is>
          <t>KR</t>
        </is>
      </c>
      <c r="F3195" s="91" t="n">
        <v>62102000</v>
      </c>
      <c r="G3195" s="91" t="n">
        <v>1951</v>
      </c>
      <c r="H3195" s="92" t="n">
        <v>58000</v>
      </c>
      <c r="I3195" s="91" t="inlineStr">
        <is>
          <t>3월 해외출장 - M항공</t>
        </is>
      </c>
      <c r="J3195" s="91" t="inlineStr">
        <is>
          <t>V10001</t>
        </is>
      </c>
      <c r="K3195" s="91" t="inlineStr">
        <is>
          <t>M항공</t>
        </is>
      </c>
      <c r="M3195" s="9">
        <f>IF($A3195="","",VALUE($A3195&amp;"")*12+VALUE($B3195&amp;""))</f>
        <v/>
      </c>
      <c r="N3195" s="63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3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3">
        <f>IF($A3195="","",IF(COUNTIF(변동분석!$E$7:$E$506,O3195)&gt;0,"Y","N"))</f>
        <v/>
      </c>
      <c r="W3195" s="63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3">
        <f>IF($A3195="","",IFERROR(INDEX(계정매핑!$E$5:$E$504,MATCH($F3195&amp;"",계정매핑!$A$5:$A$504,0))&amp;"","공통비"))</f>
        <v/>
      </c>
      <c r="AF3195" s="63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5100000509</t>
        </is>
      </c>
      <c r="D3196" s="94" t="n">
        <v>46089</v>
      </c>
      <c r="E3196" s="91" t="inlineStr">
        <is>
          <t>KR</t>
        </is>
      </c>
      <c r="F3196" s="91" t="n">
        <v>62501000</v>
      </c>
      <c r="G3196" s="91" t="n">
        <v>1801</v>
      </c>
      <c r="H3196" s="92" t="n">
        <v>226000</v>
      </c>
      <c r="I3196" s="91" t="inlineStr">
        <is>
          <t>3월 회의 다과 - (법인카드)</t>
        </is>
      </c>
      <c r="J3196" s="91" t="inlineStr">
        <is>
          <t>V10009</t>
        </is>
      </c>
      <c r="K3196" s="91" t="inlineStr">
        <is>
          <t>(법인카드)</t>
        </is>
      </c>
      <c r="M3196" s="9">
        <f>IF($A3196="","",VALUE($A3196&amp;"")*12+VALUE($B3196&amp;""))</f>
        <v/>
      </c>
      <c r="N3196" s="63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3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3">
        <f>IF($A3196="","",IF(COUNTIF(변동분석!$E$7:$E$506,O3196)&gt;0,"Y","N"))</f>
        <v/>
      </c>
      <c r="W3196" s="63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3">
        <f>IF($A3196="","",IFERROR(INDEX(계정매핑!$E$5:$E$504,MATCH($F3196&amp;"",계정매핑!$A$5:$A$504,0))&amp;"","공통비"))</f>
        <v/>
      </c>
      <c r="AF3196" s="63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5100000510</t>
        </is>
      </c>
      <c r="D3197" s="94" t="n">
        <v>46089</v>
      </c>
      <c r="E3197" s="91" t="inlineStr">
        <is>
          <t>KR</t>
        </is>
      </c>
      <c r="F3197" s="91" t="n">
        <v>62802000</v>
      </c>
      <c r="G3197" s="91" t="n">
        <v>1301</v>
      </c>
      <c r="H3197" s="92" t="n">
        <v>2204000</v>
      </c>
      <c r="I3197" s="91" t="inlineStr">
        <is>
          <t>3월 위탁교육 - I교육원</t>
        </is>
      </c>
      <c r="J3197" s="91" t="inlineStr">
        <is>
          <t>V10018</t>
        </is>
      </c>
      <c r="K3197" s="91" t="inlineStr">
        <is>
          <t>I교육원</t>
        </is>
      </c>
      <c r="M3197" s="9">
        <f>IF($A3197="","",VALUE($A3197&amp;"")*12+VALUE($B3197&amp;""))</f>
        <v/>
      </c>
      <c r="N3197" s="63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3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3">
        <f>IF($A3197="","",IF(COUNTIF(변동분석!$E$7:$E$506,O3197)&gt;0,"Y","N"))</f>
        <v/>
      </c>
      <c r="W3197" s="63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3">
        <f>IF($A3197="","",IFERROR(INDEX(계정매핑!$E$5:$E$504,MATCH($F3197&amp;"",계정매핑!$A$5:$A$504,0))&amp;"","공통비"))</f>
        <v/>
      </c>
      <c r="AF3197" s="63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5100000511</t>
        </is>
      </c>
      <c r="D3198" s="94" t="n">
        <v>46089</v>
      </c>
      <c r="E3198" s="91" t="inlineStr">
        <is>
          <t>KR</t>
        </is>
      </c>
      <c r="F3198" s="91" t="n">
        <v>62901000</v>
      </c>
      <c r="G3198" s="91" t="n">
        <v>1801</v>
      </c>
      <c r="H3198" s="92" t="n">
        <v>12465000</v>
      </c>
      <c r="I3198" s="91" t="inlineStr">
        <is>
          <t>3월 자문 수수료 - K회계법인</t>
        </is>
      </c>
      <c r="J3198" s="91" t="inlineStr">
        <is>
          <t>V10010</t>
        </is>
      </c>
      <c r="K3198" s="91" t="inlineStr">
        <is>
          <t>K회계법인</t>
        </is>
      </c>
      <c r="M3198" s="9">
        <f>IF($A3198="","",VALUE($A3198&amp;"")*12+VALUE($B3198&amp;""))</f>
        <v/>
      </c>
      <c r="N3198" s="63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3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3">
        <f>IF($A3198="","",IF(COUNTIF(변동분석!$E$7:$E$506,O3198)&gt;0,"Y","N"))</f>
        <v/>
      </c>
      <c r="W3198" s="63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3">
        <f>IF($A3198="","",IFERROR(INDEX(계정매핑!$E$5:$E$504,MATCH($F3198&amp;"",계정매핑!$A$5:$A$504,0))&amp;"","공통비"))</f>
        <v/>
      </c>
      <c r="AF3198" s="63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5100000512</t>
        </is>
      </c>
      <c r="D3199" s="94" t="n">
        <v>46089</v>
      </c>
      <c r="E3199" s="91" t="inlineStr">
        <is>
          <t>KR</t>
        </is>
      </c>
      <c r="F3199" s="91" t="n">
        <v>62901000</v>
      </c>
      <c r="G3199" s="91" t="n">
        <v>1801</v>
      </c>
      <c r="H3199" s="92" t="n">
        <v>18571000</v>
      </c>
      <c r="I3199" s="91" t="inlineStr">
        <is>
          <t>3월 자문 수수료 - W컨설팅</t>
        </is>
      </c>
      <c r="J3199" s="91" t="inlineStr">
        <is>
          <t>V10006</t>
        </is>
      </c>
      <c r="K3199" s="91" t="inlineStr">
        <is>
          <t>W컨설팅</t>
        </is>
      </c>
      <c r="M3199" s="9">
        <f>IF($A3199="","",VALUE($A3199&amp;"")*12+VALUE($B3199&amp;""))</f>
        <v/>
      </c>
      <c r="N3199" s="63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3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3">
        <f>IF($A3199="","",IF(COUNTIF(변동분석!$E$7:$E$506,O3199)&gt;0,"Y","N"))</f>
        <v/>
      </c>
      <c r="W3199" s="63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3">
        <f>IF($A3199="","",IFERROR(INDEX(계정매핑!$E$5:$E$504,MATCH($F3199&amp;"",계정매핑!$A$5:$A$504,0))&amp;"","공통비"))</f>
        <v/>
      </c>
      <c r="AF3199" s="63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5100000513</t>
        </is>
      </c>
      <c r="D3200" s="94" t="n">
        <v>46089</v>
      </c>
      <c r="E3200" s="91" t="inlineStr">
        <is>
          <t>KR</t>
        </is>
      </c>
      <c r="F3200" s="91" t="n">
        <v>62902000</v>
      </c>
      <c r="G3200" s="91" t="n">
        <v>1801</v>
      </c>
      <c r="H3200" s="92" t="n">
        <v>1789000</v>
      </c>
      <c r="I3200" s="91" t="inlineStr">
        <is>
          <t>3월 콜 위탁 수수료(건별)</t>
        </is>
      </c>
      <c r="J3200" s="91" t="inlineStr">
        <is>
          <t>V10015</t>
        </is>
      </c>
      <c r="K3200" s="91" t="inlineStr">
        <is>
          <t>J콜센터</t>
        </is>
      </c>
      <c r="M3200" s="9">
        <f>IF($A3200="","",VALUE($A3200&amp;"")*12+VALUE($B3200&amp;""))</f>
        <v/>
      </c>
      <c r="N3200" s="63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3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3">
        <f>IF($A3200="","",IF(COUNTIF(변동분석!$E$7:$E$506,O3200)&gt;0,"Y","N"))</f>
        <v/>
      </c>
      <c r="W3200" s="63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3">
        <f>IF($A3200="","",IFERROR(INDEX(계정매핑!$E$5:$E$504,MATCH($F3200&amp;"",계정매핑!$A$5:$A$504,0))&amp;"","공통비"))</f>
        <v/>
      </c>
      <c r="AF3200" s="63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5100000514</t>
        </is>
      </c>
      <c r="D3201" s="94" t="n">
        <v>46089</v>
      </c>
      <c r="E3201" s="91" t="inlineStr">
        <is>
          <t>KR</t>
        </is>
      </c>
      <c r="F3201" s="91" t="n">
        <v>62902000</v>
      </c>
      <c r="G3201" s="91" t="n">
        <v>1951</v>
      </c>
      <c r="H3201" s="92" t="n">
        <v>4610000</v>
      </c>
      <c r="I3201" s="91" t="inlineStr">
        <is>
          <t>3월 업무 위탁 수수료 - J콜센터</t>
        </is>
      </c>
      <c r="J3201" s="91" t="inlineStr">
        <is>
          <t>V10015</t>
        </is>
      </c>
      <c r="K3201" s="91" t="inlineStr">
        <is>
          <t>J콜센터</t>
        </is>
      </c>
      <c r="M3201" s="9">
        <f>IF($A3201="","",VALUE($A3201&amp;"")*12+VALUE($B3201&amp;""))</f>
        <v/>
      </c>
      <c r="N3201" s="63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3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3">
        <f>IF($A3201="","",IF(COUNTIF(변동분석!$E$7:$E$506,O3201)&gt;0,"Y","N"))</f>
        <v/>
      </c>
      <c r="W3201" s="63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3">
        <f>IF($A3201="","",IFERROR(INDEX(계정매핑!$E$5:$E$504,MATCH($F3201&amp;"",계정매핑!$A$5:$A$504,0))&amp;"","공통비"))</f>
        <v/>
      </c>
      <c r="AF3201" s="63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5100000515</t>
        </is>
      </c>
      <c r="D3202" s="94" t="n">
        <v>46090</v>
      </c>
      <c r="E3202" s="91" t="inlineStr">
        <is>
          <t>KR</t>
        </is>
      </c>
      <c r="F3202" s="91" t="n">
        <v>62101000</v>
      </c>
      <c r="G3202" s="91" t="n">
        <v>1701</v>
      </c>
      <c r="H3202" s="92" t="n">
        <v>236000</v>
      </c>
      <c r="I3202" s="91" t="inlineStr">
        <is>
          <t>3월 국내출장 - M항공</t>
        </is>
      </c>
      <c r="J3202" s="91" t="inlineStr">
        <is>
          <t>V10001</t>
        </is>
      </c>
      <c r="K3202" s="91" t="inlineStr">
        <is>
          <t>M항공</t>
        </is>
      </c>
      <c r="M3202" s="9">
        <f>IF($A3202="","",VALUE($A3202&amp;"")*12+VALUE($B3202&amp;""))</f>
        <v/>
      </c>
      <c r="N3202" s="63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3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3">
        <f>IF($A3202="","",IF(COUNTIF(변동분석!$E$7:$E$506,O3202)&gt;0,"Y","N"))</f>
        <v/>
      </c>
      <c r="W3202" s="63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3">
        <f>IF($A3202="","",IFERROR(INDEX(계정매핑!$E$5:$E$504,MATCH($F3202&amp;"",계정매핑!$A$5:$A$504,0))&amp;"","공통비"))</f>
        <v/>
      </c>
      <c r="AF3202" s="63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5100000516</t>
        </is>
      </c>
      <c r="D3203" s="94" t="n">
        <v>46090</v>
      </c>
      <c r="E3203" s="91" t="inlineStr">
        <is>
          <t>KR</t>
        </is>
      </c>
      <c r="F3203" s="91" t="n">
        <v>62101000</v>
      </c>
      <c r="G3203" s="91" t="n">
        <v>1801</v>
      </c>
      <c r="H3203" s="92" t="n">
        <v>220000</v>
      </c>
      <c r="I3203" s="91" t="inlineStr">
        <is>
          <t>3월 국내출장 - M항공</t>
        </is>
      </c>
      <c r="J3203" s="91" t="inlineStr">
        <is>
          <t>V10001</t>
        </is>
      </c>
      <c r="K3203" s="91" t="inlineStr">
        <is>
          <t>M항공</t>
        </is>
      </c>
      <c r="M3203" s="9">
        <f>IF($A3203="","",VALUE($A3203&amp;"")*12+VALUE($B3203&amp;""))</f>
        <v/>
      </c>
      <c r="N3203" s="63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3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3">
        <f>IF($A3203="","",IF(COUNTIF(변동분석!$E$7:$E$506,O3203)&gt;0,"Y","N"))</f>
        <v/>
      </c>
      <c r="W3203" s="63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3">
        <f>IF($A3203="","",IFERROR(INDEX(계정매핑!$E$5:$E$504,MATCH($F3203&amp;"",계정매핑!$A$5:$A$504,0))&amp;"","공통비"))</f>
        <v/>
      </c>
      <c r="AF3203" s="63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5100000517</t>
        </is>
      </c>
      <c r="D3204" s="94" t="n">
        <v>46090</v>
      </c>
      <c r="E3204" s="91" t="inlineStr">
        <is>
          <t>KR</t>
        </is>
      </c>
      <c r="F3204" s="91" t="n">
        <v>62101000</v>
      </c>
      <c r="G3204" s="91" t="n">
        <v>1951</v>
      </c>
      <c r="H3204" s="92" t="n">
        <v>307000</v>
      </c>
      <c r="I3204" s="91" t="inlineStr">
        <is>
          <t>3월 국내출장 - M항공</t>
        </is>
      </c>
      <c r="J3204" s="91" t="inlineStr">
        <is>
          <t>V10001</t>
        </is>
      </c>
      <c r="K3204" s="91" t="inlineStr">
        <is>
          <t>M항공</t>
        </is>
      </c>
      <c r="M3204" s="9">
        <f>IF($A3204="","",VALUE($A3204&amp;"")*12+VALUE($B3204&amp;""))</f>
        <v/>
      </c>
      <c r="N3204" s="63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3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3">
        <f>IF($A3204="","",IF(COUNTIF(변동분석!$E$7:$E$506,O3204)&gt;0,"Y","N"))</f>
        <v/>
      </c>
      <c r="W3204" s="63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3">
        <f>IF($A3204="","",IFERROR(INDEX(계정매핑!$E$5:$E$504,MATCH($F3204&amp;"",계정매핑!$A$5:$A$504,0))&amp;"","공통비"))</f>
        <v/>
      </c>
      <c r="AF3204" s="63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5100000518</t>
        </is>
      </c>
      <c r="D3205" s="94" t="n">
        <v>46090</v>
      </c>
      <c r="E3205" s="91" t="inlineStr">
        <is>
          <t>KR</t>
        </is>
      </c>
      <c r="F3205" s="91" t="n">
        <v>62102000</v>
      </c>
      <c r="G3205" s="91" t="n">
        <v>1501</v>
      </c>
      <c r="H3205" s="92" t="n">
        <v>170000</v>
      </c>
      <c r="I3205" s="91" t="inlineStr">
        <is>
          <t>3월 해외출장 - N호텔</t>
        </is>
      </c>
      <c r="J3205" s="91" t="inlineStr">
        <is>
          <t>V10008</t>
        </is>
      </c>
      <c r="K3205" s="91" t="inlineStr">
        <is>
          <t>N호텔</t>
        </is>
      </c>
      <c r="M3205" s="9">
        <f>IF($A3205="","",VALUE($A3205&amp;"")*12+VALUE($B3205&amp;""))</f>
        <v/>
      </c>
      <c r="N3205" s="63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3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3">
        <f>IF($A3205="","",IF(COUNTIF(변동분석!$E$7:$E$506,O3205)&gt;0,"Y","N"))</f>
        <v/>
      </c>
      <c r="W3205" s="63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3">
        <f>IF($A3205="","",IFERROR(INDEX(계정매핑!$E$5:$E$504,MATCH($F3205&amp;"",계정매핑!$A$5:$A$504,0))&amp;"","공통비"))</f>
        <v/>
      </c>
      <c r="AF3205" s="63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5100000519</t>
        </is>
      </c>
      <c r="D3206" s="94" t="n">
        <v>46090</v>
      </c>
      <c r="E3206" s="91" t="inlineStr">
        <is>
          <t>KR</t>
        </is>
      </c>
      <c r="F3206" s="91" t="n">
        <v>62102000</v>
      </c>
      <c r="G3206" s="91" t="n">
        <v>1502</v>
      </c>
      <c r="H3206" s="92" t="n">
        <v>179000</v>
      </c>
      <c r="I3206" s="91" t="inlineStr">
        <is>
          <t>3월 해외출장 - N호텔</t>
        </is>
      </c>
      <c r="J3206" s="91" t="inlineStr">
        <is>
          <t>V10008</t>
        </is>
      </c>
      <c r="K3206" s="91" t="inlineStr">
        <is>
          <t>N호텔</t>
        </is>
      </c>
      <c r="M3206" s="9">
        <f>IF($A3206="","",VALUE($A3206&amp;"")*12+VALUE($B3206&amp;""))</f>
        <v/>
      </c>
      <c r="N3206" s="63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3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3">
        <f>IF($A3206="","",IF(COUNTIF(변동분석!$E$7:$E$506,O3206)&gt;0,"Y","N"))</f>
        <v/>
      </c>
      <c r="W3206" s="63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3">
        <f>IF($A3206="","",IFERROR(INDEX(계정매핑!$E$5:$E$504,MATCH($F3206&amp;"",계정매핑!$A$5:$A$504,0))&amp;"","공통비"))</f>
        <v/>
      </c>
      <c r="AF3206" s="63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5100000520</t>
        </is>
      </c>
      <c r="D3207" s="94" t="n">
        <v>46090</v>
      </c>
      <c r="E3207" s="91" t="inlineStr">
        <is>
          <t>KR</t>
        </is>
      </c>
      <c r="F3207" s="91" t="n">
        <v>62201000</v>
      </c>
      <c r="G3207" s="91" t="n">
        <v>1201</v>
      </c>
      <c r="H3207" s="92" t="n">
        <v>109000</v>
      </c>
      <c r="I3207" s="91" t="inlineStr">
        <is>
          <t>3월 통신요금 - O텔레콤</t>
        </is>
      </c>
      <c r="J3207" s="91" t="inlineStr">
        <is>
          <t>V10002</t>
        </is>
      </c>
      <c r="K3207" s="91" t="inlineStr">
        <is>
          <t>O텔레콤</t>
        </is>
      </c>
      <c r="M3207" s="9">
        <f>IF($A3207="","",VALUE($A3207&amp;"")*12+VALUE($B3207&amp;""))</f>
        <v/>
      </c>
      <c r="N3207" s="63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3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3">
        <f>IF($A3207="","",IF(COUNTIF(변동분석!$E$7:$E$506,O3207)&gt;0,"Y","N"))</f>
        <v/>
      </c>
      <c r="W3207" s="63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3">
        <f>IF($A3207="","",IFERROR(INDEX(계정매핑!$E$5:$E$504,MATCH($F3207&amp;"",계정매핑!$A$5:$A$504,0))&amp;"","공통비"))</f>
        <v/>
      </c>
      <c r="AF3207" s="63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5100000521</t>
        </is>
      </c>
      <c r="D3208" s="94" t="n">
        <v>46090</v>
      </c>
      <c r="E3208" s="91" t="inlineStr">
        <is>
          <t>KR</t>
        </is>
      </c>
      <c r="F3208" s="91" t="n">
        <v>62201000</v>
      </c>
      <c r="G3208" s="91" t="n">
        <v>1801</v>
      </c>
      <c r="H3208" s="92" t="n">
        <v>5847000</v>
      </c>
      <c r="I3208" s="91" t="inlineStr">
        <is>
          <t>3월 통신요금 - O텔레콤</t>
        </is>
      </c>
      <c r="J3208" s="91" t="inlineStr">
        <is>
          <t>V10002</t>
        </is>
      </c>
      <c r="K3208" s="91" t="inlineStr">
        <is>
          <t>O텔레콤</t>
        </is>
      </c>
      <c r="M3208" s="9">
        <f>IF($A3208="","",VALUE($A3208&amp;"")*12+VALUE($B3208&amp;""))</f>
        <v/>
      </c>
      <c r="N3208" s="63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3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3">
        <f>IF($A3208="","",IF(COUNTIF(변동분석!$E$7:$E$506,O3208)&gt;0,"Y","N"))</f>
        <v/>
      </c>
      <c r="W3208" s="63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3">
        <f>IF($A3208="","",IFERROR(INDEX(계정매핑!$E$5:$E$504,MATCH($F3208&amp;"",계정매핑!$A$5:$A$504,0))&amp;"","공통비"))</f>
        <v/>
      </c>
      <c r="AF3208" s="63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5100000522</t>
        </is>
      </c>
      <c r="D3209" s="94" t="n">
        <v>46090</v>
      </c>
      <c r="E3209" s="91" t="inlineStr">
        <is>
          <t>KR</t>
        </is>
      </c>
      <c r="F3209" s="91" t="n">
        <v>62301000</v>
      </c>
      <c r="G3209" s="91" t="n">
        <v>1602</v>
      </c>
      <c r="H3209" s="92" t="n">
        <v>412000</v>
      </c>
      <c r="I3209" s="91" t="inlineStr">
        <is>
          <t>3월 소모품 구입 - Q오피스</t>
        </is>
      </c>
      <c r="J3209" s="91" t="inlineStr">
        <is>
          <t>V10003</t>
        </is>
      </c>
      <c r="K3209" s="91" t="inlineStr">
        <is>
          <t>Q오피스</t>
        </is>
      </c>
      <c r="M3209" s="9">
        <f>IF($A3209="","",VALUE($A3209&amp;"")*12+VALUE($B3209&amp;""))</f>
        <v/>
      </c>
      <c r="N3209" s="63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3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3">
        <f>IF($A3209="","",IF(COUNTIF(변동분석!$E$7:$E$506,O3209)&gt;0,"Y","N"))</f>
        <v/>
      </c>
      <c r="W3209" s="63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3">
        <f>IF($A3209="","",IFERROR(INDEX(계정매핑!$E$5:$E$504,MATCH($F3209&amp;"",계정매핑!$A$5:$A$504,0))&amp;"","공통비"))</f>
        <v/>
      </c>
      <c r="AF3209" s="63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5100000523</t>
        </is>
      </c>
      <c r="D3210" s="94" t="n">
        <v>46090</v>
      </c>
      <c r="E3210" s="91" t="inlineStr">
        <is>
          <t>KR</t>
        </is>
      </c>
      <c r="F3210" s="91" t="n">
        <v>62601000</v>
      </c>
      <c r="G3210" s="91" t="n">
        <v>1501</v>
      </c>
      <c r="H3210" s="92" t="n">
        <v>1199000</v>
      </c>
      <c r="I3210" s="91" t="inlineStr">
        <is>
          <t>3월 업무추진 - (법인카드)</t>
        </is>
      </c>
      <c r="J3210" s="91" t="inlineStr">
        <is>
          <t>V10009</t>
        </is>
      </c>
      <c r="K3210" s="91" t="inlineStr">
        <is>
          <t>(법인카드)</t>
        </is>
      </c>
      <c r="M3210" s="9">
        <f>IF($A3210="","",VALUE($A3210&amp;"")*12+VALUE($B3210&amp;""))</f>
        <v/>
      </c>
      <c r="N3210" s="63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3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3">
        <f>IF($A3210="","",IF(COUNTIF(변동분석!$E$7:$E$506,O3210)&gt;0,"Y","N"))</f>
        <v/>
      </c>
      <c r="W3210" s="63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3">
        <f>IF($A3210="","",IFERROR(INDEX(계정매핑!$E$5:$E$504,MATCH($F3210&amp;"",계정매핑!$A$5:$A$504,0))&amp;"","공통비"))</f>
        <v/>
      </c>
      <c r="AF3210" s="63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5100000524</t>
        </is>
      </c>
      <c r="D3211" s="94" t="n">
        <v>46090</v>
      </c>
      <c r="E3211" s="91" t="inlineStr">
        <is>
          <t>KR</t>
        </is>
      </c>
      <c r="F3211" s="91" t="n">
        <v>62902000</v>
      </c>
      <c r="G3211" s="91" t="n">
        <v>1201</v>
      </c>
      <c r="H3211" s="92" t="n">
        <v>2604000</v>
      </c>
      <c r="I3211" s="91" t="inlineStr">
        <is>
          <t>3월 업무 위탁 수수료 - J콜센터</t>
        </is>
      </c>
      <c r="J3211" s="91" t="inlineStr">
        <is>
          <t>V10015</t>
        </is>
      </c>
      <c r="K3211" s="91" t="inlineStr">
        <is>
          <t>J콜센터</t>
        </is>
      </c>
      <c r="M3211" s="9">
        <f>IF($A3211="","",VALUE($A3211&amp;"")*12+VALUE($B3211&amp;""))</f>
        <v/>
      </c>
      <c r="N3211" s="63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3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3">
        <f>IF($A3211="","",IF(COUNTIF(변동분석!$E$7:$E$506,O3211)&gt;0,"Y","N"))</f>
        <v/>
      </c>
      <c r="W3211" s="63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3">
        <f>IF($A3211="","",IFERROR(INDEX(계정매핑!$E$5:$E$504,MATCH($F3211&amp;"",계정매핑!$A$5:$A$504,0))&amp;"","공통비"))</f>
        <v/>
      </c>
      <c r="AF3211" s="63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5100000525</t>
        </is>
      </c>
      <c r="D3212" s="94" t="n">
        <v>46090</v>
      </c>
      <c r="E3212" s="91" t="inlineStr">
        <is>
          <t>KR</t>
        </is>
      </c>
      <c r="F3212" s="91" t="n">
        <v>62902000</v>
      </c>
      <c r="G3212" s="91" t="n">
        <v>1801</v>
      </c>
      <c r="H3212" s="92" t="n">
        <v>1822000</v>
      </c>
      <c r="I3212" s="91" t="inlineStr">
        <is>
          <t>3월 콜 위탁 수수료(건별)</t>
        </is>
      </c>
      <c r="J3212" s="91" t="inlineStr">
        <is>
          <t>V10015</t>
        </is>
      </c>
      <c r="K3212" s="91" t="inlineStr">
        <is>
          <t>J콜센터</t>
        </is>
      </c>
      <c r="M3212" s="9">
        <f>IF($A3212="","",VALUE($A3212&amp;"")*12+VALUE($B3212&amp;""))</f>
        <v/>
      </c>
      <c r="N3212" s="63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3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3">
        <f>IF($A3212="","",IF(COUNTIF(변동분석!$E$7:$E$506,O3212)&gt;0,"Y","N"))</f>
        <v/>
      </c>
      <c r="W3212" s="63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3">
        <f>IF($A3212="","",IFERROR(INDEX(계정매핑!$E$5:$E$504,MATCH($F3212&amp;"",계정매핑!$A$5:$A$504,0))&amp;"","공통비"))</f>
        <v/>
      </c>
      <c r="AF3212" s="63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5100000526</t>
        </is>
      </c>
      <c r="D3213" s="94" t="n">
        <v>46090</v>
      </c>
      <c r="E3213" s="91" t="inlineStr">
        <is>
          <t>KR</t>
        </is>
      </c>
      <c r="F3213" s="91" t="n">
        <v>63001000</v>
      </c>
      <c r="G3213" s="91" t="n">
        <v>1701</v>
      </c>
      <c r="H3213" s="92" t="n">
        <v>37159000</v>
      </c>
      <c r="I3213" s="91" t="inlineStr">
        <is>
          <t>3월 SW 유지보수 - Z시스템</t>
        </is>
      </c>
      <c r="J3213" s="91" t="inlineStr">
        <is>
          <t>V10011</t>
        </is>
      </c>
      <c r="K3213" s="91" t="inlineStr">
        <is>
          <t>Z시스템</t>
        </is>
      </c>
      <c r="M3213" s="9">
        <f>IF($A3213="","",VALUE($A3213&amp;"")*12+VALUE($B3213&amp;""))</f>
        <v/>
      </c>
      <c r="N3213" s="63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3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3">
        <f>IF($A3213="","",IF(COUNTIF(변동분석!$E$7:$E$506,O3213)&gt;0,"Y","N"))</f>
        <v/>
      </c>
      <c r="W3213" s="63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3">
        <f>IF($A3213="","",IFERROR(INDEX(계정매핑!$E$5:$E$504,MATCH($F3213&amp;"",계정매핑!$A$5:$A$504,0))&amp;"","공통비"))</f>
        <v/>
      </c>
      <c r="AF3213" s="63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5100000527</t>
        </is>
      </c>
      <c r="D3214" s="94" t="n">
        <v>46090</v>
      </c>
      <c r="E3214" s="91" t="inlineStr">
        <is>
          <t>KR</t>
        </is>
      </c>
      <c r="F3214" s="91" t="n">
        <v>63501000</v>
      </c>
      <c r="G3214" s="91" t="n">
        <v>1901</v>
      </c>
      <c r="H3214" s="92" t="n">
        <v>368580000</v>
      </c>
      <c r="I3214" s="91" t="inlineStr">
        <is>
          <t>3월 모집수수료 - BB에셋</t>
        </is>
      </c>
      <c r="J3214" s="91" t="inlineStr">
        <is>
          <t>V10012</t>
        </is>
      </c>
      <c r="K3214" s="91" t="inlineStr">
        <is>
          <t>BB에셋</t>
        </is>
      </c>
      <c r="M3214" s="9">
        <f>IF($A3214="","",VALUE($A3214&amp;"")*12+VALUE($B3214&amp;""))</f>
        <v/>
      </c>
      <c r="N3214" s="63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3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3">
        <f>IF($A3214="","",IF(COUNTIF(변동분석!$E$7:$E$506,O3214)&gt;0,"Y","N"))</f>
        <v/>
      </c>
      <c r="W3214" s="63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3">
        <f>IF($A3214="","",IFERROR(INDEX(계정매핑!$E$5:$E$504,MATCH($F3214&amp;"",계정매핑!$A$5:$A$504,0))&amp;"","공통비"))</f>
        <v/>
      </c>
      <c r="AF3214" s="63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5100000528</t>
        </is>
      </c>
      <c r="D3215" s="94" t="n">
        <v>46091</v>
      </c>
      <c r="E3215" s="91" t="inlineStr">
        <is>
          <t>KR</t>
        </is>
      </c>
      <c r="F3215" s="91" t="n">
        <v>62101000</v>
      </c>
      <c r="G3215" s="91" t="n">
        <v>1301</v>
      </c>
      <c r="H3215" s="92" t="n">
        <v>272000</v>
      </c>
      <c r="I3215" s="91" t="inlineStr">
        <is>
          <t>3월 국내출장 - L여행사</t>
        </is>
      </c>
      <c r="J3215" s="91" t="inlineStr">
        <is>
          <t>V10017</t>
        </is>
      </c>
      <c r="K3215" s="91" t="inlineStr">
        <is>
          <t>L여행사</t>
        </is>
      </c>
      <c r="M3215" s="9">
        <f>IF($A3215="","",VALUE($A3215&amp;"")*12+VALUE($B3215&amp;""))</f>
        <v/>
      </c>
      <c r="N3215" s="63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3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3">
        <f>IF($A3215="","",IF(COUNTIF(변동분석!$E$7:$E$506,O3215)&gt;0,"Y","N"))</f>
        <v/>
      </c>
      <c r="W3215" s="63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3">
        <f>IF($A3215="","",IFERROR(INDEX(계정매핑!$E$5:$E$504,MATCH($F3215&amp;"",계정매핑!$A$5:$A$504,0))&amp;"","공통비"))</f>
        <v/>
      </c>
      <c r="AF3215" s="63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5100000529</t>
        </is>
      </c>
      <c r="D3216" s="94" t="n">
        <v>46091</v>
      </c>
      <c r="E3216" s="91" t="inlineStr">
        <is>
          <t>KR</t>
        </is>
      </c>
      <c r="F3216" s="91" t="n">
        <v>62102000</v>
      </c>
      <c r="G3216" s="91" t="n">
        <v>1401</v>
      </c>
      <c r="H3216" s="92" t="n">
        <v>106000</v>
      </c>
      <c r="I3216" s="91" t="inlineStr">
        <is>
          <t>3월 해외출장 - M항공</t>
        </is>
      </c>
      <c r="J3216" s="91" t="inlineStr">
        <is>
          <t>V10001</t>
        </is>
      </c>
      <c r="K3216" s="91" t="inlineStr">
        <is>
          <t>M항공</t>
        </is>
      </c>
      <c r="M3216" s="9">
        <f>IF($A3216="","",VALUE($A3216&amp;"")*12+VALUE($B3216&amp;""))</f>
        <v/>
      </c>
      <c r="N3216" s="63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3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3">
        <f>IF($A3216="","",IF(COUNTIF(변동분석!$E$7:$E$506,O3216)&gt;0,"Y","N"))</f>
        <v/>
      </c>
      <c r="W3216" s="63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3">
        <f>IF($A3216="","",IFERROR(INDEX(계정매핑!$E$5:$E$504,MATCH($F3216&amp;"",계정매핑!$A$5:$A$504,0))&amp;"","공통비"))</f>
        <v/>
      </c>
      <c r="AF3216" s="63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5100000530</t>
        </is>
      </c>
      <c r="D3217" s="94" t="n">
        <v>46091</v>
      </c>
      <c r="E3217" s="91" t="inlineStr">
        <is>
          <t>KR</t>
        </is>
      </c>
      <c r="F3217" s="91" t="n">
        <v>62201000</v>
      </c>
      <c r="G3217" s="91" t="n">
        <v>1301</v>
      </c>
      <c r="H3217" s="92" t="n">
        <v>199000</v>
      </c>
      <c r="I3217" s="91" t="inlineStr">
        <is>
          <t>3월 통신요금 - P통신</t>
        </is>
      </c>
      <c r="J3217" s="91" t="inlineStr">
        <is>
          <t>V10013</t>
        </is>
      </c>
      <c r="K3217" s="91" t="inlineStr">
        <is>
          <t>P통신</t>
        </is>
      </c>
      <c r="M3217" s="9">
        <f>IF($A3217="","",VALUE($A3217&amp;"")*12+VALUE($B3217&amp;""))</f>
        <v/>
      </c>
      <c r="N3217" s="63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3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3">
        <f>IF($A3217="","",IF(COUNTIF(변동분석!$E$7:$E$506,O3217)&gt;0,"Y","N"))</f>
        <v/>
      </c>
      <c r="W3217" s="63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3">
        <f>IF($A3217="","",IFERROR(INDEX(계정매핑!$E$5:$E$504,MATCH($F3217&amp;"",계정매핑!$A$5:$A$504,0))&amp;"","공통비"))</f>
        <v/>
      </c>
      <c r="AF3217" s="63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5100000531</t>
        </is>
      </c>
      <c r="D3218" s="94" t="n">
        <v>46091</v>
      </c>
      <c r="E3218" s="91" t="inlineStr">
        <is>
          <t>KR</t>
        </is>
      </c>
      <c r="F3218" s="91" t="n">
        <v>62201000</v>
      </c>
      <c r="G3218" s="91" t="n">
        <v>1602</v>
      </c>
      <c r="H3218" s="92" t="n">
        <v>697000</v>
      </c>
      <c r="I3218" s="91" t="inlineStr">
        <is>
          <t>3월 통신요금 - P통신</t>
        </is>
      </c>
      <c r="J3218" s="91" t="inlineStr">
        <is>
          <t>V10013</t>
        </is>
      </c>
      <c r="K3218" s="91" t="inlineStr">
        <is>
          <t>P통신</t>
        </is>
      </c>
      <c r="M3218" s="9">
        <f>IF($A3218="","",VALUE($A3218&amp;"")*12+VALUE($B3218&amp;""))</f>
        <v/>
      </c>
      <c r="N3218" s="63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3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3">
        <f>IF($A3218="","",IF(COUNTIF(변동분석!$E$7:$E$506,O3218)&gt;0,"Y","N"))</f>
        <v/>
      </c>
      <c r="W3218" s="63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3">
        <f>IF($A3218="","",IFERROR(INDEX(계정매핑!$E$5:$E$504,MATCH($F3218&amp;"",계정매핑!$A$5:$A$504,0))&amp;"","공통비"))</f>
        <v/>
      </c>
      <c r="AF3218" s="63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5100000532</t>
        </is>
      </c>
      <c r="D3219" s="94" t="n">
        <v>46091</v>
      </c>
      <c r="E3219" s="91" t="inlineStr">
        <is>
          <t>KR</t>
        </is>
      </c>
      <c r="F3219" s="91" t="n">
        <v>62301000</v>
      </c>
      <c r="G3219" s="91" t="n">
        <v>1801</v>
      </c>
      <c r="H3219" s="92" t="n">
        <v>196000</v>
      </c>
      <c r="I3219" s="91" t="inlineStr">
        <is>
          <t>3월 소모품 구입 - Q오피스</t>
        </is>
      </c>
      <c r="J3219" s="91" t="inlineStr">
        <is>
          <t>V10003</t>
        </is>
      </c>
      <c r="K3219" s="91" t="inlineStr">
        <is>
          <t>Q오피스</t>
        </is>
      </c>
      <c r="M3219" s="9">
        <f>IF($A3219="","",VALUE($A3219&amp;"")*12+VALUE($B3219&amp;""))</f>
        <v/>
      </c>
      <c r="N3219" s="63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3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3">
        <f>IF($A3219="","",IF(COUNTIF(변동분석!$E$7:$E$506,O3219)&gt;0,"Y","N"))</f>
        <v/>
      </c>
      <c r="W3219" s="63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3">
        <f>IF($A3219="","",IFERROR(INDEX(계정매핑!$E$5:$E$504,MATCH($F3219&amp;"",계정매핑!$A$5:$A$504,0))&amp;"","공통비"))</f>
        <v/>
      </c>
      <c r="AF3219" s="63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5100000533</t>
        </is>
      </c>
      <c r="D3220" s="94" t="n">
        <v>46091</v>
      </c>
      <c r="E3220" s="91" t="inlineStr">
        <is>
          <t>KR</t>
        </is>
      </c>
      <c r="F3220" s="91" t="n">
        <v>62901000</v>
      </c>
      <c r="G3220" s="91" t="n">
        <v>1101</v>
      </c>
      <c r="H3220" s="92" t="n">
        <v>3021000</v>
      </c>
      <c r="I3220" s="91" t="inlineStr">
        <is>
          <t>3월 자문 수수료 - W컨설팅</t>
        </is>
      </c>
      <c r="J3220" s="91" t="inlineStr">
        <is>
          <t>V10006</t>
        </is>
      </c>
      <c r="K3220" s="91" t="inlineStr">
        <is>
          <t>W컨설팅</t>
        </is>
      </c>
      <c r="M3220" s="9">
        <f>IF($A3220="","",VALUE($A3220&amp;"")*12+VALUE($B3220&amp;""))</f>
        <v/>
      </c>
      <c r="N3220" s="63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3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3">
        <f>IF($A3220="","",IF(COUNTIF(변동분석!$E$7:$E$506,O3220)&gt;0,"Y","N"))</f>
        <v/>
      </c>
      <c r="W3220" s="63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3">
        <f>IF($A3220="","",IFERROR(INDEX(계정매핑!$E$5:$E$504,MATCH($F3220&amp;"",계정매핑!$A$5:$A$504,0))&amp;"","공통비"))</f>
        <v/>
      </c>
      <c r="AF3220" s="63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5100000534</t>
        </is>
      </c>
      <c r="D3221" s="94" t="n">
        <v>46091</v>
      </c>
      <c r="E3221" s="91" t="inlineStr">
        <is>
          <t>KR</t>
        </is>
      </c>
      <c r="F3221" s="91" t="n">
        <v>62902000</v>
      </c>
      <c r="G3221" s="91" t="n">
        <v>1401</v>
      </c>
      <c r="H3221" s="92" t="n">
        <v>1353000</v>
      </c>
      <c r="I3221" s="91" t="inlineStr">
        <is>
          <t>3월 업무 위탁 수수료 - X서비스</t>
        </is>
      </c>
      <c r="J3221" s="91" t="inlineStr">
        <is>
          <t>V10019</t>
        </is>
      </c>
      <c r="K3221" s="91" t="inlineStr">
        <is>
          <t>X서비스</t>
        </is>
      </c>
      <c r="M3221" s="9">
        <f>IF($A3221="","",VALUE($A3221&amp;"")*12+VALUE($B3221&amp;""))</f>
        <v/>
      </c>
      <c r="N3221" s="63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3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3">
        <f>IF($A3221="","",IF(COUNTIF(변동분석!$E$7:$E$506,O3221)&gt;0,"Y","N"))</f>
        <v/>
      </c>
      <c r="W3221" s="63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3">
        <f>IF($A3221="","",IFERROR(INDEX(계정매핑!$E$5:$E$504,MATCH($F3221&amp;"",계정매핑!$A$5:$A$504,0))&amp;"","공통비"))</f>
        <v/>
      </c>
      <c r="AF3221" s="63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5100000535</t>
        </is>
      </c>
      <c r="D3222" s="94" t="n">
        <v>46092</v>
      </c>
      <c r="E3222" s="91" t="inlineStr">
        <is>
          <t>KR</t>
        </is>
      </c>
      <c r="F3222" s="91" t="n">
        <v>62101000</v>
      </c>
      <c r="G3222" s="91" t="n">
        <v>1951</v>
      </c>
      <c r="H3222" s="92" t="n">
        <v>411000</v>
      </c>
      <c r="I3222" s="91" t="inlineStr">
        <is>
          <t>3월 국내출장 - L여행사</t>
        </is>
      </c>
      <c r="J3222" s="91" t="inlineStr">
        <is>
          <t>V10017</t>
        </is>
      </c>
      <c r="K3222" s="91" t="inlineStr">
        <is>
          <t>L여행사</t>
        </is>
      </c>
      <c r="M3222" s="9">
        <f>IF($A3222="","",VALUE($A3222&amp;"")*12+VALUE($B3222&amp;""))</f>
        <v/>
      </c>
      <c r="N3222" s="63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3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3">
        <f>IF($A3222="","",IF(COUNTIF(변동분석!$E$7:$E$506,O3222)&gt;0,"Y","N"))</f>
        <v/>
      </c>
      <c r="W3222" s="63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3">
        <f>IF($A3222="","",IFERROR(INDEX(계정매핑!$E$5:$E$504,MATCH($F3222&amp;"",계정매핑!$A$5:$A$504,0))&amp;"","공통비"))</f>
        <v/>
      </c>
      <c r="AF3222" s="63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5100000536</t>
        </is>
      </c>
      <c r="D3223" s="94" t="n">
        <v>46092</v>
      </c>
      <c r="E3223" s="91" t="inlineStr">
        <is>
          <t>KR</t>
        </is>
      </c>
      <c r="F3223" s="91" t="n">
        <v>62102000</v>
      </c>
      <c r="G3223" s="91" t="n">
        <v>1701</v>
      </c>
      <c r="H3223" s="92" t="n">
        <v>37000</v>
      </c>
      <c r="I3223" s="91" t="inlineStr">
        <is>
          <t>3월 해외출장 - M항공</t>
        </is>
      </c>
      <c r="J3223" s="91" t="inlineStr">
        <is>
          <t>V10001</t>
        </is>
      </c>
      <c r="K3223" s="91" t="inlineStr">
        <is>
          <t>M항공</t>
        </is>
      </c>
      <c r="M3223" s="9">
        <f>IF($A3223="","",VALUE($A3223&amp;"")*12+VALUE($B3223&amp;""))</f>
        <v/>
      </c>
      <c r="N3223" s="63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3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3">
        <f>IF($A3223="","",IF(COUNTIF(변동분석!$E$7:$E$506,O3223)&gt;0,"Y","N"))</f>
        <v/>
      </c>
      <c r="W3223" s="63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3">
        <f>IF($A3223="","",IFERROR(INDEX(계정매핑!$E$5:$E$504,MATCH($F3223&amp;"",계정매핑!$A$5:$A$504,0))&amp;"","공통비"))</f>
        <v/>
      </c>
      <c r="AF3223" s="63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5100000537</t>
        </is>
      </c>
      <c r="D3224" s="94" t="n">
        <v>46092</v>
      </c>
      <c r="E3224" s="91" t="inlineStr">
        <is>
          <t>KR</t>
        </is>
      </c>
      <c r="F3224" s="91" t="n">
        <v>62301000</v>
      </c>
      <c r="G3224" s="91" t="n">
        <v>1101</v>
      </c>
      <c r="H3224" s="92" t="n">
        <v>247000</v>
      </c>
      <c r="I3224" s="91" t="inlineStr">
        <is>
          <t>3월 소모품 구입 - Q오피스</t>
        </is>
      </c>
      <c r="J3224" s="91" t="inlineStr">
        <is>
          <t>V10003</t>
        </is>
      </c>
      <c r="K3224" s="91" t="inlineStr">
        <is>
          <t>Q오피스</t>
        </is>
      </c>
      <c r="M3224" s="9">
        <f>IF($A3224="","",VALUE($A3224&amp;"")*12+VALUE($B3224&amp;""))</f>
        <v/>
      </c>
      <c r="N3224" s="63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3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3">
        <f>IF($A3224="","",IF(COUNTIF(변동분석!$E$7:$E$506,O3224)&gt;0,"Y","N"))</f>
        <v/>
      </c>
      <c r="W3224" s="63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3">
        <f>IF($A3224="","",IFERROR(INDEX(계정매핑!$E$5:$E$504,MATCH($F3224&amp;"",계정매핑!$A$5:$A$504,0))&amp;"","공통비"))</f>
        <v/>
      </c>
      <c r="AF3224" s="63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5100000538</t>
        </is>
      </c>
      <c r="D3225" s="94" t="n">
        <v>46092</v>
      </c>
      <c r="E3225" s="91" t="inlineStr">
        <is>
          <t>KR</t>
        </is>
      </c>
      <c r="F3225" s="91" t="n">
        <v>62901000</v>
      </c>
      <c r="G3225" s="91" t="n">
        <v>1951</v>
      </c>
      <c r="H3225" s="92" t="n">
        <v>3870000</v>
      </c>
      <c r="I3225" s="91" t="inlineStr">
        <is>
          <t>3월 자문 수수료 - K회계법인</t>
        </is>
      </c>
      <c r="J3225" s="91" t="inlineStr">
        <is>
          <t>V10010</t>
        </is>
      </c>
      <c r="K3225" s="91" t="inlineStr">
        <is>
          <t>K회계법인</t>
        </is>
      </c>
      <c r="M3225" s="9">
        <f>IF($A3225="","",VALUE($A3225&amp;"")*12+VALUE($B3225&amp;""))</f>
        <v/>
      </c>
      <c r="N3225" s="63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3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3">
        <f>IF($A3225="","",IF(COUNTIF(변동분석!$E$7:$E$506,O3225)&gt;0,"Y","N"))</f>
        <v/>
      </c>
      <c r="W3225" s="63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3">
        <f>IF($A3225="","",IFERROR(INDEX(계정매핑!$E$5:$E$504,MATCH($F3225&amp;"",계정매핑!$A$5:$A$504,0))&amp;"","공통비"))</f>
        <v/>
      </c>
      <c r="AF3225" s="63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5100000539</t>
        </is>
      </c>
      <c r="D3226" s="94" t="n">
        <v>46092</v>
      </c>
      <c r="E3226" s="91" t="inlineStr">
        <is>
          <t>KR</t>
        </is>
      </c>
      <c r="F3226" s="91" t="n">
        <v>63501000</v>
      </c>
      <c r="G3226" s="91" t="n">
        <v>1901</v>
      </c>
      <c r="H3226" s="92" t="n">
        <v>463057000</v>
      </c>
      <c r="I3226" s="91" t="inlineStr">
        <is>
          <t>3월 모집수수료 - AA보험대리점</t>
        </is>
      </c>
      <c r="J3226" s="91" t="inlineStr">
        <is>
          <t>V10032</t>
        </is>
      </c>
      <c r="K3226" s="91" t="inlineStr">
        <is>
          <t>AA보험대리점</t>
        </is>
      </c>
      <c r="M3226" s="9">
        <f>IF($A3226="","",VALUE($A3226&amp;"")*12+VALUE($B3226&amp;""))</f>
        <v/>
      </c>
      <c r="N3226" s="63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3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3">
        <f>IF($A3226="","",IF(COUNTIF(변동분석!$E$7:$E$506,O3226)&gt;0,"Y","N"))</f>
        <v/>
      </c>
      <c r="W3226" s="63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3">
        <f>IF($A3226="","",IFERROR(INDEX(계정매핑!$E$5:$E$504,MATCH($F3226&amp;"",계정매핑!$A$5:$A$504,0))&amp;"","공통비"))</f>
        <v/>
      </c>
      <c r="AF3226" s="63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5100000540</t>
        </is>
      </c>
      <c r="D3227" s="94" t="n">
        <v>46093</v>
      </c>
      <c r="E3227" s="91" t="inlineStr">
        <is>
          <t>KR</t>
        </is>
      </c>
      <c r="F3227" s="91" t="n">
        <v>62101000</v>
      </c>
      <c r="G3227" s="91" t="n">
        <v>1501</v>
      </c>
      <c r="H3227" s="92" t="n">
        <v>397000</v>
      </c>
      <c r="I3227" s="91" t="inlineStr">
        <is>
          <t>3월 국내출장 - L여행사</t>
        </is>
      </c>
      <c r="J3227" s="91" t="inlineStr">
        <is>
          <t>V10017</t>
        </is>
      </c>
      <c r="K3227" s="91" t="inlineStr">
        <is>
          <t>L여행사</t>
        </is>
      </c>
      <c r="M3227" s="9">
        <f>IF($A3227="","",VALUE($A3227&amp;"")*12+VALUE($B3227&amp;""))</f>
        <v/>
      </c>
      <c r="N3227" s="63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3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3">
        <f>IF($A3227="","",IF(COUNTIF(변동분석!$E$7:$E$506,O3227)&gt;0,"Y","N"))</f>
        <v/>
      </c>
      <c r="W3227" s="63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3">
        <f>IF($A3227="","",IFERROR(INDEX(계정매핑!$E$5:$E$504,MATCH($F3227&amp;"",계정매핑!$A$5:$A$504,0))&amp;"","공통비"))</f>
        <v/>
      </c>
      <c r="AF3227" s="63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5100000541</t>
        </is>
      </c>
      <c r="D3228" s="94" t="n">
        <v>46093</v>
      </c>
      <c r="E3228" s="91" t="inlineStr">
        <is>
          <t>KR</t>
        </is>
      </c>
      <c r="F3228" s="91" t="n">
        <v>62102000</v>
      </c>
      <c r="G3228" s="91" t="n">
        <v>1801</v>
      </c>
      <c r="H3228" s="92" t="n">
        <v>65000</v>
      </c>
      <c r="I3228" s="91" t="inlineStr">
        <is>
          <t>3월 해외출장 - N호텔</t>
        </is>
      </c>
      <c r="J3228" s="91" t="inlineStr">
        <is>
          <t>V10008</t>
        </is>
      </c>
      <c r="K3228" s="91" t="inlineStr">
        <is>
          <t>N호텔</t>
        </is>
      </c>
      <c r="M3228" s="9">
        <f>IF($A3228="","",VALUE($A3228&amp;"")*12+VALUE($B3228&amp;""))</f>
        <v/>
      </c>
      <c r="N3228" s="63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3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3">
        <f>IF($A3228="","",IF(COUNTIF(변동분석!$E$7:$E$506,O3228)&gt;0,"Y","N"))</f>
        <v/>
      </c>
      <c r="W3228" s="63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3">
        <f>IF($A3228="","",IFERROR(INDEX(계정매핑!$E$5:$E$504,MATCH($F3228&amp;"",계정매핑!$A$5:$A$504,0))&amp;"","공통비"))</f>
        <v/>
      </c>
      <c r="AF3228" s="63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5100000542</t>
        </is>
      </c>
      <c r="D3229" s="94" t="n">
        <v>46093</v>
      </c>
      <c r="E3229" s="91" t="inlineStr">
        <is>
          <t>KR</t>
        </is>
      </c>
      <c r="F3229" s="91" t="n">
        <v>62201000</v>
      </c>
      <c r="G3229" s="91" t="n">
        <v>1401</v>
      </c>
      <c r="H3229" s="92" t="n">
        <v>253000</v>
      </c>
      <c r="I3229" s="91" t="inlineStr">
        <is>
          <t>3월 통신요금 - P통신</t>
        </is>
      </c>
      <c r="J3229" s="91" t="inlineStr">
        <is>
          <t>V10013</t>
        </is>
      </c>
      <c r="K3229" s="91" t="inlineStr">
        <is>
          <t>P통신</t>
        </is>
      </c>
      <c r="M3229" s="9">
        <f>IF($A3229="","",VALUE($A3229&amp;"")*12+VALUE($B3229&amp;""))</f>
        <v/>
      </c>
      <c r="N3229" s="63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3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3">
        <f>IF($A3229="","",IF(COUNTIF(변동분석!$E$7:$E$506,O3229)&gt;0,"Y","N"))</f>
        <v/>
      </c>
      <c r="W3229" s="63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3">
        <f>IF($A3229="","",IFERROR(INDEX(계정매핑!$E$5:$E$504,MATCH($F3229&amp;"",계정매핑!$A$5:$A$504,0))&amp;"","공통비"))</f>
        <v/>
      </c>
      <c r="AF3229" s="63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5100000543</t>
        </is>
      </c>
      <c r="D3230" s="94" t="n">
        <v>46093</v>
      </c>
      <c r="E3230" s="91" t="inlineStr">
        <is>
          <t>KR</t>
        </is>
      </c>
      <c r="F3230" s="91" t="n">
        <v>62801000</v>
      </c>
      <c r="G3230" s="91" t="n">
        <v>1301</v>
      </c>
      <c r="H3230" s="92" t="n">
        <v>2749000</v>
      </c>
      <c r="I3230" s="91" t="inlineStr">
        <is>
          <t>3월 사내교육 - U에듀</t>
        </is>
      </c>
      <c r="J3230" s="91" t="inlineStr">
        <is>
          <t>V10030</t>
        </is>
      </c>
      <c r="K3230" s="91" t="inlineStr">
        <is>
          <t>U에듀</t>
        </is>
      </c>
      <c r="M3230" s="9">
        <f>IF($A3230="","",VALUE($A3230&amp;"")*12+VALUE($B3230&amp;""))</f>
        <v/>
      </c>
      <c r="N3230" s="63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3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3">
        <f>IF($A3230="","",IF(COUNTIF(변동분석!$E$7:$E$506,O3230)&gt;0,"Y","N"))</f>
        <v/>
      </c>
      <c r="W3230" s="63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3">
        <f>IF($A3230="","",IFERROR(INDEX(계정매핑!$E$5:$E$504,MATCH($F3230&amp;"",계정매핑!$A$5:$A$504,0))&amp;"","공통비"))</f>
        <v/>
      </c>
      <c r="AF3230" s="63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5100000544</t>
        </is>
      </c>
      <c r="D3231" s="94" t="n">
        <v>46093</v>
      </c>
      <c r="E3231" s="91" t="inlineStr">
        <is>
          <t>KR</t>
        </is>
      </c>
      <c r="F3231" s="91" t="n">
        <v>62801000</v>
      </c>
      <c r="G3231" s="91" t="n">
        <v>1301</v>
      </c>
      <c r="H3231" s="92" t="n">
        <v>3758000</v>
      </c>
      <c r="I3231" s="91" t="inlineStr">
        <is>
          <t>3월 사내교육 - U에듀</t>
        </is>
      </c>
      <c r="J3231" s="91" t="inlineStr">
        <is>
          <t>V10030</t>
        </is>
      </c>
      <c r="K3231" s="91" t="inlineStr">
        <is>
          <t>U에듀</t>
        </is>
      </c>
      <c r="M3231" s="9">
        <f>IF($A3231="","",VALUE($A3231&amp;"")*12+VALUE($B3231&amp;""))</f>
        <v/>
      </c>
      <c r="N3231" s="63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3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3">
        <f>IF($A3231="","",IF(COUNTIF(변동분석!$E$7:$E$506,O3231)&gt;0,"Y","N"))</f>
        <v/>
      </c>
      <c r="W3231" s="63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3">
        <f>IF($A3231="","",IFERROR(INDEX(계정매핑!$E$5:$E$504,MATCH($F3231&amp;"",계정매핑!$A$5:$A$504,0))&amp;"","공통비"))</f>
        <v/>
      </c>
      <c r="AF3231" s="63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5100000545</t>
        </is>
      </c>
      <c r="D3232" s="94" t="n">
        <v>46093</v>
      </c>
      <c r="E3232" s="91" t="inlineStr">
        <is>
          <t>KR</t>
        </is>
      </c>
      <c r="F3232" s="91" t="n">
        <v>62902000</v>
      </c>
      <c r="G3232" s="91" t="n">
        <v>1801</v>
      </c>
      <c r="H3232" s="92" t="n">
        <v>1847000</v>
      </c>
      <c r="I3232" s="91" t="inlineStr">
        <is>
          <t>3월 콜 위탁 수수료(건별)</t>
        </is>
      </c>
      <c r="J3232" s="91" t="inlineStr">
        <is>
          <t>V10015</t>
        </is>
      </c>
      <c r="K3232" s="91" t="inlineStr">
        <is>
          <t>J콜센터</t>
        </is>
      </c>
      <c r="M3232" s="9">
        <f>IF($A3232="","",VALUE($A3232&amp;"")*12+VALUE($B3232&amp;""))</f>
        <v/>
      </c>
      <c r="N3232" s="63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3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3">
        <f>IF($A3232="","",IF(COUNTIF(변동분석!$E$7:$E$506,O3232)&gt;0,"Y","N"))</f>
        <v/>
      </c>
      <c r="W3232" s="63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3">
        <f>IF($A3232="","",IFERROR(INDEX(계정매핑!$E$5:$E$504,MATCH($F3232&amp;"",계정매핑!$A$5:$A$504,0))&amp;"","공통비"))</f>
        <v/>
      </c>
      <c r="AF3232" s="63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5100000546</t>
        </is>
      </c>
      <c r="D3233" s="94" t="n">
        <v>46093</v>
      </c>
      <c r="E3233" s="91" t="inlineStr">
        <is>
          <t>KR</t>
        </is>
      </c>
      <c r="F3233" s="91" t="n">
        <v>63001000</v>
      </c>
      <c r="G3233" s="91" t="n">
        <v>1701</v>
      </c>
      <c r="H3233" s="92" t="n">
        <v>41761000</v>
      </c>
      <c r="I3233" s="91" t="inlineStr">
        <is>
          <t>3월 SW 유지보수 - Y소프트</t>
        </is>
      </c>
      <c r="J3233" s="91" t="inlineStr">
        <is>
          <t>V10016</t>
        </is>
      </c>
      <c r="K3233" s="91" t="inlineStr">
        <is>
          <t>Y소프트</t>
        </is>
      </c>
      <c r="M3233" s="9">
        <f>IF($A3233="","",VALUE($A3233&amp;"")*12+VALUE($B3233&amp;""))</f>
        <v/>
      </c>
      <c r="N3233" s="63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3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3">
        <f>IF($A3233="","",IF(COUNTIF(변동분석!$E$7:$E$506,O3233)&gt;0,"Y","N"))</f>
        <v/>
      </c>
      <c r="W3233" s="63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3">
        <f>IF($A3233="","",IFERROR(INDEX(계정매핑!$E$5:$E$504,MATCH($F3233&amp;"",계정매핑!$A$5:$A$504,0))&amp;"","공통비"))</f>
        <v/>
      </c>
      <c r="AF3233" s="63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5100000547</t>
        </is>
      </c>
      <c r="D3234" s="94" t="n">
        <v>46094</v>
      </c>
      <c r="E3234" s="91" t="inlineStr">
        <is>
          <t>KR</t>
        </is>
      </c>
      <c r="F3234" s="91" t="n">
        <v>62102000</v>
      </c>
      <c r="G3234" s="91" t="n">
        <v>1201</v>
      </c>
      <c r="H3234" s="92" t="n">
        <v>61000</v>
      </c>
      <c r="I3234" s="91" t="inlineStr">
        <is>
          <t>3월 해외출장 - N호텔</t>
        </is>
      </c>
      <c r="J3234" s="91" t="inlineStr">
        <is>
          <t>V10008</t>
        </is>
      </c>
      <c r="K3234" s="91" t="inlineStr">
        <is>
          <t>N호텔</t>
        </is>
      </c>
      <c r="M3234" s="9">
        <f>IF($A3234="","",VALUE($A3234&amp;"")*12+VALUE($B3234&amp;""))</f>
        <v/>
      </c>
      <c r="N3234" s="63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3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3">
        <f>IF($A3234="","",IF(COUNTIF(변동분석!$E$7:$E$506,O3234)&gt;0,"Y","N"))</f>
        <v/>
      </c>
      <c r="W3234" s="63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3">
        <f>IF($A3234="","",IFERROR(INDEX(계정매핑!$E$5:$E$504,MATCH($F3234&amp;"",계정매핑!$A$5:$A$504,0))&amp;"","공통비"))</f>
        <v/>
      </c>
      <c r="AF3234" s="63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5100000548</t>
        </is>
      </c>
      <c r="D3235" s="94" t="n">
        <v>46094</v>
      </c>
      <c r="E3235" s="91" t="inlineStr">
        <is>
          <t>KR</t>
        </is>
      </c>
      <c r="F3235" s="91" t="n">
        <v>62102000</v>
      </c>
      <c r="G3235" s="91" t="n">
        <v>1951</v>
      </c>
      <c r="H3235" s="92" t="n">
        <v>95000</v>
      </c>
      <c r="I3235" s="91" t="inlineStr">
        <is>
          <t>3월 해외출장 - M항공</t>
        </is>
      </c>
      <c r="J3235" s="91" t="inlineStr">
        <is>
          <t>V10001</t>
        </is>
      </c>
      <c r="K3235" s="91" t="inlineStr">
        <is>
          <t>M항공</t>
        </is>
      </c>
      <c r="M3235" s="9">
        <f>IF($A3235="","",VALUE($A3235&amp;"")*12+VALUE($B3235&amp;""))</f>
        <v/>
      </c>
      <c r="N3235" s="63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3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3">
        <f>IF($A3235="","",IF(COUNTIF(변동분석!$E$7:$E$506,O3235)&gt;0,"Y","N"))</f>
        <v/>
      </c>
      <c r="W3235" s="63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3">
        <f>IF($A3235="","",IFERROR(INDEX(계정매핑!$E$5:$E$504,MATCH($F3235&amp;"",계정매핑!$A$5:$A$504,0))&amp;"","공통비"))</f>
        <v/>
      </c>
      <c r="AF3235" s="63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5100000549</t>
        </is>
      </c>
      <c r="D3236" s="94" t="n">
        <v>46094</v>
      </c>
      <c r="E3236" s="91" t="inlineStr">
        <is>
          <t>KR</t>
        </is>
      </c>
      <c r="F3236" s="91" t="n">
        <v>62201000</v>
      </c>
      <c r="G3236" s="91" t="n">
        <v>1301</v>
      </c>
      <c r="H3236" s="92" t="n">
        <v>165000</v>
      </c>
      <c r="I3236" s="91" t="inlineStr">
        <is>
          <t>3월 통신요금 - O텔레콤</t>
        </is>
      </c>
      <c r="J3236" s="91" t="inlineStr">
        <is>
          <t>V10002</t>
        </is>
      </c>
      <c r="K3236" s="91" t="inlineStr">
        <is>
          <t>O텔레콤</t>
        </is>
      </c>
      <c r="M3236" s="9">
        <f>IF($A3236="","",VALUE($A3236&amp;"")*12+VALUE($B3236&amp;""))</f>
        <v/>
      </c>
      <c r="N3236" s="63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3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3">
        <f>IF($A3236="","",IF(COUNTIF(변동분석!$E$7:$E$506,O3236)&gt;0,"Y","N"))</f>
        <v/>
      </c>
      <c r="W3236" s="63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3">
        <f>IF($A3236="","",IFERROR(INDEX(계정매핑!$E$5:$E$504,MATCH($F3236&amp;"",계정매핑!$A$5:$A$504,0))&amp;"","공통비"))</f>
        <v/>
      </c>
      <c r="AF3236" s="63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5100000550</t>
        </is>
      </c>
      <c r="D3237" s="94" t="n">
        <v>46094</v>
      </c>
      <c r="E3237" s="91" t="inlineStr">
        <is>
          <t>KR</t>
        </is>
      </c>
      <c r="F3237" s="91" t="n">
        <v>62201000</v>
      </c>
      <c r="G3237" s="91" t="n">
        <v>1401</v>
      </c>
      <c r="H3237" s="92" t="n">
        <v>159000</v>
      </c>
      <c r="I3237" s="91" t="inlineStr">
        <is>
          <t>3월 통신요금 - O텔레콤</t>
        </is>
      </c>
      <c r="J3237" s="91" t="inlineStr">
        <is>
          <t>V10002</t>
        </is>
      </c>
      <c r="K3237" s="91" t="inlineStr">
        <is>
          <t>O텔레콤</t>
        </is>
      </c>
      <c r="M3237" s="9">
        <f>IF($A3237="","",VALUE($A3237&amp;"")*12+VALUE($B3237&amp;""))</f>
        <v/>
      </c>
      <c r="N3237" s="63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3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3">
        <f>IF($A3237="","",IF(COUNTIF(변동분석!$E$7:$E$506,O3237)&gt;0,"Y","N"))</f>
        <v/>
      </c>
      <c r="W3237" s="63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3">
        <f>IF($A3237="","",IFERROR(INDEX(계정매핑!$E$5:$E$504,MATCH($F3237&amp;"",계정매핑!$A$5:$A$504,0))&amp;"","공통비"))</f>
        <v/>
      </c>
      <c r="AF3237" s="63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5100000551</t>
        </is>
      </c>
      <c r="D3238" s="94" t="n">
        <v>46094</v>
      </c>
      <c r="E3238" s="91" t="inlineStr">
        <is>
          <t>KR</t>
        </is>
      </c>
      <c r="F3238" s="91" t="n">
        <v>62401000</v>
      </c>
      <c r="G3238" s="91" t="n">
        <v>1401</v>
      </c>
      <c r="H3238" s="92" t="n">
        <v>418000</v>
      </c>
      <c r="I3238" s="91" t="inlineStr">
        <is>
          <t>3월 인쇄물 제작 - G인쇄</t>
        </is>
      </c>
      <c r="J3238" s="91" t="inlineStr">
        <is>
          <t>V10004</t>
        </is>
      </c>
      <c r="K3238" s="91" t="inlineStr">
        <is>
          <t>G인쇄</t>
        </is>
      </c>
      <c r="M3238" s="9">
        <f>IF($A3238="","",VALUE($A3238&amp;"")*12+VALUE($B3238&amp;""))</f>
        <v/>
      </c>
      <c r="N3238" s="63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3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3">
        <f>IF($A3238="","",IF(COUNTIF(변동분석!$E$7:$E$506,O3238)&gt;0,"Y","N"))</f>
        <v/>
      </c>
      <c r="W3238" s="63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3">
        <f>IF($A3238="","",IFERROR(INDEX(계정매핑!$E$5:$E$504,MATCH($F3238&amp;"",계정매핑!$A$5:$A$504,0))&amp;"","공통비"))</f>
        <v/>
      </c>
      <c r="AF3238" s="63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5100000552</t>
        </is>
      </c>
      <c r="D3239" s="94" t="n">
        <v>46094</v>
      </c>
      <c r="E3239" s="91" t="inlineStr">
        <is>
          <t>KR</t>
        </is>
      </c>
      <c r="F3239" s="91" t="n">
        <v>62501000</v>
      </c>
      <c r="G3239" s="91" t="n">
        <v>1201</v>
      </c>
      <c r="H3239" s="92" t="n">
        <v>208000</v>
      </c>
      <c r="I3239" s="91" t="inlineStr">
        <is>
          <t>3월 회의 다과 - T케이터링</t>
        </is>
      </c>
      <c r="J3239" s="91" t="inlineStr">
        <is>
          <t>V10005</t>
        </is>
      </c>
      <c r="K3239" s="91" t="inlineStr">
        <is>
          <t>T케이터링</t>
        </is>
      </c>
      <c r="M3239" s="9">
        <f>IF($A3239="","",VALUE($A3239&amp;"")*12+VALUE($B3239&amp;""))</f>
        <v/>
      </c>
      <c r="N3239" s="63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3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3">
        <f>IF($A3239="","",IF(COUNTIF(변동분석!$E$7:$E$506,O3239)&gt;0,"Y","N"))</f>
        <v/>
      </c>
      <c r="W3239" s="63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3">
        <f>IF($A3239="","",IFERROR(INDEX(계정매핑!$E$5:$E$504,MATCH($F3239&amp;"",계정매핑!$A$5:$A$504,0))&amp;"","공통비"))</f>
        <v/>
      </c>
      <c r="AF3239" s="63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5100000553</t>
        </is>
      </c>
      <c r="D3240" s="94" t="n">
        <v>46094</v>
      </c>
      <c r="E3240" s="91" t="inlineStr">
        <is>
          <t>KR</t>
        </is>
      </c>
      <c r="F3240" s="91" t="n">
        <v>62902000</v>
      </c>
      <c r="G3240" s="91" t="n">
        <v>1101</v>
      </c>
      <c r="H3240" s="92" t="n">
        <v>1870000</v>
      </c>
      <c r="I3240" s="91" t="inlineStr">
        <is>
          <t>3월 업무 위탁 수수료 - J콜센터</t>
        </is>
      </c>
      <c r="J3240" s="91" t="inlineStr">
        <is>
          <t>V10015</t>
        </is>
      </c>
      <c r="K3240" s="91" t="inlineStr">
        <is>
          <t>J콜센터</t>
        </is>
      </c>
      <c r="M3240" s="9">
        <f>IF($A3240="","",VALUE($A3240&amp;"")*12+VALUE($B3240&amp;""))</f>
        <v/>
      </c>
      <c r="N3240" s="63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3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3">
        <f>IF($A3240="","",IF(COUNTIF(변동분석!$E$7:$E$506,O3240)&gt;0,"Y","N"))</f>
        <v/>
      </c>
      <c r="W3240" s="63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3">
        <f>IF($A3240="","",IFERROR(INDEX(계정매핑!$E$5:$E$504,MATCH($F3240&amp;"",계정매핑!$A$5:$A$504,0))&amp;"","공통비"))</f>
        <v/>
      </c>
      <c r="AF3240" s="63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5100000554</t>
        </is>
      </c>
      <c r="D3241" s="94" t="n">
        <v>46094</v>
      </c>
      <c r="E3241" s="91" t="inlineStr">
        <is>
          <t>KR</t>
        </is>
      </c>
      <c r="F3241" s="91" t="n">
        <v>62902000</v>
      </c>
      <c r="G3241" s="91" t="n">
        <v>1801</v>
      </c>
      <c r="H3241" s="92" t="n">
        <v>1754000</v>
      </c>
      <c r="I3241" s="91" t="inlineStr">
        <is>
          <t>3월 콜 위탁 수수료(건별)</t>
        </is>
      </c>
      <c r="J3241" s="91" t="inlineStr">
        <is>
          <t>V10015</t>
        </is>
      </c>
      <c r="K3241" s="91" t="inlineStr">
        <is>
          <t>J콜센터</t>
        </is>
      </c>
      <c r="M3241" s="9">
        <f>IF($A3241="","",VALUE($A3241&amp;"")*12+VALUE($B3241&amp;""))</f>
        <v/>
      </c>
      <c r="N3241" s="63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3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3">
        <f>IF($A3241="","",IF(COUNTIF(변동분석!$E$7:$E$506,O3241)&gt;0,"Y","N"))</f>
        <v/>
      </c>
      <c r="W3241" s="63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3">
        <f>IF($A3241="","",IFERROR(INDEX(계정매핑!$E$5:$E$504,MATCH($F3241&amp;"",계정매핑!$A$5:$A$504,0))&amp;"","공통비"))</f>
        <v/>
      </c>
      <c r="AF3241" s="63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5100000555</t>
        </is>
      </c>
      <c r="D3242" s="94" t="n">
        <v>46094</v>
      </c>
      <c r="E3242" s="91" t="inlineStr">
        <is>
          <t>KR</t>
        </is>
      </c>
      <c r="F3242" s="91" t="n">
        <v>63001000</v>
      </c>
      <c r="G3242" s="91" t="n">
        <v>1951</v>
      </c>
      <c r="H3242" s="92" t="n">
        <v>3213000</v>
      </c>
      <c r="I3242" s="91" t="inlineStr">
        <is>
          <t>3월 SW 유지보수 - Y소프트</t>
        </is>
      </c>
      <c r="J3242" s="91" t="inlineStr">
        <is>
          <t>V10016</t>
        </is>
      </c>
      <c r="K3242" s="91" t="inlineStr">
        <is>
          <t>Y소프트</t>
        </is>
      </c>
      <c r="M3242" s="9">
        <f>IF($A3242="","",VALUE($A3242&amp;"")*12+VALUE($B3242&amp;""))</f>
        <v/>
      </c>
      <c r="N3242" s="63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3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3">
        <f>IF($A3242="","",IF(COUNTIF(변동분석!$E$7:$E$506,O3242)&gt;0,"Y","N"))</f>
        <v/>
      </c>
      <c r="W3242" s="63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3">
        <f>IF($A3242="","",IFERROR(INDEX(계정매핑!$E$5:$E$504,MATCH($F3242&amp;"",계정매핑!$A$5:$A$504,0))&amp;"","공통비"))</f>
        <v/>
      </c>
      <c r="AF3242" s="63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5100000556</t>
        </is>
      </c>
      <c r="D3243" s="94" t="n">
        <v>46095</v>
      </c>
      <c r="E3243" s="91" t="inlineStr">
        <is>
          <t>KR</t>
        </is>
      </c>
      <c r="F3243" s="91" t="n">
        <v>62101000</v>
      </c>
      <c r="G3243" s="91" t="n">
        <v>1502</v>
      </c>
      <c r="H3243" s="92" t="n">
        <v>694000</v>
      </c>
      <c r="I3243" s="91" t="inlineStr">
        <is>
          <t>3월 국내출장 - M항공</t>
        </is>
      </c>
      <c r="J3243" s="91" t="inlineStr">
        <is>
          <t>V10001</t>
        </is>
      </c>
      <c r="K3243" s="91" t="inlineStr">
        <is>
          <t>M항공</t>
        </is>
      </c>
      <c r="M3243" s="9">
        <f>IF($A3243="","",VALUE($A3243&amp;"")*12+VALUE($B3243&amp;""))</f>
        <v/>
      </c>
      <c r="N3243" s="63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3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3">
        <f>IF($A3243="","",IF(COUNTIF(변동분석!$E$7:$E$506,O3243)&gt;0,"Y","N"))</f>
        <v/>
      </c>
      <c r="W3243" s="63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3">
        <f>IF($A3243="","",IFERROR(INDEX(계정매핑!$E$5:$E$504,MATCH($F3243&amp;"",계정매핑!$A$5:$A$504,0))&amp;"","공통비"))</f>
        <v/>
      </c>
      <c r="AF3243" s="63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5100000557</t>
        </is>
      </c>
      <c r="D3244" s="94" t="n">
        <v>46095</v>
      </c>
      <c r="E3244" s="91" t="inlineStr">
        <is>
          <t>KR</t>
        </is>
      </c>
      <c r="F3244" s="91" t="n">
        <v>62102000</v>
      </c>
      <c r="G3244" s="91" t="n">
        <v>1301</v>
      </c>
      <c r="H3244" s="92" t="n">
        <v>69000</v>
      </c>
      <c r="I3244" s="91" t="inlineStr">
        <is>
          <t>3월 해외출장 - M항공</t>
        </is>
      </c>
      <c r="J3244" s="91" t="inlineStr">
        <is>
          <t>V10001</t>
        </is>
      </c>
      <c r="K3244" s="91" t="inlineStr">
        <is>
          <t>M항공</t>
        </is>
      </c>
      <c r="M3244" s="9">
        <f>IF($A3244="","",VALUE($A3244&amp;"")*12+VALUE($B3244&amp;""))</f>
        <v/>
      </c>
      <c r="N3244" s="63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3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3">
        <f>IF($A3244="","",IF(COUNTIF(변동분석!$E$7:$E$506,O3244)&gt;0,"Y","N"))</f>
        <v/>
      </c>
      <c r="W3244" s="63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3">
        <f>IF($A3244="","",IFERROR(INDEX(계정매핑!$E$5:$E$504,MATCH($F3244&amp;"",계정매핑!$A$5:$A$504,0))&amp;"","공통비"))</f>
        <v/>
      </c>
      <c r="AF3244" s="63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5100000558</t>
        </is>
      </c>
      <c r="D3245" s="94" t="n">
        <v>46095</v>
      </c>
      <c r="E3245" s="91" t="inlineStr">
        <is>
          <t>KR</t>
        </is>
      </c>
      <c r="F3245" s="91" t="n">
        <v>62201000</v>
      </c>
      <c r="G3245" s="91" t="n">
        <v>1801</v>
      </c>
      <c r="H3245" s="92" t="n">
        <v>4237000</v>
      </c>
      <c r="I3245" s="91" t="inlineStr">
        <is>
          <t>3월 통신요금 - O텔레콤</t>
        </is>
      </c>
      <c r="J3245" s="91" t="inlineStr">
        <is>
          <t>V10002</t>
        </is>
      </c>
      <c r="K3245" s="91" t="inlineStr">
        <is>
          <t>O텔레콤</t>
        </is>
      </c>
      <c r="M3245" s="9">
        <f>IF($A3245="","",VALUE($A3245&amp;"")*12+VALUE($B3245&amp;""))</f>
        <v/>
      </c>
      <c r="N3245" s="63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3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3">
        <f>IF($A3245="","",IF(COUNTIF(변동분석!$E$7:$E$506,O3245)&gt;0,"Y","N"))</f>
        <v/>
      </c>
      <c r="W3245" s="63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3">
        <f>IF($A3245="","",IFERROR(INDEX(계정매핑!$E$5:$E$504,MATCH($F3245&amp;"",계정매핑!$A$5:$A$504,0))&amp;"","공통비"))</f>
        <v/>
      </c>
      <c r="AF3245" s="63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5100000559</t>
        </is>
      </c>
      <c r="D3246" s="94" t="n">
        <v>46095</v>
      </c>
      <c r="E3246" s="91" t="inlineStr">
        <is>
          <t>KR</t>
        </is>
      </c>
      <c r="F3246" s="91" t="n">
        <v>62301000</v>
      </c>
      <c r="G3246" s="91" t="n">
        <v>1502</v>
      </c>
      <c r="H3246" s="92" t="n">
        <v>181000</v>
      </c>
      <c r="I3246" s="91" t="inlineStr">
        <is>
          <t>3월 소모품 구입 - R문구</t>
        </is>
      </c>
      <c r="J3246" s="91" t="inlineStr">
        <is>
          <t>V10021</t>
        </is>
      </c>
      <c r="K3246" s="91" t="inlineStr">
        <is>
          <t>R문구</t>
        </is>
      </c>
      <c r="M3246" s="9">
        <f>IF($A3246="","",VALUE($A3246&amp;"")*12+VALUE($B3246&amp;""))</f>
        <v/>
      </c>
      <c r="N3246" s="63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3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3">
        <f>IF($A3246="","",IF(COUNTIF(변동분석!$E$7:$E$506,O3246)&gt;0,"Y","N"))</f>
        <v/>
      </c>
      <c r="W3246" s="63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3">
        <f>IF($A3246="","",IFERROR(INDEX(계정매핑!$E$5:$E$504,MATCH($F3246&amp;"",계정매핑!$A$5:$A$504,0))&amp;"","공통비"))</f>
        <v/>
      </c>
      <c r="AF3246" s="63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5100000560</t>
        </is>
      </c>
      <c r="D3247" s="94" t="n">
        <v>46095</v>
      </c>
      <c r="E3247" s="91" t="inlineStr">
        <is>
          <t>KR</t>
        </is>
      </c>
      <c r="F3247" s="91" t="n">
        <v>62301000</v>
      </c>
      <c r="G3247" s="91" t="n">
        <v>1602</v>
      </c>
      <c r="H3247" s="92" t="n">
        <v>293000</v>
      </c>
      <c r="I3247" s="91" t="inlineStr">
        <is>
          <t>3월 소모품 구입 - R문구</t>
        </is>
      </c>
      <c r="J3247" s="91" t="inlineStr">
        <is>
          <t>V10021</t>
        </is>
      </c>
      <c r="K3247" s="91" t="inlineStr">
        <is>
          <t>R문구</t>
        </is>
      </c>
      <c r="M3247" s="9">
        <f>IF($A3247="","",VALUE($A3247&amp;"")*12+VALUE($B3247&amp;""))</f>
        <v/>
      </c>
      <c r="N3247" s="63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3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3">
        <f>IF($A3247="","",IF(COUNTIF(변동분석!$E$7:$E$506,O3247)&gt;0,"Y","N"))</f>
        <v/>
      </c>
      <c r="W3247" s="63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3">
        <f>IF($A3247="","",IFERROR(INDEX(계정매핑!$E$5:$E$504,MATCH($F3247&amp;"",계정매핑!$A$5:$A$504,0))&amp;"","공통비"))</f>
        <v/>
      </c>
      <c r="AF3247" s="63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5100000561</t>
        </is>
      </c>
      <c r="D3248" s="94" t="n">
        <v>46095</v>
      </c>
      <c r="E3248" s="91" t="inlineStr">
        <is>
          <t>KR</t>
        </is>
      </c>
      <c r="F3248" s="91" t="n">
        <v>62401000</v>
      </c>
      <c r="G3248" s="91" t="n">
        <v>1501</v>
      </c>
      <c r="H3248" s="92" t="n">
        <v>2101000</v>
      </c>
      <c r="I3248" s="91" t="inlineStr">
        <is>
          <t>3월 인쇄물 제작 - S출판</t>
        </is>
      </c>
      <c r="J3248" s="91" t="inlineStr">
        <is>
          <t>V10014</t>
        </is>
      </c>
      <c r="K3248" s="91" t="inlineStr">
        <is>
          <t>S출판</t>
        </is>
      </c>
      <c r="M3248" s="9">
        <f>IF($A3248="","",VALUE($A3248&amp;"")*12+VALUE($B3248&amp;""))</f>
        <v/>
      </c>
      <c r="N3248" s="63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3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3">
        <f>IF($A3248="","",IF(COUNTIF(변동분석!$E$7:$E$506,O3248)&gt;0,"Y","N"))</f>
        <v/>
      </c>
      <c r="W3248" s="63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3">
        <f>IF($A3248="","",IFERROR(INDEX(계정매핑!$E$5:$E$504,MATCH($F3248&amp;"",계정매핑!$A$5:$A$504,0))&amp;"","공통비"))</f>
        <v/>
      </c>
      <c r="AF3248" s="63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5100000562</t>
        </is>
      </c>
      <c r="D3249" s="94" t="n">
        <v>46095</v>
      </c>
      <c r="E3249" s="91" t="inlineStr">
        <is>
          <t>KR</t>
        </is>
      </c>
      <c r="F3249" s="91" t="n">
        <v>62501000</v>
      </c>
      <c r="G3249" s="91" t="n">
        <v>1401</v>
      </c>
      <c r="H3249" s="92" t="n">
        <v>189000</v>
      </c>
      <c r="I3249" s="91" t="inlineStr">
        <is>
          <t>3월 회의 다과 - (법인카드)</t>
        </is>
      </c>
      <c r="J3249" s="91" t="inlineStr">
        <is>
          <t>V10009</t>
        </is>
      </c>
      <c r="K3249" s="91" t="inlineStr">
        <is>
          <t>(법인카드)</t>
        </is>
      </c>
      <c r="M3249" s="9">
        <f>IF($A3249="","",VALUE($A3249&amp;"")*12+VALUE($B3249&amp;""))</f>
        <v/>
      </c>
      <c r="N3249" s="63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3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3">
        <f>IF($A3249="","",IF(COUNTIF(변동분석!$E$7:$E$506,O3249)&gt;0,"Y","N"))</f>
        <v/>
      </c>
      <c r="W3249" s="63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3">
        <f>IF($A3249="","",IFERROR(INDEX(계정매핑!$E$5:$E$504,MATCH($F3249&amp;"",계정매핑!$A$5:$A$504,0))&amp;"","공통비"))</f>
        <v/>
      </c>
      <c r="AF3249" s="63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5100000563</t>
        </is>
      </c>
      <c r="D3250" s="94" t="n">
        <v>46095</v>
      </c>
      <c r="E3250" s="91" t="inlineStr">
        <is>
          <t>KR</t>
        </is>
      </c>
      <c r="F3250" s="91" t="n">
        <v>62501000</v>
      </c>
      <c r="G3250" s="91" t="n">
        <v>1501</v>
      </c>
      <c r="H3250" s="92" t="n">
        <v>573000</v>
      </c>
      <c r="I3250" s="91" t="inlineStr">
        <is>
          <t>3월 회의 다과 - T케이터링</t>
        </is>
      </c>
      <c r="J3250" s="91" t="inlineStr">
        <is>
          <t>V10005</t>
        </is>
      </c>
      <c r="K3250" s="91" t="inlineStr">
        <is>
          <t>T케이터링</t>
        </is>
      </c>
      <c r="M3250" s="9">
        <f>IF($A3250="","",VALUE($A3250&amp;"")*12+VALUE($B3250&amp;""))</f>
        <v/>
      </c>
      <c r="N3250" s="63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3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3">
        <f>IF($A3250="","",IF(COUNTIF(변동분석!$E$7:$E$506,O3250)&gt;0,"Y","N"))</f>
        <v/>
      </c>
      <c r="W3250" s="63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3">
        <f>IF($A3250="","",IFERROR(INDEX(계정매핑!$E$5:$E$504,MATCH($F3250&amp;"",계정매핑!$A$5:$A$504,0))&amp;"","공통비"))</f>
        <v/>
      </c>
      <c r="AF3250" s="63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5100000564</t>
        </is>
      </c>
      <c r="D3251" s="94" t="n">
        <v>46095</v>
      </c>
      <c r="E3251" s="91" t="inlineStr">
        <is>
          <t>KR</t>
        </is>
      </c>
      <c r="F3251" s="91" t="n">
        <v>62501000</v>
      </c>
      <c r="G3251" s="91" t="n">
        <v>1601</v>
      </c>
      <c r="H3251" s="92" t="n">
        <v>434000</v>
      </c>
      <c r="I3251" s="91" t="inlineStr">
        <is>
          <t>3월 회의 다과 - T케이터링</t>
        </is>
      </c>
      <c r="J3251" s="91" t="inlineStr">
        <is>
          <t>V10005</t>
        </is>
      </c>
      <c r="K3251" s="91" t="inlineStr">
        <is>
          <t>T케이터링</t>
        </is>
      </c>
      <c r="M3251" s="9">
        <f>IF($A3251="","",VALUE($A3251&amp;"")*12+VALUE($B3251&amp;""))</f>
        <v/>
      </c>
      <c r="N3251" s="63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3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3">
        <f>IF($A3251="","",IF(COUNTIF(변동분석!$E$7:$E$506,O3251)&gt;0,"Y","N"))</f>
        <v/>
      </c>
      <c r="W3251" s="63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3">
        <f>IF($A3251="","",IFERROR(INDEX(계정매핑!$E$5:$E$504,MATCH($F3251&amp;"",계정매핑!$A$5:$A$504,0))&amp;"","공통비"))</f>
        <v/>
      </c>
      <c r="AF3251" s="63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5100000565</t>
        </is>
      </c>
      <c r="D3252" s="94" t="n">
        <v>46095</v>
      </c>
      <c r="E3252" s="91" t="inlineStr">
        <is>
          <t>KR</t>
        </is>
      </c>
      <c r="F3252" s="91" t="n">
        <v>62701000</v>
      </c>
      <c r="G3252" s="91" t="n">
        <v>1301</v>
      </c>
      <c r="H3252" s="92" t="n">
        <v>4800000</v>
      </c>
      <c r="I3252" s="91" t="inlineStr">
        <is>
          <t>경력직 채용공고</t>
        </is>
      </c>
      <c r="J3252" s="91" t="inlineStr">
        <is>
          <t>V10033</t>
        </is>
      </c>
      <c r="K3252" s="91" t="inlineStr">
        <is>
          <t>LL채용</t>
        </is>
      </c>
      <c r="M3252" s="9">
        <f>IF($A3252="","",VALUE($A3252&amp;"")*12+VALUE($B3252&amp;""))</f>
        <v/>
      </c>
      <c r="N3252" s="63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3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3">
        <f>IF($A3252="","",IF(COUNTIF(변동분석!$E$7:$E$506,O3252)&gt;0,"Y","N"))</f>
        <v/>
      </c>
      <c r="W3252" s="63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3">
        <f>IF($A3252="","",IFERROR(INDEX(계정매핑!$E$5:$E$504,MATCH($F3252&amp;"",계정매핑!$A$5:$A$504,0))&amp;"","공통비"))</f>
        <v/>
      </c>
      <c r="AF3252" s="63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5100000566</t>
        </is>
      </c>
      <c r="D3253" s="94" t="n">
        <v>46095</v>
      </c>
      <c r="E3253" s="91" t="inlineStr">
        <is>
          <t>KR</t>
        </is>
      </c>
      <c r="F3253" s="91" t="n">
        <v>62902000</v>
      </c>
      <c r="G3253" s="91" t="n">
        <v>1801</v>
      </c>
      <c r="H3253" s="92" t="n">
        <v>1778000</v>
      </c>
      <c r="I3253" s="91" t="inlineStr">
        <is>
          <t>3월 콜 위탁 수수료(건별)</t>
        </is>
      </c>
      <c r="J3253" s="91" t="inlineStr">
        <is>
          <t>V10015</t>
        </is>
      </c>
      <c r="K3253" s="91" t="inlineStr">
        <is>
          <t>J콜센터</t>
        </is>
      </c>
      <c r="M3253" s="9">
        <f>IF($A3253="","",VALUE($A3253&amp;"")*12+VALUE($B3253&amp;""))</f>
        <v/>
      </c>
      <c r="N3253" s="63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3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3">
        <f>IF($A3253="","",IF(COUNTIF(변동분석!$E$7:$E$506,O3253)&gt;0,"Y","N"))</f>
        <v/>
      </c>
      <c r="W3253" s="63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3">
        <f>IF($A3253="","",IFERROR(INDEX(계정매핑!$E$5:$E$504,MATCH($F3253&amp;"",계정매핑!$A$5:$A$504,0))&amp;"","공통비"))</f>
        <v/>
      </c>
      <c r="AF3253" s="63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5100000567</t>
        </is>
      </c>
      <c r="D3254" s="94" t="n">
        <v>46096</v>
      </c>
      <c r="E3254" s="91" t="inlineStr">
        <is>
          <t>KR</t>
        </is>
      </c>
      <c r="F3254" s="91" t="n">
        <v>62102000</v>
      </c>
      <c r="G3254" s="91" t="n">
        <v>1701</v>
      </c>
      <c r="H3254" s="92" t="n">
        <v>31000</v>
      </c>
      <c r="I3254" s="91" t="inlineStr">
        <is>
          <t>3월 해외출장 - N호텔</t>
        </is>
      </c>
      <c r="J3254" s="91" t="inlineStr">
        <is>
          <t>V10008</t>
        </is>
      </c>
      <c r="K3254" s="91" t="inlineStr">
        <is>
          <t>N호텔</t>
        </is>
      </c>
      <c r="M3254" s="9">
        <f>IF($A3254="","",VALUE($A3254&amp;"")*12+VALUE($B3254&amp;""))</f>
        <v/>
      </c>
      <c r="N3254" s="63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3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3">
        <f>IF($A3254="","",IF(COUNTIF(변동분석!$E$7:$E$506,O3254)&gt;0,"Y","N"))</f>
        <v/>
      </c>
      <c r="W3254" s="63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3">
        <f>IF($A3254="","",IFERROR(INDEX(계정매핑!$E$5:$E$504,MATCH($F3254&amp;"",계정매핑!$A$5:$A$504,0))&amp;"","공통비"))</f>
        <v/>
      </c>
      <c r="AF3254" s="63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5100000568</t>
        </is>
      </c>
      <c r="D3255" s="94" t="n">
        <v>46096</v>
      </c>
      <c r="E3255" s="91" t="inlineStr">
        <is>
          <t>KR</t>
        </is>
      </c>
      <c r="F3255" s="91" t="n">
        <v>62102000</v>
      </c>
      <c r="G3255" s="91" t="n">
        <v>1951</v>
      </c>
      <c r="H3255" s="92" t="n">
        <v>58000</v>
      </c>
      <c r="I3255" s="91" t="inlineStr">
        <is>
          <t>3월 해외출장 - N호텔</t>
        </is>
      </c>
      <c r="J3255" s="91" t="inlineStr">
        <is>
          <t>V10008</t>
        </is>
      </c>
      <c r="K3255" s="91" t="inlineStr">
        <is>
          <t>N호텔</t>
        </is>
      </c>
      <c r="M3255" s="9">
        <f>IF($A3255="","",VALUE($A3255&amp;"")*12+VALUE($B3255&amp;""))</f>
        <v/>
      </c>
      <c r="N3255" s="63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3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3">
        <f>IF($A3255="","",IF(COUNTIF(변동분석!$E$7:$E$506,O3255)&gt;0,"Y","N"))</f>
        <v/>
      </c>
      <c r="W3255" s="63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3">
        <f>IF($A3255="","",IFERROR(INDEX(계정매핑!$E$5:$E$504,MATCH($F3255&amp;"",계정매핑!$A$5:$A$504,0))&amp;"","공통비"))</f>
        <v/>
      </c>
      <c r="AF3255" s="63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5100000569</t>
        </is>
      </c>
      <c r="D3256" s="94" t="n">
        <v>46096</v>
      </c>
      <c r="E3256" s="91" t="inlineStr">
        <is>
          <t>KR</t>
        </is>
      </c>
      <c r="F3256" s="91" t="n">
        <v>62201000</v>
      </c>
      <c r="G3256" s="91" t="n">
        <v>1301</v>
      </c>
      <c r="H3256" s="92" t="n">
        <v>200000</v>
      </c>
      <c r="I3256" s="91" t="inlineStr">
        <is>
          <t>3월 통신요금 - P통신</t>
        </is>
      </c>
      <c r="J3256" s="91" t="inlineStr">
        <is>
          <t>V10013</t>
        </is>
      </c>
      <c r="K3256" s="91" t="inlineStr">
        <is>
          <t>P통신</t>
        </is>
      </c>
      <c r="M3256" s="9">
        <f>IF($A3256="","",VALUE($A3256&amp;"")*12+VALUE($B3256&amp;""))</f>
        <v/>
      </c>
      <c r="N3256" s="63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3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3">
        <f>IF($A3256="","",IF(COUNTIF(변동분석!$E$7:$E$506,O3256)&gt;0,"Y","N"))</f>
        <v/>
      </c>
      <c r="W3256" s="63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3">
        <f>IF($A3256="","",IFERROR(INDEX(계정매핑!$E$5:$E$504,MATCH($F3256&amp;"",계정매핑!$A$5:$A$504,0))&amp;"","공통비"))</f>
        <v/>
      </c>
      <c r="AF3256" s="63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5100000570</t>
        </is>
      </c>
      <c r="D3257" s="94" t="n">
        <v>46096</v>
      </c>
      <c r="E3257" s="91" t="inlineStr">
        <is>
          <t>KR</t>
        </is>
      </c>
      <c r="F3257" s="91" t="n">
        <v>62301000</v>
      </c>
      <c r="G3257" s="91" t="n">
        <v>1401</v>
      </c>
      <c r="H3257" s="92" t="n">
        <v>74000</v>
      </c>
      <c r="I3257" s="91" t="inlineStr">
        <is>
          <t>3월 소모품 구입 - Q오피스</t>
        </is>
      </c>
      <c r="J3257" s="91" t="inlineStr">
        <is>
          <t>V10003</t>
        </is>
      </c>
      <c r="K3257" s="91" t="inlineStr">
        <is>
          <t>Q오피스</t>
        </is>
      </c>
      <c r="M3257" s="9">
        <f>IF($A3257="","",VALUE($A3257&amp;"")*12+VALUE($B3257&amp;""))</f>
        <v/>
      </c>
      <c r="N3257" s="63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3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3">
        <f>IF($A3257="","",IF(COUNTIF(변동분석!$E$7:$E$506,O3257)&gt;0,"Y","N"))</f>
        <v/>
      </c>
      <c r="W3257" s="63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3">
        <f>IF($A3257="","",IFERROR(INDEX(계정매핑!$E$5:$E$504,MATCH($F3257&amp;"",계정매핑!$A$5:$A$504,0))&amp;"","공통비"))</f>
        <v/>
      </c>
      <c r="AF3257" s="63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5100000571</t>
        </is>
      </c>
      <c r="D3258" s="94" t="n">
        <v>46096</v>
      </c>
      <c r="E3258" s="91" t="inlineStr">
        <is>
          <t>KR</t>
        </is>
      </c>
      <c r="F3258" s="91" t="n">
        <v>62301000</v>
      </c>
      <c r="G3258" s="91" t="n">
        <v>1501</v>
      </c>
      <c r="H3258" s="92" t="n">
        <v>227000</v>
      </c>
      <c r="I3258" s="91" t="inlineStr">
        <is>
          <t>3월 소모품 구입 - Q오피스</t>
        </is>
      </c>
      <c r="J3258" s="91" t="inlineStr">
        <is>
          <t>V10003</t>
        </is>
      </c>
      <c r="K3258" s="91" t="inlineStr">
        <is>
          <t>Q오피스</t>
        </is>
      </c>
      <c r="M3258" s="9">
        <f>IF($A3258="","",VALUE($A3258&amp;"")*12+VALUE($B3258&amp;""))</f>
        <v/>
      </c>
      <c r="N3258" s="63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3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3">
        <f>IF($A3258="","",IF(COUNTIF(변동분석!$E$7:$E$506,O3258)&gt;0,"Y","N"))</f>
        <v/>
      </c>
      <c r="W3258" s="63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3">
        <f>IF($A3258="","",IFERROR(INDEX(계정매핑!$E$5:$E$504,MATCH($F3258&amp;"",계정매핑!$A$5:$A$504,0))&amp;"","공통비"))</f>
        <v/>
      </c>
      <c r="AF3258" s="63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5100000572</t>
        </is>
      </c>
      <c r="D3259" s="94" t="n">
        <v>46096</v>
      </c>
      <c r="E3259" s="91" t="inlineStr">
        <is>
          <t>KR</t>
        </is>
      </c>
      <c r="F3259" s="91" t="n">
        <v>62301000</v>
      </c>
      <c r="G3259" s="91" t="n">
        <v>1602</v>
      </c>
      <c r="H3259" s="92" t="n">
        <v>296000</v>
      </c>
      <c r="I3259" s="91" t="inlineStr">
        <is>
          <t>3월 소모품 구입 - Q오피스</t>
        </is>
      </c>
      <c r="J3259" s="91" t="inlineStr">
        <is>
          <t>V10003</t>
        </is>
      </c>
      <c r="K3259" s="91" t="inlineStr">
        <is>
          <t>Q오피스</t>
        </is>
      </c>
      <c r="M3259" s="9">
        <f>IF($A3259="","",VALUE($A3259&amp;"")*12+VALUE($B3259&amp;""))</f>
        <v/>
      </c>
      <c r="N3259" s="63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3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3">
        <f>IF($A3259="","",IF(COUNTIF(변동분석!$E$7:$E$506,O3259)&gt;0,"Y","N"))</f>
        <v/>
      </c>
      <c r="W3259" s="63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3">
        <f>IF($A3259="","",IFERROR(INDEX(계정매핑!$E$5:$E$504,MATCH($F3259&amp;"",계정매핑!$A$5:$A$504,0))&amp;"","공통비"))</f>
        <v/>
      </c>
      <c r="AF3259" s="63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5100000573</t>
        </is>
      </c>
      <c r="D3260" s="94" t="n">
        <v>46096</v>
      </c>
      <c r="E3260" s="91" t="inlineStr">
        <is>
          <t>KR</t>
        </is>
      </c>
      <c r="F3260" s="91" t="n">
        <v>62701000</v>
      </c>
      <c r="G3260" s="91" t="n">
        <v>1501</v>
      </c>
      <c r="H3260" s="92" t="n">
        <v>54706000</v>
      </c>
      <c r="I3260" s="91" t="inlineStr">
        <is>
          <t>3월 광고 집행 - E미디어</t>
        </is>
      </c>
      <c r="J3260" s="91" t="inlineStr">
        <is>
          <t>V10031</t>
        </is>
      </c>
      <c r="K3260" s="91" t="inlineStr">
        <is>
          <t>E미디어</t>
        </is>
      </c>
      <c r="M3260" s="9">
        <f>IF($A3260="","",VALUE($A3260&amp;"")*12+VALUE($B3260&amp;""))</f>
        <v/>
      </c>
      <c r="N3260" s="63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3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3">
        <f>IF($A3260="","",IF(COUNTIF(변동분석!$E$7:$E$506,O3260)&gt;0,"Y","N"))</f>
        <v/>
      </c>
      <c r="W3260" s="63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3">
        <f>IF($A3260="","",IFERROR(INDEX(계정매핑!$E$5:$E$504,MATCH($F3260&amp;"",계정매핑!$A$5:$A$504,0))&amp;"","공통비"))</f>
        <v/>
      </c>
      <c r="AF3260" s="63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5100000574</t>
        </is>
      </c>
      <c r="D3261" s="94" t="n">
        <v>46096</v>
      </c>
      <c r="E3261" s="91" t="inlineStr">
        <is>
          <t>KR</t>
        </is>
      </c>
      <c r="F3261" s="91" t="n">
        <v>62902000</v>
      </c>
      <c r="G3261" s="91" t="n">
        <v>1101</v>
      </c>
      <c r="H3261" s="92" t="n">
        <v>1169000</v>
      </c>
      <c r="I3261" s="91" t="inlineStr">
        <is>
          <t>3월 업무 위탁 수수료 - J콜센터</t>
        </is>
      </c>
      <c r="J3261" s="91" t="inlineStr">
        <is>
          <t>V10015</t>
        </is>
      </c>
      <c r="K3261" s="91" t="inlineStr">
        <is>
          <t>J콜센터</t>
        </is>
      </c>
      <c r="M3261" s="9">
        <f>IF($A3261="","",VALUE($A3261&amp;"")*12+VALUE($B3261&amp;""))</f>
        <v/>
      </c>
      <c r="N3261" s="63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3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3">
        <f>IF($A3261="","",IF(COUNTIF(변동분석!$E$7:$E$506,O3261)&gt;0,"Y","N"))</f>
        <v/>
      </c>
      <c r="W3261" s="63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3">
        <f>IF($A3261="","",IFERROR(INDEX(계정매핑!$E$5:$E$504,MATCH($F3261&amp;"",계정매핑!$A$5:$A$504,0))&amp;"","공통비"))</f>
        <v/>
      </c>
      <c r="AF3261" s="63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5100000575</t>
        </is>
      </c>
      <c r="D3262" s="94" t="n">
        <v>46096</v>
      </c>
      <c r="E3262" s="91" t="inlineStr">
        <is>
          <t>KR</t>
        </is>
      </c>
      <c r="F3262" s="91" t="n">
        <v>62902000</v>
      </c>
      <c r="G3262" s="91" t="n">
        <v>1401</v>
      </c>
      <c r="H3262" s="92" t="n">
        <v>2306000</v>
      </c>
      <c r="I3262" s="91" t="inlineStr">
        <is>
          <t>3월 업무 위탁 수수료 - X서비스</t>
        </is>
      </c>
      <c r="J3262" s="91" t="inlineStr">
        <is>
          <t>V10019</t>
        </is>
      </c>
      <c r="K3262" s="91" t="inlineStr">
        <is>
          <t>X서비스</t>
        </is>
      </c>
      <c r="M3262" s="9">
        <f>IF($A3262="","",VALUE($A3262&amp;"")*12+VALUE($B3262&amp;""))</f>
        <v/>
      </c>
      <c r="N3262" s="63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3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3">
        <f>IF($A3262="","",IF(COUNTIF(변동분석!$E$7:$E$506,O3262)&gt;0,"Y","N"))</f>
        <v/>
      </c>
      <c r="W3262" s="63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3">
        <f>IF($A3262="","",IFERROR(INDEX(계정매핑!$E$5:$E$504,MATCH($F3262&amp;"",계정매핑!$A$5:$A$504,0))&amp;"","공통비"))</f>
        <v/>
      </c>
      <c r="AF3262" s="63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5100000576</t>
        </is>
      </c>
      <c r="D3263" s="94" t="n">
        <v>46097</v>
      </c>
      <c r="E3263" s="91" t="inlineStr">
        <is>
          <t>KR</t>
        </is>
      </c>
      <c r="F3263" s="91" t="n">
        <v>62101000</v>
      </c>
      <c r="G3263" s="91" t="n">
        <v>1401</v>
      </c>
      <c r="H3263" s="92" t="n">
        <v>444000</v>
      </c>
      <c r="I3263" s="91" t="inlineStr">
        <is>
          <t>3월 국내출장 - M항공</t>
        </is>
      </c>
      <c r="J3263" s="91" t="inlineStr">
        <is>
          <t>V10001</t>
        </is>
      </c>
      <c r="K3263" s="91" t="inlineStr">
        <is>
          <t>M항공</t>
        </is>
      </c>
      <c r="M3263" s="9">
        <f>IF($A3263="","",VALUE($A3263&amp;"")*12+VALUE($B3263&amp;""))</f>
        <v/>
      </c>
      <c r="N3263" s="63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3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3">
        <f>IF($A3263="","",IF(COUNTIF(변동분석!$E$7:$E$506,O3263)&gt;0,"Y","N"))</f>
        <v/>
      </c>
      <c r="W3263" s="63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3">
        <f>IF($A3263="","",IFERROR(INDEX(계정매핑!$E$5:$E$504,MATCH($F3263&amp;"",계정매핑!$A$5:$A$504,0))&amp;"","공통비"))</f>
        <v/>
      </c>
      <c r="AF3263" s="63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5100000577</t>
        </is>
      </c>
      <c r="D3264" s="94" t="n">
        <v>46097</v>
      </c>
      <c r="E3264" s="91" t="inlineStr">
        <is>
          <t>KR</t>
        </is>
      </c>
      <c r="F3264" s="91" t="n">
        <v>62102000</v>
      </c>
      <c r="G3264" s="91" t="n">
        <v>1602</v>
      </c>
      <c r="H3264" s="92" t="n">
        <v>702000</v>
      </c>
      <c r="I3264" s="91" t="inlineStr">
        <is>
          <t>3월 해외출장 - M항공</t>
        </is>
      </c>
      <c r="J3264" s="91" t="inlineStr">
        <is>
          <t>V10001</t>
        </is>
      </c>
      <c r="K3264" s="91" t="inlineStr">
        <is>
          <t>M항공</t>
        </is>
      </c>
      <c r="M3264" s="9">
        <f>IF($A3264="","",VALUE($A3264&amp;"")*12+VALUE($B3264&amp;""))</f>
        <v/>
      </c>
      <c r="N3264" s="63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3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3">
        <f>IF($A3264="","",IF(COUNTIF(변동분석!$E$7:$E$506,O3264)&gt;0,"Y","N"))</f>
        <v/>
      </c>
      <c r="W3264" s="63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3">
        <f>IF($A3264="","",IFERROR(INDEX(계정매핑!$E$5:$E$504,MATCH($F3264&amp;"",계정매핑!$A$5:$A$504,0))&amp;"","공통비"))</f>
        <v/>
      </c>
      <c r="AF3264" s="63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5100000578</t>
        </is>
      </c>
      <c r="D3265" s="94" t="n">
        <v>46097</v>
      </c>
      <c r="E3265" s="91" t="inlineStr">
        <is>
          <t>KR</t>
        </is>
      </c>
      <c r="F3265" s="91" t="n">
        <v>62201000</v>
      </c>
      <c r="G3265" s="91" t="n">
        <v>1401</v>
      </c>
      <c r="H3265" s="92" t="n">
        <v>140000</v>
      </c>
      <c r="I3265" s="91" t="inlineStr">
        <is>
          <t>3월 통신요금 - O텔레콤</t>
        </is>
      </c>
      <c r="J3265" s="91" t="inlineStr">
        <is>
          <t>V10002</t>
        </is>
      </c>
      <c r="K3265" s="91" t="inlineStr">
        <is>
          <t>O텔레콤</t>
        </is>
      </c>
      <c r="M3265" s="9">
        <f>IF($A3265="","",VALUE($A3265&amp;"")*12+VALUE($B3265&amp;""))</f>
        <v/>
      </c>
      <c r="N3265" s="63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3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3">
        <f>IF($A3265="","",IF(COUNTIF(변동분석!$E$7:$E$506,O3265)&gt;0,"Y","N"))</f>
        <v/>
      </c>
      <c r="W3265" s="63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3">
        <f>IF($A3265="","",IFERROR(INDEX(계정매핑!$E$5:$E$504,MATCH($F3265&amp;"",계정매핑!$A$5:$A$504,0))&amp;"","공통비"))</f>
        <v/>
      </c>
      <c r="AF3265" s="63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5100000579</t>
        </is>
      </c>
      <c r="D3266" s="94" t="n">
        <v>46097</v>
      </c>
      <c r="E3266" s="91" t="inlineStr">
        <is>
          <t>KR</t>
        </is>
      </c>
      <c r="F3266" s="91" t="n">
        <v>62201000</v>
      </c>
      <c r="G3266" s="91" t="n">
        <v>1501</v>
      </c>
      <c r="H3266" s="92" t="n">
        <v>250000</v>
      </c>
      <c r="I3266" s="91" t="inlineStr">
        <is>
          <t>3월 통신요금 - O텔레콤</t>
        </is>
      </c>
      <c r="J3266" s="91" t="inlineStr">
        <is>
          <t>V10002</t>
        </is>
      </c>
      <c r="K3266" s="91" t="inlineStr">
        <is>
          <t>O텔레콤</t>
        </is>
      </c>
      <c r="M3266" s="9">
        <f>IF($A3266="","",VALUE($A3266&amp;"")*12+VALUE($B3266&amp;""))</f>
        <v/>
      </c>
      <c r="N3266" s="63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3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3">
        <f>IF($A3266="","",IF(COUNTIF(변동분석!$E$7:$E$506,O3266)&gt;0,"Y","N"))</f>
        <v/>
      </c>
      <c r="W3266" s="63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3">
        <f>IF($A3266="","",IFERROR(INDEX(계정매핑!$E$5:$E$504,MATCH($F3266&amp;"",계정매핑!$A$5:$A$504,0))&amp;"","공통비"))</f>
        <v/>
      </c>
      <c r="AF3266" s="63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5100000580</t>
        </is>
      </c>
      <c r="D3267" s="94" t="n">
        <v>46097</v>
      </c>
      <c r="E3267" s="91" t="inlineStr">
        <is>
          <t>KR</t>
        </is>
      </c>
      <c r="F3267" s="91" t="n">
        <v>62401000</v>
      </c>
      <c r="G3267" s="91" t="n">
        <v>1502</v>
      </c>
      <c r="H3267" s="92" t="n">
        <v>3574000</v>
      </c>
      <c r="I3267" s="91" t="inlineStr">
        <is>
          <t>3월 인쇄물 제작 - G인쇄</t>
        </is>
      </c>
      <c r="J3267" s="91" t="inlineStr">
        <is>
          <t>V10004</t>
        </is>
      </c>
      <c r="K3267" s="91" t="inlineStr">
        <is>
          <t>G인쇄</t>
        </is>
      </c>
      <c r="M3267" s="9">
        <f>IF($A3267="","",VALUE($A3267&amp;"")*12+VALUE($B3267&amp;""))</f>
        <v/>
      </c>
      <c r="N3267" s="63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3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3">
        <f>IF($A3267="","",IF(COUNTIF(변동분석!$E$7:$E$506,O3267)&gt;0,"Y","N"))</f>
        <v/>
      </c>
      <c r="W3267" s="63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3">
        <f>IF($A3267="","",IFERROR(INDEX(계정매핑!$E$5:$E$504,MATCH($F3267&amp;"",계정매핑!$A$5:$A$504,0))&amp;"","공통비"))</f>
        <v/>
      </c>
      <c r="AF3267" s="63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5100000581</t>
        </is>
      </c>
      <c r="D3268" s="94" t="n">
        <v>46097</v>
      </c>
      <c r="E3268" s="91" t="inlineStr">
        <is>
          <t>KR</t>
        </is>
      </c>
      <c r="F3268" s="91" t="n">
        <v>62401000</v>
      </c>
      <c r="G3268" s="91" t="n">
        <v>1801</v>
      </c>
      <c r="H3268" s="92" t="n">
        <v>2435000</v>
      </c>
      <c r="I3268" s="91" t="inlineStr">
        <is>
          <t>3월 인쇄물 제작 - S출판</t>
        </is>
      </c>
      <c r="J3268" s="91" t="inlineStr">
        <is>
          <t>V10014</t>
        </is>
      </c>
      <c r="K3268" s="91" t="inlineStr">
        <is>
          <t>S출판</t>
        </is>
      </c>
      <c r="M3268" s="9">
        <f>IF($A3268="","",VALUE($A3268&amp;"")*12+VALUE($B3268&amp;""))</f>
        <v/>
      </c>
      <c r="N3268" s="63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3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3">
        <f>IF($A3268="","",IF(COUNTIF(변동분석!$E$7:$E$506,O3268)&gt;0,"Y","N"))</f>
        <v/>
      </c>
      <c r="W3268" s="63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3">
        <f>IF($A3268="","",IFERROR(INDEX(계정매핑!$E$5:$E$504,MATCH($F3268&amp;"",계정매핑!$A$5:$A$504,0))&amp;"","공통비"))</f>
        <v/>
      </c>
      <c r="AF3268" s="63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5100000582</t>
        </is>
      </c>
      <c r="D3269" s="94" t="n">
        <v>46097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474488000</v>
      </c>
      <c r="I3269" s="91" t="inlineStr">
        <is>
          <t>3월 모집수수료 - (전속설계사)</t>
        </is>
      </c>
      <c r="J3269" s="91" t="inlineStr">
        <is>
          <t>V10020</t>
        </is>
      </c>
      <c r="K3269" s="91" t="inlineStr">
        <is>
          <t>(전속설계사)</t>
        </is>
      </c>
      <c r="M3269" s="9">
        <f>IF($A3269="","",VALUE($A3269&amp;"")*12+VALUE($B3269&amp;""))</f>
        <v/>
      </c>
      <c r="N3269" s="63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3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3">
        <f>IF($A3269="","",IF(COUNTIF(변동분석!$E$7:$E$506,O3269)&gt;0,"Y","N"))</f>
        <v/>
      </c>
      <c r="W3269" s="63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3">
        <f>IF($A3269="","",IFERROR(INDEX(계정매핑!$E$5:$E$504,MATCH($F3269&amp;"",계정매핑!$A$5:$A$504,0))&amp;"","공통비"))</f>
        <v/>
      </c>
      <c r="AF3269" s="63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5100000583</t>
        </is>
      </c>
      <c r="D3270" s="94" t="n">
        <v>46098</v>
      </c>
      <c r="E3270" s="91" t="inlineStr">
        <is>
          <t>KR</t>
        </is>
      </c>
      <c r="F3270" s="91" t="n">
        <v>62102000</v>
      </c>
      <c r="G3270" s="91" t="n">
        <v>1201</v>
      </c>
      <c r="H3270" s="92" t="n">
        <v>55000</v>
      </c>
      <c r="I3270" s="91" t="inlineStr">
        <is>
          <t>3월 해외출장 - M항공</t>
        </is>
      </c>
      <c r="J3270" s="91" t="inlineStr">
        <is>
          <t>V10001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3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3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3">
        <f>IF($A3270="","",IF(COUNTIF(변동분석!$E$7:$E$506,O3270)&gt;0,"Y","N"))</f>
        <v/>
      </c>
      <c r="W3270" s="63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3">
        <f>IF($A3270="","",IFERROR(INDEX(계정매핑!$E$5:$E$504,MATCH($F3270&amp;"",계정매핑!$A$5:$A$504,0))&amp;"","공통비"))</f>
        <v/>
      </c>
      <c r="AF3270" s="63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5100000584</t>
        </is>
      </c>
      <c r="D3271" s="94" t="n">
        <v>46098</v>
      </c>
      <c r="E3271" s="91" t="inlineStr">
        <is>
          <t>KR</t>
        </is>
      </c>
      <c r="F3271" s="91" t="n">
        <v>62102000</v>
      </c>
      <c r="G3271" s="91" t="n">
        <v>1301</v>
      </c>
      <c r="H3271" s="92" t="n">
        <v>82000</v>
      </c>
      <c r="I3271" s="91" t="inlineStr">
        <is>
          <t>3월 해외출장 - N호텔</t>
        </is>
      </c>
      <c r="J3271" s="91" t="inlineStr">
        <is>
          <t>V10008</t>
        </is>
      </c>
      <c r="K3271" s="91" t="inlineStr">
        <is>
          <t>N호텔</t>
        </is>
      </c>
      <c r="M3271" s="9">
        <f>IF($A3271="","",VALUE($A3271&amp;"")*12+VALUE($B3271&amp;""))</f>
        <v/>
      </c>
      <c r="N3271" s="63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3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3">
        <f>IF($A3271="","",IF(COUNTIF(변동분석!$E$7:$E$506,O3271)&gt;0,"Y","N"))</f>
        <v/>
      </c>
      <c r="W3271" s="63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3">
        <f>IF($A3271="","",IFERROR(INDEX(계정매핑!$E$5:$E$504,MATCH($F3271&amp;"",계정매핑!$A$5:$A$504,0))&amp;"","공통비"))</f>
        <v/>
      </c>
      <c r="AF3271" s="63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5100000585</t>
        </is>
      </c>
      <c r="D3272" s="94" t="n">
        <v>46098</v>
      </c>
      <c r="E3272" s="91" t="inlineStr">
        <is>
          <t>KR</t>
        </is>
      </c>
      <c r="F3272" s="91" t="n">
        <v>62102000</v>
      </c>
      <c r="G3272" s="91" t="n">
        <v>1701</v>
      </c>
      <c r="H3272" s="92" t="n">
        <v>42000</v>
      </c>
      <c r="I3272" s="91" t="inlineStr">
        <is>
          <t>3월 해외출장 - M항공</t>
        </is>
      </c>
      <c r="J3272" s="91" t="inlineStr">
        <is>
          <t>V10001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3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3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3">
        <f>IF($A3272="","",IF(COUNTIF(변동분석!$E$7:$E$506,O3272)&gt;0,"Y","N"))</f>
        <v/>
      </c>
      <c r="W3272" s="63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3">
        <f>IF($A3272="","",IFERROR(INDEX(계정매핑!$E$5:$E$504,MATCH($F3272&amp;"",계정매핑!$A$5:$A$504,0))&amp;"","공통비"))</f>
        <v/>
      </c>
      <c r="AF3272" s="63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5100000586</t>
        </is>
      </c>
      <c r="D3273" s="94" t="n">
        <v>46098</v>
      </c>
      <c r="E3273" s="91" t="inlineStr">
        <is>
          <t>KR</t>
        </is>
      </c>
      <c r="F3273" s="91" t="n">
        <v>62501000</v>
      </c>
      <c r="G3273" s="91" t="n">
        <v>1301</v>
      </c>
      <c r="H3273" s="92" t="n">
        <v>204000</v>
      </c>
      <c r="I3273" s="91" t="inlineStr">
        <is>
          <t>3월 회의 다과 - T케이터링</t>
        </is>
      </c>
      <c r="J3273" s="91" t="inlineStr">
        <is>
          <t>V10005</t>
        </is>
      </c>
      <c r="K3273" s="91" t="inlineStr">
        <is>
          <t>T케이터링</t>
        </is>
      </c>
      <c r="M3273" s="9">
        <f>IF($A3273="","",VALUE($A3273&amp;"")*12+VALUE($B3273&amp;""))</f>
        <v/>
      </c>
      <c r="N3273" s="63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3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3">
        <f>IF($A3273="","",IF(COUNTIF(변동분석!$E$7:$E$506,O3273)&gt;0,"Y","N"))</f>
        <v/>
      </c>
      <c r="W3273" s="63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3">
        <f>IF($A3273="","",IFERROR(INDEX(계정매핑!$E$5:$E$504,MATCH($F3273&amp;"",계정매핑!$A$5:$A$504,0))&amp;"","공통비"))</f>
        <v/>
      </c>
      <c r="AF3273" s="63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5100000587</t>
        </is>
      </c>
      <c r="D3274" s="94" t="n">
        <v>46098</v>
      </c>
      <c r="E3274" s="91" t="inlineStr">
        <is>
          <t>KR</t>
        </is>
      </c>
      <c r="F3274" s="91" t="n">
        <v>62501000</v>
      </c>
      <c r="G3274" s="91" t="n">
        <v>1401</v>
      </c>
      <c r="H3274" s="92" t="n">
        <v>357000</v>
      </c>
      <c r="I3274" s="91" t="inlineStr">
        <is>
          <t>3월 회의 다과 - T케이터링</t>
        </is>
      </c>
      <c r="J3274" s="91" t="inlineStr">
        <is>
          <t>V10005</t>
        </is>
      </c>
      <c r="K3274" s="91" t="inlineStr">
        <is>
          <t>T케이터링</t>
        </is>
      </c>
      <c r="M3274" s="9">
        <f>IF($A3274="","",VALUE($A3274&amp;"")*12+VALUE($B3274&amp;""))</f>
        <v/>
      </c>
      <c r="N3274" s="63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3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3">
        <f>IF($A3274="","",IF(COUNTIF(변동분석!$E$7:$E$506,O3274)&gt;0,"Y","N"))</f>
        <v/>
      </c>
      <c r="W3274" s="63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3">
        <f>IF($A3274="","",IFERROR(INDEX(계정매핑!$E$5:$E$504,MATCH($F3274&amp;"",계정매핑!$A$5:$A$504,0))&amp;"","공통비"))</f>
        <v/>
      </c>
      <c r="AF3274" s="63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5100000588</t>
        </is>
      </c>
      <c r="D3275" s="94" t="n">
        <v>46098</v>
      </c>
      <c r="E3275" s="91" t="inlineStr">
        <is>
          <t>KR</t>
        </is>
      </c>
      <c r="F3275" s="91" t="n">
        <v>62902000</v>
      </c>
      <c r="G3275" s="91" t="n">
        <v>1801</v>
      </c>
      <c r="H3275" s="92" t="n">
        <v>1853000</v>
      </c>
      <c r="I3275" s="91" t="inlineStr">
        <is>
          <t>3월 콜 위탁 수수료(건별)</t>
        </is>
      </c>
      <c r="J3275" s="91" t="inlineStr">
        <is>
          <t>V10015</t>
        </is>
      </c>
      <c r="K3275" s="91" t="inlineStr">
        <is>
          <t>J콜센터</t>
        </is>
      </c>
      <c r="M3275" s="9">
        <f>IF($A3275="","",VALUE($A3275&amp;"")*12+VALUE($B3275&amp;""))</f>
        <v/>
      </c>
      <c r="N3275" s="63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3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3">
        <f>IF($A3275="","",IF(COUNTIF(변동분석!$E$7:$E$506,O3275)&gt;0,"Y","N"))</f>
        <v/>
      </c>
      <c r="W3275" s="63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3">
        <f>IF($A3275="","",IFERROR(INDEX(계정매핑!$E$5:$E$504,MATCH($F3275&amp;"",계정매핑!$A$5:$A$504,0))&amp;"","공통비"))</f>
        <v/>
      </c>
      <c r="AF3275" s="63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5100000589</t>
        </is>
      </c>
      <c r="D3276" s="94" t="n">
        <v>46098</v>
      </c>
      <c r="E3276" s="91" t="inlineStr">
        <is>
          <t>KR</t>
        </is>
      </c>
      <c r="F3276" s="91" t="n">
        <v>63001000</v>
      </c>
      <c r="G3276" s="91" t="n">
        <v>1951</v>
      </c>
      <c r="H3276" s="92" t="n">
        <v>2282000</v>
      </c>
      <c r="I3276" s="91" t="inlineStr">
        <is>
          <t>3월 SW 유지보수 - Z시스템</t>
        </is>
      </c>
      <c r="J3276" s="91" t="inlineStr">
        <is>
          <t>V10011</t>
        </is>
      </c>
      <c r="K3276" s="91" t="inlineStr">
        <is>
          <t>Z시스템</t>
        </is>
      </c>
      <c r="M3276" s="9">
        <f>IF($A3276="","",VALUE($A3276&amp;"")*12+VALUE($B3276&amp;""))</f>
        <v/>
      </c>
      <c r="N3276" s="63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3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3">
        <f>IF($A3276="","",IF(COUNTIF(변동분석!$E$7:$E$506,O3276)&gt;0,"Y","N"))</f>
        <v/>
      </c>
      <c r="W3276" s="63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3">
        <f>IF($A3276="","",IFERROR(INDEX(계정매핑!$E$5:$E$504,MATCH($F3276&amp;"",계정매핑!$A$5:$A$504,0))&amp;"","공통비"))</f>
        <v/>
      </c>
      <c r="AF3276" s="63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5100000590</t>
        </is>
      </c>
      <c r="D3277" s="94" t="n">
        <v>46098</v>
      </c>
      <c r="E3277" s="91" t="inlineStr">
        <is>
          <t>KR</t>
        </is>
      </c>
      <c r="F3277" s="91" t="n">
        <v>63201000</v>
      </c>
      <c r="G3277" s="91" t="n">
        <v>1601</v>
      </c>
      <c r="H3277" s="92" t="n">
        <v>6142000</v>
      </c>
      <c r="I3277" s="91" t="inlineStr">
        <is>
          <t>3월 차량 유지 - D정비</t>
        </is>
      </c>
      <c r="J3277" s="91" t="inlineStr">
        <is>
          <t>V10024</t>
        </is>
      </c>
      <c r="K3277" s="91" t="inlineStr">
        <is>
          <t>D정비</t>
        </is>
      </c>
      <c r="M3277" s="9">
        <f>IF($A3277="","",VALUE($A3277&amp;"")*12+VALUE($B3277&amp;""))</f>
        <v/>
      </c>
      <c r="N3277" s="63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3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3">
        <f>IF($A3277="","",IF(COUNTIF(변동분석!$E$7:$E$506,O3277)&gt;0,"Y","N"))</f>
        <v/>
      </c>
      <c r="W3277" s="63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3">
        <f>IF($A3277="","",IFERROR(INDEX(계정매핑!$E$5:$E$504,MATCH($F3277&amp;"",계정매핑!$A$5:$A$504,0))&amp;"","공통비"))</f>
        <v/>
      </c>
      <c r="AF3277" s="63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5100000591</t>
        </is>
      </c>
      <c r="D3278" s="94" t="n">
        <v>46099</v>
      </c>
      <c r="E3278" s="91" t="inlineStr">
        <is>
          <t>KR</t>
        </is>
      </c>
      <c r="F3278" s="91" t="n">
        <v>62101000</v>
      </c>
      <c r="G3278" s="91" t="n">
        <v>1401</v>
      </c>
      <c r="H3278" s="92" t="n">
        <v>254000</v>
      </c>
      <c r="I3278" s="91" t="inlineStr">
        <is>
          <t>3월 국내출장 - L여행사</t>
        </is>
      </c>
      <c r="J3278" s="91" t="inlineStr">
        <is>
          <t>V10017</t>
        </is>
      </c>
      <c r="K3278" s="91" t="inlineStr">
        <is>
          <t>L여행사</t>
        </is>
      </c>
      <c r="M3278" s="9">
        <f>IF($A3278="","",VALUE($A3278&amp;"")*12+VALUE($B3278&amp;""))</f>
        <v/>
      </c>
      <c r="N3278" s="63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3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3">
        <f>IF($A3278="","",IF(COUNTIF(변동분석!$E$7:$E$506,O3278)&gt;0,"Y","N"))</f>
        <v/>
      </c>
      <c r="W3278" s="63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3">
        <f>IF($A3278="","",IFERROR(INDEX(계정매핑!$E$5:$E$504,MATCH($F3278&amp;"",계정매핑!$A$5:$A$504,0))&amp;"","공통비"))</f>
        <v/>
      </c>
      <c r="AF3278" s="63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5100000592</t>
        </is>
      </c>
      <c r="D3279" s="94" t="n">
        <v>46099</v>
      </c>
      <c r="E3279" s="91" t="inlineStr">
        <is>
          <t>KR</t>
        </is>
      </c>
      <c r="F3279" s="91" t="n">
        <v>62101000</v>
      </c>
      <c r="G3279" s="91" t="n">
        <v>1951</v>
      </c>
      <c r="H3279" s="92" t="n">
        <v>361000</v>
      </c>
      <c r="I3279" s="91" t="inlineStr">
        <is>
          <t>3월 국내출장 - L여행사</t>
        </is>
      </c>
      <c r="J3279" s="91" t="inlineStr">
        <is>
          <t>V10017</t>
        </is>
      </c>
      <c r="K3279" s="91" t="inlineStr">
        <is>
          <t>L여행사</t>
        </is>
      </c>
      <c r="M3279" s="9">
        <f>IF($A3279="","",VALUE($A3279&amp;"")*12+VALUE($B3279&amp;""))</f>
        <v/>
      </c>
      <c r="N3279" s="63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3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3">
        <f>IF($A3279="","",IF(COUNTIF(변동분석!$E$7:$E$506,O3279)&gt;0,"Y","N"))</f>
        <v/>
      </c>
      <c r="W3279" s="63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3">
        <f>IF($A3279="","",IFERROR(INDEX(계정매핑!$E$5:$E$504,MATCH($F3279&amp;"",계정매핑!$A$5:$A$504,0))&amp;"","공통비"))</f>
        <v/>
      </c>
      <c r="AF3279" s="63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5100000593</t>
        </is>
      </c>
      <c r="D3280" s="94" t="n">
        <v>46099</v>
      </c>
      <c r="E3280" s="91" t="inlineStr">
        <is>
          <t>KR</t>
        </is>
      </c>
      <c r="F3280" s="91" t="n">
        <v>62501000</v>
      </c>
      <c r="G3280" s="91" t="n">
        <v>1101</v>
      </c>
      <c r="H3280" s="92" t="n">
        <v>215000</v>
      </c>
      <c r="I3280" s="91" t="inlineStr">
        <is>
          <t>3월 회의 다과 - (법인카드)</t>
        </is>
      </c>
      <c r="J3280" s="91" t="inlineStr">
        <is>
          <t>V10009</t>
        </is>
      </c>
      <c r="K3280" s="91" t="inlineStr">
        <is>
          <t>(법인카드)</t>
        </is>
      </c>
      <c r="M3280" s="9">
        <f>IF($A3280="","",VALUE($A3280&amp;"")*12+VALUE($B3280&amp;""))</f>
        <v/>
      </c>
      <c r="N3280" s="63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3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3">
        <f>IF($A3280="","",IF(COUNTIF(변동분석!$E$7:$E$506,O3280)&gt;0,"Y","N"))</f>
        <v/>
      </c>
      <c r="W3280" s="63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3">
        <f>IF($A3280="","",IFERROR(INDEX(계정매핑!$E$5:$E$504,MATCH($F3280&amp;"",계정매핑!$A$5:$A$504,0))&amp;"","공통비"))</f>
        <v/>
      </c>
      <c r="AF3280" s="63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5100000594</t>
        </is>
      </c>
      <c r="D3281" s="94" t="n">
        <v>46099</v>
      </c>
      <c r="E3281" s="91" t="inlineStr">
        <is>
          <t>KR</t>
        </is>
      </c>
      <c r="F3281" s="91" t="n">
        <v>62501000</v>
      </c>
      <c r="G3281" s="91" t="n">
        <v>1301</v>
      </c>
      <c r="H3281" s="92" t="n">
        <v>240000</v>
      </c>
      <c r="I3281" s="91" t="inlineStr">
        <is>
          <t>3월 회의 다과 - (법인카드)</t>
        </is>
      </c>
      <c r="J3281" s="91" t="inlineStr">
        <is>
          <t>V10009</t>
        </is>
      </c>
      <c r="K3281" s="91" t="inlineStr">
        <is>
          <t>(법인카드)</t>
        </is>
      </c>
      <c r="M3281" s="9">
        <f>IF($A3281="","",VALUE($A3281&amp;"")*12+VALUE($B3281&amp;""))</f>
        <v/>
      </c>
      <c r="N3281" s="63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3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3">
        <f>IF($A3281="","",IF(COUNTIF(변동분석!$E$7:$E$506,O3281)&gt;0,"Y","N"))</f>
        <v/>
      </c>
      <c r="W3281" s="63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3">
        <f>IF($A3281="","",IFERROR(INDEX(계정매핑!$E$5:$E$504,MATCH($F3281&amp;"",계정매핑!$A$5:$A$504,0))&amp;"","공통비"))</f>
        <v/>
      </c>
      <c r="AF3281" s="63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5100000595</t>
        </is>
      </c>
      <c r="D3282" s="94" t="n">
        <v>46099</v>
      </c>
      <c r="E3282" s="91" t="inlineStr">
        <is>
          <t>KR</t>
        </is>
      </c>
      <c r="F3282" s="91" t="n">
        <v>62601000</v>
      </c>
      <c r="G3282" s="91" t="n">
        <v>1101</v>
      </c>
      <c r="H3282" s="92" t="n">
        <v>3442000</v>
      </c>
      <c r="I3282" s="91" t="inlineStr">
        <is>
          <t>3월 업무추진 - (법인카드)</t>
        </is>
      </c>
      <c r="J3282" s="91" t="inlineStr">
        <is>
          <t>V10009</t>
        </is>
      </c>
      <c r="K3282" s="91" t="inlineStr">
        <is>
          <t>(법인카드)</t>
        </is>
      </c>
      <c r="M3282" s="9">
        <f>IF($A3282="","",VALUE($A3282&amp;"")*12+VALUE($B3282&amp;""))</f>
        <v/>
      </c>
      <c r="N3282" s="63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3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3">
        <f>IF($A3282="","",IF(COUNTIF(변동분석!$E$7:$E$506,O3282)&gt;0,"Y","N"))</f>
        <v/>
      </c>
      <c r="W3282" s="63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3">
        <f>IF($A3282="","",IFERROR(INDEX(계정매핑!$E$5:$E$504,MATCH($F3282&amp;"",계정매핑!$A$5:$A$504,0))&amp;"","공통비"))</f>
        <v/>
      </c>
      <c r="AF3282" s="63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5100000596</t>
        </is>
      </c>
      <c r="D3283" s="94" t="n">
        <v>46099</v>
      </c>
      <c r="E3283" s="91" t="inlineStr">
        <is>
          <t>KR</t>
        </is>
      </c>
      <c r="F3283" s="91" t="n">
        <v>62802000</v>
      </c>
      <c r="G3283" s="91" t="n">
        <v>1301</v>
      </c>
      <c r="H3283" s="92" t="n">
        <v>1619000</v>
      </c>
      <c r="I3283" s="91" t="inlineStr">
        <is>
          <t>3월 위탁교육 - V아카데미</t>
        </is>
      </c>
      <c r="J3283" s="91" t="inlineStr">
        <is>
          <t>V10026</t>
        </is>
      </c>
      <c r="K3283" s="91" t="inlineStr">
        <is>
          <t>V아카데미</t>
        </is>
      </c>
      <c r="M3283" s="9">
        <f>IF($A3283="","",VALUE($A3283&amp;"")*12+VALUE($B3283&amp;""))</f>
        <v/>
      </c>
      <c r="N3283" s="63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3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3">
        <f>IF($A3283="","",IF(COUNTIF(변동분석!$E$7:$E$506,O3283)&gt;0,"Y","N"))</f>
        <v/>
      </c>
      <c r="W3283" s="63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3">
        <f>IF($A3283="","",IFERROR(INDEX(계정매핑!$E$5:$E$504,MATCH($F3283&amp;"",계정매핑!$A$5:$A$504,0))&amp;"","공통비"))</f>
        <v/>
      </c>
      <c r="AF3283" s="63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5100000597</t>
        </is>
      </c>
      <c r="D3284" s="94" t="n">
        <v>46099</v>
      </c>
      <c r="E3284" s="91" t="inlineStr">
        <is>
          <t>KR</t>
        </is>
      </c>
      <c r="F3284" s="91" t="n">
        <v>62902000</v>
      </c>
      <c r="G3284" s="91" t="n">
        <v>1801</v>
      </c>
      <c r="H3284" s="92" t="n">
        <v>1801000</v>
      </c>
      <c r="I3284" s="91" t="inlineStr">
        <is>
          <t>3월 콜 위탁 수수료(건별)</t>
        </is>
      </c>
      <c r="J3284" s="91" t="inlineStr">
        <is>
          <t>V10015</t>
        </is>
      </c>
      <c r="K3284" s="91" t="inlineStr">
        <is>
          <t>J콜센터</t>
        </is>
      </c>
      <c r="M3284" s="9">
        <f>IF($A3284="","",VALUE($A3284&amp;"")*12+VALUE($B3284&amp;""))</f>
        <v/>
      </c>
      <c r="N3284" s="63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3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3">
        <f>IF($A3284="","",IF(COUNTIF(변동분석!$E$7:$E$506,O3284)&gt;0,"Y","N"))</f>
        <v/>
      </c>
      <c r="W3284" s="63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3">
        <f>IF($A3284="","",IFERROR(INDEX(계정매핑!$E$5:$E$504,MATCH($F3284&amp;"",계정매핑!$A$5:$A$504,0))&amp;"","공통비"))</f>
        <v/>
      </c>
      <c r="AF3284" s="63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5100000598</t>
        </is>
      </c>
      <c r="D3285" s="94" t="n">
        <v>46099</v>
      </c>
      <c r="E3285" s="91" t="inlineStr">
        <is>
          <t>KR</t>
        </is>
      </c>
      <c r="F3285" s="91" t="n">
        <v>63001000</v>
      </c>
      <c r="G3285" s="91" t="n">
        <v>1701</v>
      </c>
      <c r="H3285" s="92" t="n">
        <v>22019000</v>
      </c>
      <c r="I3285" s="91" t="inlineStr">
        <is>
          <t>3월 SW 유지보수 - Z시스템</t>
        </is>
      </c>
      <c r="J3285" s="91" t="inlineStr">
        <is>
          <t>V10011</t>
        </is>
      </c>
      <c r="K3285" s="91" t="inlineStr">
        <is>
          <t>Z시스템</t>
        </is>
      </c>
      <c r="M3285" s="9">
        <f>IF($A3285="","",VALUE($A3285&amp;"")*12+VALUE($B3285&amp;""))</f>
        <v/>
      </c>
      <c r="N3285" s="63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3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3">
        <f>IF($A3285="","",IF(COUNTIF(변동분석!$E$7:$E$506,O3285)&gt;0,"Y","N"))</f>
        <v/>
      </c>
      <c r="W3285" s="63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3">
        <f>IF($A3285="","",IFERROR(INDEX(계정매핑!$E$5:$E$504,MATCH($F3285&amp;"",계정매핑!$A$5:$A$504,0))&amp;"","공통비"))</f>
        <v/>
      </c>
      <c r="AF3285" s="63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5100000599</t>
        </is>
      </c>
      <c r="D3286" s="94" t="n">
        <v>46100</v>
      </c>
      <c r="E3286" s="91" t="inlineStr">
        <is>
          <t>KR</t>
        </is>
      </c>
      <c r="F3286" s="91" t="n">
        <v>62101000</v>
      </c>
      <c r="G3286" s="91" t="n">
        <v>1301</v>
      </c>
      <c r="H3286" s="92" t="n">
        <v>373000</v>
      </c>
      <c r="I3286" s="91" t="inlineStr">
        <is>
          <t>3월 국내출장 - M항공</t>
        </is>
      </c>
      <c r="J3286" s="91" t="inlineStr">
        <is>
          <t>V10001</t>
        </is>
      </c>
      <c r="K3286" s="91" t="inlineStr">
        <is>
          <t>M항공</t>
        </is>
      </c>
      <c r="M3286" s="9">
        <f>IF($A3286="","",VALUE($A3286&amp;"")*12+VALUE($B3286&amp;""))</f>
        <v/>
      </c>
      <c r="N3286" s="63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3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3">
        <f>IF($A3286="","",IF(COUNTIF(변동분석!$E$7:$E$506,O3286)&gt;0,"Y","N"))</f>
        <v/>
      </c>
      <c r="W3286" s="63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3">
        <f>IF($A3286="","",IFERROR(INDEX(계정매핑!$E$5:$E$504,MATCH($F3286&amp;"",계정매핑!$A$5:$A$504,0))&amp;"","공통비"))</f>
        <v/>
      </c>
      <c r="AF3286" s="63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5100000600</t>
        </is>
      </c>
      <c r="D3287" s="94" t="n">
        <v>46100</v>
      </c>
      <c r="E3287" s="91" t="inlineStr">
        <is>
          <t>KR</t>
        </is>
      </c>
      <c r="F3287" s="91" t="n">
        <v>62301000</v>
      </c>
      <c r="G3287" s="91" t="n">
        <v>1701</v>
      </c>
      <c r="H3287" s="92" t="n">
        <v>291000</v>
      </c>
      <c r="I3287" s="91" t="inlineStr">
        <is>
          <t>3월 소모품 구입 - Q오피스</t>
        </is>
      </c>
      <c r="J3287" s="91" t="inlineStr">
        <is>
          <t>V10003</t>
        </is>
      </c>
      <c r="K3287" s="91" t="inlineStr">
        <is>
          <t>Q오피스</t>
        </is>
      </c>
      <c r="M3287" s="9">
        <f>IF($A3287="","",VALUE($A3287&amp;"")*12+VALUE($B3287&amp;""))</f>
        <v/>
      </c>
      <c r="N3287" s="63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3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3">
        <f>IF($A3287="","",IF(COUNTIF(변동분석!$E$7:$E$506,O3287)&gt;0,"Y","N"))</f>
        <v/>
      </c>
      <c r="W3287" s="63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3">
        <f>IF($A3287="","",IFERROR(INDEX(계정매핑!$E$5:$E$504,MATCH($F3287&amp;"",계정매핑!$A$5:$A$504,0))&amp;"","공통비"))</f>
        <v/>
      </c>
      <c r="AF3287" s="63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5100000601</t>
        </is>
      </c>
      <c r="D3288" s="94" t="n">
        <v>46100</v>
      </c>
      <c r="E3288" s="91" t="inlineStr">
        <is>
          <t>KR</t>
        </is>
      </c>
      <c r="F3288" s="91" t="n">
        <v>62301000</v>
      </c>
      <c r="G3288" s="91" t="n">
        <v>1701</v>
      </c>
      <c r="H3288" s="92" t="n">
        <v>365000</v>
      </c>
      <c r="I3288" s="91" t="inlineStr">
        <is>
          <t>3월 소모품 구입 - R문구</t>
        </is>
      </c>
      <c r="J3288" s="91" t="inlineStr">
        <is>
          <t>V10021</t>
        </is>
      </c>
      <c r="K3288" s="91" t="inlineStr">
        <is>
          <t>R문구</t>
        </is>
      </c>
      <c r="M3288" s="9">
        <f>IF($A3288="","",VALUE($A3288&amp;"")*12+VALUE($B3288&amp;""))</f>
        <v/>
      </c>
      <c r="N3288" s="63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3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3">
        <f>IF($A3288="","",IF(COUNTIF(변동분석!$E$7:$E$506,O3288)&gt;0,"Y","N"))</f>
        <v/>
      </c>
      <c r="W3288" s="63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3">
        <f>IF($A3288="","",IFERROR(INDEX(계정매핑!$E$5:$E$504,MATCH($F3288&amp;"",계정매핑!$A$5:$A$504,0))&amp;"","공통비"))</f>
        <v/>
      </c>
      <c r="AF3288" s="63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5100000602</t>
        </is>
      </c>
      <c r="D3289" s="94" t="n">
        <v>46100</v>
      </c>
      <c r="E3289" s="91" t="inlineStr">
        <is>
          <t>KR</t>
        </is>
      </c>
      <c r="F3289" s="91" t="n">
        <v>62501000</v>
      </c>
      <c r="G3289" s="91" t="n">
        <v>1101</v>
      </c>
      <c r="H3289" s="92" t="n">
        <v>178000</v>
      </c>
      <c r="I3289" s="91" t="inlineStr">
        <is>
          <t>3월 회의 다과 - T케이터링</t>
        </is>
      </c>
      <c r="J3289" s="91" t="inlineStr">
        <is>
          <t>V10005</t>
        </is>
      </c>
      <c r="K3289" s="91" t="inlineStr">
        <is>
          <t>T케이터링</t>
        </is>
      </c>
      <c r="M3289" s="9">
        <f>IF($A3289="","",VALUE($A3289&amp;"")*12+VALUE($B3289&amp;""))</f>
        <v/>
      </c>
      <c r="N3289" s="63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3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3">
        <f>IF($A3289="","",IF(COUNTIF(변동분석!$E$7:$E$506,O3289)&gt;0,"Y","N"))</f>
        <v/>
      </c>
      <c r="W3289" s="63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3">
        <f>IF($A3289="","",IFERROR(INDEX(계정매핑!$E$5:$E$504,MATCH($F3289&amp;"",계정매핑!$A$5:$A$504,0))&amp;"","공통비"))</f>
        <v/>
      </c>
      <c r="AF3289" s="63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5100000603</t>
        </is>
      </c>
      <c r="D3290" s="94" t="n">
        <v>46100</v>
      </c>
      <c r="E3290" s="91" t="inlineStr">
        <is>
          <t>KR</t>
        </is>
      </c>
      <c r="F3290" s="91" t="n">
        <v>62901000</v>
      </c>
      <c r="G3290" s="91" t="n">
        <v>1101</v>
      </c>
      <c r="H3290" s="92" t="n">
        <v>5221000</v>
      </c>
      <c r="I3290" s="91" t="inlineStr">
        <is>
          <t>3월 자문 수수료 - K회계법인</t>
        </is>
      </c>
      <c r="J3290" s="91" t="inlineStr">
        <is>
          <t>V10010</t>
        </is>
      </c>
      <c r="K3290" s="91" t="inlineStr">
        <is>
          <t>K회계법인</t>
        </is>
      </c>
      <c r="M3290" s="9">
        <f>IF($A3290="","",VALUE($A3290&amp;"")*12+VALUE($B3290&amp;""))</f>
        <v/>
      </c>
      <c r="N3290" s="63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3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3">
        <f>IF($A3290="","",IF(COUNTIF(변동분석!$E$7:$E$506,O3290)&gt;0,"Y","N"))</f>
        <v/>
      </c>
      <c r="W3290" s="63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3">
        <f>IF($A3290="","",IFERROR(INDEX(계정매핑!$E$5:$E$504,MATCH($F3290&amp;"",계정매핑!$A$5:$A$504,0))&amp;"","공통비"))</f>
        <v/>
      </c>
      <c r="AF3290" s="63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5100000604</t>
        </is>
      </c>
      <c r="D3291" s="94" t="n">
        <v>46100</v>
      </c>
      <c r="E3291" s="91" t="inlineStr">
        <is>
          <t>KR</t>
        </is>
      </c>
      <c r="F3291" s="91" t="n">
        <v>62901000</v>
      </c>
      <c r="G3291" s="91" t="n">
        <v>1201</v>
      </c>
      <c r="H3291" s="92" t="n">
        <v>6837000</v>
      </c>
      <c r="I3291" s="91" t="inlineStr">
        <is>
          <t>3월 자문 수수료 - W컨설팅</t>
        </is>
      </c>
      <c r="J3291" s="91" t="inlineStr">
        <is>
          <t>V10006</t>
        </is>
      </c>
      <c r="K3291" s="91" t="inlineStr">
        <is>
          <t>W컨설팅</t>
        </is>
      </c>
      <c r="M3291" s="9">
        <f>IF($A3291="","",VALUE($A3291&amp;"")*12+VALUE($B3291&amp;""))</f>
        <v/>
      </c>
      <c r="N3291" s="63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3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3">
        <f>IF($A3291="","",IF(COUNTIF(변동분석!$E$7:$E$506,O3291)&gt;0,"Y","N"))</f>
        <v/>
      </c>
      <c r="W3291" s="63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3">
        <f>IF($A3291="","",IFERROR(INDEX(계정매핑!$E$5:$E$504,MATCH($F3291&amp;"",계정매핑!$A$5:$A$504,0))&amp;"","공통비"))</f>
        <v/>
      </c>
      <c r="AF3291" s="63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5100000605</t>
        </is>
      </c>
      <c r="D3292" s="94" t="n">
        <v>46101</v>
      </c>
      <c r="E3292" s="91" t="inlineStr">
        <is>
          <t>KR</t>
        </is>
      </c>
      <c r="F3292" s="91" t="n">
        <v>62101000</v>
      </c>
      <c r="G3292" s="91" t="n">
        <v>1301</v>
      </c>
      <c r="H3292" s="92" t="n">
        <v>347000</v>
      </c>
      <c r="I3292" s="91" t="inlineStr">
        <is>
          <t>3월 국내출장 - (법인카드)</t>
        </is>
      </c>
      <c r="J3292" s="91" t="inlineStr">
        <is>
          <t>V10009</t>
        </is>
      </c>
      <c r="K3292" s="91" t="inlineStr">
        <is>
          <t>(법인카드)</t>
        </is>
      </c>
      <c r="M3292" s="9">
        <f>IF($A3292="","",VALUE($A3292&amp;"")*12+VALUE($B3292&amp;""))</f>
        <v/>
      </c>
      <c r="N3292" s="63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3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3">
        <f>IF($A3292="","",IF(COUNTIF(변동분석!$E$7:$E$506,O3292)&gt;0,"Y","N"))</f>
        <v/>
      </c>
      <c r="W3292" s="63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3">
        <f>IF($A3292="","",IFERROR(INDEX(계정매핑!$E$5:$E$504,MATCH($F3292&amp;"",계정매핑!$A$5:$A$504,0))&amp;"","공통비"))</f>
        <v/>
      </c>
      <c r="AF3292" s="63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5100000606</t>
        </is>
      </c>
      <c r="D3293" s="94" t="n">
        <v>46101</v>
      </c>
      <c r="E3293" s="91" t="inlineStr">
        <is>
          <t>KR</t>
        </is>
      </c>
      <c r="F3293" s="91" t="n">
        <v>62201000</v>
      </c>
      <c r="G3293" s="91" t="n">
        <v>1101</v>
      </c>
      <c r="H3293" s="92" t="n">
        <v>229000</v>
      </c>
      <c r="I3293" s="91" t="inlineStr">
        <is>
          <t>3월 통신요금 - O텔레콤</t>
        </is>
      </c>
      <c r="J3293" s="91" t="inlineStr">
        <is>
          <t>V10002</t>
        </is>
      </c>
      <c r="K3293" s="91" t="inlineStr">
        <is>
          <t>O텔레콤</t>
        </is>
      </c>
      <c r="M3293" s="9">
        <f>IF($A3293="","",VALUE($A3293&amp;"")*12+VALUE($B3293&amp;""))</f>
        <v/>
      </c>
      <c r="N3293" s="63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3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3">
        <f>IF($A3293="","",IF(COUNTIF(변동분석!$E$7:$E$506,O3293)&gt;0,"Y","N"))</f>
        <v/>
      </c>
      <c r="W3293" s="63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3">
        <f>IF($A3293="","",IFERROR(INDEX(계정매핑!$E$5:$E$504,MATCH($F3293&amp;"",계정매핑!$A$5:$A$504,0))&amp;"","공통비"))</f>
        <v/>
      </c>
      <c r="AF3293" s="63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5100000607</t>
        </is>
      </c>
      <c r="D3294" s="94" t="n">
        <v>46101</v>
      </c>
      <c r="E3294" s="91" t="inlineStr">
        <is>
          <t>KR</t>
        </is>
      </c>
      <c r="F3294" s="91" t="n">
        <v>62201000</v>
      </c>
      <c r="G3294" s="91" t="n">
        <v>1701</v>
      </c>
      <c r="H3294" s="92" t="n">
        <v>3527000</v>
      </c>
      <c r="I3294" s="91" t="inlineStr">
        <is>
          <t>3월 통신요금 - O텔레콤</t>
        </is>
      </c>
      <c r="J3294" s="91" t="inlineStr">
        <is>
          <t>V10002</t>
        </is>
      </c>
      <c r="K3294" s="91" t="inlineStr">
        <is>
          <t>O텔레콤</t>
        </is>
      </c>
      <c r="M3294" s="9">
        <f>IF($A3294="","",VALUE($A3294&amp;"")*12+VALUE($B3294&amp;""))</f>
        <v/>
      </c>
      <c r="N3294" s="63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3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3">
        <f>IF($A3294="","",IF(COUNTIF(변동분석!$E$7:$E$506,O3294)&gt;0,"Y","N"))</f>
        <v/>
      </c>
      <c r="W3294" s="63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3">
        <f>IF($A3294="","",IFERROR(INDEX(계정매핑!$E$5:$E$504,MATCH($F3294&amp;"",계정매핑!$A$5:$A$504,0))&amp;"","공통비"))</f>
        <v/>
      </c>
      <c r="AF3294" s="63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5100000608</t>
        </is>
      </c>
      <c r="D3295" s="94" t="n">
        <v>46101</v>
      </c>
      <c r="E3295" s="91" t="inlineStr">
        <is>
          <t>KR</t>
        </is>
      </c>
      <c r="F3295" s="91" t="n">
        <v>62301000</v>
      </c>
      <c r="G3295" s="91" t="n">
        <v>1801</v>
      </c>
      <c r="H3295" s="92" t="n">
        <v>320000</v>
      </c>
      <c r="I3295" s="91" t="inlineStr">
        <is>
          <t>3월 소모품 구입 - Q오피스</t>
        </is>
      </c>
      <c r="J3295" s="91" t="inlineStr">
        <is>
          <t>V10003</t>
        </is>
      </c>
      <c r="K3295" s="91" t="inlineStr">
        <is>
          <t>Q오피스</t>
        </is>
      </c>
      <c r="M3295" s="9">
        <f>IF($A3295="","",VALUE($A3295&amp;"")*12+VALUE($B3295&amp;""))</f>
        <v/>
      </c>
      <c r="N3295" s="63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3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3">
        <f>IF($A3295="","",IF(COUNTIF(변동분석!$E$7:$E$506,O3295)&gt;0,"Y","N"))</f>
        <v/>
      </c>
      <c r="W3295" s="63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3">
        <f>IF($A3295="","",IFERROR(INDEX(계정매핑!$E$5:$E$504,MATCH($F3295&amp;"",계정매핑!$A$5:$A$504,0))&amp;"","공통비"))</f>
        <v/>
      </c>
      <c r="AF3295" s="63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5100000609</t>
        </is>
      </c>
      <c r="D3296" s="94" t="n">
        <v>46101</v>
      </c>
      <c r="E3296" s="91" t="inlineStr">
        <is>
          <t>KR</t>
        </is>
      </c>
      <c r="F3296" s="91" t="n">
        <v>62501000</v>
      </c>
      <c r="G3296" s="91" t="n">
        <v>1701</v>
      </c>
      <c r="H3296" s="92" t="n">
        <v>119000</v>
      </c>
      <c r="I3296" s="91" t="inlineStr">
        <is>
          <t>3월 회의 다과 - (법인카드)</t>
        </is>
      </c>
      <c r="J3296" s="91" t="inlineStr">
        <is>
          <t>V10009</t>
        </is>
      </c>
      <c r="K3296" s="91" t="inlineStr">
        <is>
          <t>(법인카드)</t>
        </is>
      </c>
      <c r="M3296" s="9">
        <f>IF($A3296="","",VALUE($A3296&amp;"")*12+VALUE($B3296&amp;""))</f>
        <v/>
      </c>
      <c r="N3296" s="63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3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3">
        <f>IF($A3296="","",IF(COUNTIF(변동분석!$E$7:$E$506,O3296)&gt;0,"Y","N"))</f>
        <v/>
      </c>
      <c r="W3296" s="63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3">
        <f>IF($A3296="","",IFERROR(INDEX(계정매핑!$E$5:$E$504,MATCH($F3296&amp;"",계정매핑!$A$5:$A$504,0))&amp;"","공통비"))</f>
        <v/>
      </c>
      <c r="AF3296" s="63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5100000610</t>
        </is>
      </c>
      <c r="D3297" s="94" t="n">
        <v>46101</v>
      </c>
      <c r="E3297" s="91" t="inlineStr">
        <is>
          <t>KR</t>
        </is>
      </c>
      <c r="F3297" s="91" t="n">
        <v>62601000</v>
      </c>
      <c r="G3297" s="91" t="n">
        <v>1301</v>
      </c>
      <c r="H3297" s="92" t="n">
        <v>1698000</v>
      </c>
      <c r="I3297" s="91" t="inlineStr">
        <is>
          <t>3월 업무추진 - (법인카드)</t>
        </is>
      </c>
      <c r="J3297" s="91" t="inlineStr">
        <is>
          <t>V10009</t>
        </is>
      </c>
      <c r="K3297" s="91" t="inlineStr">
        <is>
          <t>(법인카드)</t>
        </is>
      </c>
      <c r="M3297" s="9">
        <f>IF($A3297="","",VALUE($A3297&amp;"")*12+VALUE($B3297&amp;""))</f>
        <v/>
      </c>
      <c r="N3297" s="63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3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3">
        <f>IF($A3297="","",IF(COUNTIF(변동분석!$E$7:$E$506,O3297)&gt;0,"Y","N"))</f>
        <v/>
      </c>
      <c r="W3297" s="63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3">
        <f>IF($A3297="","",IFERROR(INDEX(계정매핑!$E$5:$E$504,MATCH($F3297&amp;"",계정매핑!$A$5:$A$504,0))&amp;"","공통비"))</f>
        <v/>
      </c>
      <c r="AF3297" s="63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5100000611</t>
        </is>
      </c>
      <c r="D3298" s="94" t="n">
        <v>46101</v>
      </c>
      <c r="E3298" s="91" t="inlineStr">
        <is>
          <t>KR</t>
        </is>
      </c>
      <c r="F3298" s="91" t="n">
        <v>62901000</v>
      </c>
      <c r="G3298" s="91" t="n">
        <v>1951</v>
      </c>
      <c r="H3298" s="92" t="n">
        <v>6577000</v>
      </c>
      <c r="I3298" s="91" t="inlineStr">
        <is>
          <t>3월 자문 수수료 - K회계법인</t>
        </is>
      </c>
      <c r="J3298" s="91" t="inlineStr">
        <is>
          <t>V10010</t>
        </is>
      </c>
      <c r="K3298" s="91" t="inlineStr">
        <is>
          <t>K회계법인</t>
        </is>
      </c>
      <c r="M3298" s="9">
        <f>IF($A3298="","",VALUE($A3298&amp;"")*12+VALUE($B3298&amp;""))</f>
        <v/>
      </c>
      <c r="N3298" s="63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3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3">
        <f>IF($A3298="","",IF(COUNTIF(변동분석!$E$7:$E$506,O3298)&gt;0,"Y","N"))</f>
        <v/>
      </c>
      <c r="W3298" s="63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3">
        <f>IF($A3298="","",IFERROR(INDEX(계정매핑!$E$5:$E$504,MATCH($F3298&amp;"",계정매핑!$A$5:$A$504,0))&amp;"","공통비"))</f>
        <v/>
      </c>
      <c r="AF3298" s="63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5100000612</t>
        </is>
      </c>
      <c r="D3299" s="94" t="n">
        <v>46101</v>
      </c>
      <c r="E3299" s="91" t="inlineStr">
        <is>
          <t>KR</t>
        </is>
      </c>
      <c r="F3299" s="91" t="n">
        <v>63001000</v>
      </c>
      <c r="G3299" s="91" t="n">
        <v>1951</v>
      </c>
      <c r="H3299" s="92" t="n">
        <v>1893000</v>
      </c>
      <c r="I3299" s="91" t="inlineStr">
        <is>
          <t>3월 SW 유지보수 - Z시스템</t>
        </is>
      </c>
      <c r="J3299" s="91" t="inlineStr">
        <is>
          <t>V10011</t>
        </is>
      </c>
      <c r="K3299" s="91" t="inlineStr">
        <is>
          <t>Z시스템</t>
        </is>
      </c>
      <c r="M3299" s="9">
        <f>IF($A3299="","",VALUE($A3299&amp;"")*12+VALUE($B3299&amp;""))</f>
        <v/>
      </c>
      <c r="N3299" s="63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3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3">
        <f>IF($A3299="","",IF(COUNTIF(변동분석!$E$7:$E$506,O3299)&gt;0,"Y","N"))</f>
        <v/>
      </c>
      <c r="W3299" s="63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3">
        <f>IF($A3299="","",IFERROR(INDEX(계정매핑!$E$5:$E$504,MATCH($F3299&amp;"",계정매핑!$A$5:$A$504,0))&amp;"","공통비"))</f>
        <v/>
      </c>
      <c r="AF3299" s="63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5100000613</t>
        </is>
      </c>
      <c r="D3300" s="94" t="n">
        <v>46102</v>
      </c>
      <c r="E3300" s="91" t="inlineStr">
        <is>
          <t>KR</t>
        </is>
      </c>
      <c r="F3300" s="91" t="n">
        <v>62101000</v>
      </c>
      <c r="G3300" s="91" t="n">
        <v>1701</v>
      </c>
      <c r="H3300" s="92" t="n">
        <v>124000</v>
      </c>
      <c r="I3300" s="91" t="inlineStr">
        <is>
          <t>3월 국내출장 - L여행사</t>
        </is>
      </c>
      <c r="J3300" s="91" t="inlineStr">
        <is>
          <t>V10017</t>
        </is>
      </c>
      <c r="K3300" s="91" t="inlineStr">
        <is>
          <t>L여행사</t>
        </is>
      </c>
      <c r="M3300" s="9">
        <f>IF($A3300="","",VALUE($A3300&amp;"")*12+VALUE($B3300&amp;""))</f>
        <v/>
      </c>
      <c r="N3300" s="63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3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3">
        <f>IF($A3300="","",IF(COUNTIF(변동분석!$E$7:$E$506,O3300)&gt;0,"Y","N"))</f>
        <v/>
      </c>
      <c r="W3300" s="63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3">
        <f>IF($A3300="","",IFERROR(INDEX(계정매핑!$E$5:$E$504,MATCH($F3300&amp;"",계정매핑!$A$5:$A$504,0))&amp;"","공통비"))</f>
        <v/>
      </c>
      <c r="AF3300" s="63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5100000614</t>
        </is>
      </c>
      <c r="D3301" s="94" t="n">
        <v>46102</v>
      </c>
      <c r="E3301" s="91" t="inlineStr">
        <is>
          <t>KR</t>
        </is>
      </c>
      <c r="F3301" s="91" t="n">
        <v>62201000</v>
      </c>
      <c r="G3301" s="91" t="n">
        <v>1201</v>
      </c>
      <c r="H3301" s="92" t="n">
        <v>146000</v>
      </c>
      <c r="I3301" s="91" t="inlineStr">
        <is>
          <t>3월 통신요금 - P통신</t>
        </is>
      </c>
      <c r="J3301" s="91" t="inlineStr">
        <is>
          <t>V10013</t>
        </is>
      </c>
      <c r="K3301" s="91" t="inlineStr">
        <is>
          <t>P통신</t>
        </is>
      </c>
      <c r="M3301" s="9">
        <f>IF($A3301="","",VALUE($A3301&amp;"")*12+VALUE($B3301&amp;""))</f>
        <v/>
      </c>
      <c r="N3301" s="63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3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3">
        <f>IF($A3301="","",IF(COUNTIF(변동분석!$E$7:$E$506,O3301)&gt;0,"Y","N"))</f>
        <v/>
      </c>
      <c r="W3301" s="63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3">
        <f>IF($A3301="","",IFERROR(INDEX(계정매핑!$E$5:$E$504,MATCH($F3301&amp;"",계정매핑!$A$5:$A$504,0))&amp;"","공통비"))</f>
        <v/>
      </c>
      <c r="AF3301" s="63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5100000615</t>
        </is>
      </c>
      <c r="D3302" s="94" t="n">
        <v>46102</v>
      </c>
      <c r="E3302" s="91" t="inlineStr">
        <is>
          <t>KR</t>
        </is>
      </c>
      <c r="F3302" s="91" t="n">
        <v>62201000</v>
      </c>
      <c r="G3302" s="91" t="n">
        <v>1701</v>
      </c>
      <c r="H3302" s="92" t="n">
        <v>3283000</v>
      </c>
      <c r="I3302" s="91" t="inlineStr">
        <is>
          <t>3월 통신요금 - P통신</t>
        </is>
      </c>
      <c r="J3302" s="91" t="inlineStr">
        <is>
          <t>V10013</t>
        </is>
      </c>
      <c r="K3302" s="91" t="inlineStr">
        <is>
          <t>P통신</t>
        </is>
      </c>
      <c r="M3302" s="9">
        <f>IF($A3302="","",VALUE($A3302&amp;"")*12+VALUE($B3302&amp;""))</f>
        <v/>
      </c>
      <c r="N3302" s="63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3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3">
        <f>IF($A3302="","",IF(COUNTIF(변동분석!$E$7:$E$506,O3302)&gt;0,"Y","N"))</f>
        <v/>
      </c>
      <c r="W3302" s="63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3">
        <f>IF($A3302="","",IFERROR(INDEX(계정매핑!$E$5:$E$504,MATCH($F3302&amp;"",계정매핑!$A$5:$A$504,0))&amp;"","공통비"))</f>
        <v/>
      </c>
      <c r="AF3302" s="63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5100000616</t>
        </is>
      </c>
      <c r="D3303" s="94" t="n">
        <v>46102</v>
      </c>
      <c r="E3303" s="91" t="inlineStr">
        <is>
          <t>KR</t>
        </is>
      </c>
      <c r="F3303" s="91" t="n">
        <v>62301000</v>
      </c>
      <c r="G3303" s="91" t="n">
        <v>1201</v>
      </c>
      <c r="H3303" s="92" t="n">
        <v>109000</v>
      </c>
      <c r="I3303" s="91" t="inlineStr">
        <is>
          <t>3월 소모품 구입 - Q오피스</t>
        </is>
      </c>
      <c r="J3303" s="91" t="inlineStr">
        <is>
          <t>V10003</t>
        </is>
      </c>
      <c r="K3303" s="91" t="inlineStr">
        <is>
          <t>Q오피스</t>
        </is>
      </c>
      <c r="M3303" s="9">
        <f>IF($A3303="","",VALUE($A3303&amp;"")*12+VALUE($B3303&amp;""))</f>
        <v/>
      </c>
      <c r="N3303" s="63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3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3">
        <f>IF($A3303="","",IF(COUNTIF(변동분석!$E$7:$E$506,O3303)&gt;0,"Y","N"))</f>
        <v/>
      </c>
      <c r="W3303" s="63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3">
        <f>IF($A3303="","",IFERROR(INDEX(계정매핑!$E$5:$E$504,MATCH($F3303&amp;"",계정매핑!$A$5:$A$504,0))&amp;"","공통비"))</f>
        <v/>
      </c>
      <c r="AF3303" s="63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5100000617</t>
        </is>
      </c>
      <c r="D3304" s="94" t="n">
        <v>46102</v>
      </c>
      <c r="E3304" s="91" t="inlineStr">
        <is>
          <t>KR</t>
        </is>
      </c>
      <c r="F3304" s="91" t="n">
        <v>62401000</v>
      </c>
      <c r="G3304" s="91" t="n">
        <v>1401</v>
      </c>
      <c r="H3304" s="92" t="n">
        <v>228000</v>
      </c>
      <c r="I3304" s="91" t="inlineStr">
        <is>
          <t>3월 인쇄물 제작 - G인쇄</t>
        </is>
      </c>
      <c r="J3304" s="91" t="inlineStr">
        <is>
          <t>V10004</t>
        </is>
      </c>
      <c r="K3304" s="91" t="inlineStr">
        <is>
          <t>G인쇄</t>
        </is>
      </c>
      <c r="M3304" s="9">
        <f>IF($A3304="","",VALUE($A3304&amp;"")*12+VALUE($B3304&amp;""))</f>
        <v/>
      </c>
      <c r="N3304" s="63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3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3">
        <f>IF($A3304="","",IF(COUNTIF(변동분석!$E$7:$E$506,O3304)&gt;0,"Y","N"))</f>
        <v/>
      </c>
      <c r="W3304" s="63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3">
        <f>IF($A3304="","",IFERROR(INDEX(계정매핑!$E$5:$E$504,MATCH($F3304&amp;"",계정매핑!$A$5:$A$504,0))&amp;"","공통비"))</f>
        <v/>
      </c>
      <c r="AF3304" s="63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5100000618</t>
        </is>
      </c>
      <c r="D3305" s="94" t="n">
        <v>46102</v>
      </c>
      <c r="E3305" s="91" t="inlineStr">
        <is>
          <t>KR</t>
        </is>
      </c>
      <c r="F3305" s="91" t="n">
        <v>62801000</v>
      </c>
      <c r="G3305" s="91" t="n">
        <v>1301</v>
      </c>
      <c r="H3305" s="92" t="n">
        <v>4426000</v>
      </c>
      <c r="I3305" s="91" t="inlineStr">
        <is>
          <t>3월 사내교육 - (사내강사료)</t>
        </is>
      </c>
      <c r="J3305" s="91" t="inlineStr">
        <is>
          <t>V10023</t>
        </is>
      </c>
      <c r="K3305" s="91" t="inlineStr">
        <is>
          <t>(사내강사료)</t>
        </is>
      </c>
      <c r="M3305" s="9">
        <f>IF($A3305="","",VALUE($A3305&amp;"")*12+VALUE($B3305&amp;""))</f>
        <v/>
      </c>
      <c r="N3305" s="63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3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3">
        <f>IF($A3305="","",IF(COUNTIF(변동분석!$E$7:$E$506,O3305)&gt;0,"Y","N"))</f>
        <v/>
      </c>
      <c r="W3305" s="63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3">
        <f>IF($A3305="","",IFERROR(INDEX(계정매핑!$E$5:$E$504,MATCH($F3305&amp;"",계정매핑!$A$5:$A$504,0))&amp;"","공통비"))</f>
        <v/>
      </c>
      <c r="AF3305" s="63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5100000619</t>
        </is>
      </c>
      <c r="D3306" s="94" t="n">
        <v>46102</v>
      </c>
      <c r="E3306" s="91" t="inlineStr">
        <is>
          <t>KR</t>
        </is>
      </c>
      <c r="F3306" s="91" t="n">
        <v>63201000</v>
      </c>
      <c r="G3306" s="91" t="n">
        <v>1601</v>
      </c>
      <c r="H3306" s="92" t="n">
        <v>1903000</v>
      </c>
      <c r="I3306" s="91" t="inlineStr">
        <is>
          <t>3월 차량 유지 - H에너지</t>
        </is>
      </c>
      <c r="J3306" s="91" t="inlineStr">
        <is>
          <t>V10029</t>
        </is>
      </c>
      <c r="K3306" s="91" t="inlineStr">
        <is>
          <t>H에너지</t>
        </is>
      </c>
      <c r="M3306" s="9">
        <f>IF($A3306="","",VALUE($A3306&amp;"")*12+VALUE($B3306&amp;""))</f>
        <v/>
      </c>
      <c r="N3306" s="63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3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3">
        <f>IF($A3306="","",IF(COUNTIF(변동분석!$E$7:$E$506,O3306)&gt;0,"Y","N"))</f>
        <v/>
      </c>
      <c r="W3306" s="63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3">
        <f>IF($A3306="","",IFERROR(INDEX(계정매핑!$E$5:$E$504,MATCH($F3306&amp;"",계정매핑!$A$5:$A$504,0))&amp;"","공통비"))</f>
        <v/>
      </c>
      <c r="AF3306" s="63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5100000620</t>
        </is>
      </c>
      <c r="D3307" s="94" t="n">
        <v>46103</v>
      </c>
      <c r="E3307" s="91" t="inlineStr">
        <is>
          <t>KR</t>
        </is>
      </c>
      <c r="F3307" s="91" t="n">
        <v>62101000</v>
      </c>
      <c r="G3307" s="91" t="n">
        <v>1101</v>
      </c>
      <c r="H3307" s="92" t="n">
        <v>509000</v>
      </c>
      <c r="I3307" s="91" t="inlineStr">
        <is>
          <t>3월 국내출장 - M항공</t>
        </is>
      </c>
      <c r="J3307" s="91" t="inlineStr">
        <is>
          <t>V10001</t>
        </is>
      </c>
      <c r="K3307" s="91" t="inlineStr">
        <is>
          <t>M항공</t>
        </is>
      </c>
      <c r="M3307" s="9">
        <f>IF($A3307="","",VALUE($A3307&amp;"")*12+VALUE($B3307&amp;""))</f>
        <v/>
      </c>
      <c r="N3307" s="63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3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3">
        <f>IF($A3307="","",IF(COUNTIF(변동분석!$E$7:$E$506,O3307)&gt;0,"Y","N"))</f>
        <v/>
      </c>
      <c r="W3307" s="63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3">
        <f>IF($A3307="","",IFERROR(INDEX(계정매핑!$E$5:$E$504,MATCH($F3307&amp;"",계정매핑!$A$5:$A$504,0))&amp;"","공통비"))</f>
        <v/>
      </c>
      <c r="AF3307" s="63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5100000621</t>
        </is>
      </c>
      <c r="D3308" s="94" t="n">
        <v>46103</v>
      </c>
      <c r="E3308" s="91" t="inlineStr">
        <is>
          <t>KR</t>
        </is>
      </c>
      <c r="F3308" s="91" t="n">
        <v>62102000</v>
      </c>
      <c r="G3308" s="91" t="n">
        <v>1502</v>
      </c>
      <c r="H3308" s="92" t="n">
        <v>136000</v>
      </c>
      <c r="I3308" s="91" t="inlineStr">
        <is>
          <t>3월 해외출장 - M항공</t>
        </is>
      </c>
      <c r="J3308" s="91" t="inlineStr">
        <is>
          <t>V10001</t>
        </is>
      </c>
      <c r="K3308" s="91" t="inlineStr">
        <is>
          <t>M항공</t>
        </is>
      </c>
      <c r="M3308" s="9">
        <f>IF($A3308="","",VALUE($A3308&amp;"")*12+VALUE($B3308&amp;""))</f>
        <v/>
      </c>
      <c r="N3308" s="63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3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3">
        <f>IF($A3308="","",IF(COUNTIF(변동분석!$E$7:$E$506,O3308)&gt;0,"Y","N"))</f>
        <v/>
      </c>
      <c r="W3308" s="63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3">
        <f>IF($A3308="","",IFERROR(INDEX(계정매핑!$E$5:$E$504,MATCH($F3308&amp;"",계정매핑!$A$5:$A$504,0))&amp;"","공통비"))</f>
        <v/>
      </c>
      <c r="AF3308" s="63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5100000622</t>
        </is>
      </c>
      <c r="D3309" s="94" t="n">
        <v>46103</v>
      </c>
      <c r="E3309" s="91" t="inlineStr">
        <is>
          <t>KR</t>
        </is>
      </c>
      <c r="F3309" s="91" t="n">
        <v>62401000</v>
      </c>
      <c r="G3309" s="91" t="n">
        <v>1801</v>
      </c>
      <c r="H3309" s="92" t="n">
        <v>3430000</v>
      </c>
      <c r="I3309" s="91" t="inlineStr">
        <is>
          <t>3월 인쇄물 제작 - G인쇄</t>
        </is>
      </c>
      <c r="J3309" s="91" t="inlineStr">
        <is>
          <t>V10004</t>
        </is>
      </c>
      <c r="K3309" s="91" t="inlineStr">
        <is>
          <t>G인쇄</t>
        </is>
      </c>
      <c r="M3309" s="9">
        <f>IF($A3309="","",VALUE($A3309&amp;"")*12+VALUE($B3309&amp;""))</f>
        <v/>
      </c>
      <c r="N3309" s="63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3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3">
        <f>IF($A3309="","",IF(COUNTIF(변동분석!$E$7:$E$506,O3309)&gt;0,"Y","N"))</f>
        <v/>
      </c>
      <c r="W3309" s="63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3">
        <f>IF($A3309="","",IFERROR(INDEX(계정매핑!$E$5:$E$504,MATCH($F3309&amp;"",계정매핑!$A$5:$A$504,0))&amp;"","공통비"))</f>
        <v/>
      </c>
      <c r="AF3309" s="63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5100000623</t>
        </is>
      </c>
      <c r="D3310" s="94" t="n">
        <v>46103</v>
      </c>
      <c r="E3310" s="91" t="inlineStr">
        <is>
          <t>KR</t>
        </is>
      </c>
      <c r="F3310" s="91" t="n">
        <v>62501000</v>
      </c>
      <c r="G3310" s="91" t="n">
        <v>1101</v>
      </c>
      <c r="H3310" s="92" t="n">
        <v>198000</v>
      </c>
      <c r="I3310" s="91" t="inlineStr">
        <is>
          <t>3월 회의 다과 - (법인카드)</t>
        </is>
      </c>
      <c r="J3310" s="91" t="inlineStr">
        <is>
          <t>V10009</t>
        </is>
      </c>
      <c r="K3310" s="91" t="inlineStr">
        <is>
          <t>(법인카드)</t>
        </is>
      </c>
      <c r="M3310" s="9">
        <f>IF($A3310="","",VALUE($A3310&amp;"")*12+VALUE($B3310&amp;""))</f>
        <v/>
      </c>
      <c r="N3310" s="63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3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3">
        <f>IF($A3310="","",IF(COUNTIF(변동분석!$E$7:$E$506,O3310)&gt;0,"Y","N"))</f>
        <v/>
      </c>
      <c r="W3310" s="63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3">
        <f>IF($A3310="","",IFERROR(INDEX(계정매핑!$E$5:$E$504,MATCH($F3310&amp;"",계정매핑!$A$5:$A$504,0))&amp;"","공통비"))</f>
        <v/>
      </c>
      <c r="AF3310" s="63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5100000624</t>
        </is>
      </c>
      <c r="D3311" s="94" t="n">
        <v>46103</v>
      </c>
      <c r="E3311" s="91" t="inlineStr">
        <is>
          <t>KR</t>
        </is>
      </c>
      <c r="F3311" s="91" t="n">
        <v>62601000</v>
      </c>
      <c r="G3311" s="91" t="n">
        <v>1501</v>
      </c>
      <c r="H3311" s="92" t="n">
        <v>1616000</v>
      </c>
      <c r="I3311" s="91" t="inlineStr">
        <is>
          <t>3월 업무추진 - (법인카드)</t>
        </is>
      </c>
      <c r="J3311" s="91" t="inlineStr">
        <is>
          <t>V10009</t>
        </is>
      </c>
      <c r="K3311" s="91" t="inlineStr">
        <is>
          <t>(법인카드)</t>
        </is>
      </c>
      <c r="M3311" s="9">
        <f>IF($A3311="","",VALUE($A3311&amp;"")*12+VALUE($B3311&amp;""))</f>
        <v/>
      </c>
      <c r="N3311" s="63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3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3">
        <f>IF($A3311="","",IF(COUNTIF(변동분석!$E$7:$E$506,O3311)&gt;0,"Y","N"))</f>
        <v/>
      </c>
      <c r="W3311" s="63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3">
        <f>IF($A3311="","",IFERROR(INDEX(계정매핑!$E$5:$E$504,MATCH($F3311&amp;"",계정매핑!$A$5:$A$504,0))&amp;"","공통비"))</f>
        <v/>
      </c>
      <c r="AF3311" s="63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5100000625</t>
        </is>
      </c>
      <c r="D3312" s="94" t="n">
        <v>46103</v>
      </c>
      <c r="E3312" s="91" t="inlineStr">
        <is>
          <t>KR</t>
        </is>
      </c>
      <c r="F3312" s="91" t="n">
        <v>62801000</v>
      </c>
      <c r="G3312" s="91" t="n">
        <v>1301</v>
      </c>
      <c r="H3312" s="92" t="n">
        <v>3614000</v>
      </c>
      <c r="I3312" s="91" t="inlineStr">
        <is>
          <t>3월 사내교육 - (사내강사료)</t>
        </is>
      </c>
      <c r="J3312" s="91" t="inlineStr">
        <is>
          <t>V10023</t>
        </is>
      </c>
      <c r="K3312" s="91" t="inlineStr">
        <is>
          <t>(사내강사료)</t>
        </is>
      </c>
      <c r="M3312" s="9">
        <f>IF($A3312="","",VALUE($A3312&amp;"")*12+VALUE($B3312&amp;""))</f>
        <v/>
      </c>
      <c r="N3312" s="63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3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3">
        <f>IF($A3312="","",IF(COUNTIF(변동분석!$E$7:$E$506,O3312)&gt;0,"Y","N"))</f>
        <v/>
      </c>
      <c r="W3312" s="63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3">
        <f>IF($A3312="","",IFERROR(INDEX(계정매핑!$E$5:$E$504,MATCH($F3312&amp;"",계정매핑!$A$5:$A$504,0))&amp;"","공통비"))</f>
        <v/>
      </c>
      <c r="AF3312" s="63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5100000626</t>
        </is>
      </c>
      <c r="D3313" s="94" t="n">
        <v>46103</v>
      </c>
      <c r="E3313" s="91" t="inlineStr">
        <is>
          <t>KR</t>
        </is>
      </c>
      <c r="F3313" s="91" t="n">
        <v>62901000</v>
      </c>
      <c r="G3313" s="91" t="n">
        <v>1401</v>
      </c>
      <c r="H3313" s="92" t="n">
        <v>7394000</v>
      </c>
      <c r="I3313" s="91" t="inlineStr">
        <is>
          <t>3월 자문 수수료 - K회계법인</t>
        </is>
      </c>
      <c r="J3313" s="91" t="inlineStr">
        <is>
          <t>V10010</t>
        </is>
      </c>
      <c r="K3313" s="91" t="inlineStr">
        <is>
          <t>K회계법인</t>
        </is>
      </c>
      <c r="M3313" s="9">
        <f>IF($A3313="","",VALUE($A3313&amp;"")*12+VALUE($B3313&amp;""))</f>
        <v/>
      </c>
      <c r="N3313" s="63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3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3">
        <f>IF($A3313="","",IF(COUNTIF(변동분석!$E$7:$E$506,O3313)&gt;0,"Y","N"))</f>
        <v/>
      </c>
      <c r="W3313" s="63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3">
        <f>IF($A3313="","",IFERROR(INDEX(계정매핑!$E$5:$E$504,MATCH($F3313&amp;"",계정매핑!$A$5:$A$504,0))&amp;"","공통비"))</f>
        <v/>
      </c>
      <c r="AF3313" s="63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5100000627</t>
        </is>
      </c>
      <c r="D3314" s="94" t="n">
        <v>46103</v>
      </c>
      <c r="E3314" s="91" t="inlineStr">
        <is>
          <t>KR</t>
        </is>
      </c>
      <c r="F3314" s="91" t="n">
        <v>63001000</v>
      </c>
      <c r="G3314" s="91" t="n">
        <v>1951</v>
      </c>
      <c r="H3314" s="92" t="n">
        <v>2346000</v>
      </c>
      <c r="I3314" s="91" t="inlineStr">
        <is>
          <t>3월 SW 유지보수 - Y소프트</t>
        </is>
      </c>
      <c r="J3314" s="91" t="inlineStr">
        <is>
          <t>V10016</t>
        </is>
      </c>
      <c r="K3314" s="91" t="inlineStr">
        <is>
          <t>Y소프트</t>
        </is>
      </c>
      <c r="M3314" s="9">
        <f>IF($A3314="","",VALUE($A3314&amp;"")*12+VALUE($B3314&amp;""))</f>
        <v/>
      </c>
      <c r="N3314" s="63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3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3">
        <f>IF($A3314="","",IF(COUNTIF(변동분석!$E$7:$E$506,O3314)&gt;0,"Y","N"))</f>
        <v/>
      </c>
      <c r="W3314" s="63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3">
        <f>IF($A3314="","",IFERROR(INDEX(계정매핑!$E$5:$E$504,MATCH($F3314&amp;"",계정매핑!$A$5:$A$504,0))&amp;"","공통비"))</f>
        <v/>
      </c>
      <c r="AF3314" s="63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5100000628</t>
        </is>
      </c>
      <c r="D3315" s="94" t="n">
        <v>46103</v>
      </c>
      <c r="E3315" s="91" t="inlineStr">
        <is>
          <t>KR</t>
        </is>
      </c>
      <c r="F3315" s="91" t="n">
        <v>63101000</v>
      </c>
      <c r="G3315" s="91" t="n">
        <v>1602</v>
      </c>
      <c r="H3315" s="92" t="n">
        <v>9021000</v>
      </c>
      <c r="I3315" s="91" t="inlineStr">
        <is>
          <t>3월 사무실 임차료 - BB부동산</t>
        </is>
      </c>
      <c r="J3315" s="91" t="inlineStr">
        <is>
          <t>V10027</t>
        </is>
      </c>
      <c r="K3315" s="91" t="inlineStr">
        <is>
          <t>BB부동산</t>
        </is>
      </c>
      <c r="M3315" s="9">
        <f>IF($A3315="","",VALUE($A3315&amp;"")*12+VALUE($B3315&amp;""))</f>
        <v/>
      </c>
      <c r="N3315" s="63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3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3">
        <f>IF($A3315="","",IF(COUNTIF(변동분석!$E$7:$E$506,O3315)&gt;0,"Y","N"))</f>
        <v/>
      </c>
      <c r="W3315" s="63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3">
        <f>IF($A3315="","",IFERROR(INDEX(계정매핑!$E$5:$E$504,MATCH($F3315&amp;"",계정매핑!$A$5:$A$504,0))&amp;"","공통비"))</f>
        <v/>
      </c>
      <c r="AF3315" s="63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5100000629</t>
        </is>
      </c>
      <c r="D3316" s="94" t="n">
        <v>46104</v>
      </c>
      <c r="E3316" s="91" t="inlineStr">
        <is>
          <t>KR</t>
        </is>
      </c>
      <c r="F3316" s="91" t="n">
        <v>62101000</v>
      </c>
      <c r="G3316" s="91" t="n">
        <v>1101</v>
      </c>
      <c r="H3316" s="92" t="n">
        <v>602000</v>
      </c>
      <c r="I3316" s="91" t="inlineStr">
        <is>
          <t>3월 국내출장 - L여행사</t>
        </is>
      </c>
      <c r="J3316" s="91" t="inlineStr">
        <is>
          <t>V10017</t>
        </is>
      </c>
      <c r="K3316" s="91" t="inlineStr">
        <is>
          <t>L여행사</t>
        </is>
      </c>
      <c r="M3316" s="9">
        <f>IF($A3316="","",VALUE($A3316&amp;"")*12+VALUE($B3316&amp;""))</f>
        <v/>
      </c>
      <c r="N3316" s="63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3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3">
        <f>IF($A3316="","",IF(COUNTIF(변동분석!$E$7:$E$506,O3316)&gt;0,"Y","N"))</f>
        <v/>
      </c>
      <c r="W3316" s="63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3">
        <f>IF($A3316="","",IFERROR(INDEX(계정매핑!$E$5:$E$504,MATCH($F3316&amp;"",계정매핑!$A$5:$A$504,0))&amp;"","공통비"))</f>
        <v/>
      </c>
      <c r="AF3316" s="63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5100000630</t>
        </is>
      </c>
      <c r="D3317" s="94" t="n">
        <v>46104</v>
      </c>
      <c r="E3317" s="91" t="inlineStr">
        <is>
          <t>KR</t>
        </is>
      </c>
      <c r="F3317" s="91" t="n">
        <v>62101000</v>
      </c>
      <c r="G3317" s="91" t="n">
        <v>1201</v>
      </c>
      <c r="H3317" s="92" t="n">
        <v>292000</v>
      </c>
      <c r="I3317" s="91" t="inlineStr">
        <is>
          <t>3월 국내출장 - M항공</t>
        </is>
      </c>
      <c r="J3317" s="91" t="inlineStr">
        <is>
          <t>V10001</t>
        </is>
      </c>
      <c r="K3317" s="91" t="inlineStr">
        <is>
          <t>M항공</t>
        </is>
      </c>
      <c r="M3317" s="9">
        <f>IF($A3317="","",VALUE($A3317&amp;"")*12+VALUE($B3317&amp;""))</f>
        <v/>
      </c>
      <c r="N3317" s="63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3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3">
        <f>IF($A3317="","",IF(COUNTIF(변동분석!$E$7:$E$506,O3317)&gt;0,"Y","N"))</f>
        <v/>
      </c>
      <c r="W3317" s="63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3">
        <f>IF($A3317="","",IFERROR(INDEX(계정매핑!$E$5:$E$504,MATCH($F3317&amp;"",계정매핑!$A$5:$A$504,0))&amp;"","공통비"))</f>
        <v/>
      </c>
      <c r="AF3317" s="63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5100000631</t>
        </is>
      </c>
      <c r="D3318" s="94" t="n">
        <v>46104</v>
      </c>
      <c r="E3318" s="91" t="inlineStr">
        <is>
          <t>KR</t>
        </is>
      </c>
      <c r="F3318" s="91" t="n">
        <v>62101000</v>
      </c>
      <c r="G3318" s="91" t="n">
        <v>1301</v>
      </c>
      <c r="H3318" s="92" t="n">
        <v>396000</v>
      </c>
      <c r="I3318" s="91" t="inlineStr">
        <is>
          <t>3월 국내출장 - M항공</t>
        </is>
      </c>
      <c r="J3318" s="91" t="inlineStr">
        <is>
          <t>V10001</t>
        </is>
      </c>
      <c r="K3318" s="91" t="inlineStr">
        <is>
          <t>M항공</t>
        </is>
      </c>
      <c r="M3318" s="9">
        <f>IF($A3318="","",VALUE($A3318&amp;"")*12+VALUE($B3318&amp;""))</f>
        <v/>
      </c>
      <c r="N3318" s="63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3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3">
        <f>IF($A3318="","",IF(COUNTIF(변동분석!$E$7:$E$506,O3318)&gt;0,"Y","N"))</f>
        <v/>
      </c>
      <c r="W3318" s="63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3">
        <f>IF($A3318="","",IFERROR(INDEX(계정매핑!$E$5:$E$504,MATCH($F3318&amp;"",계정매핑!$A$5:$A$504,0))&amp;"","공통비"))</f>
        <v/>
      </c>
      <c r="AF3318" s="63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5100000632</t>
        </is>
      </c>
      <c r="D3319" s="94" t="n">
        <v>46104</v>
      </c>
      <c r="E3319" s="91" t="inlineStr">
        <is>
          <t>KR</t>
        </is>
      </c>
      <c r="F3319" s="91" t="n">
        <v>62101000</v>
      </c>
      <c r="G3319" s="91" t="n">
        <v>1602</v>
      </c>
      <c r="H3319" s="92" t="n">
        <v>927000</v>
      </c>
      <c r="I3319" s="91" t="inlineStr">
        <is>
          <t>3월 국내출장 - M항공</t>
        </is>
      </c>
      <c r="J3319" s="91" t="inlineStr">
        <is>
          <t>V10001</t>
        </is>
      </c>
      <c r="K3319" s="91" t="inlineStr">
        <is>
          <t>M항공</t>
        </is>
      </c>
      <c r="M3319" s="9">
        <f>IF($A3319="","",VALUE($A3319&amp;"")*12+VALUE($B3319&amp;""))</f>
        <v/>
      </c>
      <c r="N3319" s="63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3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3">
        <f>IF($A3319="","",IF(COUNTIF(변동분석!$E$7:$E$506,O3319)&gt;0,"Y","N"))</f>
        <v/>
      </c>
      <c r="W3319" s="63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3">
        <f>IF($A3319="","",IFERROR(INDEX(계정매핑!$E$5:$E$504,MATCH($F3319&amp;"",계정매핑!$A$5:$A$504,0))&amp;"","공통비"))</f>
        <v/>
      </c>
      <c r="AF3319" s="63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5100000633</t>
        </is>
      </c>
      <c r="D3320" s="94" t="n">
        <v>46104</v>
      </c>
      <c r="E3320" s="91" t="inlineStr">
        <is>
          <t>KR</t>
        </is>
      </c>
      <c r="F3320" s="91" t="n">
        <v>62201000</v>
      </c>
      <c r="G3320" s="91" t="n">
        <v>1201</v>
      </c>
      <c r="H3320" s="92" t="n">
        <v>124000</v>
      </c>
      <c r="I3320" s="91" t="inlineStr">
        <is>
          <t>3월 통신요금 - O텔레콤</t>
        </is>
      </c>
      <c r="J3320" s="91" t="inlineStr">
        <is>
          <t>V10002</t>
        </is>
      </c>
      <c r="K3320" s="91" t="inlineStr">
        <is>
          <t>O텔레콤</t>
        </is>
      </c>
      <c r="M3320" s="9">
        <f>IF($A3320="","",VALUE($A3320&amp;"")*12+VALUE($B3320&amp;""))</f>
        <v/>
      </c>
      <c r="N3320" s="63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3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3">
        <f>IF($A3320="","",IF(COUNTIF(변동분석!$E$7:$E$506,O3320)&gt;0,"Y","N"))</f>
        <v/>
      </c>
      <c r="W3320" s="63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3">
        <f>IF($A3320="","",IFERROR(INDEX(계정매핑!$E$5:$E$504,MATCH($F3320&amp;"",계정매핑!$A$5:$A$504,0))&amp;"","공통비"))</f>
        <v/>
      </c>
      <c r="AF3320" s="63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5100000634</t>
        </is>
      </c>
      <c r="D3321" s="94" t="n">
        <v>46104</v>
      </c>
      <c r="E3321" s="91" t="inlineStr">
        <is>
          <t>KR</t>
        </is>
      </c>
      <c r="F3321" s="91" t="n">
        <v>62201000</v>
      </c>
      <c r="G3321" s="91" t="n">
        <v>1701</v>
      </c>
      <c r="H3321" s="92" t="n">
        <v>2177000</v>
      </c>
      <c r="I3321" s="91" t="inlineStr">
        <is>
          <t>3월 통신요금 - O텔레콤</t>
        </is>
      </c>
      <c r="J3321" s="91" t="inlineStr">
        <is>
          <t>V10002</t>
        </is>
      </c>
      <c r="K3321" s="91" t="inlineStr">
        <is>
          <t>O텔레콤</t>
        </is>
      </c>
      <c r="M3321" s="9">
        <f>IF($A3321="","",VALUE($A3321&amp;"")*12+VALUE($B3321&amp;""))</f>
        <v/>
      </c>
      <c r="N3321" s="63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3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3">
        <f>IF($A3321="","",IF(COUNTIF(변동분석!$E$7:$E$506,O3321)&gt;0,"Y","N"))</f>
        <v/>
      </c>
      <c r="W3321" s="63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3">
        <f>IF($A3321="","",IFERROR(INDEX(계정매핑!$E$5:$E$504,MATCH($F3321&amp;"",계정매핑!$A$5:$A$504,0))&amp;"","공통비"))</f>
        <v/>
      </c>
      <c r="AF3321" s="63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5100000635</t>
        </is>
      </c>
      <c r="D3322" s="94" t="n">
        <v>46104</v>
      </c>
      <c r="E3322" s="91" t="inlineStr">
        <is>
          <t>KR</t>
        </is>
      </c>
      <c r="F3322" s="91" t="n">
        <v>62201000</v>
      </c>
      <c r="G3322" s="91" t="n">
        <v>1951</v>
      </c>
      <c r="H3322" s="92" t="n">
        <v>384000</v>
      </c>
      <c r="I3322" s="91" t="inlineStr">
        <is>
          <t>3월 통신요금 - O텔레콤</t>
        </is>
      </c>
      <c r="J3322" s="91" t="inlineStr">
        <is>
          <t>V10002</t>
        </is>
      </c>
      <c r="K3322" s="91" t="inlineStr">
        <is>
          <t>O텔레콤</t>
        </is>
      </c>
      <c r="M3322" s="9">
        <f>IF($A3322="","",VALUE($A3322&amp;"")*12+VALUE($B3322&amp;""))</f>
        <v/>
      </c>
      <c r="N3322" s="63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3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3">
        <f>IF($A3322="","",IF(COUNTIF(변동분석!$E$7:$E$506,O3322)&gt;0,"Y","N"))</f>
        <v/>
      </c>
      <c r="W3322" s="63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3">
        <f>IF($A3322="","",IFERROR(INDEX(계정매핑!$E$5:$E$504,MATCH($F3322&amp;"",계정매핑!$A$5:$A$504,0))&amp;"","공통비"))</f>
        <v/>
      </c>
      <c r="AF3322" s="63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5100000636</t>
        </is>
      </c>
      <c r="D3323" s="94" t="n">
        <v>46104</v>
      </c>
      <c r="E3323" s="91" t="inlineStr">
        <is>
          <t>KR</t>
        </is>
      </c>
      <c r="F3323" s="91" t="n">
        <v>62901000</v>
      </c>
      <c r="G3323" s="91" t="n">
        <v>1201</v>
      </c>
      <c r="H3323" s="92" t="n">
        <v>8151000</v>
      </c>
      <c r="I3323" s="91" t="inlineStr">
        <is>
          <t>3월 자문 수수료 - W컨설팅</t>
        </is>
      </c>
      <c r="J3323" s="91" t="inlineStr">
        <is>
          <t>V10006</t>
        </is>
      </c>
      <c r="K3323" s="91" t="inlineStr">
        <is>
          <t>W컨설팅</t>
        </is>
      </c>
      <c r="M3323" s="9">
        <f>IF($A3323="","",VALUE($A3323&amp;"")*12+VALUE($B3323&amp;""))</f>
        <v/>
      </c>
      <c r="N3323" s="63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3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3">
        <f>IF($A3323="","",IF(COUNTIF(변동분석!$E$7:$E$506,O3323)&gt;0,"Y","N"))</f>
        <v/>
      </c>
      <c r="W3323" s="63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3">
        <f>IF($A3323="","",IFERROR(INDEX(계정매핑!$E$5:$E$504,MATCH($F3323&amp;"",계정매핑!$A$5:$A$504,0))&amp;"","공통비"))</f>
        <v/>
      </c>
      <c r="AF3323" s="63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5100000637</t>
        </is>
      </c>
      <c r="D3324" s="94" t="n">
        <v>46104</v>
      </c>
      <c r="E3324" s="91" t="inlineStr">
        <is>
          <t>KR</t>
        </is>
      </c>
      <c r="F3324" s="91" t="n">
        <v>62901000</v>
      </c>
      <c r="G3324" s="91" t="n">
        <v>1401</v>
      </c>
      <c r="H3324" s="92" t="n">
        <v>6483000</v>
      </c>
      <c r="I3324" s="91" t="inlineStr">
        <is>
          <t>3월 자문 수수료 - W컨설팅</t>
        </is>
      </c>
      <c r="J3324" s="91" t="inlineStr">
        <is>
          <t>V10006</t>
        </is>
      </c>
      <c r="K3324" s="91" t="inlineStr">
        <is>
          <t>W컨설팅</t>
        </is>
      </c>
      <c r="M3324" s="9">
        <f>IF($A3324="","",VALUE($A3324&amp;"")*12+VALUE($B3324&amp;""))</f>
        <v/>
      </c>
      <c r="N3324" s="63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3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3">
        <f>IF($A3324="","",IF(COUNTIF(변동분석!$E$7:$E$506,O3324)&gt;0,"Y","N"))</f>
        <v/>
      </c>
      <c r="W3324" s="63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3">
        <f>IF($A3324="","",IFERROR(INDEX(계정매핑!$E$5:$E$504,MATCH($F3324&amp;"",계정매핑!$A$5:$A$504,0))&amp;"","공통비"))</f>
        <v/>
      </c>
      <c r="AF3324" s="63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5100000638</t>
        </is>
      </c>
      <c r="D3325" s="94" t="n">
        <v>46104</v>
      </c>
      <c r="E3325" s="91" t="inlineStr">
        <is>
          <t>KR</t>
        </is>
      </c>
      <c r="F3325" s="91" t="n">
        <v>62902000</v>
      </c>
      <c r="G3325" s="91" t="n">
        <v>1801</v>
      </c>
      <c r="H3325" s="92" t="n">
        <v>3000000</v>
      </c>
      <c r="I3325" s="91" t="inlineStr">
        <is>
          <t>3월 업무 위탁 수수료 - X서비스</t>
        </is>
      </c>
      <c r="J3325" s="91" t="inlineStr">
        <is>
          <t>V10019</t>
        </is>
      </c>
      <c r="K3325" s="91" t="inlineStr">
        <is>
          <t>X서비스</t>
        </is>
      </c>
      <c r="M3325" s="9">
        <f>IF($A3325="","",VALUE($A3325&amp;"")*12+VALUE($B3325&amp;""))</f>
        <v/>
      </c>
      <c r="N3325" s="63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3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3">
        <f>IF($A3325="","",IF(COUNTIF(변동분석!$E$7:$E$506,O3325)&gt;0,"Y","N"))</f>
        <v/>
      </c>
      <c r="W3325" s="63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3">
        <f>IF($A3325="","",IFERROR(INDEX(계정매핑!$E$5:$E$504,MATCH($F3325&amp;"",계정매핑!$A$5:$A$504,0))&amp;"","공통비"))</f>
        <v/>
      </c>
      <c r="AF3325" s="63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5100000639</t>
        </is>
      </c>
      <c r="D3326" s="94" t="n">
        <v>46105</v>
      </c>
      <c r="E3326" s="91" t="inlineStr">
        <is>
          <t>KR</t>
        </is>
      </c>
      <c r="F3326" s="91" t="n">
        <v>62101000</v>
      </c>
      <c r="G3326" s="91" t="n">
        <v>1201</v>
      </c>
      <c r="H3326" s="92" t="n">
        <v>237000</v>
      </c>
      <c r="I3326" s="91" t="inlineStr">
        <is>
          <t>3월 국내출장 - (법인카드)</t>
        </is>
      </c>
      <c r="J3326" s="91" t="inlineStr">
        <is>
          <t>V10009</t>
        </is>
      </c>
      <c r="K3326" s="91" t="inlineStr">
        <is>
          <t>(법인카드)</t>
        </is>
      </c>
      <c r="M3326" s="9">
        <f>IF($A3326="","",VALUE($A3326&amp;"")*12+VALUE($B3326&amp;""))</f>
        <v/>
      </c>
      <c r="N3326" s="63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3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3">
        <f>IF($A3326="","",IF(COUNTIF(변동분석!$E$7:$E$506,O3326)&gt;0,"Y","N"))</f>
        <v/>
      </c>
      <c r="W3326" s="63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3">
        <f>IF($A3326="","",IFERROR(INDEX(계정매핑!$E$5:$E$504,MATCH($F3326&amp;"",계정매핑!$A$5:$A$504,0))&amp;"","공통비"))</f>
        <v/>
      </c>
      <c r="AF3326" s="63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5100000640</t>
        </is>
      </c>
      <c r="D3327" s="94" t="n">
        <v>46105</v>
      </c>
      <c r="E3327" s="91" t="inlineStr">
        <is>
          <t>KR</t>
        </is>
      </c>
      <c r="F3327" s="91" t="n">
        <v>62101000</v>
      </c>
      <c r="G3327" s="91" t="n">
        <v>1801</v>
      </c>
      <c r="H3327" s="92" t="n">
        <v>203000</v>
      </c>
      <c r="I3327" s="91" t="inlineStr">
        <is>
          <t>3월 국내출장 - L여행사</t>
        </is>
      </c>
      <c r="J3327" s="91" t="inlineStr">
        <is>
          <t>V10017</t>
        </is>
      </c>
      <c r="K3327" s="91" t="inlineStr">
        <is>
          <t>L여행사</t>
        </is>
      </c>
      <c r="M3327" s="9">
        <f>IF($A3327="","",VALUE($A3327&amp;"")*12+VALUE($B3327&amp;""))</f>
        <v/>
      </c>
      <c r="N3327" s="63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3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3">
        <f>IF($A3327="","",IF(COUNTIF(변동분석!$E$7:$E$506,O3327)&gt;0,"Y","N"))</f>
        <v/>
      </c>
      <c r="W3327" s="63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3">
        <f>IF($A3327="","",IFERROR(INDEX(계정매핑!$E$5:$E$504,MATCH($F3327&amp;"",계정매핑!$A$5:$A$504,0))&amp;"","공통비"))</f>
        <v/>
      </c>
      <c r="AF3327" s="63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5100000641</t>
        </is>
      </c>
      <c r="D3328" s="94" t="n">
        <v>46105</v>
      </c>
      <c r="E3328" s="91" t="inlineStr">
        <is>
          <t>KR</t>
        </is>
      </c>
      <c r="F3328" s="91" t="n">
        <v>62902000</v>
      </c>
      <c r="G3328" s="91" t="n">
        <v>1201</v>
      </c>
      <c r="H3328" s="92" t="n">
        <v>2792000</v>
      </c>
      <c r="I3328" s="91" t="inlineStr">
        <is>
          <t>3월 업무 위탁 수수료 - X서비스</t>
        </is>
      </c>
      <c r="J3328" s="91" t="inlineStr">
        <is>
          <t>V10019</t>
        </is>
      </c>
      <c r="K3328" s="91" t="inlineStr">
        <is>
          <t>X서비스</t>
        </is>
      </c>
      <c r="M3328" s="9">
        <f>IF($A3328="","",VALUE($A3328&amp;"")*12+VALUE($B3328&amp;""))</f>
        <v/>
      </c>
      <c r="N3328" s="63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3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3">
        <f>IF($A3328="","",IF(COUNTIF(변동분석!$E$7:$E$506,O3328)&gt;0,"Y","N"))</f>
        <v/>
      </c>
      <c r="W3328" s="63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3">
        <f>IF($A3328="","",IFERROR(INDEX(계정매핑!$E$5:$E$504,MATCH($F3328&amp;"",계정매핑!$A$5:$A$504,0))&amp;"","공통비"))</f>
        <v/>
      </c>
      <c r="AF3328" s="63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5100000642</t>
        </is>
      </c>
      <c r="D3329" s="94" t="n">
        <v>46105</v>
      </c>
      <c r="E3329" s="91" t="inlineStr">
        <is>
          <t>KR</t>
        </is>
      </c>
      <c r="F3329" s="91" t="n">
        <v>62902000</v>
      </c>
      <c r="G3329" s="91" t="n">
        <v>1951</v>
      </c>
      <c r="H3329" s="92" t="n">
        <v>2952000</v>
      </c>
      <c r="I3329" s="91" t="inlineStr">
        <is>
          <t>3월 업무 위탁 수수료 - X서비스</t>
        </is>
      </c>
      <c r="J3329" s="91" t="inlineStr">
        <is>
          <t>V10019</t>
        </is>
      </c>
      <c r="K3329" s="91" t="inlineStr">
        <is>
          <t>X서비스</t>
        </is>
      </c>
      <c r="M3329" s="9">
        <f>IF($A3329="","",VALUE($A3329&amp;"")*12+VALUE($B3329&amp;""))</f>
        <v/>
      </c>
      <c r="N3329" s="63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3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3">
        <f>IF($A3329="","",IF(COUNTIF(변동분석!$E$7:$E$506,O3329)&gt;0,"Y","N"))</f>
        <v/>
      </c>
      <c r="W3329" s="63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3">
        <f>IF($A3329="","",IFERROR(INDEX(계정매핑!$E$5:$E$504,MATCH($F3329&amp;"",계정매핑!$A$5:$A$504,0))&amp;"","공통비"))</f>
        <v/>
      </c>
      <c r="AF3329" s="63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5100000643</t>
        </is>
      </c>
      <c r="D3330" s="94" t="n">
        <v>46105</v>
      </c>
      <c r="E3330" s="91" t="inlineStr">
        <is>
          <t>KR</t>
        </is>
      </c>
      <c r="F3330" s="91" t="n">
        <v>63101000</v>
      </c>
      <c r="G3330" s="91" t="n">
        <v>1601</v>
      </c>
      <c r="H3330" s="92" t="n">
        <v>5967000</v>
      </c>
      <c r="I3330" s="91" t="inlineStr">
        <is>
          <t>3월 사무실 임차료 - AA빌딩</t>
        </is>
      </c>
      <c r="J3330" s="91" t="inlineStr">
        <is>
          <t>V10007</t>
        </is>
      </c>
      <c r="K3330" s="91" t="inlineStr">
        <is>
          <t>AA빌딩</t>
        </is>
      </c>
      <c r="M3330" s="9">
        <f>IF($A3330="","",VALUE($A3330&amp;"")*12+VALUE($B3330&amp;""))</f>
        <v/>
      </c>
      <c r="N3330" s="63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3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3">
        <f>IF($A3330="","",IF(COUNTIF(변동분석!$E$7:$E$506,O3330)&gt;0,"Y","N"))</f>
        <v/>
      </c>
      <c r="W3330" s="63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3">
        <f>IF($A3330="","",IFERROR(INDEX(계정매핑!$E$5:$E$504,MATCH($F3330&amp;"",계정매핑!$A$5:$A$504,0))&amp;"","공통비"))</f>
        <v/>
      </c>
      <c r="AF3330" s="63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5100000644</t>
        </is>
      </c>
      <c r="D3331" s="94" t="n">
        <v>46106</v>
      </c>
      <c r="E3331" s="91" t="inlineStr">
        <is>
          <t>KR</t>
        </is>
      </c>
      <c r="F3331" s="91" t="n">
        <v>62101000</v>
      </c>
      <c r="G3331" s="91" t="n">
        <v>1602</v>
      </c>
      <c r="H3331" s="92" t="n">
        <v>1166000</v>
      </c>
      <c r="I3331" s="91" t="inlineStr">
        <is>
          <t>3월 국내출장 - L여행사</t>
        </is>
      </c>
      <c r="J3331" s="91" t="inlineStr">
        <is>
          <t>V10017</t>
        </is>
      </c>
      <c r="K3331" s="91" t="inlineStr">
        <is>
          <t>L여행사</t>
        </is>
      </c>
      <c r="M3331" s="9">
        <f>IF($A3331="","",VALUE($A3331&amp;"")*12+VALUE($B3331&amp;""))</f>
        <v/>
      </c>
      <c r="N3331" s="63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3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3">
        <f>IF($A3331="","",IF(COUNTIF(변동분석!$E$7:$E$506,O3331)&gt;0,"Y","N"))</f>
        <v/>
      </c>
      <c r="W3331" s="63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3">
        <f>IF($A3331="","",IFERROR(INDEX(계정매핑!$E$5:$E$504,MATCH($F3331&amp;"",계정매핑!$A$5:$A$504,0))&amp;"","공통비"))</f>
        <v/>
      </c>
      <c r="AF3331" s="63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5100000645</t>
        </is>
      </c>
      <c r="D3332" s="94" t="n">
        <v>46106</v>
      </c>
      <c r="E3332" s="91" t="inlineStr">
        <is>
          <t>KR</t>
        </is>
      </c>
      <c r="F3332" s="91" t="n">
        <v>62102000</v>
      </c>
      <c r="G3332" s="91" t="n">
        <v>1101</v>
      </c>
      <c r="H3332" s="92" t="n">
        <v>150000</v>
      </c>
      <c r="I3332" s="91" t="inlineStr">
        <is>
          <t>3월 해외출장 - M항공</t>
        </is>
      </c>
      <c r="J3332" s="91" t="inlineStr">
        <is>
          <t>V10001</t>
        </is>
      </c>
      <c r="K3332" s="91" t="inlineStr">
        <is>
          <t>M항공</t>
        </is>
      </c>
      <c r="M3332" s="9">
        <f>IF($A3332="","",VALUE($A3332&amp;"")*12+VALUE($B3332&amp;""))</f>
        <v/>
      </c>
      <c r="N3332" s="63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3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3">
        <f>IF($A3332="","",IF(COUNTIF(변동분석!$E$7:$E$506,O3332)&gt;0,"Y","N"))</f>
        <v/>
      </c>
      <c r="W3332" s="63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3">
        <f>IF($A3332="","",IFERROR(INDEX(계정매핑!$E$5:$E$504,MATCH($F3332&amp;"",계정매핑!$A$5:$A$504,0))&amp;"","공통비"))</f>
        <v/>
      </c>
      <c r="AF3332" s="63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5100000646</t>
        </is>
      </c>
      <c r="D3333" s="94" t="n">
        <v>46106</v>
      </c>
      <c r="E3333" s="91" t="inlineStr">
        <is>
          <t>KR</t>
        </is>
      </c>
      <c r="F3333" s="91" t="n">
        <v>62102000</v>
      </c>
      <c r="G3333" s="91" t="n">
        <v>1201</v>
      </c>
      <c r="H3333" s="92" t="n">
        <v>74000</v>
      </c>
      <c r="I3333" s="91" t="inlineStr">
        <is>
          <t>3월 해외출장 - N호텔</t>
        </is>
      </c>
      <c r="J3333" s="91" t="inlineStr">
        <is>
          <t>V10008</t>
        </is>
      </c>
      <c r="K3333" s="91" t="inlineStr">
        <is>
          <t>N호텔</t>
        </is>
      </c>
      <c r="M3333" s="9">
        <f>IF($A3333="","",VALUE($A3333&amp;"")*12+VALUE($B3333&amp;""))</f>
        <v/>
      </c>
      <c r="N3333" s="63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3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3">
        <f>IF($A3333="","",IF(COUNTIF(변동분석!$E$7:$E$506,O3333)&gt;0,"Y","N"))</f>
        <v/>
      </c>
      <c r="W3333" s="63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3">
        <f>IF($A3333="","",IFERROR(INDEX(계정매핑!$E$5:$E$504,MATCH($F3333&amp;"",계정매핑!$A$5:$A$504,0))&amp;"","공통비"))</f>
        <v/>
      </c>
      <c r="AF3333" s="63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5100000647</t>
        </is>
      </c>
      <c r="D3334" s="94" t="n">
        <v>46106</v>
      </c>
      <c r="E3334" s="91" t="inlineStr">
        <is>
          <t>KR</t>
        </is>
      </c>
      <c r="F3334" s="91" t="n">
        <v>62201000</v>
      </c>
      <c r="G3334" s="91" t="n">
        <v>1201</v>
      </c>
      <c r="H3334" s="92" t="n">
        <v>134000</v>
      </c>
      <c r="I3334" s="91" t="inlineStr">
        <is>
          <t>3월 통신요금 - P통신</t>
        </is>
      </c>
      <c r="J3334" s="91" t="inlineStr">
        <is>
          <t>V10013</t>
        </is>
      </c>
      <c r="K3334" s="91" t="inlineStr">
        <is>
          <t>P통신</t>
        </is>
      </c>
      <c r="M3334" s="9">
        <f>IF($A3334="","",VALUE($A3334&amp;"")*12+VALUE($B3334&amp;""))</f>
        <v/>
      </c>
      <c r="N3334" s="63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3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3">
        <f>IF($A3334="","",IF(COUNTIF(변동분석!$E$7:$E$506,O3334)&gt;0,"Y","N"))</f>
        <v/>
      </c>
      <c r="W3334" s="63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3">
        <f>IF($A3334="","",IFERROR(INDEX(계정매핑!$E$5:$E$504,MATCH($F3334&amp;"",계정매핑!$A$5:$A$504,0))&amp;"","공통비"))</f>
        <v/>
      </c>
      <c r="AF3334" s="63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5100000648</t>
        </is>
      </c>
      <c r="D3335" s="94" t="n">
        <v>46106</v>
      </c>
      <c r="E3335" s="91" t="inlineStr">
        <is>
          <t>KR</t>
        </is>
      </c>
      <c r="F3335" s="91" t="n">
        <v>62201000</v>
      </c>
      <c r="G3335" s="91" t="n">
        <v>1501</v>
      </c>
      <c r="H3335" s="92" t="n">
        <v>325000</v>
      </c>
      <c r="I3335" s="91" t="inlineStr">
        <is>
          <t>3월 통신요금 - P통신</t>
        </is>
      </c>
      <c r="J3335" s="91" t="inlineStr">
        <is>
          <t>V10013</t>
        </is>
      </c>
      <c r="K3335" s="91" t="inlineStr">
        <is>
          <t>P통신</t>
        </is>
      </c>
      <c r="M3335" s="9">
        <f>IF($A3335="","",VALUE($A3335&amp;"")*12+VALUE($B3335&amp;""))</f>
        <v/>
      </c>
      <c r="N3335" s="63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3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3">
        <f>IF($A3335="","",IF(COUNTIF(변동분석!$E$7:$E$506,O3335)&gt;0,"Y","N"))</f>
        <v/>
      </c>
      <c r="W3335" s="63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3">
        <f>IF($A3335="","",IFERROR(INDEX(계정매핑!$E$5:$E$504,MATCH($F3335&amp;"",계정매핑!$A$5:$A$504,0))&amp;"","공통비"))</f>
        <v/>
      </c>
      <c r="AF3335" s="63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5100000649</t>
        </is>
      </c>
      <c r="D3336" s="94" t="n">
        <v>46106</v>
      </c>
      <c r="E3336" s="91" t="inlineStr">
        <is>
          <t>KR</t>
        </is>
      </c>
      <c r="F3336" s="91" t="n">
        <v>62301000</v>
      </c>
      <c r="G3336" s="91" t="n">
        <v>1301</v>
      </c>
      <c r="H3336" s="92" t="n">
        <v>320000</v>
      </c>
      <c r="I3336" s="91" t="inlineStr">
        <is>
          <t>3월 소모품 구입 - R문구</t>
        </is>
      </c>
      <c r="J3336" s="91" t="inlineStr">
        <is>
          <t>V10021</t>
        </is>
      </c>
      <c r="K3336" s="91" t="inlineStr">
        <is>
          <t>R문구</t>
        </is>
      </c>
      <c r="M3336" s="9">
        <f>IF($A3336="","",VALUE($A3336&amp;"")*12+VALUE($B3336&amp;""))</f>
        <v/>
      </c>
      <c r="N3336" s="63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3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3">
        <f>IF($A3336="","",IF(COUNTIF(변동분석!$E$7:$E$506,O3336)&gt;0,"Y","N"))</f>
        <v/>
      </c>
      <c r="W3336" s="63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3">
        <f>IF($A3336="","",IFERROR(INDEX(계정매핑!$E$5:$E$504,MATCH($F3336&amp;"",계정매핑!$A$5:$A$504,0))&amp;"","공통비"))</f>
        <v/>
      </c>
      <c r="AF3336" s="63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5100000650</t>
        </is>
      </c>
      <c r="D3337" s="94" t="n">
        <v>46106</v>
      </c>
      <c r="E3337" s="91" t="inlineStr">
        <is>
          <t>KR</t>
        </is>
      </c>
      <c r="F3337" s="91" t="n">
        <v>62501000</v>
      </c>
      <c r="G3337" s="91" t="n">
        <v>1301</v>
      </c>
      <c r="H3337" s="92" t="n">
        <v>164000</v>
      </c>
      <c r="I3337" s="91" t="inlineStr">
        <is>
          <t>3월 회의 다과 - T케이터링</t>
        </is>
      </c>
      <c r="J3337" s="91" t="inlineStr">
        <is>
          <t>V10005</t>
        </is>
      </c>
      <c r="K3337" s="91" t="inlineStr">
        <is>
          <t>T케이터링</t>
        </is>
      </c>
      <c r="M3337" s="9">
        <f>IF($A3337="","",VALUE($A3337&amp;"")*12+VALUE($B3337&amp;""))</f>
        <v/>
      </c>
      <c r="N3337" s="63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3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3">
        <f>IF($A3337="","",IF(COUNTIF(변동분석!$E$7:$E$506,O3337)&gt;0,"Y","N"))</f>
        <v/>
      </c>
      <c r="W3337" s="63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3">
        <f>IF($A3337="","",IFERROR(INDEX(계정매핑!$E$5:$E$504,MATCH($F3337&amp;"",계정매핑!$A$5:$A$504,0))&amp;"","공통비"))</f>
        <v/>
      </c>
      <c r="AF3337" s="63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5100000651</t>
        </is>
      </c>
      <c r="D3338" s="94" t="n">
        <v>46106</v>
      </c>
      <c r="E3338" s="91" t="inlineStr">
        <is>
          <t>KR</t>
        </is>
      </c>
      <c r="F3338" s="91" t="n">
        <v>62802000</v>
      </c>
      <c r="G3338" s="91" t="n">
        <v>1301</v>
      </c>
      <c r="H3338" s="92" t="n">
        <v>3174000</v>
      </c>
      <c r="I3338" s="91" t="inlineStr">
        <is>
          <t>3월 위탁교육 - V아카데미</t>
        </is>
      </c>
      <c r="J3338" s="91" t="inlineStr">
        <is>
          <t>V10026</t>
        </is>
      </c>
      <c r="K3338" s="91" t="inlineStr">
        <is>
          <t>V아카데미</t>
        </is>
      </c>
      <c r="M3338" s="9">
        <f>IF($A3338="","",VALUE($A3338&amp;"")*12+VALUE($B3338&amp;""))</f>
        <v/>
      </c>
      <c r="N3338" s="63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3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3">
        <f>IF($A3338="","",IF(COUNTIF(변동분석!$E$7:$E$506,O3338)&gt;0,"Y","N"))</f>
        <v/>
      </c>
      <c r="W3338" s="63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3">
        <f>IF($A3338="","",IFERROR(INDEX(계정매핑!$E$5:$E$504,MATCH($F3338&amp;"",계정매핑!$A$5:$A$504,0))&amp;"","공통비"))</f>
        <v/>
      </c>
      <c r="AF3338" s="63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5100000652</t>
        </is>
      </c>
      <c r="D3339" s="94" t="n">
        <v>46106</v>
      </c>
      <c r="E3339" s="91" t="inlineStr">
        <is>
          <t>KR</t>
        </is>
      </c>
      <c r="F3339" s="91" t="n">
        <v>63002000</v>
      </c>
      <c r="G3339" s="91" t="n">
        <v>1701</v>
      </c>
      <c r="H3339" s="92" t="n">
        <v>78000000</v>
      </c>
      <c r="I3339" s="91" t="inlineStr">
        <is>
          <t>3월 클라우드 사용료 - C클라우드</t>
        </is>
      </c>
      <c r="J3339" s="91" t="inlineStr">
        <is>
          <t>V10025</t>
        </is>
      </c>
      <c r="K3339" s="91" t="inlineStr">
        <is>
          <t>C클라우드</t>
        </is>
      </c>
      <c r="M3339" s="9">
        <f>IF($A3339="","",VALUE($A3339&amp;"")*12+VALUE($B3339&amp;""))</f>
        <v/>
      </c>
      <c r="N3339" s="63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3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3">
        <f>IF($A3339="","",IF(COUNTIF(변동분석!$E$7:$E$506,O3339)&gt;0,"Y","N"))</f>
        <v/>
      </c>
      <c r="W3339" s="63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3">
        <f>IF($A3339="","",IFERROR(INDEX(계정매핑!$E$5:$E$504,MATCH($F3339&amp;"",계정매핑!$A$5:$A$504,0))&amp;"","공통비"))</f>
        <v/>
      </c>
      <c r="AF3339" s="63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5100000653</t>
        </is>
      </c>
      <c r="D3340" s="94" t="n">
        <v>46107</v>
      </c>
      <c r="E3340" s="91" t="inlineStr">
        <is>
          <t>KR</t>
        </is>
      </c>
      <c r="F3340" s="91" t="n">
        <v>62101000</v>
      </c>
      <c r="G3340" s="91" t="n">
        <v>1201</v>
      </c>
      <c r="H3340" s="92" t="n">
        <v>402000</v>
      </c>
      <c r="I3340" s="91" t="inlineStr">
        <is>
          <t>3월 국내출장 - L여행사</t>
        </is>
      </c>
      <c r="J3340" s="91" t="inlineStr">
        <is>
          <t>V10017</t>
        </is>
      </c>
      <c r="K3340" s="91" t="inlineStr">
        <is>
          <t>L여행사</t>
        </is>
      </c>
      <c r="M3340" s="9">
        <f>IF($A3340="","",VALUE($A3340&amp;"")*12+VALUE($B3340&amp;""))</f>
        <v/>
      </c>
      <c r="N3340" s="63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3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3">
        <f>IF($A3340="","",IF(COUNTIF(변동분석!$E$7:$E$506,O3340)&gt;0,"Y","N"))</f>
        <v/>
      </c>
      <c r="W3340" s="63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3">
        <f>IF($A3340="","",IFERROR(INDEX(계정매핑!$E$5:$E$504,MATCH($F3340&amp;"",계정매핑!$A$5:$A$504,0))&amp;"","공통비"))</f>
        <v/>
      </c>
      <c r="AF3340" s="63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5100000654</t>
        </is>
      </c>
      <c r="D3341" s="94" t="n">
        <v>46107</v>
      </c>
      <c r="E3341" s="91" t="inlineStr">
        <is>
          <t>KR</t>
        </is>
      </c>
      <c r="F3341" s="91" t="n">
        <v>62101000</v>
      </c>
      <c r="G3341" s="91" t="n">
        <v>1301</v>
      </c>
      <c r="H3341" s="92" t="n">
        <v>240000</v>
      </c>
      <c r="I3341" s="91" t="inlineStr">
        <is>
          <t>3월 국내출장 - L여행사</t>
        </is>
      </c>
      <c r="J3341" s="91" t="inlineStr">
        <is>
          <t>V10017</t>
        </is>
      </c>
      <c r="K3341" s="91" t="inlineStr">
        <is>
          <t>L여행사</t>
        </is>
      </c>
      <c r="M3341" s="9">
        <f>IF($A3341="","",VALUE($A3341&amp;"")*12+VALUE($B3341&amp;""))</f>
        <v/>
      </c>
      <c r="N3341" s="63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3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3">
        <f>IF($A3341="","",IF(COUNTIF(변동분석!$E$7:$E$506,O3341)&gt;0,"Y","N"))</f>
        <v/>
      </c>
      <c r="W3341" s="63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3">
        <f>IF($A3341="","",IFERROR(INDEX(계정매핑!$E$5:$E$504,MATCH($F3341&amp;"",계정매핑!$A$5:$A$504,0))&amp;"","공통비"))</f>
        <v/>
      </c>
      <c r="AF3341" s="63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5100000655</t>
        </is>
      </c>
      <c r="D3342" s="94" t="n">
        <v>46107</v>
      </c>
      <c r="E3342" s="91" t="inlineStr">
        <is>
          <t>KR</t>
        </is>
      </c>
      <c r="F3342" s="91" t="n">
        <v>62101000</v>
      </c>
      <c r="G3342" s="91" t="n">
        <v>1801</v>
      </c>
      <c r="H3342" s="92" t="n">
        <v>166000</v>
      </c>
      <c r="I3342" s="91" t="inlineStr">
        <is>
          <t>3월 국내출장 - (법인카드)</t>
        </is>
      </c>
      <c r="J3342" s="91" t="inlineStr">
        <is>
          <t>V10009</t>
        </is>
      </c>
      <c r="K3342" s="91" t="inlineStr">
        <is>
          <t>(법인카드)</t>
        </is>
      </c>
      <c r="M3342" s="9">
        <f>IF($A3342="","",VALUE($A3342&amp;"")*12+VALUE($B3342&amp;""))</f>
        <v/>
      </c>
      <c r="N3342" s="63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3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3">
        <f>IF($A3342="","",IF(COUNTIF(변동분석!$E$7:$E$506,O3342)&gt;0,"Y","N"))</f>
        <v/>
      </c>
      <c r="W3342" s="63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3">
        <f>IF($A3342="","",IFERROR(INDEX(계정매핑!$E$5:$E$504,MATCH($F3342&amp;"",계정매핑!$A$5:$A$504,0))&amp;"","공통비"))</f>
        <v/>
      </c>
      <c r="AF3342" s="63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5100000656</t>
        </is>
      </c>
      <c r="D3343" s="94" t="n">
        <v>46107</v>
      </c>
      <c r="E3343" s="91" t="inlineStr">
        <is>
          <t>KR</t>
        </is>
      </c>
      <c r="F3343" s="91" t="n">
        <v>62301000</v>
      </c>
      <c r="G3343" s="91" t="n">
        <v>1201</v>
      </c>
      <c r="H3343" s="92" t="n">
        <v>211000</v>
      </c>
      <c r="I3343" s="91" t="inlineStr">
        <is>
          <t>3월 소모품 구입 - Q오피스</t>
        </is>
      </c>
      <c r="J3343" s="91" t="inlineStr">
        <is>
          <t>V10003</t>
        </is>
      </c>
      <c r="K3343" s="91" t="inlineStr">
        <is>
          <t>Q오피스</t>
        </is>
      </c>
      <c r="M3343" s="9">
        <f>IF($A3343="","",VALUE($A3343&amp;"")*12+VALUE($B3343&amp;""))</f>
        <v/>
      </c>
      <c r="N3343" s="63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3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3">
        <f>IF($A3343="","",IF(COUNTIF(변동분석!$E$7:$E$506,O3343)&gt;0,"Y","N"))</f>
        <v/>
      </c>
      <c r="W3343" s="63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3">
        <f>IF($A3343="","",IFERROR(INDEX(계정매핑!$E$5:$E$504,MATCH($F3343&amp;"",계정매핑!$A$5:$A$504,0))&amp;"","공통비"))</f>
        <v/>
      </c>
      <c r="AF3343" s="63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5100000657</t>
        </is>
      </c>
      <c r="D3344" s="94" t="n">
        <v>46107</v>
      </c>
      <c r="E3344" s="91" t="inlineStr">
        <is>
          <t>KR</t>
        </is>
      </c>
      <c r="F3344" s="91" t="n">
        <v>62301000</v>
      </c>
      <c r="G3344" s="91" t="n">
        <v>1501</v>
      </c>
      <c r="H3344" s="92" t="n">
        <v>240000</v>
      </c>
      <c r="I3344" s="91" t="inlineStr">
        <is>
          <t>3월 소모품 구입 - R문구</t>
        </is>
      </c>
      <c r="J3344" s="91" t="inlineStr">
        <is>
          <t>V10021</t>
        </is>
      </c>
      <c r="K3344" s="91" t="inlineStr">
        <is>
          <t>R문구</t>
        </is>
      </c>
      <c r="M3344" s="9">
        <f>IF($A3344="","",VALUE($A3344&amp;"")*12+VALUE($B3344&amp;""))</f>
        <v/>
      </c>
      <c r="N3344" s="63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3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3">
        <f>IF($A3344="","",IF(COUNTIF(변동분석!$E$7:$E$506,O3344)&gt;0,"Y","N"))</f>
        <v/>
      </c>
      <c r="W3344" s="63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3">
        <f>IF($A3344="","",IFERROR(INDEX(계정매핑!$E$5:$E$504,MATCH($F3344&amp;"",계정매핑!$A$5:$A$504,0))&amp;"","공통비"))</f>
        <v/>
      </c>
      <c r="AF3344" s="63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5100000658</t>
        </is>
      </c>
      <c r="D3345" s="94" t="n">
        <v>46107</v>
      </c>
      <c r="E3345" s="91" t="inlineStr">
        <is>
          <t>KR</t>
        </is>
      </c>
      <c r="F3345" s="91" t="n">
        <v>62301000</v>
      </c>
      <c r="G3345" s="91" t="n">
        <v>1801</v>
      </c>
      <c r="H3345" s="92" t="n">
        <v>405000</v>
      </c>
      <c r="I3345" s="91" t="inlineStr">
        <is>
          <t>3월 소모품 구입 - R문구</t>
        </is>
      </c>
      <c r="J3345" s="91" t="inlineStr">
        <is>
          <t>V10021</t>
        </is>
      </c>
      <c r="K3345" s="91" t="inlineStr">
        <is>
          <t>R문구</t>
        </is>
      </c>
      <c r="M3345" s="9">
        <f>IF($A3345="","",VALUE($A3345&amp;"")*12+VALUE($B3345&amp;""))</f>
        <v/>
      </c>
      <c r="N3345" s="63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3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3">
        <f>IF($A3345="","",IF(COUNTIF(변동분석!$E$7:$E$506,O3345)&gt;0,"Y","N"))</f>
        <v/>
      </c>
      <c r="W3345" s="63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3">
        <f>IF($A3345="","",IFERROR(INDEX(계정매핑!$E$5:$E$504,MATCH($F3345&amp;"",계정매핑!$A$5:$A$504,0))&amp;"","공통비"))</f>
        <v/>
      </c>
      <c r="AF3345" s="63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5100000659</t>
        </is>
      </c>
      <c r="D3346" s="94" t="n">
        <v>46107</v>
      </c>
      <c r="E3346" s="91" t="inlineStr">
        <is>
          <t>KR</t>
        </is>
      </c>
      <c r="F3346" s="91" t="n">
        <v>62501000</v>
      </c>
      <c r="G3346" s="91" t="n">
        <v>1101</v>
      </c>
      <c r="H3346" s="92" t="n">
        <v>176000</v>
      </c>
      <c r="I3346" s="91" t="inlineStr">
        <is>
          <t>3월 회의 다과 - T케이터링</t>
        </is>
      </c>
      <c r="J3346" s="91" t="inlineStr">
        <is>
          <t>V10005</t>
        </is>
      </c>
      <c r="K3346" s="91" t="inlineStr">
        <is>
          <t>T케이터링</t>
        </is>
      </c>
      <c r="M3346" s="9">
        <f>IF($A3346="","",VALUE($A3346&amp;"")*12+VALUE($B3346&amp;""))</f>
        <v/>
      </c>
      <c r="N3346" s="63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3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3">
        <f>IF($A3346="","",IF(COUNTIF(변동분석!$E$7:$E$506,O3346)&gt;0,"Y","N"))</f>
        <v/>
      </c>
      <c r="W3346" s="63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3">
        <f>IF($A3346="","",IFERROR(INDEX(계정매핑!$E$5:$E$504,MATCH($F3346&amp;"",계정매핑!$A$5:$A$504,0))&amp;"","공통비"))</f>
        <v/>
      </c>
      <c r="AF3346" s="63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5100000660</t>
        </is>
      </c>
      <c r="D3347" s="94" t="n">
        <v>46107</v>
      </c>
      <c r="E3347" s="91" t="inlineStr">
        <is>
          <t>KR</t>
        </is>
      </c>
      <c r="F3347" s="91" t="n">
        <v>62501000</v>
      </c>
      <c r="G3347" s="91" t="n">
        <v>1602</v>
      </c>
      <c r="H3347" s="92" t="n">
        <v>230000</v>
      </c>
      <c r="I3347" s="91" t="inlineStr">
        <is>
          <t>3월 회의 다과 - (법인카드)</t>
        </is>
      </c>
      <c r="J3347" s="91" t="inlineStr">
        <is>
          <t>V10009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3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3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3">
        <f>IF($A3347="","",IF(COUNTIF(변동분석!$E$7:$E$506,O3347)&gt;0,"Y","N"))</f>
        <v/>
      </c>
      <c r="W3347" s="63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3">
        <f>IF($A3347="","",IFERROR(INDEX(계정매핑!$E$5:$E$504,MATCH($F3347&amp;"",계정매핑!$A$5:$A$504,0))&amp;"","공통비"))</f>
        <v/>
      </c>
      <c r="AF3347" s="63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5100000661</t>
        </is>
      </c>
      <c r="D3348" s="94" t="n">
        <v>46107</v>
      </c>
      <c r="E3348" s="91" t="inlineStr">
        <is>
          <t>KR</t>
        </is>
      </c>
      <c r="F3348" s="91" t="n">
        <v>62701000</v>
      </c>
      <c r="G3348" s="91" t="n">
        <v>1502</v>
      </c>
      <c r="H3348" s="92" t="n">
        <v>40802000</v>
      </c>
      <c r="I3348" s="91" t="inlineStr">
        <is>
          <t>3월 광고 집행 - F애드</t>
        </is>
      </c>
      <c r="J3348" s="91" t="inlineStr">
        <is>
          <t>V10022</t>
        </is>
      </c>
      <c r="K3348" s="91" t="inlineStr">
        <is>
          <t>F애드</t>
        </is>
      </c>
      <c r="M3348" s="9">
        <f>IF($A3348="","",VALUE($A3348&amp;"")*12+VALUE($B3348&amp;""))</f>
        <v/>
      </c>
      <c r="N3348" s="63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3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3">
        <f>IF($A3348="","",IF(COUNTIF(변동분석!$E$7:$E$506,O3348)&gt;0,"Y","N"))</f>
        <v/>
      </c>
      <c r="W3348" s="63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3">
        <f>IF($A3348="","",IFERROR(INDEX(계정매핑!$E$5:$E$504,MATCH($F3348&amp;"",계정매핑!$A$5:$A$504,0))&amp;"","공통비"))</f>
        <v/>
      </c>
      <c r="AF3348" s="63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5100000662</t>
        </is>
      </c>
      <c r="D3349" s="94" t="n">
        <v>46107</v>
      </c>
      <c r="E3349" s="91" t="inlineStr">
        <is>
          <t>KR</t>
        </is>
      </c>
      <c r="F3349" s="91" t="n">
        <v>62901000</v>
      </c>
      <c r="G3349" s="91" t="n">
        <v>1951</v>
      </c>
      <c r="H3349" s="92" t="n">
        <v>8530000</v>
      </c>
      <c r="I3349" s="91" t="inlineStr">
        <is>
          <t>3월 자문 수수료 - W컨설팅</t>
        </is>
      </c>
      <c r="J3349" s="91" t="inlineStr">
        <is>
          <t>V10006</t>
        </is>
      </c>
      <c r="K3349" s="91" t="inlineStr">
        <is>
          <t>W컨설팅</t>
        </is>
      </c>
      <c r="M3349" s="9">
        <f>IF($A3349="","",VALUE($A3349&amp;"")*12+VALUE($B3349&amp;""))</f>
        <v/>
      </c>
      <c r="N3349" s="63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3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3">
        <f>IF($A3349="","",IF(COUNTIF(변동분석!$E$7:$E$506,O3349)&gt;0,"Y","N"))</f>
        <v/>
      </c>
      <c r="W3349" s="63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3">
        <f>IF($A3349="","",IFERROR(INDEX(계정매핑!$E$5:$E$504,MATCH($F3349&amp;"",계정매핑!$A$5:$A$504,0))&amp;"","공통비"))</f>
        <v/>
      </c>
      <c r="AF3349" s="63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5100000663</t>
        </is>
      </c>
      <c r="D3350" s="94" t="n">
        <v>46107</v>
      </c>
      <c r="E3350" s="91" t="inlineStr">
        <is>
          <t>KR</t>
        </is>
      </c>
      <c r="F3350" s="91" t="n">
        <v>63002000</v>
      </c>
      <c r="G3350" s="91" t="n">
        <v>1951</v>
      </c>
      <c r="H3350" s="92" t="n">
        <v>8298000</v>
      </c>
      <c r="I3350" s="91" t="inlineStr">
        <is>
          <t>3월 클라우드 사용료 - C클라우드</t>
        </is>
      </c>
      <c r="J3350" s="91" t="inlineStr">
        <is>
          <t>V10025</t>
        </is>
      </c>
      <c r="K3350" s="91" t="inlineStr">
        <is>
          <t>C클라우드</t>
        </is>
      </c>
      <c r="M3350" s="9">
        <f>IF($A3350="","",VALUE($A3350&amp;"")*12+VALUE($B3350&amp;""))</f>
        <v/>
      </c>
      <c r="N3350" s="63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3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3">
        <f>IF($A3350="","",IF(COUNTIF(변동분석!$E$7:$E$506,O3350)&gt;0,"Y","N"))</f>
        <v/>
      </c>
      <c r="W3350" s="63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3">
        <f>IF($A3350="","",IFERROR(INDEX(계정매핑!$E$5:$E$504,MATCH($F3350&amp;"",계정매핑!$A$5:$A$504,0))&amp;"","공통비"))</f>
        <v/>
      </c>
      <c r="AF3350" s="63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5100000664</t>
        </is>
      </c>
      <c r="D3351" s="94" t="n">
        <v>46108</v>
      </c>
      <c r="E3351" s="91" t="inlineStr">
        <is>
          <t>KR</t>
        </is>
      </c>
      <c r="F3351" s="91" t="n">
        <v>62101000</v>
      </c>
      <c r="G3351" s="91" t="n">
        <v>1101</v>
      </c>
      <c r="H3351" s="92" t="n">
        <v>701000</v>
      </c>
      <c r="I3351" s="91" t="inlineStr">
        <is>
          <t>3월 국내출장 - (법인카드)</t>
        </is>
      </c>
      <c r="J3351" s="91" t="inlineStr">
        <is>
          <t>V10009</t>
        </is>
      </c>
      <c r="K3351" s="91" t="inlineStr">
        <is>
          <t>(법인카드)</t>
        </is>
      </c>
      <c r="M3351" s="9">
        <f>IF($A3351="","",VALUE($A3351&amp;"")*12+VALUE($B3351&amp;""))</f>
        <v/>
      </c>
      <c r="N3351" s="63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3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3">
        <f>IF($A3351="","",IF(COUNTIF(변동분석!$E$7:$E$506,O3351)&gt;0,"Y","N"))</f>
        <v/>
      </c>
      <c r="W3351" s="63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3">
        <f>IF($A3351="","",IFERROR(INDEX(계정매핑!$E$5:$E$504,MATCH($F3351&amp;"",계정매핑!$A$5:$A$504,0))&amp;"","공통비"))</f>
        <v/>
      </c>
      <c r="AF3351" s="63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5100000665</t>
        </is>
      </c>
      <c r="D3352" s="94" t="n">
        <v>46108</v>
      </c>
      <c r="E3352" s="91" t="inlineStr">
        <is>
          <t>KR</t>
        </is>
      </c>
      <c r="F3352" s="91" t="n">
        <v>62101000</v>
      </c>
      <c r="G3352" s="91" t="n">
        <v>1401</v>
      </c>
      <c r="H3352" s="92" t="n">
        <v>216000</v>
      </c>
      <c r="I3352" s="91" t="inlineStr">
        <is>
          <t>3월 국내출장 - (법인카드)</t>
        </is>
      </c>
      <c r="J3352" s="91" t="inlineStr">
        <is>
          <t>V10009</t>
        </is>
      </c>
      <c r="K3352" s="91" t="inlineStr">
        <is>
          <t>(법인카드)</t>
        </is>
      </c>
      <c r="M3352" s="9">
        <f>IF($A3352="","",VALUE($A3352&amp;"")*12+VALUE($B3352&amp;""))</f>
        <v/>
      </c>
      <c r="N3352" s="63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3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3">
        <f>IF($A3352="","",IF(COUNTIF(변동분석!$E$7:$E$506,O3352)&gt;0,"Y","N"))</f>
        <v/>
      </c>
      <c r="W3352" s="63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3">
        <f>IF($A3352="","",IFERROR(INDEX(계정매핑!$E$5:$E$504,MATCH($F3352&amp;"",계정매핑!$A$5:$A$504,0))&amp;"","공통비"))</f>
        <v/>
      </c>
      <c r="AF3352" s="63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5100000666</t>
        </is>
      </c>
      <c r="D3353" s="94" t="n">
        <v>46108</v>
      </c>
      <c r="E3353" s="91" t="inlineStr">
        <is>
          <t>KR</t>
        </is>
      </c>
      <c r="F3353" s="91" t="n">
        <v>62102000</v>
      </c>
      <c r="G3353" s="91" t="n">
        <v>1601</v>
      </c>
      <c r="H3353" s="92" t="n">
        <v>338000</v>
      </c>
      <c r="I3353" s="91" t="inlineStr">
        <is>
          <t>3월 해외출장 - N호텔</t>
        </is>
      </c>
      <c r="J3353" s="91" t="inlineStr">
        <is>
          <t>V10008</t>
        </is>
      </c>
      <c r="K3353" s="91" t="inlineStr">
        <is>
          <t>N호텔</t>
        </is>
      </c>
      <c r="M3353" s="9">
        <f>IF($A3353="","",VALUE($A3353&amp;"")*12+VALUE($B3353&amp;""))</f>
        <v/>
      </c>
      <c r="N3353" s="63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3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3">
        <f>IF($A3353="","",IF(COUNTIF(변동분석!$E$7:$E$506,O3353)&gt;0,"Y","N"))</f>
        <v/>
      </c>
      <c r="W3353" s="63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3">
        <f>IF($A3353="","",IFERROR(INDEX(계정매핑!$E$5:$E$504,MATCH($F3353&amp;"",계정매핑!$A$5:$A$504,0))&amp;"","공통비"))</f>
        <v/>
      </c>
      <c r="AF3353" s="63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5100000667</t>
        </is>
      </c>
      <c r="D3354" s="94" t="n">
        <v>46108</v>
      </c>
      <c r="E3354" s="91" t="inlineStr">
        <is>
          <t>KR</t>
        </is>
      </c>
      <c r="F3354" s="91" t="n">
        <v>62401000</v>
      </c>
      <c r="G3354" s="91" t="n">
        <v>1401</v>
      </c>
      <c r="H3354" s="92" t="n">
        <v>240000</v>
      </c>
      <c r="I3354" s="91" t="inlineStr">
        <is>
          <t>3월 인쇄물 제작 - S출판</t>
        </is>
      </c>
      <c r="J3354" s="91" t="inlineStr">
        <is>
          <t>V10014</t>
        </is>
      </c>
      <c r="K3354" s="91" t="inlineStr">
        <is>
          <t>S출판</t>
        </is>
      </c>
      <c r="M3354" s="9">
        <f>IF($A3354="","",VALUE($A3354&amp;"")*12+VALUE($B3354&amp;""))</f>
        <v/>
      </c>
      <c r="N3354" s="63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3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3">
        <f>IF($A3354="","",IF(COUNTIF(변동분석!$E$7:$E$506,O3354)&gt;0,"Y","N"))</f>
        <v/>
      </c>
      <c r="W3354" s="63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3">
        <f>IF($A3354="","",IFERROR(INDEX(계정매핑!$E$5:$E$504,MATCH($F3354&amp;"",계정매핑!$A$5:$A$504,0))&amp;"","공통비"))</f>
        <v/>
      </c>
      <c r="AF3354" s="63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5100000668</t>
        </is>
      </c>
      <c r="D3355" s="94" t="n">
        <v>46108</v>
      </c>
      <c r="E3355" s="91" t="inlineStr">
        <is>
          <t>KR</t>
        </is>
      </c>
      <c r="F3355" s="91" t="n">
        <v>62501000</v>
      </c>
      <c r="G3355" s="91" t="n">
        <v>1301</v>
      </c>
      <c r="H3355" s="92" t="n">
        <v>141000</v>
      </c>
      <c r="I3355" s="91" t="inlineStr">
        <is>
          <t>3월 회의 다과 - (법인카드)</t>
        </is>
      </c>
      <c r="J3355" s="91" t="inlineStr">
        <is>
          <t>V10009</t>
        </is>
      </c>
      <c r="K3355" s="91" t="inlineStr">
        <is>
          <t>(법인카드)</t>
        </is>
      </c>
      <c r="M3355" s="9">
        <f>IF($A3355="","",VALUE($A3355&amp;"")*12+VALUE($B3355&amp;""))</f>
        <v/>
      </c>
      <c r="N3355" s="63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3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3">
        <f>IF($A3355="","",IF(COUNTIF(변동분석!$E$7:$E$506,O3355)&gt;0,"Y","N"))</f>
        <v/>
      </c>
      <c r="W3355" s="63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3">
        <f>IF($A3355="","",IFERROR(INDEX(계정매핑!$E$5:$E$504,MATCH($F3355&amp;"",계정매핑!$A$5:$A$504,0))&amp;"","공통비"))</f>
        <v/>
      </c>
      <c r="AF3355" s="63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5100000669</t>
        </is>
      </c>
      <c r="D3356" s="94" t="n">
        <v>46108</v>
      </c>
      <c r="E3356" s="91" t="inlineStr">
        <is>
          <t>KR</t>
        </is>
      </c>
      <c r="F3356" s="91" t="n">
        <v>62501000</v>
      </c>
      <c r="G3356" s="91" t="n">
        <v>1801</v>
      </c>
      <c r="H3356" s="92" t="n">
        <v>153000</v>
      </c>
      <c r="I3356" s="91" t="inlineStr">
        <is>
          <t>3월 회의 다과 - T케이터링</t>
        </is>
      </c>
      <c r="J3356" s="91" t="inlineStr">
        <is>
          <t>V10005</t>
        </is>
      </c>
      <c r="K3356" s="91" t="inlineStr">
        <is>
          <t>T케이터링</t>
        </is>
      </c>
      <c r="M3356" s="9">
        <f>IF($A3356="","",VALUE($A3356&amp;"")*12+VALUE($B3356&amp;""))</f>
        <v/>
      </c>
      <c r="N3356" s="63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3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3">
        <f>IF($A3356="","",IF(COUNTIF(변동분석!$E$7:$E$506,O3356)&gt;0,"Y","N"))</f>
        <v/>
      </c>
      <c r="W3356" s="63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3">
        <f>IF($A3356="","",IFERROR(INDEX(계정매핑!$E$5:$E$504,MATCH($F3356&amp;"",계정매핑!$A$5:$A$504,0))&amp;"","공통비"))</f>
        <v/>
      </c>
      <c r="AF3356" s="63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5100000670</t>
        </is>
      </c>
      <c r="D3357" s="94" t="n">
        <v>46108</v>
      </c>
      <c r="E3357" s="91" t="inlineStr">
        <is>
          <t>KR</t>
        </is>
      </c>
      <c r="F3357" s="91" t="n">
        <v>62701000</v>
      </c>
      <c r="G3357" s="91" t="n">
        <v>1502</v>
      </c>
      <c r="H3357" s="92" t="n">
        <v>43758000</v>
      </c>
      <c r="I3357" s="91" t="inlineStr">
        <is>
          <t>3월 광고 집행 - E미디어</t>
        </is>
      </c>
      <c r="J3357" s="91" t="inlineStr">
        <is>
          <t>V10031</t>
        </is>
      </c>
      <c r="K3357" s="91" t="inlineStr">
        <is>
          <t>E미디어</t>
        </is>
      </c>
      <c r="M3357" s="9">
        <f>IF($A3357="","",VALUE($A3357&amp;"")*12+VALUE($B3357&amp;""))</f>
        <v/>
      </c>
      <c r="N3357" s="63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3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3">
        <f>IF($A3357="","",IF(COUNTIF(변동분석!$E$7:$E$506,O3357)&gt;0,"Y","N"))</f>
        <v/>
      </c>
      <c r="W3357" s="63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3">
        <f>IF($A3357="","",IFERROR(INDEX(계정매핑!$E$5:$E$504,MATCH($F3357&amp;"",계정매핑!$A$5:$A$504,0))&amp;"","공통비"))</f>
        <v/>
      </c>
      <c r="AF3357" s="63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5100000671</t>
        </is>
      </c>
      <c r="D3358" s="94" t="n">
        <v>46108</v>
      </c>
      <c r="E3358" s="91" t="inlineStr">
        <is>
          <t>KR</t>
        </is>
      </c>
      <c r="F3358" s="91" t="n">
        <v>62901000</v>
      </c>
      <c r="G3358" s="91" t="n">
        <v>1401</v>
      </c>
      <c r="H3358" s="92" t="n">
        <v>5821000</v>
      </c>
      <c r="I3358" s="91" t="inlineStr">
        <is>
          <t>3월 자문 수수료 - W컨설팅</t>
        </is>
      </c>
      <c r="J3358" s="91" t="inlineStr">
        <is>
          <t>V10006</t>
        </is>
      </c>
      <c r="K3358" s="91" t="inlineStr">
        <is>
          <t>W컨설팅</t>
        </is>
      </c>
      <c r="M3358" s="9">
        <f>IF($A3358="","",VALUE($A3358&amp;"")*12+VALUE($B3358&amp;""))</f>
        <v/>
      </c>
      <c r="N3358" s="63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3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3">
        <f>IF($A3358="","",IF(COUNTIF(변동분석!$E$7:$E$506,O3358)&gt;0,"Y","N"))</f>
        <v/>
      </c>
      <c r="W3358" s="63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3">
        <f>IF($A3358="","",IFERROR(INDEX(계정매핑!$E$5:$E$504,MATCH($F3358&amp;"",계정매핑!$A$5:$A$504,0))&amp;"","공통비"))</f>
        <v/>
      </c>
      <c r="AF3358" s="63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5100000672</t>
        </is>
      </c>
      <c r="D3359" s="94" t="n">
        <v>46108</v>
      </c>
      <c r="E3359" s="91" t="inlineStr">
        <is>
          <t>KR</t>
        </is>
      </c>
      <c r="F3359" s="91" t="n">
        <v>62902000</v>
      </c>
      <c r="G3359" s="91" t="n">
        <v>1801</v>
      </c>
      <c r="H3359" s="92" t="n">
        <v>1759000</v>
      </c>
      <c r="I3359" s="91" t="inlineStr">
        <is>
          <t>3월 콜 위탁 수수료(건별)</t>
        </is>
      </c>
      <c r="J3359" s="91" t="inlineStr">
        <is>
          <t>V10015</t>
        </is>
      </c>
      <c r="K3359" s="91" t="inlineStr">
        <is>
          <t>J콜센터</t>
        </is>
      </c>
      <c r="M3359" s="9">
        <f>IF($A3359="","",VALUE($A3359&amp;"")*12+VALUE($B3359&amp;""))</f>
        <v/>
      </c>
      <c r="N3359" s="63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3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3">
        <f>IF($A3359="","",IF(COUNTIF(변동분석!$E$7:$E$506,O3359)&gt;0,"Y","N"))</f>
        <v/>
      </c>
      <c r="W3359" s="63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3">
        <f>IF($A3359="","",IFERROR(INDEX(계정매핑!$E$5:$E$504,MATCH($F3359&amp;"",계정매핑!$A$5:$A$504,0))&amp;"","공통비"))</f>
        <v/>
      </c>
      <c r="AF3359" s="63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4</v>
      </c>
      <c r="C3360" s="91" t="inlineStr">
        <is>
          <t>5100000673</t>
        </is>
      </c>
      <c r="D3360" s="94" t="n">
        <v>46114</v>
      </c>
      <c r="E3360" s="91" t="inlineStr">
        <is>
          <t>KR</t>
        </is>
      </c>
      <c r="F3360" s="91" t="n">
        <v>62101000</v>
      </c>
      <c r="G3360" s="91" t="n">
        <v>1601</v>
      </c>
      <c r="H3360" s="92" t="n">
        <v>794000</v>
      </c>
      <c r="I3360" s="91" t="inlineStr">
        <is>
          <t>4월 국내출장 - L여행사</t>
        </is>
      </c>
      <c r="J3360" s="91" t="inlineStr">
        <is>
          <t>V10017</t>
        </is>
      </c>
      <c r="K3360" s="91" t="inlineStr">
        <is>
          <t>L여행사</t>
        </is>
      </c>
      <c r="M3360" s="9">
        <f>IF($A3360="","",VALUE($A3360&amp;"")*12+VALUE($B3360&amp;""))</f>
        <v/>
      </c>
      <c r="N3360" s="63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3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3">
        <f>IF($A3360="","",IF(COUNTIF(변동분석!$E$7:$E$506,O3360)&gt;0,"Y","N"))</f>
        <v/>
      </c>
      <c r="W3360" s="63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3">
        <f>IF($A3360="","",IFERROR(INDEX(계정매핑!$E$5:$E$504,MATCH($F3360&amp;"",계정매핑!$A$5:$A$504,0))&amp;"","공통비"))</f>
        <v/>
      </c>
      <c r="AF3360" s="63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4</v>
      </c>
      <c r="C3361" s="91" t="inlineStr">
        <is>
          <t>5100000674</t>
        </is>
      </c>
      <c r="D3361" s="94" t="n">
        <v>46114</v>
      </c>
      <c r="E3361" s="91" t="inlineStr">
        <is>
          <t>KR</t>
        </is>
      </c>
      <c r="F3361" s="91" t="n">
        <v>62501000</v>
      </c>
      <c r="G3361" s="91" t="n">
        <v>1301</v>
      </c>
      <c r="H3361" s="92" t="n">
        <v>139000</v>
      </c>
      <c r="I3361" s="91" t="inlineStr">
        <is>
          <t>4월 회의 다과 - T케이터링</t>
        </is>
      </c>
      <c r="J3361" s="91" t="inlineStr">
        <is>
          <t>V10005</t>
        </is>
      </c>
      <c r="K3361" s="91" t="inlineStr">
        <is>
          <t>T케이터링</t>
        </is>
      </c>
      <c r="M3361" s="9">
        <f>IF($A3361="","",VALUE($A3361&amp;"")*12+VALUE($B3361&amp;""))</f>
        <v/>
      </c>
      <c r="N3361" s="63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3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3">
        <f>IF($A3361="","",IF(COUNTIF(변동분석!$E$7:$E$506,O3361)&gt;0,"Y","N"))</f>
        <v/>
      </c>
      <c r="W3361" s="63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3">
        <f>IF($A3361="","",IFERROR(INDEX(계정매핑!$E$5:$E$504,MATCH($F3361&amp;"",계정매핑!$A$5:$A$504,0))&amp;"","공통비"))</f>
        <v/>
      </c>
      <c r="AF3361" s="63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4</v>
      </c>
      <c r="C3362" s="91" t="inlineStr">
        <is>
          <t>5100000675</t>
        </is>
      </c>
      <c r="D3362" s="94" t="n">
        <v>46114</v>
      </c>
      <c r="E3362" s="91" t="inlineStr">
        <is>
          <t>KR</t>
        </is>
      </c>
      <c r="F3362" s="91" t="n">
        <v>62501000</v>
      </c>
      <c r="G3362" s="91" t="n">
        <v>1501</v>
      </c>
      <c r="H3362" s="92" t="n">
        <v>400000</v>
      </c>
      <c r="I3362" s="91" t="inlineStr">
        <is>
          <t>4월 회의 다과 - (법인카드)</t>
        </is>
      </c>
      <c r="J3362" s="91" t="inlineStr">
        <is>
          <t>V10009</t>
        </is>
      </c>
      <c r="K3362" s="91" t="inlineStr">
        <is>
          <t>(법인카드)</t>
        </is>
      </c>
      <c r="M3362" s="9">
        <f>IF($A3362="","",VALUE($A3362&amp;"")*12+VALUE($B3362&amp;""))</f>
        <v/>
      </c>
      <c r="N3362" s="63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3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3">
        <f>IF($A3362="","",IF(COUNTIF(변동분석!$E$7:$E$506,O3362)&gt;0,"Y","N"))</f>
        <v/>
      </c>
      <c r="W3362" s="63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3">
        <f>IF($A3362="","",IFERROR(INDEX(계정매핑!$E$5:$E$504,MATCH($F3362&amp;"",계정매핑!$A$5:$A$504,0))&amp;"","공통비"))</f>
        <v/>
      </c>
      <c r="AF3362" s="63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4</v>
      </c>
      <c r="C3363" s="91" t="inlineStr">
        <is>
          <t>5100000676</t>
        </is>
      </c>
      <c r="D3363" s="94" t="n">
        <v>46114</v>
      </c>
      <c r="E3363" s="91" t="inlineStr">
        <is>
          <t>KR</t>
        </is>
      </c>
      <c r="F3363" s="91" t="n">
        <v>62901000</v>
      </c>
      <c r="G3363" s="91" t="n">
        <v>1401</v>
      </c>
      <c r="H3363" s="92" t="n">
        <v>4445000</v>
      </c>
      <c r="I3363" s="91" t="inlineStr">
        <is>
          <t>4월 자문 수수료 - W컨설팅</t>
        </is>
      </c>
      <c r="J3363" s="91" t="inlineStr">
        <is>
          <t>V10006</t>
        </is>
      </c>
      <c r="K3363" s="91" t="inlineStr">
        <is>
          <t>W컨설팅</t>
        </is>
      </c>
      <c r="M3363" s="9">
        <f>IF($A3363="","",VALUE($A3363&amp;"")*12+VALUE($B3363&amp;""))</f>
        <v/>
      </c>
      <c r="N3363" s="63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3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3">
        <f>IF($A3363="","",IF(COUNTIF(변동분석!$E$7:$E$506,O3363)&gt;0,"Y","N"))</f>
        <v/>
      </c>
      <c r="W3363" s="63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3">
        <f>IF($A3363="","",IFERROR(INDEX(계정매핑!$E$5:$E$504,MATCH($F3363&amp;"",계정매핑!$A$5:$A$504,0))&amp;"","공통비"))</f>
        <v/>
      </c>
      <c r="AF3363" s="63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4</v>
      </c>
      <c r="C3364" s="91" t="inlineStr">
        <is>
          <t>5100000677</t>
        </is>
      </c>
      <c r="D3364" s="94" t="n">
        <v>46114</v>
      </c>
      <c r="E3364" s="91" t="inlineStr">
        <is>
          <t>KR</t>
        </is>
      </c>
      <c r="F3364" s="91" t="n">
        <v>62902000</v>
      </c>
      <c r="G3364" s="91" t="n">
        <v>1401</v>
      </c>
      <c r="H3364" s="92" t="n">
        <v>2195000</v>
      </c>
      <c r="I3364" s="91" t="inlineStr">
        <is>
          <t>4월 업무 위탁 수수료 - X서비스</t>
        </is>
      </c>
      <c r="J3364" s="91" t="inlineStr">
        <is>
          <t>V10019</t>
        </is>
      </c>
      <c r="K3364" s="91" t="inlineStr">
        <is>
          <t>X서비스</t>
        </is>
      </c>
      <c r="M3364" s="9">
        <f>IF($A3364="","",VALUE($A3364&amp;"")*12+VALUE($B3364&amp;""))</f>
        <v/>
      </c>
      <c r="N3364" s="63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3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3">
        <f>IF($A3364="","",IF(COUNTIF(변동분석!$E$7:$E$506,O3364)&gt;0,"Y","N"))</f>
        <v/>
      </c>
      <c r="W3364" s="63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3">
        <f>IF($A3364="","",IFERROR(INDEX(계정매핑!$E$5:$E$504,MATCH($F3364&amp;"",계정매핑!$A$5:$A$504,0))&amp;"","공통비"))</f>
        <v/>
      </c>
      <c r="AF3364" s="63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4</v>
      </c>
      <c r="C3365" s="91" t="inlineStr">
        <is>
          <t>5100000678</t>
        </is>
      </c>
      <c r="D3365" s="94" t="n">
        <v>46114</v>
      </c>
      <c r="E3365" s="91" t="inlineStr">
        <is>
          <t>KR</t>
        </is>
      </c>
      <c r="F3365" s="91" t="n">
        <v>62902000</v>
      </c>
      <c r="G3365" s="91" t="n">
        <v>1951</v>
      </c>
      <c r="H3365" s="92" t="n">
        <v>2055000</v>
      </c>
      <c r="I3365" s="91" t="inlineStr">
        <is>
          <t>4월 업무 위탁 수수료 - X서비스</t>
        </is>
      </c>
      <c r="J3365" s="91" t="inlineStr">
        <is>
          <t>V10019</t>
        </is>
      </c>
      <c r="K3365" s="91" t="inlineStr">
        <is>
          <t>X서비스</t>
        </is>
      </c>
      <c r="M3365" s="9">
        <f>IF($A3365="","",VALUE($A3365&amp;"")*12+VALUE($B3365&amp;""))</f>
        <v/>
      </c>
      <c r="N3365" s="63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3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3">
        <f>IF($A3365="","",IF(COUNTIF(변동분석!$E$7:$E$506,O3365)&gt;0,"Y","N"))</f>
        <v/>
      </c>
      <c r="W3365" s="63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3">
        <f>IF($A3365="","",IFERROR(INDEX(계정매핑!$E$5:$E$504,MATCH($F3365&amp;"",계정매핑!$A$5:$A$504,0))&amp;"","공통비"))</f>
        <v/>
      </c>
      <c r="AF3365" s="63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4</v>
      </c>
      <c r="C3366" s="91" t="inlineStr">
        <is>
          <t>5100000679</t>
        </is>
      </c>
      <c r="D3366" s="94" t="n">
        <v>46114</v>
      </c>
      <c r="E3366" s="91" t="inlineStr">
        <is>
          <t>KR</t>
        </is>
      </c>
      <c r="F3366" s="91" t="n">
        <v>63001000</v>
      </c>
      <c r="G3366" s="91" t="n">
        <v>1701</v>
      </c>
      <c r="H3366" s="92" t="n">
        <v>20279000</v>
      </c>
      <c r="I3366" s="91" t="inlineStr">
        <is>
          <t>4월 SW 유지보수 - Y소프트</t>
        </is>
      </c>
      <c r="J3366" s="91" t="inlineStr">
        <is>
          <t>V10016</t>
        </is>
      </c>
      <c r="K3366" s="91" t="inlineStr">
        <is>
          <t>Y소프트</t>
        </is>
      </c>
      <c r="M3366" s="9">
        <f>IF($A3366="","",VALUE($A3366&amp;"")*12+VALUE($B3366&amp;""))</f>
        <v/>
      </c>
      <c r="N3366" s="63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3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3">
        <f>IF($A3366="","",IF(COUNTIF(변동분석!$E$7:$E$506,O3366)&gt;0,"Y","N"))</f>
        <v/>
      </c>
      <c r="W3366" s="63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3">
        <f>IF($A3366="","",IFERROR(INDEX(계정매핑!$E$5:$E$504,MATCH($F3366&amp;"",계정매핑!$A$5:$A$504,0))&amp;"","공통비"))</f>
        <v/>
      </c>
      <c r="AF3366" s="63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4</v>
      </c>
      <c r="C3367" s="91" t="inlineStr">
        <is>
          <t>5100000680</t>
        </is>
      </c>
      <c r="D3367" s="94" t="n">
        <v>46115</v>
      </c>
      <c r="E3367" s="91" t="inlineStr">
        <is>
          <t>KR</t>
        </is>
      </c>
      <c r="F3367" s="91" t="n">
        <v>62101000</v>
      </c>
      <c r="G3367" s="91" t="n">
        <v>1401</v>
      </c>
      <c r="H3367" s="92" t="n">
        <v>463000</v>
      </c>
      <c r="I3367" s="91" t="inlineStr">
        <is>
          <t>4월 국내출장 - M항공</t>
        </is>
      </c>
      <c r="J3367" s="91" t="inlineStr">
        <is>
          <t>V10001</t>
        </is>
      </c>
      <c r="K3367" s="91" t="inlineStr">
        <is>
          <t>M항공</t>
        </is>
      </c>
      <c r="M3367" s="9">
        <f>IF($A3367="","",VALUE($A3367&amp;"")*12+VALUE($B3367&amp;""))</f>
        <v/>
      </c>
      <c r="N3367" s="63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3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3">
        <f>IF($A3367="","",IF(COUNTIF(변동분석!$E$7:$E$506,O3367)&gt;0,"Y","N"))</f>
        <v/>
      </c>
      <c r="W3367" s="63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3">
        <f>IF($A3367="","",IFERROR(INDEX(계정매핑!$E$5:$E$504,MATCH($F3367&amp;"",계정매핑!$A$5:$A$504,0))&amp;"","공통비"))</f>
        <v/>
      </c>
      <c r="AF3367" s="63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4</v>
      </c>
      <c r="C3368" s="91" t="inlineStr">
        <is>
          <t>5100000681</t>
        </is>
      </c>
      <c r="D3368" s="94" t="n">
        <v>46115</v>
      </c>
      <c r="E3368" s="91" t="inlineStr">
        <is>
          <t>KR</t>
        </is>
      </c>
      <c r="F3368" s="91" t="n">
        <v>62101000</v>
      </c>
      <c r="G3368" s="91" t="n">
        <v>1801</v>
      </c>
      <c r="H3368" s="92" t="n">
        <v>175000</v>
      </c>
      <c r="I3368" s="91" t="inlineStr">
        <is>
          <t>4월 국내출장 - M항공</t>
        </is>
      </c>
      <c r="J3368" s="91" t="inlineStr">
        <is>
          <t>V10001</t>
        </is>
      </c>
      <c r="K3368" s="91" t="inlineStr">
        <is>
          <t>M항공</t>
        </is>
      </c>
      <c r="M3368" s="9">
        <f>IF($A3368="","",VALUE($A3368&amp;"")*12+VALUE($B3368&amp;""))</f>
        <v/>
      </c>
      <c r="N3368" s="63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3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3">
        <f>IF($A3368="","",IF(COUNTIF(변동분석!$E$7:$E$506,O3368)&gt;0,"Y","N"))</f>
        <v/>
      </c>
      <c r="W3368" s="63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3">
        <f>IF($A3368="","",IFERROR(INDEX(계정매핑!$E$5:$E$504,MATCH($F3368&amp;"",계정매핑!$A$5:$A$504,0))&amp;"","공통비"))</f>
        <v/>
      </c>
      <c r="AF3368" s="63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4</v>
      </c>
      <c r="C3369" s="91" t="inlineStr">
        <is>
          <t>5100000682</t>
        </is>
      </c>
      <c r="D3369" s="94" t="n">
        <v>46115</v>
      </c>
      <c r="E3369" s="91" t="inlineStr">
        <is>
          <t>KR</t>
        </is>
      </c>
      <c r="F3369" s="91" t="n">
        <v>62101000</v>
      </c>
      <c r="G3369" s="91" t="n">
        <v>1951</v>
      </c>
      <c r="H3369" s="92" t="n">
        <v>476000</v>
      </c>
      <c r="I3369" s="91" t="inlineStr">
        <is>
          <t>4월 국내출장 - M항공</t>
        </is>
      </c>
      <c r="J3369" s="91" t="inlineStr">
        <is>
          <t>V10001</t>
        </is>
      </c>
      <c r="K3369" s="91" t="inlineStr">
        <is>
          <t>M항공</t>
        </is>
      </c>
      <c r="M3369" s="9">
        <f>IF($A3369="","",VALUE($A3369&amp;"")*12+VALUE($B3369&amp;""))</f>
        <v/>
      </c>
      <c r="N3369" s="63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3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3">
        <f>IF($A3369="","",IF(COUNTIF(변동분석!$E$7:$E$506,O3369)&gt;0,"Y","N"))</f>
        <v/>
      </c>
      <c r="W3369" s="63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3">
        <f>IF($A3369="","",IFERROR(INDEX(계정매핑!$E$5:$E$504,MATCH($F3369&amp;"",계정매핑!$A$5:$A$504,0))&amp;"","공통비"))</f>
        <v/>
      </c>
      <c r="AF3369" s="63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4</v>
      </c>
      <c r="C3370" s="91" t="inlineStr">
        <is>
          <t>5100000683</t>
        </is>
      </c>
      <c r="D3370" s="94" t="n">
        <v>46115</v>
      </c>
      <c r="E3370" s="91" t="inlineStr">
        <is>
          <t>KR</t>
        </is>
      </c>
      <c r="F3370" s="91" t="n">
        <v>62102000</v>
      </c>
      <c r="G3370" s="91" t="n">
        <v>1501</v>
      </c>
      <c r="H3370" s="92" t="n">
        <v>71000</v>
      </c>
      <c r="I3370" s="91" t="inlineStr">
        <is>
          <t>4월 해외출장 - M항공</t>
        </is>
      </c>
      <c r="J3370" s="91" t="inlineStr">
        <is>
          <t>V10001</t>
        </is>
      </c>
      <c r="K3370" s="91" t="inlineStr">
        <is>
          <t>M항공</t>
        </is>
      </c>
      <c r="M3370" s="9">
        <f>IF($A3370="","",VALUE($A3370&amp;"")*12+VALUE($B3370&amp;""))</f>
        <v/>
      </c>
      <c r="N3370" s="63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3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3">
        <f>IF($A3370="","",IF(COUNTIF(변동분석!$E$7:$E$506,O3370)&gt;0,"Y","N"))</f>
        <v/>
      </c>
      <c r="W3370" s="63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3">
        <f>IF($A3370="","",IFERROR(INDEX(계정매핑!$E$5:$E$504,MATCH($F3370&amp;"",계정매핑!$A$5:$A$504,0))&amp;"","공통비"))</f>
        <v/>
      </c>
      <c r="AF3370" s="63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4</v>
      </c>
      <c r="C3371" s="91" t="inlineStr">
        <is>
          <t>5100000684</t>
        </is>
      </c>
      <c r="D3371" s="94" t="n">
        <v>46115</v>
      </c>
      <c r="E3371" s="91" t="inlineStr">
        <is>
          <t>KR</t>
        </is>
      </c>
      <c r="F3371" s="91" t="n">
        <v>62102000</v>
      </c>
      <c r="G3371" s="91" t="n">
        <v>1602</v>
      </c>
      <c r="H3371" s="92" t="n">
        <v>304000</v>
      </c>
      <c r="I3371" s="91" t="inlineStr">
        <is>
          <t>4월 해외출장 - M항공</t>
        </is>
      </c>
      <c r="J3371" s="91" t="inlineStr">
        <is>
          <t>V10001</t>
        </is>
      </c>
      <c r="K3371" s="91" t="inlineStr">
        <is>
          <t>M항공</t>
        </is>
      </c>
      <c r="M3371" s="9">
        <f>IF($A3371="","",VALUE($A3371&amp;"")*12+VALUE($B3371&amp;""))</f>
        <v/>
      </c>
      <c r="N3371" s="63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3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3">
        <f>IF($A3371="","",IF(COUNTIF(변동분석!$E$7:$E$506,O3371)&gt;0,"Y","N"))</f>
        <v/>
      </c>
      <c r="W3371" s="63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3">
        <f>IF($A3371="","",IFERROR(INDEX(계정매핑!$E$5:$E$504,MATCH($F3371&amp;"",계정매핑!$A$5:$A$504,0))&amp;"","공통비"))</f>
        <v/>
      </c>
      <c r="AF3371" s="63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4</v>
      </c>
      <c r="C3372" s="91" t="inlineStr">
        <is>
          <t>5100000685</t>
        </is>
      </c>
      <c r="D3372" s="94" t="n">
        <v>46115</v>
      </c>
      <c r="E3372" s="91" t="inlineStr">
        <is>
          <t>KR</t>
        </is>
      </c>
      <c r="F3372" s="91" t="n">
        <v>62301000</v>
      </c>
      <c r="G3372" s="91" t="n">
        <v>1801</v>
      </c>
      <c r="H3372" s="92" t="n">
        <v>705000</v>
      </c>
      <c r="I3372" s="91" t="inlineStr">
        <is>
          <t>4월 소모품 구입 - Q오피스</t>
        </is>
      </c>
      <c r="J3372" s="91" t="inlineStr">
        <is>
          <t>V10003</t>
        </is>
      </c>
      <c r="K3372" s="91" t="inlineStr">
        <is>
          <t>Q오피스</t>
        </is>
      </c>
      <c r="M3372" s="9">
        <f>IF($A3372="","",VALUE($A3372&amp;"")*12+VALUE($B3372&amp;""))</f>
        <v/>
      </c>
      <c r="N3372" s="63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3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3">
        <f>IF($A3372="","",IF(COUNTIF(변동분석!$E$7:$E$506,O3372)&gt;0,"Y","N"))</f>
        <v/>
      </c>
      <c r="W3372" s="63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3">
        <f>IF($A3372="","",IFERROR(INDEX(계정매핑!$E$5:$E$504,MATCH($F3372&amp;"",계정매핑!$A$5:$A$504,0))&amp;"","공통비"))</f>
        <v/>
      </c>
      <c r="AF3372" s="63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4</v>
      </c>
      <c r="C3373" s="91" t="inlineStr">
        <is>
          <t>5100000686</t>
        </is>
      </c>
      <c r="D3373" s="94" t="n">
        <v>46115</v>
      </c>
      <c r="E3373" s="91" t="inlineStr">
        <is>
          <t>KR</t>
        </is>
      </c>
      <c r="F3373" s="91" t="n">
        <v>62401000</v>
      </c>
      <c r="G3373" s="91" t="n">
        <v>1801</v>
      </c>
      <c r="H3373" s="92" t="n">
        <v>2559000</v>
      </c>
      <c r="I3373" s="91" t="inlineStr">
        <is>
          <t>4월 인쇄물 제작 - G인쇄</t>
        </is>
      </c>
      <c r="J3373" s="91" t="inlineStr">
        <is>
          <t>V10004</t>
        </is>
      </c>
      <c r="K3373" s="91" t="inlineStr">
        <is>
          <t>G인쇄</t>
        </is>
      </c>
      <c r="M3373" s="9">
        <f>IF($A3373="","",VALUE($A3373&amp;"")*12+VALUE($B3373&amp;""))</f>
        <v/>
      </c>
      <c r="N3373" s="63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3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3">
        <f>IF($A3373="","",IF(COUNTIF(변동분석!$E$7:$E$506,O3373)&gt;0,"Y","N"))</f>
        <v/>
      </c>
      <c r="W3373" s="63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3">
        <f>IF($A3373="","",IFERROR(INDEX(계정매핑!$E$5:$E$504,MATCH($F3373&amp;"",계정매핑!$A$5:$A$504,0))&amp;"","공통비"))</f>
        <v/>
      </c>
      <c r="AF3373" s="63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4</v>
      </c>
      <c r="C3374" s="91" t="inlineStr">
        <is>
          <t>5100000687</t>
        </is>
      </c>
      <c r="D3374" s="94" t="n">
        <v>46115</v>
      </c>
      <c r="E3374" s="91" t="inlineStr">
        <is>
          <t>KR</t>
        </is>
      </c>
      <c r="F3374" s="91" t="n">
        <v>62501000</v>
      </c>
      <c r="G3374" s="91" t="n">
        <v>1201</v>
      </c>
      <c r="H3374" s="92" t="n">
        <v>138000</v>
      </c>
      <c r="I3374" s="91" t="inlineStr">
        <is>
          <t>4월 회의 다과 - T케이터링</t>
        </is>
      </c>
      <c r="J3374" s="91" t="inlineStr">
        <is>
          <t>V10005</t>
        </is>
      </c>
      <c r="K3374" s="91" t="inlineStr">
        <is>
          <t>T케이터링</t>
        </is>
      </c>
      <c r="M3374" s="9">
        <f>IF($A3374="","",VALUE($A3374&amp;"")*12+VALUE($B3374&amp;""))</f>
        <v/>
      </c>
      <c r="N3374" s="63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3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3">
        <f>IF($A3374="","",IF(COUNTIF(변동분석!$E$7:$E$506,O3374)&gt;0,"Y","N"))</f>
        <v/>
      </c>
      <c r="W3374" s="63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3">
        <f>IF($A3374="","",IFERROR(INDEX(계정매핑!$E$5:$E$504,MATCH($F3374&amp;"",계정매핑!$A$5:$A$504,0))&amp;"","공통비"))</f>
        <v/>
      </c>
      <c r="AF3374" s="63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4</v>
      </c>
      <c r="C3375" s="91" t="inlineStr">
        <is>
          <t>5100000688</t>
        </is>
      </c>
      <c r="D3375" s="94" t="n">
        <v>46115</v>
      </c>
      <c r="E3375" s="91" t="inlineStr">
        <is>
          <t>KR</t>
        </is>
      </c>
      <c r="F3375" s="91" t="n">
        <v>62902000</v>
      </c>
      <c r="G3375" s="91" t="n">
        <v>1201</v>
      </c>
      <c r="H3375" s="92" t="n">
        <v>3445000</v>
      </c>
      <c r="I3375" s="91" t="inlineStr">
        <is>
          <t>4월 업무 위탁 수수료 - J콜센터</t>
        </is>
      </c>
      <c r="J3375" s="91" t="inlineStr">
        <is>
          <t>V10015</t>
        </is>
      </c>
      <c r="K3375" s="91" t="inlineStr">
        <is>
          <t>J콜센터</t>
        </is>
      </c>
      <c r="M3375" s="9">
        <f>IF($A3375="","",VALUE($A3375&amp;"")*12+VALUE($B3375&amp;""))</f>
        <v/>
      </c>
      <c r="N3375" s="63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3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3">
        <f>IF($A3375="","",IF(COUNTIF(변동분석!$E$7:$E$506,O3375)&gt;0,"Y","N"))</f>
        <v/>
      </c>
      <c r="W3375" s="63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3">
        <f>IF($A3375="","",IFERROR(INDEX(계정매핑!$E$5:$E$504,MATCH($F3375&amp;"",계정매핑!$A$5:$A$504,0))&amp;"","공통비"))</f>
        <v/>
      </c>
      <c r="AF3375" s="63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4</v>
      </c>
      <c r="C3376" s="91" t="inlineStr">
        <is>
          <t>5100000689</t>
        </is>
      </c>
      <c r="D3376" s="94" t="n">
        <v>46115</v>
      </c>
      <c r="E3376" s="91" t="inlineStr">
        <is>
          <t>KR</t>
        </is>
      </c>
      <c r="F3376" s="91" t="n">
        <v>62902000</v>
      </c>
      <c r="G3376" s="91" t="n">
        <v>1201</v>
      </c>
      <c r="H3376" s="92" t="n">
        <v>3555000</v>
      </c>
      <c r="I3376" s="91" t="inlineStr">
        <is>
          <t>4월 업무 위탁 수수료 - J콜센터</t>
        </is>
      </c>
      <c r="J3376" s="91" t="inlineStr">
        <is>
          <t>V10015</t>
        </is>
      </c>
      <c r="K3376" s="91" t="inlineStr">
        <is>
          <t>J콜센터</t>
        </is>
      </c>
      <c r="M3376" s="9">
        <f>IF($A3376="","",VALUE($A3376&amp;"")*12+VALUE($B3376&amp;""))</f>
        <v/>
      </c>
      <c r="N3376" s="63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3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3">
        <f>IF($A3376="","",IF(COUNTIF(변동분석!$E$7:$E$506,O3376)&gt;0,"Y","N"))</f>
        <v/>
      </c>
      <c r="W3376" s="63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3">
        <f>IF($A3376="","",IFERROR(INDEX(계정매핑!$E$5:$E$504,MATCH($F3376&amp;"",계정매핑!$A$5:$A$504,0))&amp;"","공통비"))</f>
        <v/>
      </c>
      <c r="AF3376" s="63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4</v>
      </c>
      <c r="C3377" s="91" t="inlineStr">
        <is>
          <t>5100000690</t>
        </is>
      </c>
      <c r="D3377" s="94" t="n">
        <v>46115</v>
      </c>
      <c r="E3377" s="91" t="inlineStr">
        <is>
          <t>KR</t>
        </is>
      </c>
      <c r="F3377" s="91" t="n">
        <v>63501000</v>
      </c>
      <c r="G3377" s="91" t="n">
        <v>1902</v>
      </c>
      <c r="H3377" s="92" t="n">
        <v>170383000</v>
      </c>
      <c r="I3377" s="91" t="inlineStr">
        <is>
          <t>4월 모집수수료 - BB에셋</t>
        </is>
      </c>
      <c r="J3377" s="91" t="inlineStr">
        <is>
          <t>V10012</t>
        </is>
      </c>
      <c r="K3377" s="91" t="inlineStr">
        <is>
          <t>BB에셋</t>
        </is>
      </c>
      <c r="M3377" s="9">
        <f>IF($A3377="","",VALUE($A3377&amp;"")*12+VALUE($B3377&amp;""))</f>
        <v/>
      </c>
      <c r="N3377" s="63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3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3">
        <f>IF($A3377="","",IF(COUNTIF(변동분석!$E$7:$E$506,O3377)&gt;0,"Y","N"))</f>
        <v/>
      </c>
      <c r="W3377" s="63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3">
        <f>IF($A3377="","",IFERROR(INDEX(계정매핑!$E$5:$E$504,MATCH($F3377&amp;"",계정매핑!$A$5:$A$504,0))&amp;"","공통비"))</f>
        <v/>
      </c>
      <c r="AF3377" s="63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4</v>
      </c>
      <c r="C3378" s="91" t="inlineStr">
        <is>
          <t>5100000691</t>
        </is>
      </c>
      <c r="D3378" s="94" t="n">
        <v>46115</v>
      </c>
      <c r="E3378" s="91" t="inlineStr">
        <is>
          <t>KR</t>
        </is>
      </c>
      <c r="F3378" s="91" t="n">
        <v>63502000</v>
      </c>
      <c r="G3378" s="91" t="n">
        <v>1902</v>
      </c>
      <c r="H3378" s="92" t="n">
        <v>68460000</v>
      </c>
      <c r="I3378" s="91" t="inlineStr">
        <is>
          <t>4월 유지수수료 - (전속설계사)</t>
        </is>
      </c>
      <c r="J3378" s="91" t="inlineStr">
        <is>
          <t>V10020</t>
        </is>
      </c>
      <c r="K3378" s="91" t="inlineStr">
        <is>
          <t>(전속설계사)</t>
        </is>
      </c>
      <c r="M3378" s="9">
        <f>IF($A3378="","",VALUE($A3378&amp;"")*12+VALUE($B3378&amp;""))</f>
        <v/>
      </c>
      <c r="N3378" s="63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3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3">
        <f>IF($A3378="","",IF(COUNTIF(변동분석!$E$7:$E$506,O3378)&gt;0,"Y","N"))</f>
        <v/>
      </c>
      <c r="W3378" s="63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3">
        <f>IF($A3378="","",IFERROR(INDEX(계정매핑!$E$5:$E$504,MATCH($F3378&amp;"",계정매핑!$A$5:$A$504,0))&amp;"","공통비"))</f>
        <v/>
      </c>
      <c r="AF3378" s="63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4</v>
      </c>
      <c r="C3379" s="91" t="inlineStr">
        <is>
          <t>5100000692</t>
        </is>
      </c>
      <c r="D3379" s="94" t="n">
        <v>46116</v>
      </c>
      <c r="E3379" s="91" t="inlineStr">
        <is>
          <t>KR</t>
        </is>
      </c>
      <c r="F3379" s="91" t="n">
        <v>62101000</v>
      </c>
      <c r="G3379" s="91" t="n">
        <v>1101</v>
      </c>
      <c r="H3379" s="92" t="n">
        <v>424000</v>
      </c>
      <c r="I3379" s="91" t="inlineStr">
        <is>
          <t>4월 국내출장 - L여행사</t>
        </is>
      </c>
      <c r="J3379" s="91" t="inlineStr">
        <is>
          <t>V10017</t>
        </is>
      </c>
      <c r="K3379" s="91" t="inlineStr">
        <is>
          <t>L여행사</t>
        </is>
      </c>
      <c r="M3379" s="9">
        <f>IF($A3379="","",VALUE($A3379&amp;"")*12+VALUE($B3379&amp;""))</f>
        <v/>
      </c>
      <c r="N3379" s="63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3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3">
        <f>IF($A3379="","",IF(COUNTIF(변동분석!$E$7:$E$506,O3379)&gt;0,"Y","N"))</f>
        <v/>
      </c>
      <c r="W3379" s="63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3">
        <f>IF($A3379="","",IFERROR(INDEX(계정매핑!$E$5:$E$504,MATCH($F3379&amp;"",계정매핑!$A$5:$A$504,0))&amp;"","공통비"))</f>
        <v/>
      </c>
      <c r="AF3379" s="63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4</v>
      </c>
      <c r="C3380" s="91" t="inlineStr">
        <is>
          <t>5100000693</t>
        </is>
      </c>
      <c r="D3380" s="94" t="n">
        <v>46116</v>
      </c>
      <c r="E3380" s="91" t="inlineStr">
        <is>
          <t>KR</t>
        </is>
      </c>
      <c r="F3380" s="91" t="n">
        <v>62101000</v>
      </c>
      <c r="G3380" s="91" t="n">
        <v>1401</v>
      </c>
      <c r="H3380" s="92" t="n">
        <v>428000</v>
      </c>
      <c r="I3380" s="91" t="inlineStr">
        <is>
          <t>4월 국내출장 - L여행사</t>
        </is>
      </c>
      <c r="J3380" s="91" t="inlineStr">
        <is>
          <t>V10017</t>
        </is>
      </c>
      <c r="K3380" s="91" t="inlineStr">
        <is>
          <t>L여행사</t>
        </is>
      </c>
      <c r="M3380" s="9">
        <f>IF($A3380="","",VALUE($A3380&amp;"")*12+VALUE($B3380&amp;""))</f>
        <v/>
      </c>
      <c r="N3380" s="63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3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3">
        <f>IF($A3380="","",IF(COUNTIF(변동분석!$E$7:$E$506,O3380)&gt;0,"Y","N"))</f>
        <v/>
      </c>
      <c r="W3380" s="63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3">
        <f>IF($A3380="","",IFERROR(INDEX(계정매핑!$E$5:$E$504,MATCH($F3380&amp;"",계정매핑!$A$5:$A$504,0))&amp;"","공통비"))</f>
        <v/>
      </c>
      <c r="AF3380" s="63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4</v>
      </c>
      <c r="C3381" s="91" t="inlineStr">
        <is>
          <t>5100000694</t>
        </is>
      </c>
      <c r="D3381" s="94" t="n">
        <v>46116</v>
      </c>
      <c r="E3381" s="91" t="inlineStr">
        <is>
          <t>KR</t>
        </is>
      </c>
      <c r="F3381" s="91" t="n">
        <v>62101000</v>
      </c>
      <c r="G3381" s="91" t="n">
        <v>1701</v>
      </c>
      <c r="H3381" s="92" t="n">
        <v>255000</v>
      </c>
      <c r="I3381" s="91" t="inlineStr">
        <is>
          <t>4월 국내출장 - L여행사</t>
        </is>
      </c>
      <c r="J3381" s="91" t="inlineStr">
        <is>
          <t>V10017</t>
        </is>
      </c>
      <c r="K3381" s="91" t="inlineStr">
        <is>
          <t>L여행사</t>
        </is>
      </c>
      <c r="M3381" s="9">
        <f>IF($A3381="","",VALUE($A3381&amp;"")*12+VALUE($B3381&amp;""))</f>
        <v/>
      </c>
      <c r="N3381" s="63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3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3">
        <f>IF($A3381="","",IF(COUNTIF(변동분석!$E$7:$E$506,O3381)&gt;0,"Y","N"))</f>
        <v/>
      </c>
      <c r="W3381" s="63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3">
        <f>IF($A3381="","",IFERROR(INDEX(계정매핑!$E$5:$E$504,MATCH($F3381&amp;"",계정매핑!$A$5:$A$504,0))&amp;"","공통비"))</f>
        <v/>
      </c>
      <c r="AF3381" s="63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4</v>
      </c>
      <c r="C3382" s="91" t="inlineStr">
        <is>
          <t>5100000695</t>
        </is>
      </c>
      <c r="D3382" s="94" t="n">
        <v>46116</v>
      </c>
      <c r="E3382" s="91" t="inlineStr">
        <is>
          <t>KR</t>
        </is>
      </c>
      <c r="F3382" s="91" t="n">
        <v>62101000</v>
      </c>
      <c r="G3382" s="91" t="n">
        <v>1801</v>
      </c>
      <c r="H3382" s="92" t="n">
        <v>86000</v>
      </c>
      <c r="I3382" s="91" t="inlineStr">
        <is>
          <t>4월 국내출장 - M항공</t>
        </is>
      </c>
      <c r="J3382" s="91" t="inlineStr">
        <is>
          <t>V10001</t>
        </is>
      </c>
      <c r="K3382" s="91" t="inlineStr">
        <is>
          <t>M항공</t>
        </is>
      </c>
      <c r="M3382" s="9">
        <f>IF($A3382="","",VALUE($A3382&amp;"")*12+VALUE($B3382&amp;""))</f>
        <v/>
      </c>
      <c r="N3382" s="63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3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3">
        <f>IF($A3382="","",IF(COUNTIF(변동분석!$E$7:$E$506,O3382)&gt;0,"Y","N"))</f>
        <v/>
      </c>
      <c r="W3382" s="63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3">
        <f>IF($A3382="","",IFERROR(INDEX(계정매핑!$E$5:$E$504,MATCH($F3382&amp;"",계정매핑!$A$5:$A$504,0))&amp;"","공통비"))</f>
        <v/>
      </c>
      <c r="AF3382" s="63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4</v>
      </c>
      <c r="C3383" s="91" t="inlineStr">
        <is>
          <t>5100000696</t>
        </is>
      </c>
      <c r="D3383" s="94" t="n">
        <v>46116</v>
      </c>
      <c r="E3383" s="91" t="inlineStr">
        <is>
          <t>KR</t>
        </is>
      </c>
      <c r="F3383" s="91" t="n">
        <v>62201000</v>
      </c>
      <c r="G3383" s="91" t="n">
        <v>1701</v>
      </c>
      <c r="H3383" s="92" t="n">
        <v>2609000</v>
      </c>
      <c r="I3383" s="91" t="inlineStr">
        <is>
          <t>4월 통신요금 - O텔레콤</t>
        </is>
      </c>
      <c r="J3383" s="91" t="inlineStr">
        <is>
          <t>V10002</t>
        </is>
      </c>
      <c r="K3383" s="91" t="inlineStr">
        <is>
          <t>O텔레콤</t>
        </is>
      </c>
      <c r="M3383" s="9">
        <f>IF($A3383="","",VALUE($A3383&amp;"")*12+VALUE($B3383&amp;""))</f>
        <v/>
      </c>
      <c r="N3383" s="63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3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3">
        <f>IF($A3383="","",IF(COUNTIF(변동분석!$E$7:$E$506,O3383)&gt;0,"Y","N"))</f>
        <v/>
      </c>
      <c r="W3383" s="63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3">
        <f>IF($A3383="","",IFERROR(INDEX(계정매핑!$E$5:$E$504,MATCH($F3383&amp;"",계정매핑!$A$5:$A$504,0))&amp;"","공통비"))</f>
        <v/>
      </c>
      <c r="AF3383" s="63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4</v>
      </c>
      <c r="C3384" s="91" t="inlineStr">
        <is>
          <t>5100000697</t>
        </is>
      </c>
      <c r="D3384" s="94" t="n">
        <v>46116</v>
      </c>
      <c r="E3384" s="91" t="inlineStr">
        <is>
          <t>KR</t>
        </is>
      </c>
      <c r="F3384" s="91" t="n">
        <v>62201000</v>
      </c>
      <c r="G3384" s="91" t="n">
        <v>1951</v>
      </c>
      <c r="H3384" s="92" t="n">
        <v>304000</v>
      </c>
      <c r="I3384" s="91" t="inlineStr">
        <is>
          <t>4월 통신요금 - O텔레콤</t>
        </is>
      </c>
      <c r="J3384" s="91" t="inlineStr">
        <is>
          <t>V10002</t>
        </is>
      </c>
      <c r="K3384" s="91" t="inlineStr">
        <is>
          <t>O텔레콤</t>
        </is>
      </c>
      <c r="M3384" s="9">
        <f>IF($A3384="","",VALUE($A3384&amp;"")*12+VALUE($B3384&amp;""))</f>
        <v/>
      </c>
      <c r="N3384" s="63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3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3">
        <f>IF($A3384="","",IF(COUNTIF(변동분석!$E$7:$E$506,O3384)&gt;0,"Y","N"))</f>
        <v/>
      </c>
      <c r="W3384" s="63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3">
        <f>IF($A3384="","",IFERROR(INDEX(계정매핑!$E$5:$E$504,MATCH($F3384&amp;"",계정매핑!$A$5:$A$504,0))&amp;"","공통비"))</f>
        <v/>
      </c>
      <c r="AF3384" s="63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4</v>
      </c>
      <c r="C3385" s="91" t="inlineStr">
        <is>
          <t>5100000698</t>
        </is>
      </c>
      <c r="D3385" s="94" t="n">
        <v>46116</v>
      </c>
      <c r="E3385" s="91" t="inlineStr">
        <is>
          <t>KR</t>
        </is>
      </c>
      <c r="F3385" s="91" t="n">
        <v>62401000</v>
      </c>
      <c r="G3385" s="91" t="n">
        <v>1401</v>
      </c>
      <c r="H3385" s="92" t="n">
        <v>352000</v>
      </c>
      <c r="I3385" s="91" t="inlineStr">
        <is>
          <t>4월 인쇄물 제작 - S출판</t>
        </is>
      </c>
      <c r="J3385" s="91" t="inlineStr">
        <is>
          <t>V10014</t>
        </is>
      </c>
      <c r="K3385" s="91" t="inlineStr">
        <is>
          <t>S출판</t>
        </is>
      </c>
      <c r="M3385" s="9">
        <f>IF($A3385="","",VALUE($A3385&amp;"")*12+VALUE($B3385&amp;""))</f>
        <v/>
      </c>
      <c r="N3385" s="63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3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3">
        <f>IF($A3385="","",IF(COUNTIF(변동분석!$E$7:$E$506,O3385)&gt;0,"Y","N"))</f>
        <v/>
      </c>
      <c r="W3385" s="63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3">
        <f>IF($A3385="","",IFERROR(INDEX(계정매핑!$E$5:$E$504,MATCH($F3385&amp;"",계정매핑!$A$5:$A$504,0))&amp;"","공통비"))</f>
        <v/>
      </c>
      <c r="AF3385" s="63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4</v>
      </c>
      <c r="C3386" s="91" t="inlineStr">
        <is>
          <t>5100000699</t>
        </is>
      </c>
      <c r="D3386" s="94" t="n">
        <v>46116</v>
      </c>
      <c r="E3386" s="91" t="inlineStr">
        <is>
          <t>KR</t>
        </is>
      </c>
      <c r="F3386" s="91" t="n">
        <v>62802000</v>
      </c>
      <c r="G3386" s="91" t="n">
        <v>1301</v>
      </c>
      <c r="H3386" s="92" t="n">
        <v>6609000</v>
      </c>
      <c r="I3386" s="91" t="inlineStr">
        <is>
          <t>4월 위탁교육 - V아카데미</t>
        </is>
      </c>
      <c r="J3386" s="91" t="inlineStr">
        <is>
          <t>V10026</t>
        </is>
      </c>
      <c r="K3386" s="91" t="inlineStr">
        <is>
          <t>V아카데미</t>
        </is>
      </c>
      <c r="M3386" s="9">
        <f>IF($A3386="","",VALUE($A3386&amp;"")*12+VALUE($B3386&amp;""))</f>
        <v/>
      </c>
      <c r="N3386" s="63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3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3">
        <f>IF($A3386="","",IF(COUNTIF(변동분석!$E$7:$E$506,O3386)&gt;0,"Y","N"))</f>
        <v/>
      </c>
      <c r="W3386" s="63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3">
        <f>IF($A3386="","",IFERROR(INDEX(계정매핑!$E$5:$E$504,MATCH($F3386&amp;"",계정매핑!$A$5:$A$504,0))&amp;"","공통비"))</f>
        <v/>
      </c>
      <c r="AF3386" s="63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4</v>
      </c>
      <c r="C3387" s="91" t="inlineStr">
        <is>
          <t>5100000700</t>
        </is>
      </c>
      <c r="D3387" s="94" t="n">
        <v>46116</v>
      </c>
      <c r="E3387" s="91" t="inlineStr">
        <is>
          <t>KR</t>
        </is>
      </c>
      <c r="F3387" s="91" t="n">
        <v>62901000</v>
      </c>
      <c r="G3387" s="91" t="n">
        <v>1101</v>
      </c>
      <c r="H3387" s="92" t="n">
        <v>3690000</v>
      </c>
      <c r="I3387" s="91" t="inlineStr">
        <is>
          <t>4월 자문 수수료 - W컨설팅</t>
        </is>
      </c>
      <c r="J3387" s="91" t="inlineStr">
        <is>
          <t>V10006</t>
        </is>
      </c>
      <c r="K3387" s="91" t="inlineStr">
        <is>
          <t>W컨설팅</t>
        </is>
      </c>
      <c r="M3387" s="9">
        <f>IF($A3387="","",VALUE($A3387&amp;"")*12+VALUE($B3387&amp;""))</f>
        <v/>
      </c>
      <c r="N3387" s="63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3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3">
        <f>IF($A3387="","",IF(COUNTIF(변동분석!$E$7:$E$506,O3387)&gt;0,"Y","N"))</f>
        <v/>
      </c>
      <c r="W3387" s="63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3">
        <f>IF($A3387="","",IFERROR(INDEX(계정매핑!$E$5:$E$504,MATCH($F3387&amp;"",계정매핑!$A$5:$A$504,0))&amp;"","공통비"))</f>
        <v/>
      </c>
      <c r="AF3387" s="63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4</v>
      </c>
      <c r="C3388" s="91" t="inlineStr">
        <is>
          <t>5100000701</t>
        </is>
      </c>
      <c r="D3388" s="94" t="n">
        <v>46116</v>
      </c>
      <c r="E3388" s="91" t="inlineStr">
        <is>
          <t>KR</t>
        </is>
      </c>
      <c r="F3388" s="91" t="n">
        <v>62902000</v>
      </c>
      <c r="G3388" s="91" t="n">
        <v>1101</v>
      </c>
      <c r="H3388" s="92" t="n">
        <v>1379000</v>
      </c>
      <c r="I3388" s="91" t="inlineStr">
        <is>
          <t>4월 업무 위탁 수수료 - X서비스</t>
        </is>
      </c>
      <c r="J3388" s="91" t="inlineStr">
        <is>
          <t>V10019</t>
        </is>
      </c>
      <c r="K3388" s="91" t="inlineStr">
        <is>
          <t>X서비스</t>
        </is>
      </c>
      <c r="M3388" s="9">
        <f>IF($A3388="","",VALUE($A3388&amp;"")*12+VALUE($B3388&amp;""))</f>
        <v/>
      </c>
      <c r="N3388" s="63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3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3">
        <f>IF($A3388="","",IF(COUNTIF(변동분석!$E$7:$E$506,O3388)&gt;0,"Y","N"))</f>
        <v/>
      </c>
      <c r="W3388" s="63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3">
        <f>IF($A3388="","",IFERROR(INDEX(계정매핑!$E$5:$E$504,MATCH($F3388&amp;"",계정매핑!$A$5:$A$504,0))&amp;"","공통비"))</f>
        <v/>
      </c>
      <c r="AF3388" s="63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4</v>
      </c>
      <c r="C3389" s="91" t="inlineStr">
        <is>
          <t>5100000702</t>
        </is>
      </c>
      <c r="D3389" s="94" t="n">
        <v>46116</v>
      </c>
      <c r="E3389" s="91" t="inlineStr">
        <is>
          <t>KR</t>
        </is>
      </c>
      <c r="F3389" s="91" t="n">
        <v>62902000</v>
      </c>
      <c r="G3389" s="91" t="n">
        <v>1801</v>
      </c>
      <c r="H3389" s="92" t="n">
        <v>1780000</v>
      </c>
      <c r="I3389" s="91" t="inlineStr">
        <is>
          <t>4월 콜 위탁 수수료(건별)</t>
        </is>
      </c>
      <c r="J3389" s="91" t="inlineStr">
        <is>
          <t>V10015</t>
        </is>
      </c>
      <c r="K3389" s="91" t="inlineStr">
        <is>
          <t>J콜센터</t>
        </is>
      </c>
      <c r="M3389" s="9">
        <f>IF($A3389="","",VALUE($A3389&amp;"")*12+VALUE($B3389&amp;""))</f>
        <v/>
      </c>
      <c r="N3389" s="63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3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3">
        <f>IF($A3389="","",IF(COUNTIF(변동분석!$E$7:$E$506,O3389)&gt;0,"Y","N"))</f>
        <v/>
      </c>
      <c r="W3389" s="63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3">
        <f>IF($A3389="","",IFERROR(INDEX(계정매핑!$E$5:$E$504,MATCH($F3389&amp;"",계정매핑!$A$5:$A$504,0))&amp;"","공통비"))</f>
        <v/>
      </c>
      <c r="AF3389" s="63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4</v>
      </c>
      <c r="C3390" s="91" t="inlineStr">
        <is>
          <t>5100000703</t>
        </is>
      </c>
      <c r="D3390" s="94" t="n">
        <v>46116</v>
      </c>
      <c r="E3390" s="91" t="inlineStr">
        <is>
          <t>KR</t>
        </is>
      </c>
      <c r="F3390" s="91" t="n">
        <v>63002000</v>
      </c>
      <c r="G3390" s="91" t="n">
        <v>1951</v>
      </c>
      <c r="H3390" s="92" t="n">
        <v>7777000</v>
      </c>
      <c r="I3390" s="91" t="inlineStr">
        <is>
          <t>4월 클라우드 사용료 - C클라우드</t>
        </is>
      </c>
      <c r="J3390" s="91" t="inlineStr">
        <is>
          <t>V10025</t>
        </is>
      </c>
      <c r="K3390" s="91" t="inlineStr">
        <is>
          <t>C클라우드</t>
        </is>
      </c>
      <c r="M3390" s="9">
        <f>IF($A3390="","",VALUE($A3390&amp;"")*12+VALUE($B3390&amp;""))</f>
        <v/>
      </c>
      <c r="N3390" s="63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3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3">
        <f>IF($A3390="","",IF(COUNTIF(변동분석!$E$7:$E$506,O3390)&gt;0,"Y","N"))</f>
        <v/>
      </c>
      <c r="W3390" s="63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3">
        <f>IF($A3390="","",IFERROR(INDEX(계정매핑!$E$5:$E$504,MATCH($F3390&amp;"",계정매핑!$A$5:$A$504,0))&amp;"","공통비"))</f>
        <v/>
      </c>
      <c r="AF3390" s="63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4</v>
      </c>
      <c r="C3391" s="91" t="inlineStr">
        <is>
          <t>5100000704</t>
        </is>
      </c>
      <c r="D3391" s="94" t="n">
        <v>46117</v>
      </c>
      <c r="E3391" s="91" t="inlineStr">
        <is>
          <t>KR</t>
        </is>
      </c>
      <c r="F3391" s="91" t="n">
        <v>62101000</v>
      </c>
      <c r="G3391" s="91" t="n">
        <v>1101</v>
      </c>
      <c r="H3391" s="92" t="n">
        <v>788000</v>
      </c>
      <c r="I3391" s="91" t="inlineStr">
        <is>
          <t>4월 국내출장 - M항공</t>
        </is>
      </c>
      <c r="J3391" s="91" t="inlineStr">
        <is>
          <t>V10001</t>
        </is>
      </c>
      <c r="K3391" s="91" t="inlineStr">
        <is>
          <t>M항공</t>
        </is>
      </c>
      <c r="M3391" s="9">
        <f>IF($A3391="","",VALUE($A3391&amp;"")*12+VALUE($B3391&amp;""))</f>
        <v/>
      </c>
      <c r="N3391" s="63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3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3">
        <f>IF($A3391="","",IF(COUNTIF(변동분석!$E$7:$E$506,O3391)&gt;0,"Y","N"))</f>
        <v/>
      </c>
      <c r="W3391" s="63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3">
        <f>IF($A3391="","",IFERROR(INDEX(계정매핑!$E$5:$E$504,MATCH($F3391&amp;"",계정매핑!$A$5:$A$504,0))&amp;"","공통비"))</f>
        <v/>
      </c>
      <c r="AF3391" s="63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4</v>
      </c>
      <c r="C3392" s="91" t="inlineStr">
        <is>
          <t>5100000705</t>
        </is>
      </c>
      <c r="D3392" s="94" t="n">
        <v>46117</v>
      </c>
      <c r="E3392" s="91" t="inlineStr">
        <is>
          <t>KR</t>
        </is>
      </c>
      <c r="F3392" s="91" t="n">
        <v>62102000</v>
      </c>
      <c r="G3392" s="91" t="n">
        <v>1951</v>
      </c>
      <c r="H3392" s="92" t="n">
        <v>47000</v>
      </c>
      <c r="I3392" s="91" t="inlineStr">
        <is>
          <t>4월 해외출장 - N호텔</t>
        </is>
      </c>
      <c r="J3392" s="91" t="inlineStr">
        <is>
          <t>V10008</t>
        </is>
      </c>
      <c r="K3392" s="91" t="inlineStr">
        <is>
          <t>N호텔</t>
        </is>
      </c>
      <c r="M3392" s="9">
        <f>IF($A3392="","",VALUE($A3392&amp;"")*12+VALUE($B3392&amp;""))</f>
        <v/>
      </c>
      <c r="N3392" s="63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3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3">
        <f>IF($A3392="","",IF(COUNTIF(변동분석!$E$7:$E$506,O3392)&gt;0,"Y","N"))</f>
        <v/>
      </c>
      <c r="W3392" s="63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3">
        <f>IF($A3392="","",IFERROR(INDEX(계정매핑!$E$5:$E$504,MATCH($F3392&amp;"",계정매핑!$A$5:$A$504,0))&amp;"","공통비"))</f>
        <v/>
      </c>
      <c r="AF3392" s="63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4</v>
      </c>
      <c r="C3393" s="91" t="inlineStr">
        <is>
          <t>5100000706</t>
        </is>
      </c>
      <c r="D3393" s="94" t="n">
        <v>46117</v>
      </c>
      <c r="E3393" s="91" t="inlineStr">
        <is>
          <t>KR</t>
        </is>
      </c>
      <c r="F3393" s="91" t="n">
        <v>62601000</v>
      </c>
      <c r="G3393" s="91" t="n">
        <v>1301</v>
      </c>
      <c r="H3393" s="92" t="n">
        <v>672000</v>
      </c>
      <c r="I3393" s="91" t="inlineStr">
        <is>
          <t>4월 업무추진 - (법인카드)</t>
        </is>
      </c>
      <c r="J3393" s="91" t="inlineStr">
        <is>
          <t>V10009</t>
        </is>
      </c>
      <c r="K3393" s="91" t="inlineStr">
        <is>
          <t>(법인카드)</t>
        </is>
      </c>
      <c r="M3393" s="9">
        <f>IF($A3393="","",VALUE($A3393&amp;"")*12+VALUE($B3393&amp;""))</f>
        <v/>
      </c>
      <c r="N3393" s="63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3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3">
        <f>IF($A3393="","",IF(COUNTIF(변동분석!$E$7:$E$506,O3393)&gt;0,"Y","N"))</f>
        <v/>
      </c>
      <c r="W3393" s="63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3">
        <f>IF($A3393="","",IFERROR(INDEX(계정매핑!$E$5:$E$504,MATCH($F3393&amp;"",계정매핑!$A$5:$A$504,0))&amp;"","공통비"))</f>
        <v/>
      </c>
      <c r="AF3393" s="63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4</v>
      </c>
      <c r="C3394" s="91" t="inlineStr">
        <is>
          <t>5100000707</t>
        </is>
      </c>
      <c r="D3394" s="94" t="n">
        <v>46117</v>
      </c>
      <c r="E3394" s="91" t="inlineStr">
        <is>
          <t>KR</t>
        </is>
      </c>
      <c r="F3394" s="91" t="n">
        <v>62902000</v>
      </c>
      <c r="G3394" s="91" t="n">
        <v>1801</v>
      </c>
      <c r="H3394" s="92" t="n">
        <v>1773000</v>
      </c>
      <c r="I3394" s="91" t="inlineStr">
        <is>
          <t>4월 콜 위탁 수수료(건별)</t>
        </is>
      </c>
      <c r="J3394" s="91" t="inlineStr">
        <is>
          <t>V10015</t>
        </is>
      </c>
      <c r="K3394" s="91" t="inlineStr">
        <is>
          <t>J콜센터</t>
        </is>
      </c>
      <c r="M3394" s="9">
        <f>IF($A3394="","",VALUE($A3394&amp;"")*12+VALUE($B3394&amp;""))</f>
        <v/>
      </c>
      <c r="N3394" s="63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3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3">
        <f>IF($A3394="","",IF(COUNTIF(변동분석!$E$7:$E$506,O3394)&gt;0,"Y","N"))</f>
        <v/>
      </c>
      <c r="W3394" s="63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3">
        <f>IF($A3394="","",IFERROR(INDEX(계정매핑!$E$5:$E$504,MATCH($F3394&amp;"",계정매핑!$A$5:$A$504,0))&amp;"","공통비"))</f>
        <v/>
      </c>
      <c r="AF3394" s="63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4</v>
      </c>
      <c r="C3395" s="91" t="inlineStr">
        <is>
          <t>5100000708</t>
        </is>
      </c>
      <c r="D3395" s="94" t="n">
        <v>46117</v>
      </c>
      <c r="E3395" s="91" t="inlineStr">
        <is>
          <t>KR</t>
        </is>
      </c>
      <c r="F3395" s="91" t="n">
        <v>62902000</v>
      </c>
      <c r="G3395" s="91" t="n">
        <v>1801</v>
      </c>
      <c r="H3395" s="92" t="n">
        <v>1788000</v>
      </c>
      <c r="I3395" s="91" t="inlineStr">
        <is>
          <t>4월 콜 위탁 수수료(건별)</t>
        </is>
      </c>
      <c r="J3395" s="91" t="inlineStr">
        <is>
          <t>V10015</t>
        </is>
      </c>
      <c r="K3395" s="91" t="inlineStr">
        <is>
          <t>J콜센터</t>
        </is>
      </c>
      <c r="M3395" s="9">
        <f>IF($A3395="","",VALUE($A3395&amp;"")*12+VALUE($B3395&amp;""))</f>
        <v/>
      </c>
      <c r="N3395" s="63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3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3">
        <f>IF($A3395="","",IF(COUNTIF(변동분석!$E$7:$E$506,O3395)&gt;0,"Y","N"))</f>
        <v/>
      </c>
      <c r="W3395" s="63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3">
        <f>IF($A3395="","",IFERROR(INDEX(계정매핑!$E$5:$E$504,MATCH($F3395&amp;"",계정매핑!$A$5:$A$504,0))&amp;"","공통비"))</f>
        <v/>
      </c>
      <c r="AF3395" s="63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4</v>
      </c>
      <c r="C3396" s="91" t="inlineStr">
        <is>
          <t>5100000709</t>
        </is>
      </c>
      <c r="D3396" s="94" t="n">
        <v>46117</v>
      </c>
      <c r="E3396" s="91" t="inlineStr">
        <is>
          <t>KR</t>
        </is>
      </c>
      <c r="F3396" s="91" t="n">
        <v>62902000</v>
      </c>
      <c r="G3396" s="91" t="n">
        <v>1951</v>
      </c>
      <c r="H3396" s="92" t="n">
        <v>2400000</v>
      </c>
      <c r="I3396" s="91" t="inlineStr">
        <is>
          <t>4월 업무 위탁 수수료 - J콜센터</t>
        </is>
      </c>
      <c r="J3396" s="91" t="inlineStr">
        <is>
          <t>V10015</t>
        </is>
      </c>
      <c r="K3396" s="91" t="inlineStr">
        <is>
          <t>J콜센터</t>
        </is>
      </c>
      <c r="M3396" s="9">
        <f>IF($A3396="","",VALUE($A3396&amp;"")*12+VALUE($B3396&amp;""))</f>
        <v/>
      </c>
      <c r="N3396" s="63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3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3">
        <f>IF($A3396="","",IF(COUNTIF(변동분석!$E$7:$E$506,O3396)&gt;0,"Y","N"))</f>
        <v/>
      </c>
      <c r="W3396" s="63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3">
        <f>IF($A3396="","",IFERROR(INDEX(계정매핑!$E$5:$E$504,MATCH($F3396&amp;"",계정매핑!$A$5:$A$504,0))&amp;"","공통비"))</f>
        <v/>
      </c>
      <c r="AF3396" s="63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4</v>
      </c>
      <c r="C3397" s="91" t="inlineStr">
        <is>
          <t>5100000710</t>
        </is>
      </c>
      <c r="D3397" s="94" t="n">
        <v>46117</v>
      </c>
      <c r="E3397" s="91" t="inlineStr">
        <is>
          <t>KR</t>
        </is>
      </c>
      <c r="F3397" s="91" t="n">
        <v>63201000</v>
      </c>
      <c r="G3397" s="91" t="n">
        <v>1602</v>
      </c>
      <c r="H3397" s="92" t="n">
        <v>5823000</v>
      </c>
      <c r="I3397" s="91" t="inlineStr">
        <is>
          <t>4월 차량 유지 - D정비</t>
        </is>
      </c>
      <c r="J3397" s="91" t="inlineStr">
        <is>
          <t>V10024</t>
        </is>
      </c>
      <c r="K3397" s="91" t="inlineStr">
        <is>
          <t>D정비</t>
        </is>
      </c>
      <c r="M3397" s="9">
        <f>IF($A3397="","",VALUE($A3397&amp;"")*12+VALUE($B3397&amp;""))</f>
        <v/>
      </c>
      <c r="N3397" s="63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3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3">
        <f>IF($A3397="","",IF(COUNTIF(변동분석!$E$7:$E$506,O3397)&gt;0,"Y","N"))</f>
        <v/>
      </c>
      <c r="W3397" s="63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3">
        <f>IF($A3397="","",IFERROR(INDEX(계정매핑!$E$5:$E$504,MATCH($F3397&amp;"",계정매핑!$A$5:$A$504,0))&amp;"","공통비"))</f>
        <v/>
      </c>
      <c r="AF3397" s="63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4</v>
      </c>
      <c r="C3398" s="91" t="inlineStr">
        <is>
          <t>5100000711</t>
        </is>
      </c>
      <c r="D3398" s="94" t="n">
        <v>46118</v>
      </c>
      <c r="E3398" s="91" t="inlineStr">
        <is>
          <t>KR</t>
        </is>
      </c>
      <c r="F3398" s="91" t="n">
        <v>62101000</v>
      </c>
      <c r="G3398" s="91" t="n">
        <v>1301</v>
      </c>
      <c r="H3398" s="92" t="n">
        <v>187000</v>
      </c>
      <c r="I3398" s="91" t="inlineStr">
        <is>
          <t>4월 국내출장 - (법인카드)</t>
        </is>
      </c>
      <c r="J3398" s="91" t="inlineStr">
        <is>
          <t>V10009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3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3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3">
        <f>IF($A3398="","",IF(COUNTIF(변동분석!$E$7:$E$506,O3398)&gt;0,"Y","N"))</f>
        <v/>
      </c>
      <c r="W3398" s="63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3">
        <f>IF($A3398="","",IFERROR(INDEX(계정매핑!$E$5:$E$504,MATCH($F3398&amp;"",계정매핑!$A$5:$A$504,0))&amp;"","공통비"))</f>
        <v/>
      </c>
      <c r="AF3398" s="63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4</v>
      </c>
      <c r="C3399" s="91" t="inlineStr">
        <is>
          <t>5100000712</t>
        </is>
      </c>
      <c r="D3399" s="94" t="n">
        <v>46118</v>
      </c>
      <c r="E3399" s="91" t="inlineStr">
        <is>
          <t>KR</t>
        </is>
      </c>
      <c r="F3399" s="91" t="n">
        <v>62101000</v>
      </c>
      <c r="G3399" s="91" t="n">
        <v>1501</v>
      </c>
      <c r="H3399" s="92" t="n">
        <v>339000</v>
      </c>
      <c r="I3399" s="91" t="inlineStr">
        <is>
          <t>4월 국내출장 - (법인카드)</t>
        </is>
      </c>
      <c r="J3399" s="91" t="inlineStr">
        <is>
          <t>V10009</t>
        </is>
      </c>
      <c r="K3399" s="91" t="inlineStr">
        <is>
          <t>(법인카드)</t>
        </is>
      </c>
      <c r="M3399" s="9">
        <f>IF($A3399="","",VALUE($A3399&amp;"")*12+VALUE($B3399&amp;""))</f>
        <v/>
      </c>
      <c r="N3399" s="63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3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3">
        <f>IF($A3399="","",IF(COUNTIF(변동분석!$E$7:$E$506,O3399)&gt;0,"Y","N"))</f>
        <v/>
      </c>
      <c r="W3399" s="63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3">
        <f>IF($A3399="","",IFERROR(INDEX(계정매핑!$E$5:$E$504,MATCH($F3399&amp;"",계정매핑!$A$5:$A$504,0))&amp;"","공통비"))</f>
        <v/>
      </c>
      <c r="AF3399" s="63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4</v>
      </c>
      <c r="C3400" s="91" t="inlineStr">
        <is>
          <t>5100000713</t>
        </is>
      </c>
      <c r="D3400" s="94" t="n">
        <v>46118</v>
      </c>
      <c r="E3400" s="91" t="inlineStr">
        <is>
          <t>KR</t>
        </is>
      </c>
      <c r="F3400" s="91" t="n">
        <v>62101000</v>
      </c>
      <c r="G3400" s="91" t="n">
        <v>1502</v>
      </c>
      <c r="H3400" s="92" t="n">
        <v>629000</v>
      </c>
      <c r="I3400" s="91" t="inlineStr">
        <is>
          <t>4월 국내출장 - L여행사</t>
        </is>
      </c>
      <c r="J3400" s="91" t="inlineStr">
        <is>
          <t>V10017</t>
        </is>
      </c>
      <c r="K3400" s="91" t="inlineStr">
        <is>
          <t>L여행사</t>
        </is>
      </c>
      <c r="M3400" s="9">
        <f>IF($A3400="","",VALUE($A3400&amp;"")*12+VALUE($B3400&amp;""))</f>
        <v/>
      </c>
      <c r="N3400" s="63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3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3">
        <f>IF($A3400="","",IF(COUNTIF(변동분석!$E$7:$E$506,O3400)&gt;0,"Y","N"))</f>
        <v/>
      </c>
      <c r="W3400" s="63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3">
        <f>IF($A3400="","",IFERROR(INDEX(계정매핑!$E$5:$E$504,MATCH($F3400&amp;"",계정매핑!$A$5:$A$504,0))&amp;"","공통비"))</f>
        <v/>
      </c>
      <c r="AF3400" s="63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4</v>
      </c>
      <c r="C3401" s="91" t="inlineStr">
        <is>
          <t>5100000714</t>
        </is>
      </c>
      <c r="D3401" s="94" t="n">
        <v>46118</v>
      </c>
      <c r="E3401" s="91" t="inlineStr">
        <is>
          <t>KR</t>
        </is>
      </c>
      <c r="F3401" s="91" t="n">
        <v>62102000</v>
      </c>
      <c r="G3401" s="91" t="n">
        <v>1951</v>
      </c>
      <c r="H3401" s="92" t="n">
        <v>61000</v>
      </c>
      <c r="I3401" s="91" t="inlineStr">
        <is>
          <t>4월 해외출장 - N호텔</t>
        </is>
      </c>
      <c r="J3401" s="91" t="inlineStr">
        <is>
          <t>V10008</t>
        </is>
      </c>
      <c r="K3401" s="91" t="inlineStr">
        <is>
          <t>N호텔</t>
        </is>
      </c>
      <c r="M3401" s="9">
        <f>IF($A3401="","",VALUE($A3401&amp;"")*12+VALUE($B3401&amp;""))</f>
        <v/>
      </c>
      <c r="N3401" s="63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3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3">
        <f>IF($A3401="","",IF(COUNTIF(변동분석!$E$7:$E$506,O3401)&gt;0,"Y","N"))</f>
        <v/>
      </c>
      <c r="W3401" s="63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3">
        <f>IF($A3401="","",IFERROR(INDEX(계정매핑!$E$5:$E$504,MATCH($F3401&amp;"",계정매핑!$A$5:$A$504,0))&amp;"","공통비"))</f>
        <v/>
      </c>
      <c r="AF3401" s="63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4</v>
      </c>
      <c r="C3402" s="91" t="inlineStr">
        <is>
          <t>5100000715</t>
        </is>
      </c>
      <c r="D3402" s="94" t="n">
        <v>46118</v>
      </c>
      <c r="E3402" s="91" t="inlineStr">
        <is>
          <t>KR</t>
        </is>
      </c>
      <c r="F3402" s="91" t="n">
        <v>62201000</v>
      </c>
      <c r="G3402" s="91" t="n">
        <v>1502</v>
      </c>
      <c r="H3402" s="92" t="n">
        <v>254000</v>
      </c>
      <c r="I3402" s="91" t="inlineStr">
        <is>
          <t>4월 통신요금 - O텔레콤</t>
        </is>
      </c>
      <c r="J3402" s="91" t="inlineStr">
        <is>
          <t>V10002</t>
        </is>
      </c>
      <c r="K3402" s="91" t="inlineStr">
        <is>
          <t>O텔레콤</t>
        </is>
      </c>
      <c r="M3402" s="9">
        <f>IF($A3402="","",VALUE($A3402&amp;"")*12+VALUE($B3402&amp;""))</f>
        <v/>
      </c>
      <c r="N3402" s="63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3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3">
        <f>IF($A3402="","",IF(COUNTIF(변동분석!$E$7:$E$506,O3402)&gt;0,"Y","N"))</f>
        <v/>
      </c>
      <c r="W3402" s="63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3">
        <f>IF($A3402="","",IFERROR(INDEX(계정매핑!$E$5:$E$504,MATCH($F3402&amp;"",계정매핑!$A$5:$A$504,0))&amp;"","공통비"))</f>
        <v/>
      </c>
      <c r="AF3402" s="63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4</v>
      </c>
      <c r="C3403" s="91" t="inlineStr">
        <is>
          <t>5100000716</t>
        </is>
      </c>
      <c r="D3403" s="94" t="n">
        <v>46118</v>
      </c>
      <c r="E3403" s="91" t="inlineStr">
        <is>
          <t>KR</t>
        </is>
      </c>
      <c r="F3403" s="91" t="n">
        <v>62201000</v>
      </c>
      <c r="G3403" s="91" t="n">
        <v>1502</v>
      </c>
      <c r="H3403" s="92" t="n">
        <v>302000</v>
      </c>
      <c r="I3403" s="91" t="inlineStr">
        <is>
          <t>4월 통신요금 - P통신</t>
        </is>
      </c>
      <c r="J3403" s="91" t="inlineStr">
        <is>
          <t>V10013</t>
        </is>
      </c>
      <c r="K3403" s="91" t="inlineStr">
        <is>
          <t>P통신</t>
        </is>
      </c>
      <c r="M3403" s="9">
        <f>IF($A3403="","",VALUE($A3403&amp;"")*12+VALUE($B3403&amp;""))</f>
        <v/>
      </c>
      <c r="N3403" s="63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3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3">
        <f>IF($A3403="","",IF(COUNTIF(변동분석!$E$7:$E$506,O3403)&gt;0,"Y","N"))</f>
        <v/>
      </c>
      <c r="W3403" s="63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3">
        <f>IF($A3403="","",IFERROR(INDEX(계정매핑!$E$5:$E$504,MATCH($F3403&amp;"",계정매핑!$A$5:$A$504,0))&amp;"","공통비"))</f>
        <v/>
      </c>
      <c r="AF3403" s="63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4</v>
      </c>
      <c r="C3404" s="91" t="inlineStr">
        <is>
          <t>5100000717</t>
        </is>
      </c>
      <c r="D3404" s="94" t="n">
        <v>46118</v>
      </c>
      <c r="E3404" s="91" t="inlineStr">
        <is>
          <t>KR</t>
        </is>
      </c>
      <c r="F3404" s="91" t="n">
        <v>62902000</v>
      </c>
      <c r="G3404" s="91" t="n">
        <v>1401</v>
      </c>
      <c r="H3404" s="92" t="n">
        <v>2176000</v>
      </c>
      <c r="I3404" s="91" t="inlineStr">
        <is>
          <t>4월 업무 위탁 수수료 - J콜센터</t>
        </is>
      </c>
      <c r="J3404" s="91" t="inlineStr">
        <is>
          <t>V10015</t>
        </is>
      </c>
      <c r="K3404" s="91" t="inlineStr">
        <is>
          <t>J콜센터</t>
        </is>
      </c>
      <c r="M3404" s="9">
        <f>IF($A3404="","",VALUE($A3404&amp;"")*12+VALUE($B3404&amp;""))</f>
        <v/>
      </c>
      <c r="N3404" s="63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3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3">
        <f>IF($A3404="","",IF(COUNTIF(변동분석!$E$7:$E$506,O3404)&gt;0,"Y","N"))</f>
        <v/>
      </c>
      <c r="W3404" s="63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3">
        <f>IF($A3404="","",IFERROR(INDEX(계정매핑!$E$5:$E$504,MATCH($F3404&amp;"",계정매핑!$A$5:$A$504,0))&amp;"","공통비"))</f>
        <v/>
      </c>
      <c r="AF3404" s="63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4</v>
      </c>
      <c r="C3405" s="91" t="inlineStr">
        <is>
          <t>5100000718</t>
        </is>
      </c>
      <c r="D3405" s="94" t="n">
        <v>46119</v>
      </c>
      <c r="E3405" s="91" t="inlineStr">
        <is>
          <t>KR</t>
        </is>
      </c>
      <c r="F3405" s="91" t="n">
        <v>62101000</v>
      </c>
      <c r="G3405" s="91" t="n">
        <v>1201</v>
      </c>
      <c r="H3405" s="92" t="n">
        <v>108000</v>
      </c>
      <c r="I3405" s="91" t="inlineStr">
        <is>
          <t>4월 국내출장 - (법인카드)</t>
        </is>
      </c>
      <c r="J3405" s="91" t="inlineStr">
        <is>
          <t>V10009</t>
        </is>
      </c>
      <c r="K3405" s="91" t="inlineStr">
        <is>
          <t>(법인카드)</t>
        </is>
      </c>
      <c r="M3405" s="9">
        <f>IF($A3405="","",VALUE($A3405&amp;"")*12+VALUE($B3405&amp;""))</f>
        <v/>
      </c>
      <c r="N3405" s="63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3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3">
        <f>IF($A3405="","",IF(COUNTIF(변동분석!$E$7:$E$506,O3405)&gt;0,"Y","N"))</f>
        <v/>
      </c>
      <c r="W3405" s="63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3">
        <f>IF($A3405="","",IFERROR(INDEX(계정매핑!$E$5:$E$504,MATCH($F3405&amp;"",계정매핑!$A$5:$A$504,0))&amp;"","공통비"))</f>
        <v/>
      </c>
      <c r="AF3405" s="63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4</v>
      </c>
      <c r="C3406" s="91" t="inlineStr">
        <is>
          <t>5100000719</t>
        </is>
      </c>
      <c r="D3406" s="94" t="n">
        <v>46119</v>
      </c>
      <c r="E3406" s="91" t="inlineStr">
        <is>
          <t>KR</t>
        </is>
      </c>
      <c r="F3406" s="91" t="n">
        <v>62201000</v>
      </c>
      <c r="G3406" s="91" t="n">
        <v>1401</v>
      </c>
      <c r="H3406" s="92" t="n">
        <v>222000</v>
      </c>
      <c r="I3406" s="91" t="inlineStr">
        <is>
          <t>4월 통신요금 - O텔레콤</t>
        </is>
      </c>
      <c r="J3406" s="91" t="inlineStr">
        <is>
          <t>V10002</t>
        </is>
      </c>
      <c r="K3406" s="91" t="inlineStr">
        <is>
          <t>O텔레콤</t>
        </is>
      </c>
      <c r="M3406" s="9">
        <f>IF($A3406="","",VALUE($A3406&amp;"")*12+VALUE($B3406&amp;""))</f>
        <v/>
      </c>
      <c r="N3406" s="63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3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3">
        <f>IF($A3406="","",IF(COUNTIF(변동분석!$E$7:$E$506,O3406)&gt;0,"Y","N"))</f>
        <v/>
      </c>
      <c r="W3406" s="63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3">
        <f>IF($A3406="","",IFERROR(INDEX(계정매핑!$E$5:$E$504,MATCH($F3406&amp;"",계정매핑!$A$5:$A$504,0))&amp;"","공통비"))</f>
        <v/>
      </c>
      <c r="AF3406" s="63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4</v>
      </c>
      <c r="C3407" s="91" t="inlineStr">
        <is>
          <t>5100000720</t>
        </is>
      </c>
      <c r="D3407" s="94" t="n">
        <v>46119</v>
      </c>
      <c r="E3407" s="91" t="inlineStr">
        <is>
          <t>KR</t>
        </is>
      </c>
      <c r="F3407" s="91" t="n">
        <v>62201000</v>
      </c>
      <c r="G3407" s="91" t="n">
        <v>1801</v>
      </c>
      <c r="H3407" s="92" t="n">
        <v>5019000</v>
      </c>
      <c r="I3407" s="91" t="inlineStr">
        <is>
          <t>4월 통신요금 - O텔레콤</t>
        </is>
      </c>
      <c r="J3407" s="91" t="inlineStr">
        <is>
          <t>V10002</t>
        </is>
      </c>
      <c r="K3407" s="91" t="inlineStr">
        <is>
          <t>O텔레콤</t>
        </is>
      </c>
      <c r="M3407" s="9">
        <f>IF($A3407="","",VALUE($A3407&amp;"")*12+VALUE($B3407&amp;""))</f>
        <v/>
      </c>
      <c r="N3407" s="63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3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3">
        <f>IF($A3407="","",IF(COUNTIF(변동분석!$E$7:$E$506,O3407)&gt;0,"Y","N"))</f>
        <v/>
      </c>
      <c r="W3407" s="63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3">
        <f>IF($A3407="","",IFERROR(INDEX(계정매핑!$E$5:$E$504,MATCH($F3407&amp;"",계정매핑!$A$5:$A$504,0))&amp;"","공통비"))</f>
        <v/>
      </c>
      <c r="AF3407" s="63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4</v>
      </c>
      <c r="C3408" s="91" t="inlineStr">
        <is>
          <t>5100000721</t>
        </is>
      </c>
      <c r="D3408" s="94" t="n">
        <v>46119</v>
      </c>
      <c r="E3408" s="91" t="inlineStr">
        <is>
          <t>KR</t>
        </is>
      </c>
      <c r="F3408" s="91" t="n">
        <v>62301000</v>
      </c>
      <c r="G3408" s="91" t="n">
        <v>1201</v>
      </c>
      <c r="H3408" s="92" t="n">
        <v>333000</v>
      </c>
      <c r="I3408" s="91" t="inlineStr">
        <is>
          <t>4월 소모품 구입 - R문구</t>
        </is>
      </c>
      <c r="J3408" s="91" t="inlineStr">
        <is>
          <t>V10021</t>
        </is>
      </c>
      <c r="K3408" s="91" t="inlineStr">
        <is>
          <t>R문구</t>
        </is>
      </c>
      <c r="M3408" s="9">
        <f>IF($A3408="","",VALUE($A3408&amp;"")*12+VALUE($B3408&amp;""))</f>
        <v/>
      </c>
      <c r="N3408" s="63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3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3">
        <f>IF($A3408="","",IF(COUNTIF(변동분석!$E$7:$E$506,O3408)&gt;0,"Y","N"))</f>
        <v/>
      </c>
      <c r="W3408" s="63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3">
        <f>IF($A3408="","",IFERROR(INDEX(계정매핑!$E$5:$E$504,MATCH($F3408&amp;"",계정매핑!$A$5:$A$504,0))&amp;"","공통비"))</f>
        <v/>
      </c>
      <c r="AF3408" s="63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4</v>
      </c>
      <c r="C3409" s="91" t="inlineStr">
        <is>
          <t>5100000722</t>
        </is>
      </c>
      <c r="D3409" s="94" t="n">
        <v>46119</v>
      </c>
      <c r="E3409" s="91" t="inlineStr">
        <is>
          <t>KR</t>
        </is>
      </c>
      <c r="F3409" s="91" t="n">
        <v>62501000</v>
      </c>
      <c r="G3409" s="91" t="n">
        <v>1301</v>
      </c>
      <c r="H3409" s="92" t="n">
        <v>185000</v>
      </c>
      <c r="I3409" s="91" t="inlineStr">
        <is>
          <t>4월 회의 다과 - T케이터링</t>
        </is>
      </c>
      <c r="J3409" s="91" t="inlineStr">
        <is>
          <t>V10005</t>
        </is>
      </c>
      <c r="K3409" s="91" t="inlineStr">
        <is>
          <t>T케이터링</t>
        </is>
      </c>
      <c r="M3409" s="9">
        <f>IF($A3409="","",VALUE($A3409&amp;"")*12+VALUE($B3409&amp;""))</f>
        <v/>
      </c>
      <c r="N3409" s="63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3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3">
        <f>IF($A3409="","",IF(COUNTIF(변동분석!$E$7:$E$506,O3409)&gt;0,"Y","N"))</f>
        <v/>
      </c>
      <c r="W3409" s="63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3">
        <f>IF($A3409="","",IFERROR(INDEX(계정매핑!$E$5:$E$504,MATCH($F3409&amp;"",계정매핑!$A$5:$A$504,0))&amp;"","공통비"))</f>
        <v/>
      </c>
      <c r="AF3409" s="63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4</v>
      </c>
      <c r="C3410" s="91" t="inlineStr">
        <is>
          <t>5100000723</t>
        </is>
      </c>
      <c r="D3410" s="94" t="n">
        <v>46119</v>
      </c>
      <c r="E3410" s="91" t="inlineStr">
        <is>
          <t>KR</t>
        </is>
      </c>
      <c r="F3410" s="91" t="n">
        <v>62901000</v>
      </c>
      <c r="G3410" s="91" t="n">
        <v>1201</v>
      </c>
      <c r="H3410" s="92" t="n">
        <v>6512000</v>
      </c>
      <c r="I3410" s="91" t="inlineStr">
        <is>
          <t>4월 자문 수수료 - W컨설팅</t>
        </is>
      </c>
      <c r="J3410" s="91" t="inlineStr">
        <is>
          <t>V10006</t>
        </is>
      </c>
      <c r="K3410" s="91" t="inlineStr">
        <is>
          <t>W컨설팅</t>
        </is>
      </c>
      <c r="M3410" s="9">
        <f>IF($A3410="","",VALUE($A3410&amp;"")*12+VALUE($B3410&amp;""))</f>
        <v/>
      </c>
      <c r="N3410" s="63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3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3">
        <f>IF($A3410="","",IF(COUNTIF(변동분석!$E$7:$E$506,O3410)&gt;0,"Y","N"))</f>
        <v/>
      </c>
      <c r="W3410" s="63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3">
        <f>IF($A3410="","",IFERROR(INDEX(계정매핑!$E$5:$E$504,MATCH($F3410&amp;"",계정매핑!$A$5:$A$504,0))&amp;"","공통비"))</f>
        <v/>
      </c>
      <c r="AF3410" s="63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4</v>
      </c>
      <c r="C3411" s="91" t="inlineStr">
        <is>
          <t>5100000724</t>
        </is>
      </c>
      <c r="D3411" s="94" t="n">
        <v>46119</v>
      </c>
      <c r="E3411" s="91" t="inlineStr">
        <is>
          <t>KR</t>
        </is>
      </c>
      <c r="F3411" s="91" t="n">
        <v>62902000</v>
      </c>
      <c r="G3411" s="91" t="n">
        <v>1951</v>
      </c>
      <c r="H3411" s="92" t="n">
        <v>1767000</v>
      </c>
      <c r="I3411" s="91" t="inlineStr">
        <is>
          <t>4월 업무 위탁 수수료 - X서비스</t>
        </is>
      </c>
      <c r="J3411" s="91" t="inlineStr">
        <is>
          <t>V10019</t>
        </is>
      </c>
      <c r="K3411" s="91" t="inlineStr">
        <is>
          <t>X서비스</t>
        </is>
      </c>
      <c r="M3411" s="9">
        <f>IF($A3411="","",VALUE($A3411&amp;"")*12+VALUE($B3411&amp;""))</f>
        <v/>
      </c>
      <c r="N3411" s="63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3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3">
        <f>IF($A3411="","",IF(COUNTIF(변동분석!$E$7:$E$506,O3411)&gt;0,"Y","N"))</f>
        <v/>
      </c>
      <c r="W3411" s="63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3">
        <f>IF($A3411="","",IFERROR(INDEX(계정매핑!$E$5:$E$504,MATCH($F3411&amp;"",계정매핑!$A$5:$A$504,0))&amp;"","공통비"))</f>
        <v/>
      </c>
      <c r="AF3411" s="63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4</v>
      </c>
      <c r="C3412" s="91" t="inlineStr">
        <is>
          <t>5100000725</t>
        </is>
      </c>
      <c r="D3412" s="94" t="n">
        <v>46119</v>
      </c>
      <c r="E3412" s="91" t="inlineStr">
        <is>
          <t>KR</t>
        </is>
      </c>
      <c r="F3412" s="91" t="n">
        <v>63501000</v>
      </c>
      <c r="G3412" s="91" t="n">
        <v>1902</v>
      </c>
      <c r="H3412" s="92" t="n">
        <v>341185000</v>
      </c>
      <c r="I3412" s="91" t="inlineStr">
        <is>
          <t>4월 모집수수료 - AA보험대리점</t>
        </is>
      </c>
      <c r="J3412" s="91" t="inlineStr">
        <is>
          <t>V10032</t>
        </is>
      </c>
      <c r="K3412" s="91" t="inlineStr">
        <is>
          <t>AA보험대리점</t>
        </is>
      </c>
      <c r="M3412" s="9">
        <f>IF($A3412="","",VALUE($A3412&amp;"")*12+VALUE($B3412&amp;""))</f>
        <v/>
      </c>
      <c r="N3412" s="63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3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3">
        <f>IF($A3412="","",IF(COUNTIF(변동분석!$E$7:$E$506,O3412)&gt;0,"Y","N"))</f>
        <v/>
      </c>
      <c r="W3412" s="63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3">
        <f>IF($A3412="","",IFERROR(INDEX(계정매핑!$E$5:$E$504,MATCH($F3412&amp;"",계정매핑!$A$5:$A$504,0))&amp;"","공통비"))</f>
        <v/>
      </c>
      <c r="AF3412" s="63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4</v>
      </c>
      <c r="C3413" s="91" t="inlineStr">
        <is>
          <t>5100000726</t>
        </is>
      </c>
      <c r="D3413" s="94" t="n">
        <v>46120</v>
      </c>
      <c r="E3413" s="91" t="inlineStr">
        <is>
          <t>KR</t>
        </is>
      </c>
      <c r="F3413" s="91" t="n">
        <v>62101000</v>
      </c>
      <c r="G3413" s="91" t="n">
        <v>1201</v>
      </c>
      <c r="H3413" s="92" t="n">
        <v>115000</v>
      </c>
      <c r="I3413" s="91" t="inlineStr">
        <is>
          <t>4월 국내출장 - L여행사</t>
        </is>
      </c>
      <c r="J3413" s="91" t="inlineStr">
        <is>
          <t>V10017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3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3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3">
        <f>IF($A3413="","",IF(COUNTIF(변동분석!$E$7:$E$506,O3413)&gt;0,"Y","N"))</f>
        <v/>
      </c>
      <c r="W3413" s="63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3">
        <f>IF($A3413="","",IFERROR(INDEX(계정매핑!$E$5:$E$504,MATCH($F3413&amp;"",계정매핑!$A$5:$A$504,0))&amp;"","공통비"))</f>
        <v/>
      </c>
      <c r="AF3413" s="63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4</v>
      </c>
      <c r="C3414" s="91" t="inlineStr">
        <is>
          <t>5100000727</t>
        </is>
      </c>
      <c r="D3414" s="94" t="n">
        <v>46120</v>
      </c>
      <c r="E3414" s="91" t="inlineStr">
        <is>
          <t>KR</t>
        </is>
      </c>
      <c r="F3414" s="91" t="n">
        <v>62102000</v>
      </c>
      <c r="G3414" s="91" t="n">
        <v>1701</v>
      </c>
      <c r="H3414" s="92" t="n">
        <v>58000</v>
      </c>
      <c r="I3414" s="91" t="inlineStr">
        <is>
          <t>4월 해외출장 - N호텔</t>
        </is>
      </c>
      <c r="J3414" s="91" t="inlineStr">
        <is>
          <t>V10008</t>
        </is>
      </c>
      <c r="K3414" s="91" t="inlineStr">
        <is>
          <t>N호텔</t>
        </is>
      </c>
      <c r="M3414" s="9">
        <f>IF($A3414="","",VALUE($A3414&amp;"")*12+VALUE($B3414&amp;""))</f>
        <v/>
      </c>
      <c r="N3414" s="63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3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3">
        <f>IF($A3414="","",IF(COUNTIF(변동분석!$E$7:$E$506,O3414)&gt;0,"Y","N"))</f>
        <v/>
      </c>
      <c r="W3414" s="63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3">
        <f>IF($A3414="","",IFERROR(INDEX(계정매핑!$E$5:$E$504,MATCH($F3414&amp;"",계정매핑!$A$5:$A$504,0))&amp;"","공통비"))</f>
        <v/>
      </c>
      <c r="AF3414" s="63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4</v>
      </c>
      <c r="C3415" s="91" t="inlineStr">
        <is>
          <t>5100000728</t>
        </is>
      </c>
      <c r="D3415" s="94" t="n">
        <v>46120</v>
      </c>
      <c r="E3415" s="91" t="inlineStr">
        <is>
          <t>KR</t>
        </is>
      </c>
      <c r="F3415" s="91" t="n">
        <v>62201000</v>
      </c>
      <c r="G3415" s="91" t="n">
        <v>1701</v>
      </c>
      <c r="H3415" s="92" t="n">
        <v>3199000</v>
      </c>
      <c r="I3415" s="91" t="inlineStr">
        <is>
          <t>4월 통신요금 - O텔레콤</t>
        </is>
      </c>
      <c r="J3415" s="91" t="inlineStr">
        <is>
          <t>V10002</t>
        </is>
      </c>
      <c r="K3415" s="91" t="inlineStr">
        <is>
          <t>O텔레콤</t>
        </is>
      </c>
      <c r="M3415" s="9">
        <f>IF($A3415="","",VALUE($A3415&amp;"")*12+VALUE($B3415&amp;""))</f>
        <v/>
      </c>
      <c r="N3415" s="63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3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3">
        <f>IF($A3415="","",IF(COUNTIF(변동분석!$E$7:$E$506,O3415)&gt;0,"Y","N"))</f>
        <v/>
      </c>
      <c r="W3415" s="63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3">
        <f>IF($A3415="","",IFERROR(INDEX(계정매핑!$E$5:$E$504,MATCH($F3415&amp;"",계정매핑!$A$5:$A$504,0))&amp;"","공통비"))</f>
        <v/>
      </c>
      <c r="AF3415" s="63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5100000729</t>
        </is>
      </c>
      <c r="D3416" s="94" t="n">
        <v>46120</v>
      </c>
      <c r="E3416" s="91" t="inlineStr">
        <is>
          <t>KR</t>
        </is>
      </c>
      <c r="F3416" s="91" t="n">
        <v>62401000</v>
      </c>
      <c r="G3416" s="91" t="n">
        <v>1501</v>
      </c>
      <c r="H3416" s="92" t="n">
        <v>1299000</v>
      </c>
      <c r="I3416" s="91" t="inlineStr">
        <is>
          <t>4월 인쇄물 제작 - S출판</t>
        </is>
      </c>
      <c r="J3416" s="91" t="inlineStr">
        <is>
          <t>V10014</t>
        </is>
      </c>
      <c r="K3416" s="91" t="inlineStr">
        <is>
          <t>S출판</t>
        </is>
      </c>
      <c r="M3416" s="9">
        <f>IF($A3416="","",VALUE($A3416&amp;"")*12+VALUE($B3416&amp;""))</f>
        <v/>
      </c>
      <c r="N3416" s="63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3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3">
        <f>IF($A3416="","",IF(COUNTIF(변동분석!$E$7:$E$506,O3416)&gt;0,"Y","N"))</f>
        <v/>
      </c>
      <c r="W3416" s="63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3">
        <f>IF($A3416="","",IFERROR(INDEX(계정매핑!$E$5:$E$504,MATCH($F3416&amp;"",계정매핑!$A$5:$A$504,0))&amp;"","공통비"))</f>
        <v/>
      </c>
      <c r="AF3416" s="63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5100000730</t>
        </is>
      </c>
      <c r="D3417" s="94" t="n">
        <v>46120</v>
      </c>
      <c r="E3417" s="91" t="inlineStr">
        <is>
          <t>KR</t>
        </is>
      </c>
      <c r="F3417" s="91" t="n">
        <v>63101000</v>
      </c>
      <c r="G3417" s="91" t="n">
        <v>1602</v>
      </c>
      <c r="H3417" s="92" t="n">
        <v>3917000</v>
      </c>
      <c r="I3417" s="91" t="inlineStr">
        <is>
          <t>4월 사무실 임차료 - BB부동산</t>
        </is>
      </c>
      <c r="J3417" s="91" t="inlineStr">
        <is>
          <t>V10027</t>
        </is>
      </c>
      <c r="K3417" s="91" t="inlineStr">
        <is>
          <t>BB부동산</t>
        </is>
      </c>
      <c r="M3417" s="9">
        <f>IF($A3417="","",VALUE($A3417&amp;"")*12+VALUE($B3417&amp;""))</f>
        <v/>
      </c>
      <c r="N3417" s="63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3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3">
        <f>IF($A3417="","",IF(COUNTIF(변동분석!$E$7:$E$506,O3417)&gt;0,"Y","N"))</f>
        <v/>
      </c>
      <c r="W3417" s="63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3">
        <f>IF($A3417="","",IFERROR(INDEX(계정매핑!$E$5:$E$504,MATCH($F3417&amp;"",계정매핑!$A$5:$A$504,0))&amp;"","공통비"))</f>
        <v/>
      </c>
      <c r="AF3417" s="63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5100000731</t>
        </is>
      </c>
      <c r="D3418" s="94" t="n">
        <v>46121</v>
      </c>
      <c r="E3418" s="91" t="inlineStr">
        <is>
          <t>KR</t>
        </is>
      </c>
      <c r="F3418" s="91" t="n">
        <v>62101000</v>
      </c>
      <c r="G3418" s="91" t="n">
        <v>1401</v>
      </c>
      <c r="H3418" s="92" t="n">
        <v>358000</v>
      </c>
      <c r="I3418" s="91" t="inlineStr">
        <is>
          <t>4월 국내출장 - M항공</t>
        </is>
      </c>
      <c r="J3418" s="91" t="inlineStr">
        <is>
          <t>V10001</t>
        </is>
      </c>
      <c r="K3418" s="91" t="inlineStr">
        <is>
          <t>M항공</t>
        </is>
      </c>
      <c r="M3418" s="9">
        <f>IF($A3418="","",VALUE($A3418&amp;"")*12+VALUE($B3418&amp;""))</f>
        <v/>
      </c>
      <c r="N3418" s="63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3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3">
        <f>IF($A3418="","",IF(COUNTIF(변동분석!$E$7:$E$506,O3418)&gt;0,"Y","N"))</f>
        <v/>
      </c>
      <c r="W3418" s="63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3">
        <f>IF($A3418="","",IFERROR(INDEX(계정매핑!$E$5:$E$504,MATCH($F3418&amp;"",계정매핑!$A$5:$A$504,0))&amp;"","공통비"))</f>
        <v/>
      </c>
      <c r="AF3418" s="63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5100000732</t>
        </is>
      </c>
      <c r="D3419" s="94" t="n">
        <v>46121</v>
      </c>
      <c r="E3419" s="91" t="inlineStr">
        <is>
          <t>KR</t>
        </is>
      </c>
      <c r="F3419" s="91" t="n">
        <v>62102000</v>
      </c>
      <c r="G3419" s="91" t="n">
        <v>1201</v>
      </c>
      <c r="H3419" s="92" t="n">
        <v>52000</v>
      </c>
      <c r="I3419" s="91" t="inlineStr">
        <is>
          <t>4월 해외출장 - M항공</t>
        </is>
      </c>
      <c r="J3419" s="91" t="inlineStr">
        <is>
          <t>V10001</t>
        </is>
      </c>
      <c r="K3419" s="91" t="inlineStr">
        <is>
          <t>M항공</t>
        </is>
      </c>
      <c r="M3419" s="9">
        <f>IF($A3419="","",VALUE($A3419&amp;"")*12+VALUE($B3419&amp;""))</f>
        <v/>
      </c>
      <c r="N3419" s="63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3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3">
        <f>IF($A3419="","",IF(COUNTIF(변동분석!$E$7:$E$506,O3419)&gt;0,"Y","N"))</f>
        <v/>
      </c>
      <c r="W3419" s="63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3">
        <f>IF($A3419="","",IFERROR(INDEX(계정매핑!$E$5:$E$504,MATCH($F3419&amp;"",계정매핑!$A$5:$A$504,0))&amp;"","공통비"))</f>
        <v/>
      </c>
      <c r="AF3419" s="63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5100000733</t>
        </is>
      </c>
      <c r="D3420" s="94" t="n">
        <v>46121</v>
      </c>
      <c r="E3420" s="91" t="inlineStr">
        <is>
          <t>KR</t>
        </is>
      </c>
      <c r="F3420" s="91" t="n">
        <v>62102000</v>
      </c>
      <c r="G3420" s="91" t="n">
        <v>1301</v>
      </c>
      <c r="H3420" s="92" t="n">
        <v>153000</v>
      </c>
      <c r="I3420" s="91" t="inlineStr">
        <is>
          <t>4월 해외출장 - M항공</t>
        </is>
      </c>
      <c r="J3420" s="91" t="inlineStr">
        <is>
          <t>V10001</t>
        </is>
      </c>
      <c r="K3420" s="91" t="inlineStr">
        <is>
          <t>M항공</t>
        </is>
      </c>
      <c r="M3420" s="9">
        <f>IF($A3420="","",VALUE($A3420&amp;"")*12+VALUE($B3420&amp;""))</f>
        <v/>
      </c>
      <c r="N3420" s="63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3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3">
        <f>IF($A3420="","",IF(COUNTIF(변동분석!$E$7:$E$506,O3420)&gt;0,"Y","N"))</f>
        <v/>
      </c>
      <c r="W3420" s="63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3">
        <f>IF($A3420="","",IFERROR(INDEX(계정매핑!$E$5:$E$504,MATCH($F3420&amp;"",계정매핑!$A$5:$A$504,0))&amp;"","공통비"))</f>
        <v/>
      </c>
      <c r="AF3420" s="63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5100000734</t>
        </is>
      </c>
      <c r="D3421" s="94" t="n">
        <v>46121</v>
      </c>
      <c r="E3421" s="91" t="inlineStr">
        <is>
          <t>KR</t>
        </is>
      </c>
      <c r="F3421" s="91" t="n">
        <v>62102000</v>
      </c>
      <c r="G3421" s="91" t="n">
        <v>1951</v>
      </c>
      <c r="H3421" s="92" t="n">
        <v>64000</v>
      </c>
      <c r="I3421" s="91" t="inlineStr">
        <is>
          <t>4월 해외출장 - M항공</t>
        </is>
      </c>
      <c r="J3421" s="91" t="inlineStr">
        <is>
          <t>V10001</t>
        </is>
      </c>
      <c r="K3421" s="91" t="inlineStr">
        <is>
          <t>M항공</t>
        </is>
      </c>
      <c r="M3421" s="9">
        <f>IF($A3421="","",VALUE($A3421&amp;"")*12+VALUE($B3421&amp;""))</f>
        <v/>
      </c>
      <c r="N3421" s="63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3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3">
        <f>IF($A3421="","",IF(COUNTIF(변동분석!$E$7:$E$506,O3421)&gt;0,"Y","N"))</f>
        <v/>
      </c>
      <c r="W3421" s="63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3">
        <f>IF($A3421="","",IFERROR(INDEX(계정매핑!$E$5:$E$504,MATCH($F3421&amp;"",계정매핑!$A$5:$A$504,0))&amp;"","공통비"))</f>
        <v/>
      </c>
      <c r="AF3421" s="63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5100000735</t>
        </is>
      </c>
      <c r="D3422" s="94" t="n">
        <v>46121</v>
      </c>
      <c r="E3422" s="91" t="inlineStr">
        <is>
          <t>KR</t>
        </is>
      </c>
      <c r="F3422" s="91" t="n">
        <v>62301000</v>
      </c>
      <c r="G3422" s="91" t="n">
        <v>1501</v>
      </c>
      <c r="H3422" s="92" t="n">
        <v>154000</v>
      </c>
      <c r="I3422" s="91" t="inlineStr">
        <is>
          <t>4월 소모품 구입 - Q오피스</t>
        </is>
      </c>
      <c r="J3422" s="91" t="inlineStr">
        <is>
          <t>V10003</t>
        </is>
      </c>
      <c r="K3422" s="91" t="inlineStr">
        <is>
          <t>Q오피스</t>
        </is>
      </c>
      <c r="M3422" s="9">
        <f>IF($A3422="","",VALUE($A3422&amp;"")*12+VALUE($B3422&amp;""))</f>
        <v/>
      </c>
      <c r="N3422" s="63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3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3">
        <f>IF($A3422="","",IF(COUNTIF(변동분석!$E$7:$E$506,O3422)&gt;0,"Y","N"))</f>
        <v/>
      </c>
      <c r="W3422" s="63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3">
        <f>IF($A3422="","",IFERROR(INDEX(계정매핑!$E$5:$E$504,MATCH($F3422&amp;"",계정매핑!$A$5:$A$504,0))&amp;"","공통비"))</f>
        <v/>
      </c>
      <c r="AF3422" s="63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5100000736</t>
        </is>
      </c>
      <c r="D3423" s="94" t="n">
        <v>46121</v>
      </c>
      <c r="E3423" s="91" t="inlineStr">
        <is>
          <t>KR</t>
        </is>
      </c>
      <c r="F3423" s="91" t="n">
        <v>62301000</v>
      </c>
      <c r="G3423" s="91" t="n">
        <v>1602</v>
      </c>
      <c r="H3423" s="92" t="n">
        <v>242000</v>
      </c>
      <c r="I3423" s="91" t="inlineStr">
        <is>
          <t>4월 소모품 구입 - Q오피스</t>
        </is>
      </c>
      <c r="J3423" s="91" t="inlineStr">
        <is>
          <t>V10003</t>
        </is>
      </c>
      <c r="K3423" s="91" t="inlineStr">
        <is>
          <t>Q오피스</t>
        </is>
      </c>
      <c r="M3423" s="9">
        <f>IF($A3423="","",VALUE($A3423&amp;"")*12+VALUE($B3423&amp;""))</f>
        <v/>
      </c>
      <c r="N3423" s="63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3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3">
        <f>IF($A3423="","",IF(COUNTIF(변동분석!$E$7:$E$506,O3423)&gt;0,"Y","N"))</f>
        <v/>
      </c>
      <c r="W3423" s="63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3">
        <f>IF($A3423="","",IFERROR(INDEX(계정매핑!$E$5:$E$504,MATCH($F3423&amp;"",계정매핑!$A$5:$A$504,0))&amp;"","공통비"))</f>
        <v/>
      </c>
      <c r="AF3423" s="63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5100000737</t>
        </is>
      </c>
      <c r="D3424" s="94" t="n">
        <v>46121</v>
      </c>
      <c r="E3424" s="91" t="inlineStr">
        <is>
          <t>KR</t>
        </is>
      </c>
      <c r="F3424" s="91" t="n">
        <v>62501000</v>
      </c>
      <c r="G3424" s="91" t="n">
        <v>1101</v>
      </c>
      <c r="H3424" s="92" t="n">
        <v>271000</v>
      </c>
      <c r="I3424" s="91" t="inlineStr">
        <is>
          <t>4월 회의 다과 - (법인카드)</t>
        </is>
      </c>
      <c r="J3424" s="91" t="inlineStr">
        <is>
          <t>V10009</t>
        </is>
      </c>
      <c r="K3424" s="91" t="inlineStr">
        <is>
          <t>(법인카드)</t>
        </is>
      </c>
      <c r="M3424" s="9">
        <f>IF($A3424="","",VALUE($A3424&amp;"")*12+VALUE($B3424&amp;""))</f>
        <v/>
      </c>
      <c r="N3424" s="63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3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3">
        <f>IF($A3424="","",IF(COUNTIF(변동분석!$E$7:$E$506,O3424)&gt;0,"Y","N"))</f>
        <v/>
      </c>
      <c r="W3424" s="63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3">
        <f>IF($A3424="","",IFERROR(INDEX(계정매핑!$E$5:$E$504,MATCH($F3424&amp;"",계정매핑!$A$5:$A$504,0))&amp;"","공통비"))</f>
        <v/>
      </c>
      <c r="AF3424" s="63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5100000738</t>
        </is>
      </c>
      <c r="D3425" s="94" t="n">
        <v>46121</v>
      </c>
      <c r="E3425" s="91" t="inlineStr">
        <is>
          <t>KR</t>
        </is>
      </c>
      <c r="F3425" s="91" t="n">
        <v>62901000</v>
      </c>
      <c r="G3425" s="91" t="n">
        <v>1801</v>
      </c>
      <c r="H3425" s="92" t="n">
        <v>8090000</v>
      </c>
      <c r="I3425" s="91" t="inlineStr">
        <is>
          <t>4월 자문 수수료 - K회계법인</t>
        </is>
      </c>
      <c r="J3425" s="91" t="inlineStr">
        <is>
          <t>V10010</t>
        </is>
      </c>
      <c r="K3425" s="91" t="inlineStr">
        <is>
          <t>K회계법인</t>
        </is>
      </c>
      <c r="M3425" s="9">
        <f>IF($A3425="","",VALUE($A3425&amp;"")*12+VALUE($B3425&amp;""))</f>
        <v/>
      </c>
      <c r="N3425" s="63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3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3">
        <f>IF($A3425="","",IF(COUNTIF(변동분석!$E$7:$E$506,O3425)&gt;0,"Y","N"))</f>
        <v/>
      </c>
      <c r="W3425" s="63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3">
        <f>IF($A3425="","",IFERROR(INDEX(계정매핑!$E$5:$E$504,MATCH($F3425&amp;"",계정매핑!$A$5:$A$504,0))&amp;"","공통비"))</f>
        <v/>
      </c>
      <c r="AF3425" s="63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5100000739</t>
        </is>
      </c>
      <c r="D3426" s="94" t="n">
        <v>46121</v>
      </c>
      <c r="E3426" s="91" t="inlineStr">
        <is>
          <t>KR</t>
        </is>
      </c>
      <c r="F3426" s="91" t="n">
        <v>62901000</v>
      </c>
      <c r="G3426" s="91" t="n">
        <v>1951</v>
      </c>
      <c r="H3426" s="92" t="n">
        <v>4412000</v>
      </c>
      <c r="I3426" s="91" t="inlineStr">
        <is>
          <t>4월 자문 수수료 - K회계법인</t>
        </is>
      </c>
      <c r="J3426" s="91" t="inlineStr">
        <is>
          <t>V10010</t>
        </is>
      </c>
      <c r="K3426" s="91" t="inlineStr">
        <is>
          <t>K회계법인</t>
        </is>
      </c>
      <c r="M3426" s="9">
        <f>IF($A3426="","",VALUE($A3426&amp;"")*12+VALUE($B3426&amp;""))</f>
        <v/>
      </c>
      <c r="N3426" s="63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3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3">
        <f>IF($A3426="","",IF(COUNTIF(변동분석!$E$7:$E$506,O3426)&gt;0,"Y","N"))</f>
        <v/>
      </c>
      <c r="W3426" s="63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3">
        <f>IF($A3426="","",IFERROR(INDEX(계정매핑!$E$5:$E$504,MATCH($F3426&amp;"",계정매핑!$A$5:$A$504,0))&amp;"","공통비"))</f>
        <v/>
      </c>
      <c r="AF3426" s="63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5100000740</t>
        </is>
      </c>
      <c r="D3427" s="94" t="n">
        <v>46122</v>
      </c>
      <c r="E3427" s="91" t="inlineStr">
        <is>
          <t>KR</t>
        </is>
      </c>
      <c r="F3427" s="91" t="n">
        <v>62101000</v>
      </c>
      <c r="G3427" s="91" t="n">
        <v>1101</v>
      </c>
      <c r="H3427" s="92" t="n">
        <v>527000</v>
      </c>
      <c r="I3427" s="91" t="inlineStr">
        <is>
          <t>4월 국내출장 - L여행사</t>
        </is>
      </c>
      <c r="J3427" s="91" t="inlineStr">
        <is>
          <t>V10017</t>
        </is>
      </c>
      <c r="K3427" s="91" t="inlineStr">
        <is>
          <t>L여행사</t>
        </is>
      </c>
      <c r="M3427" s="9">
        <f>IF($A3427="","",VALUE($A3427&amp;"")*12+VALUE($B3427&amp;""))</f>
        <v/>
      </c>
      <c r="N3427" s="63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3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3">
        <f>IF($A3427="","",IF(COUNTIF(변동분석!$E$7:$E$506,O3427)&gt;0,"Y","N"))</f>
        <v/>
      </c>
      <c r="W3427" s="63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3">
        <f>IF($A3427="","",IFERROR(INDEX(계정매핑!$E$5:$E$504,MATCH($F3427&amp;"",계정매핑!$A$5:$A$504,0))&amp;"","공통비"))</f>
        <v/>
      </c>
      <c r="AF3427" s="63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5100000741</t>
        </is>
      </c>
      <c r="D3428" s="94" t="n">
        <v>46122</v>
      </c>
      <c r="E3428" s="91" t="inlineStr">
        <is>
          <t>KR</t>
        </is>
      </c>
      <c r="F3428" s="91" t="n">
        <v>62101000</v>
      </c>
      <c r="G3428" s="91" t="n">
        <v>1101</v>
      </c>
      <c r="H3428" s="92" t="n">
        <v>379000</v>
      </c>
      <c r="I3428" s="91" t="inlineStr">
        <is>
          <t>4월 국내출장 - (법인카드)</t>
        </is>
      </c>
      <c r="J3428" s="91" t="inlineStr">
        <is>
          <t>V10009</t>
        </is>
      </c>
      <c r="K3428" s="91" t="inlineStr">
        <is>
          <t>(법인카드)</t>
        </is>
      </c>
      <c r="M3428" s="9">
        <f>IF($A3428="","",VALUE($A3428&amp;"")*12+VALUE($B3428&amp;""))</f>
        <v/>
      </c>
      <c r="N3428" s="63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3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3">
        <f>IF($A3428="","",IF(COUNTIF(변동분석!$E$7:$E$506,O3428)&gt;0,"Y","N"))</f>
        <v/>
      </c>
      <c r="W3428" s="63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3">
        <f>IF($A3428="","",IFERROR(INDEX(계정매핑!$E$5:$E$504,MATCH($F3428&amp;"",계정매핑!$A$5:$A$504,0))&amp;"","공통비"))</f>
        <v/>
      </c>
      <c r="AF3428" s="63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5100000742</t>
        </is>
      </c>
      <c r="D3429" s="94" t="n">
        <v>46122</v>
      </c>
      <c r="E3429" s="91" t="inlineStr">
        <is>
          <t>KR</t>
        </is>
      </c>
      <c r="F3429" s="91" t="n">
        <v>62101000</v>
      </c>
      <c r="G3429" s="91" t="n">
        <v>1951</v>
      </c>
      <c r="H3429" s="92" t="n">
        <v>271000</v>
      </c>
      <c r="I3429" s="91" t="inlineStr">
        <is>
          <t>4월 국내출장 - L여행사</t>
        </is>
      </c>
      <c r="J3429" s="91" t="inlineStr">
        <is>
          <t>V10017</t>
        </is>
      </c>
      <c r="K3429" s="91" t="inlineStr">
        <is>
          <t>L여행사</t>
        </is>
      </c>
      <c r="M3429" s="9">
        <f>IF($A3429="","",VALUE($A3429&amp;"")*12+VALUE($B3429&amp;""))</f>
        <v/>
      </c>
      <c r="N3429" s="63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3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3">
        <f>IF($A3429="","",IF(COUNTIF(변동분석!$E$7:$E$506,O3429)&gt;0,"Y","N"))</f>
        <v/>
      </c>
      <c r="W3429" s="63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3">
        <f>IF($A3429="","",IFERROR(INDEX(계정매핑!$E$5:$E$504,MATCH($F3429&amp;"",계정매핑!$A$5:$A$504,0))&amp;"","공통비"))</f>
        <v/>
      </c>
      <c r="AF3429" s="63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5100000743</t>
        </is>
      </c>
      <c r="D3430" s="94" t="n">
        <v>46122</v>
      </c>
      <c r="E3430" s="91" t="inlineStr">
        <is>
          <t>KR</t>
        </is>
      </c>
      <c r="F3430" s="91" t="n">
        <v>62102000</v>
      </c>
      <c r="G3430" s="91" t="n">
        <v>1951</v>
      </c>
      <c r="H3430" s="92" t="n">
        <v>88000</v>
      </c>
      <c r="I3430" s="91" t="inlineStr">
        <is>
          <t>4월 해외출장 - M항공</t>
        </is>
      </c>
      <c r="J3430" s="91" t="inlineStr">
        <is>
          <t>V10001</t>
        </is>
      </c>
      <c r="K3430" s="91" t="inlineStr">
        <is>
          <t>M항공</t>
        </is>
      </c>
      <c r="M3430" s="9">
        <f>IF($A3430="","",VALUE($A3430&amp;"")*12+VALUE($B3430&amp;""))</f>
        <v/>
      </c>
      <c r="N3430" s="63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3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3">
        <f>IF($A3430="","",IF(COUNTIF(변동분석!$E$7:$E$506,O3430)&gt;0,"Y","N"))</f>
        <v/>
      </c>
      <c r="W3430" s="63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3">
        <f>IF($A3430="","",IFERROR(INDEX(계정매핑!$E$5:$E$504,MATCH($F3430&amp;"",계정매핑!$A$5:$A$504,0))&amp;"","공통비"))</f>
        <v/>
      </c>
      <c r="AF3430" s="63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5100000744</t>
        </is>
      </c>
      <c r="D3431" s="94" t="n">
        <v>46122</v>
      </c>
      <c r="E3431" s="91" t="inlineStr">
        <is>
          <t>KR</t>
        </is>
      </c>
      <c r="F3431" s="91" t="n">
        <v>62201000</v>
      </c>
      <c r="G3431" s="91" t="n">
        <v>1601</v>
      </c>
      <c r="H3431" s="92" t="n">
        <v>972000</v>
      </c>
      <c r="I3431" s="91" t="inlineStr">
        <is>
          <t>4월 통신요금 - P통신</t>
        </is>
      </c>
      <c r="J3431" s="91" t="inlineStr">
        <is>
          <t>V10013</t>
        </is>
      </c>
      <c r="K3431" s="91" t="inlineStr">
        <is>
          <t>P통신</t>
        </is>
      </c>
      <c r="M3431" s="9">
        <f>IF($A3431="","",VALUE($A3431&amp;"")*12+VALUE($B3431&amp;""))</f>
        <v/>
      </c>
      <c r="N3431" s="63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3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3">
        <f>IF($A3431="","",IF(COUNTIF(변동분석!$E$7:$E$506,O3431)&gt;0,"Y","N"))</f>
        <v/>
      </c>
      <c r="W3431" s="63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3">
        <f>IF($A3431="","",IFERROR(INDEX(계정매핑!$E$5:$E$504,MATCH($F3431&amp;"",계정매핑!$A$5:$A$504,0))&amp;"","공통비"))</f>
        <v/>
      </c>
      <c r="AF3431" s="63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5100000745</t>
        </is>
      </c>
      <c r="D3432" s="94" t="n">
        <v>46122</v>
      </c>
      <c r="E3432" s="91" t="inlineStr">
        <is>
          <t>KR</t>
        </is>
      </c>
      <c r="F3432" s="91" t="n">
        <v>62201000</v>
      </c>
      <c r="G3432" s="91" t="n">
        <v>1801</v>
      </c>
      <c r="H3432" s="92" t="n">
        <v>3952000</v>
      </c>
      <c r="I3432" s="91" t="inlineStr">
        <is>
          <t>4월 통신요금 - P통신</t>
        </is>
      </c>
      <c r="J3432" s="91" t="inlineStr">
        <is>
          <t>V10013</t>
        </is>
      </c>
      <c r="K3432" s="91" t="inlineStr">
        <is>
          <t>P통신</t>
        </is>
      </c>
      <c r="M3432" s="9">
        <f>IF($A3432="","",VALUE($A3432&amp;"")*12+VALUE($B3432&amp;""))</f>
        <v/>
      </c>
      <c r="N3432" s="63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3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3">
        <f>IF($A3432="","",IF(COUNTIF(변동분석!$E$7:$E$506,O3432)&gt;0,"Y","N"))</f>
        <v/>
      </c>
      <c r="W3432" s="63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3">
        <f>IF($A3432="","",IFERROR(INDEX(계정매핑!$E$5:$E$504,MATCH($F3432&amp;"",계정매핑!$A$5:$A$504,0))&amp;"","공통비"))</f>
        <v/>
      </c>
      <c r="AF3432" s="63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5100000746</t>
        </is>
      </c>
      <c r="D3433" s="94" t="n">
        <v>46122</v>
      </c>
      <c r="E3433" s="91" t="inlineStr">
        <is>
          <t>KR</t>
        </is>
      </c>
      <c r="F3433" s="91" t="n">
        <v>62301000</v>
      </c>
      <c r="G3433" s="91" t="n">
        <v>1301</v>
      </c>
      <c r="H3433" s="92" t="n">
        <v>170000</v>
      </c>
      <c r="I3433" s="91" t="inlineStr">
        <is>
          <t>4월 소모품 구입 - R문구</t>
        </is>
      </c>
      <c r="J3433" s="91" t="inlineStr">
        <is>
          <t>V10021</t>
        </is>
      </c>
      <c r="K3433" s="91" t="inlineStr">
        <is>
          <t>R문구</t>
        </is>
      </c>
      <c r="M3433" s="9">
        <f>IF($A3433="","",VALUE($A3433&amp;"")*12+VALUE($B3433&amp;""))</f>
        <v/>
      </c>
      <c r="N3433" s="63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3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3">
        <f>IF($A3433="","",IF(COUNTIF(변동분석!$E$7:$E$506,O3433)&gt;0,"Y","N"))</f>
        <v/>
      </c>
      <c r="W3433" s="63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3">
        <f>IF($A3433="","",IFERROR(INDEX(계정매핑!$E$5:$E$504,MATCH($F3433&amp;"",계정매핑!$A$5:$A$504,0))&amp;"","공통비"))</f>
        <v/>
      </c>
      <c r="AF3433" s="63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5100000747</t>
        </is>
      </c>
      <c r="D3434" s="94" t="n">
        <v>46122</v>
      </c>
      <c r="E3434" s="91" t="inlineStr">
        <is>
          <t>KR</t>
        </is>
      </c>
      <c r="F3434" s="91" t="n">
        <v>62301000</v>
      </c>
      <c r="G3434" s="91" t="n">
        <v>1502</v>
      </c>
      <c r="H3434" s="92" t="n">
        <v>277000</v>
      </c>
      <c r="I3434" s="91" t="inlineStr">
        <is>
          <t>4월 소모품 구입 - Q오피스</t>
        </is>
      </c>
      <c r="J3434" s="91" t="inlineStr">
        <is>
          <t>V10003</t>
        </is>
      </c>
      <c r="K3434" s="91" t="inlineStr">
        <is>
          <t>Q오피스</t>
        </is>
      </c>
      <c r="M3434" s="9">
        <f>IF($A3434="","",VALUE($A3434&amp;"")*12+VALUE($B3434&amp;""))</f>
        <v/>
      </c>
      <c r="N3434" s="63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3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3">
        <f>IF($A3434="","",IF(COUNTIF(변동분석!$E$7:$E$506,O3434)&gt;0,"Y","N"))</f>
        <v/>
      </c>
      <c r="W3434" s="63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3">
        <f>IF($A3434="","",IFERROR(INDEX(계정매핑!$E$5:$E$504,MATCH($F3434&amp;"",계정매핑!$A$5:$A$504,0))&amp;"","공통비"))</f>
        <v/>
      </c>
      <c r="AF3434" s="63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5100000748</t>
        </is>
      </c>
      <c r="D3435" s="94" t="n">
        <v>46122</v>
      </c>
      <c r="E3435" s="91" t="inlineStr">
        <is>
          <t>KR</t>
        </is>
      </c>
      <c r="F3435" s="91" t="n">
        <v>62901000</v>
      </c>
      <c r="G3435" s="91" t="n">
        <v>1101</v>
      </c>
      <c r="H3435" s="92" t="n">
        <v>4573000</v>
      </c>
      <c r="I3435" s="91" t="inlineStr">
        <is>
          <t>4월 자문 수수료 - K회계법인</t>
        </is>
      </c>
      <c r="J3435" s="91" t="inlineStr">
        <is>
          <t>V10010</t>
        </is>
      </c>
      <c r="K3435" s="91" t="inlineStr">
        <is>
          <t>K회계법인</t>
        </is>
      </c>
      <c r="M3435" s="9">
        <f>IF($A3435="","",VALUE($A3435&amp;"")*12+VALUE($B3435&amp;""))</f>
        <v/>
      </c>
      <c r="N3435" s="63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3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3">
        <f>IF($A3435="","",IF(COUNTIF(변동분석!$E$7:$E$506,O3435)&gt;0,"Y","N"))</f>
        <v/>
      </c>
      <c r="W3435" s="63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3">
        <f>IF($A3435="","",IFERROR(INDEX(계정매핑!$E$5:$E$504,MATCH($F3435&amp;"",계정매핑!$A$5:$A$504,0))&amp;"","공통비"))</f>
        <v/>
      </c>
      <c r="AF3435" s="63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5100000749</t>
        </is>
      </c>
      <c r="D3436" s="94" t="n">
        <v>46122</v>
      </c>
      <c r="E3436" s="91" t="inlineStr">
        <is>
          <t>KR</t>
        </is>
      </c>
      <c r="F3436" s="91" t="n">
        <v>62901000</v>
      </c>
      <c r="G3436" s="91" t="n">
        <v>1101</v>
      </c>
      <c r="H3436" s="92" t="n">
        <v>2855000</v>
      </c>
      <c r="I3436" s="91" t="inlineStr">
        <is>
          <t>4월 자문 수수료 - W컨설팅</t>
        </is>
      </c>
      <c r="J3436" s="91" t="inlineStr">
        <is>
          <t>V10006</t>
        </is>
      </c>
      <c r="K3436" s="91" t="inlineStr">
        <is>
          <t>W컨설팅</t>
        </is>
      </c>
      <c r="M3436" s="9">
        <f>IF($A3436="","",VALUE($A3436&amp;"")*12+VALUE($B3436&amp;""))</f>
        <v/>
      </c>
      <c r="N3436" s="63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3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3">
        <f>IF($A3436="","",IF(COUNTIF(변동분석!$E$7:$E$506,O3436)&gt;0,"Y","N"))</f>
        <v/>
      </c>
      <c r="W3436" s="63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3">
        <f>IF($A3436="","",IFERROR(INDEX(계정매핑!$E$5:$E$504,MATCH($F3436&amp;"",계정매핑!$A$5:$A$504,0))&amp;"","공통비"))</f>
        <v/>
      </c>
      <c r="AF3436" s="63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5100000750</t>
        </is>
      </c>
      <c r="D3437" s="94" t="n">
        <v>46122</v>
      </c>
      <c r="E3437" s="91" t="inlineStr">
        <is>
          <t>KR</t>
        </is>
      </c>
      <c r="F3437" s="91" t="n">
        <v>62902000</v>
      </c>
      <c r="G3437" s="91" t="n">
        <v>1801</v>
      </c>
      <c r="H3437" s="92" t="n">
        <v>1754000</v>
      </c>
      <c r="I3437" s="91" t="inlineStr">
        <is>
          <t>4월 콜 위탁 수수료(건별)</t>
        </is>
      </c>
      <c r="J3437" s="91" t="inlineStr">
        <is>
          <t>V10015</t>
        </is>
      </c>
      <c r="K3437" s="91" t="inlineStr">
        <is>
          <t>J콜센터</t>
        </is>
      </c>
      <c r="M3437" s="9">
        <f>IF($A3437="","",VALUE($A3437&amp;"")*12+VALUE($B3437&amp;""))</f>
        <v/>
      </c>
      <c r="N3437" s="63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3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3">
        <f>IF($A3437="","",IF(COUNTIF(변동분석!$E$7:$E$506,O3437)&gt;0,"Y","N"))</f>
        <v/>
      </c>
      <c r="W3437" s="63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3">
        <f>IF($A3437="","",IFERROR(INDEX(계정매핑!$E$5:$E$504,MATCH($F3437&amp;"",계정매핑!$A$5:$A$504,0))&amp;"","공통비"))</f>
        <v/>
      </c>
      <c r="AF3437" s="63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5100000751</t>
        </is>
      </c>
      <c r="D3438" s="94" t="n">
        <v>46122</v>
      </c>
      <c r="E3438" s="91" t="inlineStr">
        <is>
          <t>KR</t>
        </is>
      </c>
      <c r="F3438" s="91" t="n">
        <v>62902000</v>
      </c>
      <c r="G3438" s="91" t="n">
        <v>1801</v>
      </c>
      <c r="H3438" s="92" t="n">
        <v>1816000</v>
      </c>
      <c r="I3438" s="91" t="inlineStr">
        <is>
          <t>4월 콜 위탁 수수료(건별)</t>
        </is>
      </c>
      <c r="J3438" s="91" t="inlineStr">
        <is>
          <t>V10015</t>
        </is>
      </c>
      <c r="K3438" s="91" t="inlineStr">
        <is>
          <t>J콜센터</t>
        </is>
      </c>
      <c r="M3438" s="9">
        <f>IF($A3438="","",VALUE($A3438&amp;"")*12+VALUE($B3438&amp;""))</f>
        <v/>
      </c>
      <c r="N3438" s="63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3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3">
        <f>IF($A3438="","",IF(COUNTIF(변동분석!$E$7:$E$506,O3438)&gt;0,"Y","N"))</f>
        <v/>
      </c>
      <c r="W3438" s="63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3">
        <f>IF($A3438="","",IFERROR(INDEX(계정매핑!$E$5:$E$504,MATCH($F3438&amp;"",계정매핑!$A$5:$A$504,0))&amp;"","공통비"))</f>
        <v/>
      </c>
      <c r="AF3438" s="63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5100000752</t>
        </is>
      </c>
      <c r="D3439" s="94" t="n">
        <v>46122</v>
      </c>
      <c r="E3439" s="91" t="inlineStr">
        <is>
          <t>KR</t>
        </is>
      </c>
      <c r="F3439" s="91" t="n">
        <v>63001000</v>
      </c>
      <c r="G3439" s="91" t="n">
        <v>1951</v>
      </c>
      <c r="H3439" s="92" t="n">
        <v>5371000</v>
      </c>
      <c r="I3439" s="91" t="inlineStr">
        <is>
          <t>4월 SW 유지보수 - Z시스템</t>
        </is>
      </c>
      <c r="J3439" s="91" t="inlineStr">
        <is>
          <t>V10011</t>
        </is>
      </c>
      <c r="K3439" s="91" t="inlineStr">
        <is>
          <t>Z시스템</t>
        </is>
      </c>
      <c r="M3439" s="9">
        <f>IF($A3439="","",VALUE($A3439&amp;"")*12+VALUE($B3439&amp;""))</f>
        <v/>
      </c>
      <c r="N3439" s="63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3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3">
        <f>IF($A3439="","",IF(COUNTIF(변동분석!$E$7:$E$506,O3439)&gt;0,"Y","N"))</f>
        <v/>
      </c>
      <c r="W3439" s="63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3">
        <f>IF($A3439="","",IFERROR(INDEX(계정매핑!$E$5:$E$504,MATCH($F3439&amp;"",계정매핑!$A$5:$A$504,0))&amp;"","공통비"))</f>
        <v/>
      </c>
      <c r="AF3439" s="63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5100000753</t>
        </is>
      </c>
      <c r="D3440" s="94" t="n">
        <v>46123</v>
      </c>
      <c r="E3440" s="91" t="inlineStr">
        <is>
          <t>KR</t>
        </is>
      </c>
      <c r="F3440" s="91" t="n">
        <v>62101000</v>
      </c>
      <c r="G3440" s="91" t="n">
        <v>1602</v>
      </c>
      <c r="H3440" s="92" t="n">
        <v>925000</v>
      </c>
      <c r="I3440" s="91" t="inlineStr">
        <is>
          <t>4월 국내출장 - L여행사</t>
        </is>
      </c>
      <c r="J3440" s="91" t="inlineStr">
        <is>
          <t>V10017</t>
        </is>
      </c>
      <c r="K3440" s="91" t="inlineStr">
        <is>
          <t>L여행사</t>
        </is>
      </c>
      <c r="M3440" s="9">
        <f>IF($A3440="","",VALUE($A3440&amp;"")*12+VALUE($B3440&amp;""))</f>
        <v/>
      </c>
      <c r="N3440" s="63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3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3">
        <f>IF($A3440="","",IF(COUNTIF(변동분석!$E$7:$E$506,O3440)&gt;0,"Y","N"))</f>
        <v/>
      </c>
      <c r="W3440" s="63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3">
        <f>IF($A3440="","",IFERROR(INDEX(계정매핑!$E$5:$E$504,MATCH($F3440&amp;"",계정매핑!$A$5:$A$504,0))&amp;"","공통비"))</f>
        <v/>
      </c>
      <c r="AF3440" s="63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5100000754</t>
        </is>
      </c>
      <c r="D3441" s="94" t="n">
        <v>46123</v>
      </c>
      <c r="E3441" s="91" t="inlineStr">
        <is>
          <t>KR</t>
        </is>
      </c>
      <c r="F3441" s="91" t="n">
        <v>62201000</v>
      </c>
      <c r="G3441" s="91" t="n">
        <v>1101</v>
      </c>
      <c r="H3441" s="92" t="n">
        <v>290000</v>
      </c>
      <c r="I3441" s="91" t="inlineStr">
        <is>
          <t>4월 통신요금 - O텔레콤</t>
        </is>
      </c>
      <c r="J3441" s="91" t="inlineStr">
        <is>
          <t>V10002</t>
        </is>
      </c>
      <c r="K3441" s="91" t="inlineStr">
        <is>
          <t>O텔레콤</t>
        </is>
      </c>
      <c r="M3441" s="9">
        <f>IF($A3441="","",VALUE($A3441&amp;"")*12+VALUE($B3441&amp;""))</f>
        <v/>
      </c>
      <c r="N3441" s="63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3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3">
        <f>IF($A3441="","",IF(COUNTIF(변동분석!$E$7:$E$506,O3441)&gt;0,"Y","N"))</f>
        <v/>
      </c>
      <c r="W3441" s="63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3">
        <f>IF($A3441="","",IFERROR(INDEX(계정매핑!$E$5:$E$504,MATCH($F3441&amp;"",계정매핑!$A$5:$A$504,0))&amp;"","공통비"))</f>
        <v/>
      </c>
      <c r="AF3441" s="63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5100000755</t>
        </is>
      </c>
      <c r="D3442" s="94" t="n">
        <v>46123</v>
      </c>
      <c r="E3442" s="91" t="inlineStr">
        <is>
          <t>KR</t>
        </is>
      </c>
      <c r="F3442" s="91" t="n">
        <v>62201000</v>
      </c>
      <c r="G3442" s="91" t="n">
        <v>1951</v>
      </c>
      <c r="H3442" s="92" t="n">
        <v>195000</v>
      </c>
      <c r="I3442" s="91" t="inlineStr">
        <is>
          <t>4월 통신요금 - P통신</t>
        </is>
      </c>
      <c r="J3442" s="91" t="inlineStr">
        <is>
          <t>V10013</t>
        </is>
      </c>
      <c r="K3442" s="91" t="inlineStr">
        <is>
          <t>P통신</t>
        </is>
      </c>
      <c r="M3442" s="9">
        <f>IF($A3442="","",VALUE($A3442&amp;"")*12+VALUE($B3442&amp;""))</f>
        <v/>
      </c>
      <c r="N3442" s="63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3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3">
        <f>IF($A3442="","",IF(COUNTIF(변동분석!$E$7:$E$506,O3442)&gt;0,"Y","N"))</f>
        <v/>
      </c>
      <c r="W3442" s="63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3">
        <f>IF($A3442="","",IFERROR(INDEX(계정매핑!$E$5:$E$504,MATCH($F3442&amp;"",계정매핑!$A$5:$A$504,0))&amp;"","공통비"))</f>
        <v/>
      </c>
      <c r="AF3442" s="63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5100000756</t>
        </is>
      </c>
      <c r="D3443" s="94" t="n">
        <v>46123</v>
      </c>
      <c r="E3443" s="91" t="inlineStr">
        <is>
          <t>KR</t>
        </is>
      </c>
      <c r="F3443" s="91" t="n">
        <v>62301000</v>
      </c>
      <c r="G3443" s="91" t="n">
        <v>1101</v>
      </c>
      <c r="H3443" s="92" t="n">
        <v>124000</v>
      </c>
      <c r="I3443" s="91" t="inlineStr">
        <is>
          <t>4월 소모품 구입 - Q오피스</t>
        </is>
      </c>
      <c r="J3443" s="91" t="inlineStr">
        <is>
          <t>V10003</t>
        </is>
      </c>
      <c r="K3443" s="91" t="inlineStr">
        <is>
          <t>Q오피스</t>
        </is>
      </c>
      <c r="M3443" s="9">
        <f>IF($A3443="","",VALUE($A3443&amp;"")*12+VALUE($B3443&amp;""))</f>
        <v/>
      </c>
      <c r="N3443" s="63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3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3">
        <f>IF($A3443="","",IF(COUNTIF(변동분석!$E$7:$E$506,O3443)&gt;0,"Y","N"))</f>
        <v/>
      </c>
      <c r="W3443" s="63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3">
        <f>IF($A3443="","",IFERROR(INDEX(계정매핑!$E$5:$E$504,MATCH($F3443&amp;"",계정매핑!$A$5:$A$504,0))&amp;"","공통비"))</f>
        <v/>
      </c>
      <c r="AF3443" s="63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5100000757</t>
        </is>
      </c>
      <c r="D3444" s="94" t="n">
        <v>46123</v>
      </c>
      <c r="E3444" s="91" t="inlineStr">
        <is>
          <t>KR</t>
        </is>
      </c>
      <c r="F3444" s="91" t="n">
        <v>62501000</v>
      </c>
      <c r="G3444" s="91" t="n">
        <v>1301</v>
      </c>
      <c r="H3444" s="92" t="n">
        <v>251000</v>
      </c>
      <c r="I3444" s="91" t="inlineStr">
        <is>
          <t>4월 회의 다과 - (법인카드)</t>
        </is>
      </c>
      <c r="J3444" s="91" t="inlineStr">
        <is>
          <t>V10009</t>
        </is>
      </c>
      <c r="K3444" s="91" t="inlineStr">
        <is>
          <t>(법인카드)</t>
        </is>
      </c>
      <c r="M3444" s="9">
        <f>IF($A3444="","",VALUE($A3444&amp;"")*12+VALUE($B3444&amp;""))</f>
        <v/>
      </c>
      <c r="N3444" s="63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3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3">
        <f>IF($A3444="","",IF(COUNTIF(변동분석!$E$7:$E$506,O3444)&gt;0,"Y","N"))</f>
        <v/>
      </c>
      <c r="W3444" s="63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3">
        <f>IF($A3444="","",IFERROR(INDEX(계정매핑!$E$5:$E$504,MATCH($F3444&amp;"",계정매핑!$A$5:$A$504,0))&amp;"","공통비"))</f>
        <v/>
      </c>
      <c r="AF3444" s="63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5100000758</t>
        </is>
      </c>
      <c r="D3445" s="94" t="n">
        <v>46123</v>
      </c>
      <c r="E3445" s="91" t="inlineStr">
        <is>
          <t>KR</t>
        </is>
      </c>
      <c r="F3445" s="91" t="n">
        <v>62501000</v>
      </c>
      <c r="G3445" s="91" t="n">
        <v>1601</v>
      </c>
      <c r="H3445" s="92" t="n">
        <v>548000</v>
      </c>
      <c r="I3445" s="91" t="inlineStr">
        <is>
          <t>4월 회의 다과 - (법인카드)</t>
        </is>
      </c>
      <c r="J3445" s="91" t="inlineStr">
        <is>
          <t>V10009</t>
        </is>
      </c>
      <c r="K3445" s="91" t="inlineStr">
        <is>
          <t>(법인카드)</t>
        </is>
      </c>
      <c r="M3445" s="9">
        <f>IF($A3445="","",VALUE($A3445&amp;"")*12+VALUE($B3445&amp;""))</f>
        <v/>
      </c>
      <c r="N3445" s="63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3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3">
        <f>IF($A3445="","",IF(COUNTIF(변동분석!$E$7:$E$506,O3445)&gt;0,"Y","N"))</f>
        <v/>
      </c>
      <c r="W3445" s="63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3">
        <f>IF($A3445="","",IFERROR(INDEX(계정매핑!$E$5:$E$504,MATCH($F3445&amp;"",계정매핑!$A$5:$A$504,0))&amp;"","공통비"))</f>
        <v/>
      </c>
      <c r="AF3445" s="63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5100000759</t>
        </is>
      </c>
      <c r="D3446" s="94" t="n">
        <v>46123</v>
      </c>
      <c r="E3446" s="91" t="inlineStr">
        <is>
          <t>KR</t>
        </is>
      </c>
      <c r="F3446" s="91" t="n">
        <v>62501000</v>
      </c>
      <c r="G3446" s="91" t="n">
        <v>1701</v>
      </c>
      <c r="H3446" s="92" t="n">
        <v>86000</v>
      </c>
      <c r="I3446" s="91" t="inlineStr">
        <is>
          <t>4월 회의 다과 - (법인카드)</t>
        </is>
      </c>
      <c r="J3446" s="91" t="inlineStr">
        <is>
          <t>V10009</t>
        </is>
      </c>
      <c r="K3446" s="91" t="inlineStr">
        <is>
          <t>(법인카드)</t>
        </is>
      </c>
      <c r="M3446" s="9">
        <f>IF($A3446="","",VALUE($A3446&amp;"")*12+VALUE($B3446&amp;""))</f>
        <v/>
      </c>
      <c r="N3446" s="63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3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3">
        <f>IF($A3446="","",IF(COUNTIF(변동분석!$E$7:$E$506,O3446)&gt;0,"Y","N"))</f>
        <v/>
      </c>
      <c r="W3446" s="63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3">
        <f>IF($A3446="","",IFERROR(INDEX(계정매핑!$E$5:$E$504,MATCH($F3446&amp;"",계정매핑!$A$5:$A$504,0))&amp;"","공통비"))</f>
        <v/>
      </c>
      <c r="AF3446" s="63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5100000760</t>
        </is>
      </c>
      <c r="D3447" s="94" t="n">
        <v>46123</v>
      </c>
      <c r="E3447" s="91" t="inlineStr">
        <is>
          <t>KR</t>
        </is>
      </c>
      <c r="F3447" s="91" t="n">
        <v>62802000</v>
      </c>
      <c r="G3447" s="91" t="n">
        <v>1301</v>
      </c>
      <c r="H3447" s="92" t="n">
        <v>5462000</v>
      </c>
      <c r="I3447" s="91" t="inlineStr">
        <is>
          <t>4월 위탁교육 - I교육원</t>
        </is>
      </c>
      <c r="J3447" s="91" t="inlineStr">
        <is>
          <t>V10018</t>
        </is>
      </c>
      <c r="K3447" s="91" t="inlineStr">
        <is>
          <t>I교육원</t>
        </is>
      </c>
      <c r="M3447" s="9">
        <f>IF($A3447="","",VALUE($A3447&amp;"")*12+VALUE($B3447&amp;""))</f>
        <v/>
      </c>
      <c r="N3447" s="63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3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3">
        <f>IF($A3447="","",IF(COUNTIF(변동분석!$E$7:$E$506,O3447)&gt;0,"Y","N"))</f>
        <v/>
      </c>
      <c r="W3447" s="63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3">
        <f>IF($A3447="","",IFERROR(INDEX(계정매핑!$E$5:$E$504,MATCH($F3447&amp;"",계정매핑!$A$5:$A$504,0))&amp;"","공통비"))</f>
        <v/>
      </c>
      <c r="AF3447" s="63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5100000761</t>
        </is>
      </c>
      <c r="D3448" s="94" t="n">
        <v>46123</v>
      </c>
      <c r="E3448" s="91" t="inlineStr">
        <is>
          <t>KR</t>
        </is>
      </c>
      <c r="F3448" s="91" t="n">
        <v>62902000</v>
      </c>
      <c r="G3448" s="91" t="n">
        <v>1101</v>
      </c>
      <c r="H3448" s="92" t="n">
        <v>1772000</v>
      </c>
      <c r="I3448" s="91" t="inlineStr">
        <is>
          <t>4월 업무 위탁 수수료 - J콜센터</t>
        </is>
      </c>
      <c r="J3448" s="91" t="inlineStr">
        <is>
          <t>V10015</t>
        </is>
      </c>
      <c r="K3448" s="91" t="inlineStr">
        <is>
          <t>J콜센터</t>
        </is>
      </c>
      <c r="M3448" s="9">
        <f>IF($A3448="","",VALUE($A3448&amp;"")*12+VALUE($B3448&amp;""))</f>
        <v/>
      </c>
      <c r="N3448" s="63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3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3">
        <f>IF($A3448="","",IF(COUNTIF(변동분석!$E$7:$E$506,O3448)&gt;0,"Y","N"))</f>
        <v/>
      </c>
      <c r="W3448" s="63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3">
        <f>IF($A3448="","",IFERROR(INDEX(계정매핑!$E$5:$E$504,MATCH($F3448&amp;"",계정매핑!$A$5:$A$504,0))&amp;"","공통비"))</f>
        <v/>
      </c>
      <c r="AF3448" s="63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5100000762</t>
        </is>
      </c>
      <c r="D3449" s="94" t="n">
        <v>46124</v>
      </c>
      <c r="E3449" s="91" t="inlineStr">
        <is>
          <t>KR</t>
        </is>
      </c>
      <c r="F3449" s="91" t="n">
        <v>62102000</v>
      </c>
      <c r="G3449" s="91" t="n">
        <v>1401</v>
      </c>
      <c r="H3449" s="92" t="n">
        <v>172000</v>
      </c>
      <c r="I3449" s="91" t="inlineStr">
        <is>
          <t>4월 해외출장 - N호텔</t>
        </is>
      </c>
      <c r="J3449" s="91" t="inlineStr">
        <is>
          <t>V10008</t>
        </is>
      </c>
      <c r="K3449" s="91" t="inlineStr">
        <is>
          <t>N호텔</t>
        </is>
      </c>
      <c r="M3449" s="9">
        <f>IF($A3449="","",VALUE($A3449&amp;"")*12+VALUE($B3449&amp;""))</f>
        <v/>
      </c>
      <c r="N3449" s="63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3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3">
        <f>IF($A3449="","",IF(COUNTIF(변동분석!$E$7:$E$506,O3449)&gt;0,"Y","N"))</f>
        <v/>
      </c>
      <c r="W3449" s="63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3">
        <f>IF($A3449="","",IFERROR(INDEX(계정매핑!$E$5:$E$504,MATCH($F3449&amp;"",계정매핑!$A$5:$A$504,0))&amp;"","공통비"))</f>
        <v/>
      </c>
      <c r="AF3449" s="63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5100000763</t>
        </is>
      </c>
      <c r="D3450" s="94" t="n">
        <v>46124</v>
      </c>
      <c r="E3450" s="91" t="inlineStr">
        <is>
          <t>KR</t>
        </is>
      </c>
      <c r="F3450" s="91" t="n">
        <v>62102000</v>
      </c>
      <c r="G3450" s="91" t="n">
        <v>1501</v>
      </c>
      <c r="H3450" s="92" t="n">
        <v>142000</v>
      </c>
      <c r="I3450" s="91" t="inlineStr">
        <is>
          <t>4월 해외출장 - N호텔</t>
        </is>
      </c>
      <c r="J3450" s="91" t="inlineStr">
        <is>
          <t>V10008</t>
        </is>
      </c>
      <c r="K3450" s="91" t="inlineStr">
        <is>
          <t>N호텔</t>
        </is>
      </c>
      <c r="M3450" s="9">
        <f>IF($A3450="","",VALUE($A3450&amp;"")*12+VALUE($B3450&amp;""))</f>
        <v/>
      </c>
      <c r="N3450" s="63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3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3">
        <f>IF($A3450="","",IF(COUNTIF(변동분석!$E$7:$E$506,O3450)&gt;0,"Y","N"))</f>
        <v/>
      </c>
      <c r="W3450" s="63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3">
        <f>IF($A3450="","",IFERROR(INDEX(계정매핑!$E$5:$E$504,MATCH($F3450&amp;"",계정매핑!$A$5:$A$504,0))&amp;"","공통비"))</f>
        <v/>
      </c>
      <c r="AF3450" s="63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5100000764</t>
        </is>
      </c>
      <c r="D3451" s="94" t="n">
        <v>46124</v>
      </c>
      <c r="E3451" s="91" t="inlineStr">
        <is>
          <t>KR</t>
        </is>
      </c>
      <c r="F3451" s="91" t="n">
        <v>62102000</v>
      </c>
      <c r="G3451" s="91" t="n">
        <v>1601</v>
      </c>
      <c r="H3451" s="92" t="n">
        <v>293000</v>
      </c>
      <c r="I3451" s="91" t="inlineStr">
        <is>
          <t>4월 해외출장 - M항공</t>
        </is>
      </c>
      <c r="J3451" s="91" t="inlineStr">
        <is>
          <t>V10001</t>
        </is>
      </c>
      <c r="K3451" s="91" t="inlineStr">
        <is>
          <t>M항공</t>
        </is>
      </c>
      <c r="M3451" s="9">
        <f>IF($A3451="","",VALUE($A3451&amp;"")*12+VALUE($B3451&amp;""))</f>
        <v/>
      </c>
      <c r="N3451" s="63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3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3">
        <f>IF($A3451="","",IF(COUNTIF(변동분석!$E$7:$E$506,O3451)&gt;0,"Y","N"))</f>
        <v/>
      </c>
      <c r="W3451" s="63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3">
        <f>IF($A3451="","",IFERROR(INDEX(계정매핑!$E$5:$E$504,MATCH($F3451&amp;"",계정매핑!$A$5:$A$504,0))&amp;"","공통비"))</f>
        <v/>
      </c>
      <c r="AF3451" s="63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5100000765</t>
        </is>
      </c>
      <c r="D3452" s="94" t="n">
        <v>46124</v>
      </c>
      <c r="E3452" s="91" t="inlineStr">
        <is>
          <t>KR</t>
        </is>
      </c>
      <c r="F3452" s="91" t="n">
        <v>62301000</v>
      </c>
      <c r="G3452" s="91" t="n">
        <v>1401</v>
      </c>
      <c r="H3452" s="92" t="n">
        <v>95000</v>
      </c>
      <c r="I3452" s="91" t="inlineStr">
        <is>
          <t>4월 소모품 구입 - R문구</t>
        </is>
      </c>
      <c r="J3452" s="91" t="inlineStr">
        <is>
          <t>V10021</t>
        </is>
      </c>
      <c r="K3452" s="91" t="inlineStr">
        <is>
          <t>R문구</t>
        </is>
      </c>
      <c r="M3452" s="9">
        <f>IF($A3452="","",VALUE($A3452&amp;"")*12+VALUE($B3452&amp;""))</f>
        <v/>
      </c>
      <c r="N3452" s="63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3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3">
        <f>IF($A3452="","",IF(COUNTIF(변동분석!$E$7:$E$506,O3452)&gt;0,"Y","N"))</f>
        <v/>
      </c>
      <c r="W3452" s="63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3">
        <f>IF($A3452="","",IFERROR(INDEX(계정매핑!$E$5:$E$504,MATCH($F3452&amp;"",계정매핑!$A$5:$A$504,0))&amp;"","공통비"))</f>
        <v/>
      </c>
      <c r="AF3452" s="63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5100000766</t>
        </is>
      </c>
      <c r="D3453" s="94" t="n">
        <v>46124</v>
      </c>
      <c r="E3453" s="91" t="inlineStr">
        <is>
          <t>KR</t>
        </is>
      </c>
      <c r="F3453" s="91" t="n">
        <v>62301000</v>
      </c>
      <c r="G3453" s="91" t="n">
        <v>1601</v>
      </c>
      <c r="H3453" s="92" t="n">
        <v>244000</v>
      </c>
      <c r="I3453" s="91" t="inlineStr">
        <is>
          <t>4월 소모품 구입 - R문구</t>
        </is>
      </c>
      <c r="J3453" s="91" t="inlineStr">
        <is>
          <t>V10021</t>
        </is>
      </c>
      <c r="K3453" s="91" t="inlineStr">
        <is>
          <t>R문구</t>
        </is>
      </c>
      <c r="M3453" s="9">
        <f>IF($A3453="","",VALUE($A3453&amp;"")*12+VALUE($B3453&amp;""))</f>
        <v/>
      </c>
      <c r="N3453" s="63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3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3">
        <f>IF($A3453="","",IF(COUNTIF(변동분석!$E$7:$E$506,O3453)&gt;0,"Y","N"))</f>
        <v/>
      </c>
      <c r="W3453" s="63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3">
        <f>IF($A3453="","",IFERROR(INDEX(계정매핑!$E$5:$E$504,MATCH($F3453&amp;"",계정매핑!$A$5:$A$504,0))&amp;"","공통비"))</f>
        <v/>
      </c>
      <c r="AF3453" s="63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5100000767</t>
        </is>
      </c>
      <c r="D3454" s="94" t="n">
        <v>46124</v>
      </c>
      <c r="E3454" s="91" t="inlineStr">
        <is>
          <t>KR</t>
        </is>
      </c>
      <c r="F3454" s="91" t="n">
        <v>62301000</v>
      </c>
      <c r="G3454" s="91" t="n">
        <v>1701</v>
      </c>
      <c r="H3454" s="92" t="n">
        <v>317000</v>
      </c>
      <c r="I3454" s="91" t="inlineStr">
        <is>
          <t>4월 소모품 구입 - Q오피스</t>
        </is>
      </c>
      <c r="J3454" s="91" t="inlineStr">
        <is>
          <t>V10003</t>
        </is>
      </c>
      <c r="K3454" s="91" t="inlineStr">
        <is>
          <t>Q오피스</t>
        </is>
      </c>
      <c r="M3454" s="9">
        <f>IF($A3454="","",VALUE($A3454&amp;"")*12+VALUE($B3454&amp;""))</f>
        <v/>
      </c>
      <c r="N3454" s="63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3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3">
        <f>IF($A3454="","",IF(COUNTIF(변동분석!$E$7:$E$506,O3454)&gt;0,"Y","N"))</f>
        <v/>
      </c>
      <c r="W3454" s="63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3">
        <f>IF($A3454="","",IFERROR(INDEX(계정매핑!$E$5:$E$504,MATCH($F3454&amp;"",계정매핑!$A$5:$A$504,0))&amp;"","공통비"))</f>
        <v/>
      </c>
      <c r="AF3454" s="63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5100000768</t>
        </is>
      </c>
      <c r="D3455" s="94" t="n">
        <v>46124</v>
      </c>
      <c r="E3455" s="91" t="inlineStr">
        <is>
          <t>KR</t>
        </is>
      </c>
      <c r="F3455" s="91" t="n">
        <v>62501000</v>
      </c>
      <c r="G3455" s="91" t="n">
        <v>1601</v>
      </c>
      <c r="H3455" s="92" t="n">
        <v>343000</v>
      </c>
      <c r="I3455" s="91" t="inlineStr">
        <is>
          <t>4월 회의 다과 - T케이터링</t>
        </is>
      </c>
      <c r="J3455" s="91" t="inlineStr">
        <is>
          <t>V10005</t>
        </is>
      </c>
      <c r="K3455" s="91" t="inlineStr">
        <is>
          <t>T케이터링</t>
        </is>
      </c>
      <c r="M3455" s="9">
        <f>IF($A3455="","",VALUE($A3455&amp;"")*12+VALUE($B3455&amp;""))</f>
        <v/>
      </c>
      <c r="N3455" s="63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3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3">
        <f>IF($A3455="","",IF(COUNTIF(변동분석!$E$7:$E$506,O3455)&gt;0,"Y","N"))</f>
        <v/>
      </c>
      <c r="W3455" s="63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3">
        <f>IF($A3455="","",IFERROR(INDEX(계정매핑!$E$5:$E$504,MATCH($F3455&amp;"",계정매핑!$A$5:$A$504,0))&amp;"","공통비"))</f>
        <v/>
      </c>
      <c r="AF3455" s="63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5100000769</t>
        </is>
      </c>
      <c r="D3456" s="94" t="n">
        <v>46124</v>
      </c>
      <c r="E3456" s="91" t="inlineStr">
        <is>
          <t>KR</t>
        </is>
      </c>
      <c r="F3456" s="91" t="n">
        <v>63501000</v>
      </c>
      <c r="G3456" s="91" t="n">
        <v>1902</v>
      </c>
      <c r="H3456" s="92" t="n">
        <v>390858000</v>
      </c>
      <c r="I3456" s="91" t="inlineStr">
        <is>
          <t>4월 모집수수료 - (전속설계사)</t>
        </is>
      </c>
      <c r="J3456" s="91" t="inlineStr">
        <is>
          <t>V10020</t>
        </is>
      </c>
      <c r="K3456" s="91" t="inlineStr">
        <is>
          <t>(전속설계사)</t>
        </is>
      </c>
      <c r="M3456" s="9">
        <f>IF($A3456="","",VALUE($A3456&amp;"")*12+VALUE($B3456&amp;""))</f>
        <v/>
      </c>
      <c r="N3456" s="63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3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3">
        <f>IF($A3456="","",IF(COUNTIF(변동분석!$E$7:$E$506,O3456)&gt;0,"Y","N"))</f>
        <v/>
      </c>
      <c r="W3456" s="63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3">
        <f>IF($A3456="","",IFERROR(INDEX(계정매핑!$E$5:$E$504,MATCH($F3456&amp;"",계정매핑!$A$5:$A$504,0))&amp;"","공통비"))</f>
        <v/>
      </c>
      <c r="AF3456" s="63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5100000770</t>
        </is>
      </c>
      <c r="D3457" s="94" t="n">
        <v>46125</v>
      </c>
      <c r="E3457" s="91" t="inlineStr">
        <is>
          <t>KR</t>
        </is>
      </c>
      <c r="F3457" s="91" t="n">
        <v>62101000</v>
      </c>
      <c r="G3457" s="91" t="n">
        <v>1201</v>
      </c>
      <c r="H3457" s="92" t="n">
        <v>193000</v>
      </c>
      <c r="I3457" s="91" t="inlineStr">
        <is>
          <t>4월 국내출장 - M항공</t>
        </is>
      </c>
      <c r="J3457" s="91" t="inlineStr">
        <is>
          <t>V10001</t>
        </is>
      </c>
      <c r="K3457" s="91" t="inlineStr">
        <is>
          <t>M항공</t>
        </is>
      </c>
      <c r="M3457" s="9">
        <f>IF($A3457="","",VALUE($A3457&amp;"")*12+VALUE($B3457&amp;""))</f>
        <v/>
      </c>
      <c r="N3457" s="63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3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3">
        <f>IF($A3457="","",IF(COUNTIF(변동분석!$E$7:$E$506,O3457)&gt;0,"Y","N"))</f>
        <v/>
      </c>
      <c r="W3457" s="63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3">
        <f>IF($A3457="","",IFERROR(INDEX(계정매핑!$E$5:$E$504,MATCH($F3457&amp;"",계정매핑!$A$5:$A$504,0))&amp;"","공통비"))</f>
        <v/>
      </c>
      <c r="AF3457" s="63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5100000771</t>
        </is>
      </c>
      <c r="D3458" s="94" t="n">
        <v>46125</v>
      </c>
      <c r="E3458" s="91" t="inlineStr">
        <is>
          <t>KR</t>
        </is>
      </c>
      <c r="F3458" s="91" t="n">
        <v>62101000</v>
      </c>
      <c r="G3458" s="91" t="n">
        <v>1201</v>
      </c>
      <c r="H3458" s="92" t="n">
        <v>196000</v>
      </c>
      <c r="I3458" s="91" t="inlineStr">
        <is>
          <t>4월 국내출장 - (법인카드)</t>
        </is>
      </c>
      <c r="J3458" s="91" t="inlineStr">
        <is>
          <t>V10009</t>
        </is>
      </c>
      <c r="K3458" s="91" t="inlineStr">
        <is>
          <t>(법인카드)</t>
        </is>
      </c>
      <c r="M3458" s="9">
        <f>IF($A3458="","",VALUE($A3458&amp;"")*12+VALUE($B3458&amp;""))</f>
        <v/>
      </c>
      <c r="N3458" s="63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3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3">
        <f>IF($A3458="","",IF(COUNTIF(변동분석!$E$7:$E$506,O3458)&gt;0,"Y","N"))</f>
        <v/>
      </c>
      <c r="W3458" s="63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3">
        <f>IF($A3458="","",IFERROR(INDEX(계정매핑!$E$5:$E$504,MATCH($F3458&amp;"",계정매핑!$A$5:$A$504,0))&amp;"","공통비"))</f>
        <v/>
      </c>
      <c r="AF3458" s="63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5100000772</t>
        </is>
      </c>
      <c r="D3459" s="94" t="n">
        <v>46125</v>
      </c>
      <c r="E3459" s="91" t="inlineStr">
        <is>
          <t>KR</t>
        </is>
      </c>
      <c r="F3459" s="91" t="n">
        <v>62101000</v>
      </c>
      <c r="G3459" s="91" t="n">
        <v>1601</v>
      </c>
      <c r="H3459" s="92" t="n">
        <v>1271000</v>
      </c>
      <c r="I3459" s="91" t="inlineStr">
        <is>
          <t>4월 국내출장 - M항공</t>
        </is>
      </c>
      <c r="J3459" s="91" t="inlineStr">
        <is>
          <t>V10001</t>
        </is>
      </c>
      <c r="K3459" s="91" t="inlineStr">
        <is>
          <t>M항공</t>
        </is>
      </c>
      <c r="M3459" s="9">
        <f>IF($A3459="","",VALUE($A3459&amp;"")*12+VALUE($B3459&amp;""))</f>
        <v/>
      </c>
      <c r="N3459" s="63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3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3">
        <f>IF($A3459="","",IF(COUNTIF(변동분석!$E$7:$E$506,O3459)&gt;0,"Y","N"))</f>
        <v/>
      </c>
      <c r="W3459" s="63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3">
        <f>IF($A3459="","",IFERROR(INDEX(계정매핑!$E$5:$E$504,MATCH($F3459&amp;"",계정매핑!$A$5:$A$504,0))&amp;"","공통비"))</f>
        <v/>
      </c>
      <c r="AF3459" s="63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5100000773</t>
        </is>
      </c>
      <c r="D3460" s="94" t="n">
        <v>46125</v>
      </c>
      <c r="E3460" s="91" t="inlineStr">
        <is>
          <t>KR</t>
        </is>
      </c>
      <c r="F3460" s="91" t="n">
        <v>62102000</v>
      </c>
      <c r="G3460" s="91" t="n">
        <v>1301</v>
      </c>
      <c r="H3460" s="92" t="n">
        <v>131000</v>
      </c>
      <c r="I3460" s="91" t="inlineStr">
        <is>
          <t>4월 해외출장 - N호텔</t>
        </is>
      </c>
      <c r="J3460" s="91" t="inlineStr">
        <is>
          <t>V10008</t>
        </is>
      </c>
      <c r="K3460" s="91" t="inlineStr">
        <is>
          <t>N호텔</t>
        </is>
      </c>
      <c r="M3460" s="9">
        <f>IF($A3460="","",VALUE($A3460&amp;"")*12+VALUE($B3460&amp;""))</f>
        <v/>
      </c>
      <c r="N3460" s="63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3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3">
        <f>IF($A3460="","",IF(COUNTIF(변동분석!$E$7:$E$506,O3460)&gt;0,"Y","N"))</f>
        <v/>
      </c>
      <c r="W3460" s="63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3">
        <f>IF($A3460="","",IFERROR(INDEX(계정매핑!$E$5:$E$504,MATCH($F3460&amp;"",계정매핑!$A$5:$A$504,0))&amp;"","공통비"))</f>
        <v/>
      </c>
      <c r="AF3460" s="63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5100000774</t>
        </is>
      </c>
      <c r="D3461" s="94" t="n">
        <v>46125</v>
      </c>
      <c r="E3461" s="91" t="inlineStr">
        <is>
          <t>KR</t>
        </is>
      </c>
      <c r="F3461" s="91" t="n">
        <v>62201000</v>
      </c>
      <c r="G3461" s="91" t="n">
        <v>1301</v>
      </c>
      <c r="H3461" s="92" t="n">
        <v>113000</v>
      </c>
      <c r="I3461" s="91" t="inlineStr">
        <is>
          <t>4월 통신요금 - O텔레콤</t>
        </is>
      </c>
      <c r="J3461" s="91" t="inlineStr">
        <is>
          <t>V10002</t>
        </is>
      </c>
      <c r="K3461" s="91" t="inlineStr">
        <is>
          <t>O텔레콤</t>
        </is>
      </c>
      <c r="M3461" s="9">
        <f>IF($A3461="","",VALUE($A3461&amp;"")*12+VALUE($B3461&amp;""))</f>
        <v/>
      </c>
      <c r="N3461" s="63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3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3">
        <f>IF($A3461="","",IF(COUNTIF(변동분석!$E$7:$E$506,O3461)&gt;0,"Y","N"))</f>
        <v/>
      </c>
      <c r="W3461" s="63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3">
        <f>IF($A3461="","",IFERROR(INDEX(계정매핑!$E$5:$E$504,MATCH($F3461&amp;"",계정매핑!$A$5:$A$504,0))&amp;"","공통비"))</f>
        <v/>
      </c>
      <c r="AF3461" s="63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5100000775</t>
        </is>
      </c>
      <c r="D3462" s="94" t="n">
        <v>46125</v>
      </c>
      <c r="E3462" s="91" t="inlineStr">
        <is>
          <t>KR</t>
        </is>
      </c>
      <c r="F3462" s="91" t="n">
        <v>62301000</v>
      </c>
      <c r="G3462" s="91" t="n">
        <v>1101</v>
      </c>
      <c r="H3462" s="92" t="n">
        <v>107000</v>
      </c>
      <c r="I3462" s="91" t="inlineStr">
        <is>
          <t>4월 소모품 구입 - Q오피스</t>
        </is>
      </c>
      <c r="J3462" s="91" t="inlineStr">
        <is>
          <t>V10003</t>
        </is>
      </c>
      <c r="K3462" s="91" t="inlineStr">
        <is>
          <t>Q오피스</t>
        </is>
      </c>
      <c r="M3462" s="9">
        <f>IF($A3462="","",VALUE($A3462&amp;"")*12+VALUE($B3462&amp;""))</f>
        <v/>
      </c>
      <c r="N3462" s="63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3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3">
        <f>IF($A3462="","",IF(COUNTIF(변동분석!$E$7:$E$506,O3462)&gt;0,"Y","N"))</f>
        <v/>
      </c>
      <c r="W3462" s="63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3">
        <f>IF($A3462="","",IFERROR(INDEX(계정매핑!$E$5:$E$504,MATCH($F3462&amp;"",계정매핑!$A$5:$A$504,0))&amp;"","공통비"))</f>
        <v/>
      </c>
      <c r="AF3462" s="63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5100000776</t>
        </is>
      </c>
      <c r="D3463" s="94" t="n">
        <v>46125</v>
      </c>
      <c r="E3463" s="91" t="inlineStr">
        <is>
          <t>KR</t>
        </is>
      </c>
      <c r="F3463" s="91" t="n">
        <v>62401000</v>
      </c>
      <c r="G3463" s="91" t="n">
        <v>1502</v>
      </c>
      <c r="H3463" s="92" t="n">
        <v>2539000</v>
      </c>
      <c r="I3463" s="91" t="inlineStr">
        <is>
          <t>4월 인쇄물 제작 - G인쇄</t>
        </is>
      </c>
      <c r="J3463" s="91" t="inlineStr">
        <is>
          <t>V10004</t>
        </is>
      </c>
      <c r="K3463" s="91" t="inlineStr">
        <is>
          <t>G인쇄</t>
        </is>
      </c>
      <c r="M3463" s="9">
        <f>IF($A3463="","",VALUE($A3463&amp;"")*12+VALUE($B3463&amp;""))</f>
        <v/>
      </c>
      <c r="N3463" s="63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3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3">
        <f>IF($A3463="","",IF(COUNTIF(변동분석!$E$7:$E$506,O3463)&gt;0,"Y","N"))</f>
        <v/>
      </c>
      <c r="W3463" s="63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3">
        <f>IF($A3463="","",IFERROR(INDEX(계정매핑!$E$5:$E$504,MATCH($F3463&amp;"",계정매핑!$A$5:$A$504,0))&amp;"","공통비"))</f>
        <v/>
      </c>
      <c r="AF3463" s="63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5100000777</t>
        </is>
      </c>
      <c r="D3464" s="94" t="n">
        <v>46125</v>
      </c>
      <c r="E3464" s="91" t="inlineStr">
        <is>
          <t>KR</t>
        </is>
      </c>
      <c r="F3464" s="91" t="n">
        <v>62501000</v>
      </c>
      <c r="G3464" s="91" t="n">
        <v>1301</v>
      </c>
      <c r="H3464" s="92" t="n">
        <v>156000</v>
      </c>
      <c r="I3464" s="91" t="inlineStr">
        <is>
          <t>4월 회의 다과 - (법인카드)</t>
        </is>
      </c>
      <c r="J3464" s="91" t="inlineStr">
        <is>
          <t>V10009</t>
        </is>
      </c>
      <c r="K3464" s="91" t="inlineStr">
        <is>
          <t>(법인카드)</t>
        </is>
      </c>
      <c r="M3464" s="9">
        <f>IF($A3464="","",VALUE($A3464&amp;"")*12+VALUE($B3464&amp;""))</f>
        <v/>
      </c>
      <c r="N3464" s="63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3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3">
        <f>IF($A3464="","",IF(COUNTIF(변동분석!$E$7:$E$506,O3464)&gt;0,"Y","N"))</f>
        <v/>
      </c>
      <c r="W3464" s="63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3">
        <f>IF($A3464="","",IFERROR(INDEX(계정매핑!$E$5:$E$504,MATCH($F3464&amp;"",계정매핑!$A$5:$A$504,0))&amp;"","공통비"))</f>
        <v/>
      </c>
      <c r="AF3464" s="63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5100000778</t>
        </is>
      </c>
      <c r="D3465" s="94" t="n">
        <v>46125</v>
      </c>
      <c r="E3465" s="91" t="inlineStr">
        <is>
          <t>KR</t>
        </is>
      </c>
      <c r="F3465" s="91" t="n">
        <v>62601000</v>
      </c>
      <c r="G3465" s="91" t="n">
        <v>1502</v>
      </c>
      <c r="H3465" s="92" t="n">
        <v>1422000</v>
      </c>
      <c r="I3465" s="91" t="inlineStr">
        <is>
          <t>4월 업무추진 - (법인카드)</t>
        </is>
      </c>
      <c r="J3465" s="91" t="inlineStr">
        <is>
          <t>V10009</t>
        </is>
      </c>
      <c r="K3465" s="91" t="inlineStr">
        <is>
          <t>(법인카드)</t>
        </is>
      </c>
      <c r="M3465" s="9">
        <f>IF($A3465="","",VALUE($A3465&amp;"")*12+VALUE($B3465&amp;""))</f>
        <v/>
      </c>
      <c r="N3465" s="63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3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3">
        <f>IF($A3465="","",IF(COUNTIF(변동분석!$E$7:$E$506,O3465)&gt;0,"Y","N"))</f>
        <v/>
      </c>
      <c r="W3465" s="63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3">
        <f>IF($A3465="","",IFERROR(INDEX(계정매핑!$E$5:$E$504,MATCH($F3465&amp;"",계정매핑!$A$5:$A$504,0))&amp;"","공통비"))</f>
        <v/>
      </c>
      <c r="AF3465" s="63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5100000779</t>
        </is>
      </c>
      <c r="D3466" s="94" t="n">
        <v>46125</v>
      </c>
      <c r="E3466" s="91" t="inlineStr">
        <is>
          <t>KR</t>
        </is>
      </c>
      <c r="F3466" s="91" t="n">
        <v>62801000</v>
      </c>
      <c r="G3466" s="91" t="n">
        <v>1301</v>
      </c>
      <c r="H3466" s="92" t="n">
        <v>7101000</v>
      </c>
      <c r="I3466" s="91" t="inlineStr">
        <is>
          <t>4월 사내교육 - U에듀</t>
        </is>
      </c>
      <c r="J3466" s="91" t="inlineStr">
        <is>
          <t>V10030</t>
        </is>
      </c>
      <c r="K3466" s="91" t="inlineStr">
        <is>
          <t>U에듀</t>
        </is>
      </c>
      <c r="M3466" s="9">
        <f>IF($A3466="","",VALUE($A3466&amp;"")*12+VALUE($B3466&amp;""))</f>
        <v/>
      </c>
      <c r="N3466" s="63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3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3">
        <f>IF($A3466="","",IF(COUNTIF(변동분석!$E$7:$E$506,O3466)&gt;0,"Y","N"))</f>
        <v/>
      </c>
      <c r="W3466" s="63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3">
        <f>IF($A3466="","",IFERROR(INDEX(계정매핑!$E$5:$E$504,MATCH($F3466&amp;"",계정매핑!$A$5:$A$504,0))&amp;"","공통비"))</f>
        <v/>
      </c>
      <c r="AF3466" s="63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5100000780</t>
        </is>
      </c>
      <c r="D3467" s="94" t="n">
        <v>46125</v>
      </c>
      <c r="E3467" s="91" t="inlineStr">
        <is>
          <t>KR</t>
        </is>
      </c>
      <c r="F3467" s="91" t="n">
        <v>62901000</v>
      </c>
      <c r="G3467" s="91" t="n">
        <v>1401</v>
      </c>
      <c r="H3467" s="92" t="n">
        <v>4361000</v>
      </c>
      <c r="I3467" s="91" t="inlineStr">
        <is>
          <t>4월 자문 수수료 - K회계법인</t>
        </is>
      </c>
      <c r="J3467" s="91" t="inlineStr">
        <is>
          <t>V10010</t>
        </is>
      </c>
      <c r="K3467" s="91" t="inlineStr">
        <is>
          <t>K회계법인</t>
        </is>
      </c>
      <c r="M3467" s="9">
        <f>IF($A3467="","",VALUE($A3467&amp;"")*12+VALUE($B3467&amp;""))</f>
        <v/>
      </c>
      <c r="N3467" s="63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3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3">
        <f>IF($A3467="","",IF(COUNTIF(변동분석!$E$7:$E$506,O3467)&gt;0,"Y","N"))</f>
        <v/>
      </c>
      <c r="W3467" s="63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3">
        <f>IF($A3467="","",IFERROR(INDEX(계정매핑!$E$5:$E$504,MATCH($F3467&amp;"",계정매핑!$A$5:$A$504,0))&amp;"","공통비"))</f>
        <v/>
      </c>
      <c r="AF3467" s="63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5100000781</t>
        </is>
      </c>
      <c r="D3468" s="94" t="n">
        <v>46125</v>
      </c>
      <c r="E3468" s="91" t="inlineStr">
        <is>
          <t>KR</t>
        </is>
      </c>
      <c r="F3468" s="91" t="n">
        <v>62902000</v>
      </c>
      <c r="G3468" s="91" t="n">
        <v>1801</v>
      </c>
      <c r="H3468" s="92" t="n">
        <v>1777000</v>
      </c>
      <c r="I3468" s="91" t="inlineStr">
        <is>
          <t>4월 콜 위탁 수수료(건별)</t>
        </is>
      </c>
      <c r="J3468" s="91" t="inlineStr">
        <is>
          <t>V10015</t>
        </is>
      </c>
      <c r="K3468" s="91" t="inlineStr">
        <is>
          <t>J콜센터</t>
        </is>
      </c>
      <c r="M3468" s="9">
        <f>IF($A3468="","",VALUE($A3468&amp;"")*12+VALUE($B3468&amp;""))</f>
        <v/>
      </c>
      <c r="N3468" s="63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3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3">
        <f>IF($A3468="","",IF(COUNTIF(변동분석!$E$7:$E$506,O3468)&gt;0,"Y","N"))</f>
        <v/>
      </c>
      <c r="W3468" s="63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3">
        <f>IF($A3468="","",IFERROR(INDEX(계정매핑!$E$5:$E$504,MATCH($F3468&amp;"",계정매핑!$A$5:$A$504,0))&amp;"","공통비"))</f>
        <v/>
      </c>
      <c r="AF3468" s="63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5100000782</t>
        </is>
      </c>
      <c r="D3469" s="94" t="n">
        <v>46126</v>
      </c>
      <c r="E3469" s="91" t="inlineStr">
        <is>
          <t>KR</t>
        </is>
      </c>
      <c r="F3469" s="91" t="n">
        <v>62101000</v>
      </c>
      <c r="G3469" s="91" t="n">
        <v>1301</v>
      </c>
      <c r="H3469" s="92" t="n">
        <v>389000</v>
      </c>
      <c r="I3469" s="91" t="inlineStr">
        <is>
          <t>4월 국내출장 - L여행사</t>
        </is>
      </c>
      <c r="J3469" s="91" t="inlineStr">
        <is>
          <t>V10017</t>
        </is>
      </c>
      <c r="K3469" s="91" t="inlineStr">
        <is>
          <t>L여행사</t>
        </is>
      </c>
      <c r="M3469" s="9">
        <f>IF($A3469="","",VALUE($A3469&amp;"")*12+VALUE($B3469&amp;""))</f>
        <v/>
      </c>
      <c r="N3469" s="63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3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3">
        <f>IF($A3469="","",IF(COUNTIF(변동분석!$E$7:$E$506,O3469)&gt;0,"Y","N"))</f>
        <v/>
      </c>
      <c r="W3469" s="63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3">
        <f>IF($A3469="","",IFERROR(INDEX(계정매핑!$E$5:$E$504,MATCH($F3469&amp;"",계정매핑!$A$5:$A$504,0))&amp;"","공통비"))</f>
        <v/>
      </c>
      <c r="AF3469" s="63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5100000783</t>
        </is>
      </c>
      <c r="D3470" s="94" t="n">
        <v>46126</v>
      </c>
      <c r="E3470" s="91" t="inlineStr">
        <is>
          <t>KR</t>
        </is>
      </c>
      <c r="F3470" s="91" t="n">
        <v>62102000</v>
      </c>
      <c r="G3470" s="91" t="n">
        <v>1502</v>
      </c>
      <c r="H3470" s="92" t="n">
        <v>133000</v>
      </c>
      <c r="I3470" s="91" t="inlineStr">
        <is>
          <t>4월 해외출장 - N호텔</t>
        </is>
      </c>
      <c r="J3470" s="91" t="inlineStr">
        <is>
          <t>V10008</t>
        </is>
      </c>
      <c r="K3470" s="91" t="inlineStr">
        <is>
          <t>N호텔</t>
        </is>
      </c>
      <c r="M3470" s="9">
        <f>IF($A3470="","",VALUE($A3470&amp;"")*12+VALUE($B3470&amp;""))</f>
        <v/>
      </c>
      <c r="N3470" s="63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3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3">
        <f>IF($A3470="","",IF(COUNTIF(변동분석!$E$7:$E$506,O3470)&gt;0,"Y","N"))</f>
        <v/>
      </c>
      <c r="W3470" s="63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3">
        <f>IF($A3470="","",IFERROR(INDEX(계정매핑!$E$5:$E$504,MATCH($F3470&amp;"",계정매핑!$A$5:$A$504,0))&amp;"","공통비"))</f>
        <v/>
      </c>
      <c r="AF3470" s="63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5100000784</t>
        </is>
      </c>
      <c r="D3471" s="94" t="n">
        <v>46126</v>
      </c>
      <c r="E3471" s="91" t="inlineStr">
        <is>
          <t>KR</t>
        </is>
      </c>
      <c r="F3471" s="91" t="n">
        <v>62201000</v>
      </c>
      <c r="G3471" s="91" t="n">
        <v>1501</v>
      </c>
      <c r="H3471" s="92" t="n">
        <v>332000</v>
      </c>
      <c r="I3471" s="91" t="inlineStr">
        <is>
          <t>4월 통신요금 - O텔레콤</t>
        </is>
      </c>
      <c r="J3471" s="91" t="inlineStr">
        <is>
          <t>V10002</t>
        </is>
      </c>
      <c r="K3471" s="91" t="inlineStr">
        <is>
          <t>O텔레콤</t>
        </is>
      </c>
      <c r="M3471" s="9">
        <f>IF($A3471="","",VALUE($A3471&amp;"")*12+VALUE($B3471&amp;""))</f>
        <v/>
      </c>
      <c r="N3471" s="63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3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3">
        <f>IF($A3471="","",IF(COUNTIF(변동분석!$E$7:$E$506,O3471)&gt;0,"Y","N"))</f>
        <v/>
      </c>
      <c r="W3471" s="63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3">
        <f>IF($A3471="","",IFERROR(INDEX(계정매핑!$E$5:$E$504,MATCH($F3471&amp;"",계정매핑!$A$5:$A$504,0))&amp;"","공통비"))</f>
        <v/>
      </c>
      <c r="AF3471" s="63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5100000785</t>
        </is>
      </c>
      <c r="D3472" s="94" t="n">
        <v>46126</v>
      </c>
      <c r="E3472" s="91" t="inlineStr">
        <is>
          <t>KR</t>
        </is>
      </c>
      <c r="F3472" s="91" t="n">
        <v>62701000</v>
      </c>
      <c r="G3472" s="91" t="n">
        <v>1301</v>
      </c>
      <c r="H3472" s="92" t="n">
        <v>3200000</v>
      </c>
      <c r="I3472" s="91" t="inlineStr">
        <is>
          <t>경력직 채용공고</t>
        </is>
      </c>
      <c r="J3472" s="91" t="inlineStr">
        <is>
          <t>V10033</t>
        </is>
      </c>
      <c r="K3472" s="91" t="inlineStr">
        <is>
          <t>LL채용</t>
        </is>
      </c>
      <c r="M3472" s="9">
        <f>IF($A3472="","",VALUE($A3472&amp;"")*12+VALUE($B3472&amp;""))</f>
        <v/>
      </c>
      <c r="N3472" s="63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3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3">
        <f>IF($A3472="","",IF(COUNTIF(변동분석!$E$7:$E$506,O3472)&gt;0,"Y","N"))</f>
        <v/>
      </c>
      <c r="W3472" s="63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3">
        <f>IF($A3472="","",IFERROR(INDEX(계정매핑!$E$5:$E$504,MATCH($F3472&amp;"",계정매핑!$A$5:$A$504,0))&amp;"","공통비"))</f>
        <v/>
      </c>
      <c r="AF3472" s="63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5100000786</t>
        </is>
      </c>
      <c r="D3473" s="94" t="n">
        <v>46126</v>
      </c>
      <c r="E3473" s="91" t="inlineStr">
        <is>
          <t>KR</t>
        </is>
      </c>
      <c r="F3473" s="91" t="n">
        <v>62902000</v>
      </c>
      <c r="G3473" s="91" t="n">
        <v>1801</v>
      </c>
      <c r="H3473" s="92" t="n">
        <v>1775000</v>
      </c>
      <c r="I3473" s="91" t="inlineStr">
        <is>
          <t>4월 콜 위탁 수수료(건별)</t>
        </is>
      </c>
      <c r="J3473" s="91" t="inlineStr">
        <is>
          <t>V10015</t>
        </is>
      </c>
      <c r="K3473" s="91" t="inlineStr">
        <is>
          <t>J콜센터</t>
        </is>
      </c>
      <c r="M3473" s="9">
        <f>IF($A3473="","",VALUE($A3473&amp;"")*12+VALUE($B3473&amp;""))</f>
        <v/>
      </c>
      <c r="N3473" s="63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3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3">
        <f>IF($A3473="","",IF(COUNTIF(변동분석!$E$7:$E$506,O3473)&gt;0,"Y","N"))</f>
        <v/>
      </c>
      <c r="W3473" s="63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3">
        <f>IF($A3473="","",IFERROR(INDEX(계정매핑!$E$5:$E$504,MATCH($F3473&amp;"",계정매핑!$A$5:$A$504,0))&amp;"","공통비"))</f>
        <v/>
      </c>
      <c r="AF3473" s="63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5100000787</t>
        </is>
      </c>
      <c r="D3474" s="94" t="n">
        <v>46126</v>
      </c>
      <c r="E3474" s="91" t="inlineStr">
        <is>
          <t>KR</t>
        </is>
      </c>
      <c r="F3474" s="91" t="n">
        <v>62902000</v>
      </c>
      <c r="G3474" s="91" t="n">
        <v>1801</v>
      </c>
      <c r="H3474" s="92" t="n">
        <v>3000000</v>
      </c>
      <c r="I3474" s="91" t="inlineStr">
        <is>
          <t>4월 업무 위탁 수수료 - X서비스</t>
        </is>
      </c>
      <c r="J3474" s="91" t="inlineStr">
        <is>
          <t>V10019</t>
        </is>
      </c>
      <c r="K3474" s="91" t="inlineStr">
        <is>
          <t>X서비스</t>
        </is>
      </c>
      <c r="M3474" s="9">
        <f>IF($A3474="","",VALUE($A3474&amp;"")*12+VALUE($B3474&amp;""))</f>
        <v/>
      </c>
      <c r="N3474" s="63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3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3">
        <f>IF($A3474="","",IF(COUNTIF(변동분석!$E$7:$E$506,O3474)&gt;0,"Y","N"))</f>
        <v/>
      </c>
      <c r="W3474" s="63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3">
        <f>IF($A3474="","",IFERROR(INDEX(계정매핑!$E$5:$E$504,MATCH($F3474&amp;"",계정매핑!$A$5:$A$504,0))&amp;"","공통비"))</f>
        <v/>
      </c>
      <c r="AF3474" s="63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5100000788</t>
        </is>
      </c>
      <c r="D3475" s="94" t="n">
        <v>46126</v>
      </c>
      <c r="E3475" s="91" t="inlineStr">
        <is>
          <t>KR</t>
        </is>
      </c>
      <c r="F3475" s="91" t="n">
        <v>63201000</v>
      </c>
      <c r="G3475" s="91" t="n">
        <v>1601</v>
      </c>
      <c r="H3475" s="92" t="n">
        <v>2047000</v>
      </c>
      <c r="I3475" s="91" t="inlineStr">
        <is>
          <t>4월 차량 유지 - H에너지</t>
        </is>
      </c>
      <c r="J3475" s="91" t="inlineStr">
        <is>
          <t>V10029</t>
        </is>
      </c>
      <c r="K3475" s="91" t="inlineStr">
        <is>
          <t>H에너지</t>
        </is>
      </c>
      <c r="M3475" s="9">
        <f>IF($A3475="","",VALUE($A3475&amp;"")*12+VALUE($B3475&amp;""))</f>
        <v/>
      </c>
      <c r="N3475" s="63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3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3">
        <f>IF($A3475="","",IF(COUNTIF(변동분석!$E$7:$E$506,O3475)&gt;0,"Y","N"))</f>
        <v/>
      </c>
      <c r="W3475" s="63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3">
        <f>IF($A3475="","",IFERROR(INDEX(계정매핑!$E$5:$E$504,MATCH($F3475&amp;"",계정매핑!$A$5:$A$504,0))&amp;"","공통비"))</f>
        <v/>
      </c>
      <c r="AF3475" s="63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5100000789</t>
        </is>
      </c>
      <c r="D3476" s="94" t="n">
        <v>46126</v>
      </c>
      <c r="E3476" s="91" t="inlineStr">
        <is>
          <t>KR</t>
        </is>
      </c>
      <c r="F3476" s="91" t="n">
        <v>63501000</v>
      </c>
      <c r="G3476" s="91" t="n">
        <v>1902</v>
      </c>
      <c r="H3476" s="92" t="n">
        <v>323141000</v>
      </c>
      <c r="I3476" s="91" t="inlineStr">
        <is>
          <t>4월 모집수수료 - (전속설계사)</t>
        </is>
      </c>
      <c r="J3476" s="91" t="inlineStr">
        <is>
          <t>V10020</t>
        </is>
      </c>
      <c r="K3476" s="91" t="inlineStr">
        <is>
          <t>(전속설계사)</t>
        </is>
      </c>
      <c r="M3476" s="9">
        <f>IF($A3476="","",VALUE($A3476&amp;"")*12+VALUE($B3476&amp;""))</f>
        <v/>
      </c>
      <c r="N3476" s="63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3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3">
        <f>IF($A3476="","",IF(COUNTIF(변동분석!$E$7:$E$506,O3476)&gt;0,"Y","N"))</f>
        <v/>
      </c>
      <c r="W3476" s="63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3">
        <f>IF($A3476="","",IFERROR(INDEX(계정매핑!$E$5:$E$504,MATCH($F3476&amp;"",계정매핑!$A$5:$A$504,0))&amp;"","공통비"))</f>
        <v/>
      </c>
      <c r="AF3476" s="63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5100000790</t>
        </is>
      </c>
      <c r="D3477" s="94" t="n">
        <v>46127</v>
      </c>
      <c r="E3477" s="91" t="inlineStr">
        <is>
          <t>KR</t>
        </is>
      </c>
      <c r="F3477" s="91" t="n">
        <v>62101000</v>
      </c>
      <c r="G3477" s="91" t="n">
        <v>1602</v>
      </c>
      <c r="H3477" s="92" t="n">
        <v>855000</v>
      </c>
      <c r="I3477" s="91" t="inlineStr">
        <is>
          <t>4월 국내출장 - (법인카드)</t>
        </is>
      </c>
      <c r="J3477" s="91" t="inlineStr">
        <is>
          <t>V10009</t>
        </is>
      </c>
      <c r="K3477" s="91" t="inlineStr">
        <is>
          <t>(법인카드)</t>
        </is>
      </c>
      <c r="M3477" s="9">
        <f>IF($A3477="","",VALUE($A3477&amp;"")*12+VALUE($B3477&amp;""))</f>
        <v/>
      </c>
      <c r="N3477" s="63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3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3">
        <f>IF($A3477="","",IF(COUNTIF(변동분석!$E$7:$E$506,O3477)&gt;0,"Y","N"))</f>
        <v/>
      </c>
      <c r="W3477" s="63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3">
        <f>IF($A3477="","",IFERROR(INDEX(계정매핑!$E$5:$E$504,MATCH($F3477&amp;"",계정매핑!$A$5:$A$504,0))&amp;"","공통비"))</f>
        <v/>
      </c>
      <c r="AF3477" s="63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5100000791</t>
        </is>
      </c>
      <c r="D3478" s="94" t="n">
        <v>46127</v>
      </c>
      <c r="E3478" s="91" t="inlineStr">
        <is>
          <t>KR</t>
        </is>
      </c>
      <c r="F3478" s="91" t="n">
        <v>62102000</v>
      </c>
      <c r="G3478" s="91" t="n">
        <v>1502</v>
      </c>
      <c r="H3478" s="92" t="n">
        <v>114000</v>
      </c>
      <c r="I3478" s="91" t="inlineStr">
        <is>
          <t>4월 해외출장 - M항공</t>
        </is>
      </c>
      <c r="J3478" s="91" t="inlineStr">
        <is>
          <t>V10001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3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3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3">
        <f>IF($A3478="","",IF(COUNTIF(변동분석!$E$7:$E$506,O3478)&gt;0,"Y","N"))</f>
        <v/>
      </c>
      <c r="W3478" s="63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3">
        <f>IF($A3478="","",IFERROR(INDEX(계정매핑!$E$5:$E$504,MATCH($F3478&amp;"",계정매핑!$A$5:$A$504,0))&amp;"","공통비"))</f>
        <v/>
      </c>
      <c r="AF3478" s="63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5100000792</t>
        </is>
      </c>
      <c r="D3479" s="94" t="n">
        <v>46127</v>
      </c>
      <c r="E3479" s="91" t="inlineStr">
        <is>
          <t>KR</t>
        </is>
      </c>
      <c r="F3479" s="91" t="n">
        <v>62201000</v>
      </c>
      <c r="G3479" s="91" t="n">
        <v>1101</v>
      </c>
      <c r="H3479" s="92" t="n">
        <v>271000</v>
      </c>
      <c r="I3479" s="91" t="inlineStr">
        <is>
          <t>4월 통신요금 - P통신</t>
        </is>
      </c>
      <c r="J3479" s="91" t="inlineStr">
        <is>
          <t>V10013</t>
        </is>
      </c>
      <c r="K3479" s="91" t="inlineStr">
        <is>
          <t>P통신</t>
        </is>
      </c>
      <c r="M3479" s="9">
        <f>IF($A3479="","",VALUE($A3479&amp;"")*12+VALUE($B3479&amp;""))</f>
        <v/>
      </c>
      <c r="N3479" s="63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3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3">
        <f>IF($A3479="","",IF(COUNTIF(변동분석!$E$7:$E$506,O3479)&gt;0,"Y","N"))</f>
        <v/>
      </c>
      <c r="W3479" s="63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3">
        <f>IF($A3479="","",IFERROR(INDEX(계정매핑!$E$5:$E$504,MATCH($F3479&amp;"",계정매핑!$A$5:$A$504,0))&amp;"","공통비"))</f>
        <v/>
      </c>
      <c r="AF3479" s="63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5100000793</t>
        </is>
      </c>
      <c r="D3480" s="94" t="n">
        <v>46127</v>
      </c>
      <c r="E3480" s="91" t="inlineStr">
        <is>
          <t>KR</t>
        </is>
      </c>
      <c r="F3480" s="91" t="n">
        <v>62201000</v>
      </c>
      <c r="G3480" s="91" t="n">
        <v>1301</v>
      </c>
      <c r="H3480" s="92" t="n">
        <v>136000</v>
      </c>
      <c r="I3480" s="91" t="inlineStr">
        <is>
          <t>4월 통신요금 - P통신</t>
        </is>
      </c>
      <c r="J3480" s="91" t="inlineStr">
        <is>
          <t>V10013</t>
        </is>
      </c>
      <c r="K3480" s="91" t="inlineStr">
        <is>
          <t>P통신</t>
        </is>
      </c>
      <c r="M3480" s="9">
        <f>IF($A3480="","",VALUE($A3480&amp;"")*12+VALUE($B3480&amp;""))</f>
        <v/>
      </c>
      <c r="N3480" s="63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3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3">
        <f>IF($A3480="","",IF(COUNTIF(변동분석!$E$7:$E$506,O3480)&gt;0,"Y","N"))</f>
        <v/>
      </c>
      <c r="W3480" s="63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3">
        <f>IF($A3480="","",IFERROR(INDEX(계정매핑!$E$5:$E$504,MATCH($F3480&amp;"",계정매핑!$A$5:$A$504,0))&amp;"","공통비"))</f>
        <v/>
      </c>
      <c r="AF3480" s="63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5100000794</t>
        </is>
      </c>
      <c r="D3481" s="94" t="n">
        <v>46127</v>
      </c>
      <c r="E3481" s="91" t="inlineStr">
        <is>
          <t>KR</t>
        </is>
      </c>
      <c r="F3481" s="91" t="n">
        <v>62301000</v>
      </c>
      <c r="G3481" s="91" t="n">
        <v>1401</v>
      </c>
      <c r="H3481" s="92" t="n">
        <v>162000</v>
      </c>
      <c r="I3481" s="91" t="inlineStr">
        <is>
          <t>4월 소모품 구입 - Q오피스</t>
        </is>
      </c>
      <c r="J3481" s="91" t="inlineStr">
        <is>
          <t>V10003</t>
        </is>
      </c>
      <c r="K3481" s="91" t="inlineStr">
        <is>
          <t>Q오피스</t>
        </is>
      </c>
      <c r="M3481" s="9">
        <f>IF($A3481="","",VALUE($A3481&amp;"")*12+VALUE($B3481&amp;""))</f>
        <v/>
      </c>
      <c r="N3481" s="63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3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3">
        <f>IF($A3481="","",IF(COUNTIF(변동분석!$E$7:$E$506,O3481)&gt;0,"Y","N"))</f>
        <v/>
      </c>
      <c r="W3481" s="63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3">
        <f>IF($A3481="","",IFERROR(INDEX(계정매핑!$E$5:$E$504,MATCH($F3481&amp;"",계정매핑!$A$5:$A$504,0))&amp;"","공통비"))</f>
        <v/>
      </c>
      <c r="AF3481" s="63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5100000795</t>
        </is>
      </c>
      <c r="D3482" s="94" t="n">
        <v>46127</v>
      </c>
      <c r="E3482" s="91" t="inlineStr">
        <is>
          <t>KR</t>
        </is>
      </c>
      <c r="F3482" s="91" t="n">
        <v>62301000</v>
      </c>
      <c r="G3482" s="91" t="n">
        <v>1701</v>
      </c>
      <c r="H3482" s="92" t="n">
        <v>226000</v>
      </c>
      <c r="I3482" s="91" t="inlineStr">
        <is>
          <t>4월 소모품 구입 - Q오피스</t>
        </is>
      </c>
      <c r="J3482" s="91" t="inlineStr">
        <is>
          <t>V10003</t>
        </is>
      </c>
      <c r="K3482" s="91" t="inlineStr">
        <is>
          <t>Q오피스</t>
        </is>
      </c>
      <c r="M3482" s="9">
        <f>IF($A3482="","",VALUE($A3482&amp;"")*12+VALUE($B3482&amp;""))</f>
        <v/>
      </c>
      <c r="N3482" s="63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3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3">
        <f>IF($A3482="","",IF(COUNTIF(변동분석!$E$7:$E$506,O3482)&gt;0,"Y","N"))</f>
        <v/>
      </c>
      <c r="W3482" s="63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3">
        <f>IF($A3482="","",IFERROR(INDEX(계정매핑!$E$5:$E$504,MATCH($F3482&amp;"",계정매핑!$A$5:$A$504,0))&amp;"","공통비"))</f>
        <v/>
      </c>
      <c r="AF3482" s="63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5100000796</t>
        </is>
      </c>
      <c r="D3483" s="94" t="n">
        <v>46127</v>
      </c>
      <c r="E3483" s="91" t="inlineStr">
        <is>
          <t>KR</t>
        </is>
      </c>
      <c r="F3483" s="91" t="n">
        <v>62501000</v>
      </c>
      <c r="G3483" s="91" t="n">
        <v>1201</v>
      </c>
      <c r="H3483" s="92" t="n">
        <v>138000</v>
      </c>
      <c r="I3483" s="91" t="inlineStr">
        <is>
          <t>4월 회의 다과 - (법인카드)</t>
        </is>
      </c>
      <c r="J3483" s="91" t="inlineStr">
        <is>
          <t>V10009</t>
        </is>
      </c>
      <c r="K3483" s="91" t="inlineStr">
        <is>
          <t>(법인카드)</t>
        </is>
      </c>
      <c r="M3483" s="9">
        <f>IF($A3483="","",VALUE($A3483&amp;"")*12+VALUE($B3483&amp;""))</f>
        <v/>
      </c>
      <c r="N3483" s="63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3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3">
        <f>IF($A3483="","",IF(COUNTIF(변동분석!$E$7:$E$506,O3483)&gt;0,"Y","N"))</f>
        <v/>
      </c>
      <c r="W3483" s="63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3">
        <f>IF($A3483="","",IFERROR(INDEX(계정매핑!$E$5:$E$504,MATCH($F3483&amp;"",계정매핑!$A$5:$A$504,0))&amp;"","공통비"))</f>
        <v/>
      </c>
      <c r="AF3483" s="63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5100000797</t>
        </is>
      </c>
      <c r="D3484" s="94" t="n">
        <v>46127</v>
      </c>
      <c r="E3484" s="91" t="inlineStr">
        <is>
          <t>KR</t>
        </is>
      </c>
      <c r="F3484" s="91" t="n">
        <v>62701000</v>
      </c>
      <c r="G3484" s="91" t="n">
        <v>1502</v>
      </c>
      <c r="H3484" s="92" t="n">
        <v>63357000</v>
      </c>
      <c r="I3484" s="91" t="inlineStr">
        <is>
          <t>4월 광고 집행 - F애드</t>
        </is>
      </c>
      <c r="J3484" s="91" t="inlineStr">
        <is>
          <t>V10022</t>
        </is>
      </c>
      <c r="K3484" s="91" t="inlineStr">
        <is>
          <t>F애드</t>
        </is>
      </c>
      <c r="M3484" s="9">
        <f>IF($A3484="","",VALUE($A3484&amp;"")*12+VALUE($B3484&amp;""))</f>
        <v/>
      </c>
      <c r="N3484" s="63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3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3">
        <f>IF($A3484="","",IF(COUNTIF(변동분석!$E$7:$E$506,O3484)&gt;0,"Y","N"))</f>
        <v/>
      </c>
      <c r="W3484" s="63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3">
        <f>IF($A3484="","",IFERROR(INDEX(계정매핑!$E$5:$E$504,MATCH($F3484&amp;"",계정매핑!$A$5:$A$504,0))&amp;"","공통비"))</f>
        <v/>
      </c>
      <c r="AF3484" s="63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5100000798</t>
        </is>
      </c>
      <c r="D3485" s="94" t="n">
        <v>46127</v>
      </c>
      <c r="E3485" s="91" t="inlineStr">
        <is>
          <t>KR</t>
        </is>
      </c>
      <c r="F3485" s="91" t="n">
        <v>63001000</v>
      </c>
      <c r="G3485" s="91" t="n">
        <v>1701</v>
      </c>
      <c r="H3485" s="92" t="n">
        <v>26623000</v>
      </c>
      <c r="I3485" s="91" t="inlineStr">
        <is>
          <t>4월 SW 유지보수 - Y소프트</t>
        </is>
      </c>
      <c r="J3485" s="91" t="inlineStr">
        <is>
          <t>V10016</t>
        </is>
      </c>
      <c r="K3485" s="91" t="inlineStr">
        <is>
          <t>Y소프트</t>
        </is>
      </c>
      <c r="M3485" s="9">
        <f>IF($A3485="","",VALUE($A3485&amp;"")*12+VALUE($B3485&amp;""))</f>
        <v/>
      </c>
      <c r="N3485" s="63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3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3">
        <f>IF($A3485="","",IF(COUNTIF(변동분석!$E$7:$E$506,O3485)&gt;0,"Y","N"))</f>
        <v/>
      </c>
      <c r="W3485" s="63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3">
        <f>IF($A3485="","",IFERROR(INDEX(계정매핑!$E$5:$E$504,MATCH($F3485&amp;"",계정매핑!$A$5:$A$504,0))&amp;"","공통비"))</f>
        <v/>
      </c>
      <c r="AF3485" s="63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5100000799</t>
        </is>
      </c>
      <c r="D3486" s="94" t="n">
        <v>46127</v>
      </c>
      <c r="E3486" s="91" t="inlineStr">
        <is>
          <t>KR</t>
        </is>
      </c>
      <c r="F3486" s="91" t="n">
        <v>63101000</v>
      </c>
      <c r="G3486" s="91" t="n">
        <v>1602</v>
      </c>
      <c r="H3486" s="92" t="n">
        <v>5815000</v>
      </c>
      <c r="I3486" s="91" t="inlineStr">
        <is>
          <t>4월 사무실 임차료 - AA빌딩</t>
        </is>
      </c>
      <c r="J3486" s="91" t="inlineStr">
        <is>
          <t>V10007</t>
        </is>
      </c>
      <c r="K3486" s="91" t="inlineStr">
        <is>
          <t>AA빌딩</t>
        </is>
      </c>
      <c r="M3486" s="9">
        <f>IF($A3486="","",VALUE($A3486&amp;"")*12+VALUE($B3486&amp;""))</f>
        <v/>
      </c>
      <c r="N3486" s="63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3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3">
        <f>IF($A3486="","",IF(COUNTIF(변동분석!$E$7:$E$506,O3486)&gt;0,"Y","N"))</f>
        <v/>
      </c>
      <c r="W3486" s="63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3">
        <f>IF($A3486="","",IFERROR(INDEX(계정매핑!$E$5:$E$504,MATCH($F3486&amp;"",계정매핑!$A$5:$A$504,0))&amp;"","공통비"))</f>
        <v/>
      </c>
      <c r="AF3486" s="63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5100000800</t>
        </is>
      </c>
      <c r="D3487" s="94" t="n">
        <v>46127</v>
      </c>
      <c r="E3487" s="91" t="inlineStr">
        <is>
          <t>KR</t>
        </is>
      </c>
      <c r="F3487" s="91" t="n">
        <v>63502000</v>
      </c>
      <c r="G3487" s="91" t="n">
        <v>1902</v>
      </c>
      <c r="H3487" s="92" t="n">
        <v>119108000</v>
      </c>
      <c r="I3487" s="91" t="inlineStr">
        <is>
          <t>4월 유지수수료 - (전속설계사)</t>
        </is>
      </c>
      <c r="J3487" s="91" t="inlineStr">
        <is>
          <t>V10020</t>
        </is>
      </c>
      <c r="K3487" s="91" t="inlineStr">
        <is>
          <t>(전속설계사)</t>
        </is>
      </c>
      <c r="M3487" s="9">
        <f>IF($A3487="","",VALUE($A3487&amp;"")*12+VALUE($B3487&amp;""))</f>
        <v/>
      </c>
      <c r="N3487" s="63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3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3">
        <f>IF($A3487="","",IF(COUNTIF(변동분석!$E$7:$E$506,O3487)&gt;0,"Y","N"))</f>
        <v/>
      </c>
      <c r="W3487" s="63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3">
        <f>IF($A3487="","",IFERROR(INDEX(계정매핑!$E$5:$E$504,MATCH($F3487&amp;"",계정매핑!$A$5:$A$504,0))&amp;"","공통비"))</f>
        <v/>
      </c>
      <c r="AF3487" s="63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5100000801</t>
        </is>
      </c>
      <c r="D3488" s="94" t="n">
        <v>46128</v>
      </c>
      <c r="E3488" s="91" t="inlineStr">
        <is>
          <t>KR</t>
        </is>
      </c>
      <c r="F3488" s="91" t="n">
        <v>62101000</v>
      </c>
      <c r="G3488" s="91" t="n">
        <v>1301</v>
      </c>
      <c r="H3488" s="92" t="n">
        <v>336000</v>
      </c>
      <c r="I3488" s="91" t="inlineStr">
        <is>
          <t>4월 국내출장 - M항공</t>
        </is>
      </c>
      <c r="J3488" s="91" t="inlineStr">
        <is>
          <t>V10001</t>
        </is>
      </c>
      <c r="K3488" s="91" t="inlineStr">
        <is>
          <t>M항공</t>
        </is>
      </c>
      <c r="M3488" s="9">
        <f>IF($A3488="","",VALUE($A3488&amp;"")*12+VALUE($B3488&amp;""))</f>
        <v/>
      </c>
      <c r="N3488" s="63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3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3">
        <f>IF($A3488="","",IF(COUNTIF(변동분석!$E$7:$E$506,O3488)&gt;0,"Y","N"))</f>
        <v/>
      </c>
      <c r="W3488" s="63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3">
        <f>IF($A3488="","",IFERROR(INDEX(계정매핑!$E$5:$E$504,MATCH($F3488&amp;"",계정매핑!$A$5:$A$504,0))&amp;"","공통비"))</f>
        <v/>
      </c>
      <c r="AF3488" s="63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5100000802</t>
        </is>
      </c>
      <c r="D3489" s="94" t="n">
        <v>46128</v>
      </c>
      <c r="E3489" s="91" t="inlineStr">
        <is>
          <t>KR</t>
        </is>
      </c>
      <c r="F3489" s="91" t="n">
        <v>62101000</v>
      </c>
      <c r="G3489" s="91" t="n">
        <v>1501</v>
      </c>
      <c r="H3489" s="92" t="n">
        <v>331000</v>
      </c>
      <c r="I3489" s="91" t="inlineStr">
        <is>
          <t>4월 국내출장 - M항공</t>
        </is>
      </c>
      <c r="J3489" s="91" t="inlineStr">
        <is>
          <t>V10001</t>
        </is>
      </c>
      <c r="K3489" s="91" t="inlineStr">
        <is>
          <t>M항공</t>
        </is>
      </c>
      <c r="M3489" s="9">
        <f>IF($A3489="","",VALUE($A3489&amp;"")*12+VALUE($B3489&amp;""))</f>
        <v/>
      </c>
      <c r="N3489" s="63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3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3">
        <f>IF($A3489="","",IF(COUNTIF(변동분석!$E$7:$E$506,O3489)&gt;0,"Y","N"))</f>
        <v/>
      </c>
      <c r="W3489" s="63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3">
        <f>IF($A3489="","",IFERROR(INDEX(계정매핑!$E$5:$E$504,MATCH($F3489&amp;"",계정매핑!$A$5:$A$504,0))&amp;"","공통비"))</f>
        <v/>
      </c>
      <c r="AF3489" s="63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5100000803</t>
        </is>
      </c>
      <c r="D3490" s="94" t="n">
        <v>46128</v>
      </c>
      <c r="E3490" s="91" t="inlineStr">
        <is>
          <t>KR</t>
        </is>
      </c>
      <c r="F3490" s="91" t="n">
        <v>62101000</v>
      </c>
      <c r="G3490" s="91" t="n">
        <v>1701</v>
      </c>
      <c r="H3490" s="92" t="n">
        <v>131000</v>
      </c>
      <c r="I3490" s="91" t="inlineStr">
        <is>
          <t>4월 국내출장 - (법인카드)</t>
        </is>
      </c>
      <c r="J3490" s="91" t="inlineStr">
        <is>
          <t>V10009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3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3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3">
        <f>IF($A3490="","",IF(COUNTIF(변동분석!$E$7:$E$506,O3490)&gt;0,"Y","N"))</f>
        <v/>
      </c>
      <c r="W3490" s="63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3">
        <f>IF($A3490="","",IFERROR(INDEX(계정매핑!$E$5:$E$504,MATCH($F3490&amp;"",계정매핑!$A$5:$A$504,0))&amp;"","공통비"))</f>
        <v/>
      </c>
      <c r="AF3490" s="63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5100000804</t>
        </is>
      </c>
      <c r="D3491" s="94" t="n">
        <v>46128</v>
      </c>
      <c r="E3491" s="91" t="inlineStr">
        <is>
          <t>KR</t>
        </is>
      </c>
      <c r="F3491" s="91" t="n">
        <v>62201000</v>
      </c>
      <c r="G3491" s="91" t="n">
        <v>1601</v>
      </c>
      <c r="H3491" s="92" t="n">
        <v>934000</v>
      </c>
      <c r="I3491" s="91" t="inlineStr">
        <is>
          <t>4월 통신요금 - O텔레콤</t>
        </is>
      </c>
      <c r="J3491" s="91" t="inlineStr">
        <is>
          <t>V10002</t>
        </is>
      </c>
      <c r="K3491" s="91" t="inlineStr">
        <is>
          <t>O텔레콤</t>
        </is>
      </c>
      <c r="M3491" s="9">
        <f>IF($A3491="","",VALUE($A3491&amp;"")*12+VALUE($B3491&amp;""))</f>
        <v/>
      </c>
      <c r="N3491" s="63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3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3">
        <f>IF($A3491="","",IF(COUNTIF(변동분석!$E$7:$E$506,O3491)&gt;0,"Y","N"))</f>
        <v/>
      </c>
      <c r="W3491" s="63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3">
        <f>IF($A3491="","",IFERROR(INDEX(계정매핑!$E$5:$E$504,MATCH($F3491&amp;"",계정매핑!$A$5:$A$504,0))&amp;"","공통비"))</f>
        <v/>
      </c>
      <c r="AF3491" s="63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5100000805</t>
        </is>
      </c>
      <c r="D3492" s="94" t="n">
        <v>46128</v>
      </c>
      <c r="E3492" s="91" t="inlineStr">
        <is>
          <t>KR</t>
        </is>
      </c>
      <c r="F3492" s="91" t="n">
        <v>62201000</v>
      </c>
      <c r="G3492" s="91" t="n">
        <v>1701</v>
      </c>
      <c r="H3492" s="92" t="n">
        <v>3303000</v>
      </c>
      <c r="I3492" s="91" t="inlineStr">
        <is>
          <t>4월 통신요금 - P통신</t>
        </is>
      </c>
      <c r="J3492" s="91" t="inlineStr">
        <is>
          <t>V10013</t>
        </is>
      </c>
      <c r="K3492" s="91" t="inlineStr">
        <is>
          <t>P통신</t>
        </is>
      </c>
      <c r="M3492" s="9">
        <f>IF($A3492="","",VALUE($A3492&amp;"")*12+VALUE($B3492&amp;""))</f>
        <v/>
      </c>
      <c r="N3492" s="63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3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3">
        <f>IF($A3492="","",IF(COUNTIF(변동분석!$E$7:$E$506,O3492)&gt;0,"Y","N"))</f>
        <v/>
      </c>
      <c r="W3492" s="63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3">
        <f>IF($A3492="","",IFERROR(INDEX(계정매핑!$E$5:$E$504,MATCH($F3492&amp;"",계정매핑!$A$5:$A$504,0))&amp;"","공통비"))</f>
        <v/>
      </c>
      <c r="AF3492" s="63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5100000806</t>
        </is>
      </c>
      <c r="D3493" s="94" t="n">
        <v>46128</v>
      </c>
      <c r="E3493" s="91" t="inlineStr">
        <is>
          <t>KR</t>
        </is>
      </c>
      <c r="F3493" s="91" t="n">
        <v>62301000</v>
      </c>
      <c r="G3493" s="91" t="n">
        <v>1301</v>
      </c>
      <c r="H3493" s="92" t="n">
        <v>172000</v>
      </c>
      <c r="I3493" s="91" t="inlineStr">
        <is>
          <t>4월 소모품 구입 - Q오피스</t>
        </is>
      </c>
      <c r="J3493" s="91" t="inlineStr">
        <is>
          <t>V10003</t>
        </is>
      </c>
      <c r="K3493" s="91" t="inlineStr">
        <is>
          <t>Q오피스</t>
        </is>
      </c>
      <c r="M3493" s="9">
        <f>IF($A3493="","",VALUE($A3493&amp;"")*12+VALUE($B3493&amp;""))</f>
        <v/>
      </c>
      <c r="N3493" s="63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3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3">
        <f>IF($A3493="","",IF(COUNTIF(변동분석!$E$7:$E$506,O3493)&gt;0,"Y","N"))</f>
        <v/>
      </c>
      <c r="W3493" s="63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3">
        <f>IF($A3493="","",IFERROR(INDEX(계정매핑!$E$5:$E$504,MATCH($F3493&amp;"",계정매핑!$A$5:$A$504,0))&amp;"","공통비"))</f>
        <v/>
      </c>
      <c r="AF3493" s="63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5100000807</t>
        </is>
      </c>
      <c r="D3494" s="94" t="n">
        <v>46128</v>
      </c>
      <c r="E3494" s="91" t="inlineStr">
        <is>
          <t>KR</t>
        </is>
      </c>
      <c r="F3494" s="91" t="n">
        <v>62501000</v>
      </c>
      <c r="G3494" s="91" t="n">
        <v>1401</v>
      </c>
      <c r="H3494" s="92" t="n">
        <v>130000</v>
      </c>
      <c r="I3494" s="91" t="inlineStr">
        <is>
          <t>4월 회의 다과 - T케이터링</t>
        </is>
      </c>
      <c r="J3494" s="91" t="inlineStr">
        <is>
          <t>V10005</t>
        </is>
      </c>
      <c r="K3494" s="91" t="inlineStr">
        <is>
          <t>T케이터링</t>
        </is>
      </c>
      <c r="M3494" s="9">
        <f>IF($A3494="","",VALUE($A3494&amp;"")*12+VALUE($B3494&amp;""))</f>
        <v/>
      </c>
      <c r="N3494" s="63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3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3">
        <f>IF($A3494="","",IF(COUNTIF(변동분석!$E$7:$E$506,O3494)&gt;0,"Y","N"))</f>
        <v/>
      </c>
      <c r="W3494" s="63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3">
        <f>IF($A3494="","",IFERROR(INDEX(계정매핑!$E$5:$E$504,MATCH($F3494&amp;"",계정매핑!$A$5:$A$504,0))&amp;"","공통비"))</f>
        <v/>
      </c>
      <c r="AF3494" s="63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5100000808</t>
        </is>
      </c>
      <c r="D3495" s="94" t="n">
        <v>46128</v>
      </c>
      <c r="E3495" s="91" t="inlineStr">
        <is>
          <t>KR</t>
        </is>
      </c>
      <c r="F3495" s="91" t="n">
        <v>62501000</v>
      </c>
      <c r="G3495" s="91" t="n">
        <v>1501</v>
      </c>
      <c r="H3495" s="92" t="n">
        <v>279000</v>
      </c>
      <c r="I3495" s="91" t="inlineStr">
        <is>
          <t>4월 회의 다과 - T케이터링</t>
        </is>
      </c>
      <c r="J3495" s="91" t="inlineStr">
        <is>
          <t>V10005</t>
        </is>
      </c>
      <c r="K3495" s="91" t="inlineStr">
        <is>
          <t>T케이터링</t>
        </is>
      </c>
      <c r="M3495" s="9">
        <f>IF($A3495="","",VALUE($A3495&amp;"")*12+VALUE($B3495&amp;""))</f>
        <v/>
      </c>
      <c r="N3495" s="63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3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3">
        <f>IF($A3495="","",IF(COUNTIF(변동분석!$E$7:$E$506,O3495)&gt;0,"Y","N"))</f>
        <v/>
      </c>
      <c r="W3495" s="63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3">
        <f>IF($A3495="","",IFERROR(INDEX(계정매핑!$E$5:$E$504,MATCH($F3495&amp;"",계정매핑!$A$5:$A$504,0))&amp;"","공통비"))</f>
        <v/>
      </c>
      <c r="AF3495" s="63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5100000809</t>
        </is>
      </c>
      <c r="D3496" s="94" t="n">
        <v>46128</v>
      </c>
      <c r="E3496" s="91" t="inlineStr">
        <is>
          <t>KR</t>
        </is>
      </c>
      <c r="F3496" s="91" t="n">
        <v>62601000</v>
      </c>
      <c r="G3496" s="91" t="n">
        <v>1301</v>
      </c>
      <c r="H3496" s="92" t="n">
        <v>1188000</v>
      </c>
      <c r="I3496" s="91" t="inlineStr">
        <is>
          <t>4월 업무추진 - (법인카드)</t>
        </is>
      </c>
      <c r="J3496" s="91" t="inlineStr">
        <is>
          <t>V10009</t>
        </is>
      </c>
      <c r="K3496" s="91" t="inlineStr">
        <is>
          <t>(법인카드)</t>
        </is>
      </c>
      <c r="M3496" s="9">
        <f>IF($A3496="","",VALUE($A3496&amp;"")*12+VALUE($B3496&amp;""))</f>
        <v/>
      </c>
      <c r="N3496" s="63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3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3">
        <f>IF($A3496="","",IF(COUNTIF(변동분석!$E$7:$E$506,O3496)&gt;0,"Y","N"))</f>
        <v/>
      </c>
      <c r="W3496" s="63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3">
        <f>IF($A3496="","",IFERROR(INDEX(계정매핑!$E$5:$E$504,MATCH($F3496&amp;"",계정매핑!$A$5:$A$504,0))&amp;"","공통비"))</f>
        <v/>
      </c>
      <c r="AF3496" s="63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5100000810</t>
        </is>
      </c>
      <c r="D3497" s="94" t="n">
        <v>46128</v>
      </c>
      <c r="E3497" s="91" t="inlineStr">
        <is>
          <t>KR</t>
        </is>
      </c>
      <c r="F3497" s="91" t="n">
        <v>62902000</v>
      </c>
      <c r="G3497" s="91" t="n">
        <v>1101</v>
      </c>
      <c r="H3497" s="92" t="n">
        <v>2163000</v>
      </c>
      <c r="I3497" s="91" t="inlineStr">
        <is>
          <t>4월 업무 위탁 수수료 - X서비스</t>
        </is>
      </c>
      <c r="J3497" s="91" t="inlineStr">
        <is>
          <t>V10019</t>
        </is>
      </c>
      <c r="K3497" s="91" t="inlineStr">
        <is>
          <t>X서비스</t>
        </is>
      </c>
      <c r="M3497" s="9">
        <f>IF($A3497="","",VALUE($A3497&amp;"")*12+VALUE($B3497&amp;""))</f>
        <v/>
      </c>
      <c r="N3497" s="63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3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3">
        <f>IF($A3497="","",IF(COUNTIF(변동분석!$E$7:$E$506,O3497)&gt;0,"Y","N"))</f>
        <v/>
      </c>
      <c r="W3497" s="63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3">
        <f>IF($A3497="","",IFERROR(INDEX(계정매핑!$E$5:$E$504,MATCH($F3497&amp;"",계정매핑!$A$5:$A$504,0))&amp;"","공통비"))</f>
        <v/>
      </c>
      <c r="AF3497" s="63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5100000811</t>
        </is>
      </c>
      <c r="D3498" s="94" t="n">
        <v>46128</v>
      </c>
      <c r="E3498" s="91" t="inlineStr">
        <is>
          <t>KR</t>
        </is>
      </c>
      <c r="F3498" s="91" t="n">
        <v>63501000</v>
      </c>
      <c r="G3498" s="91" t="n">
        <v>1902</v>
      </c>
      <c r="H3498" s="92" t="n">
        <v>320496000</v>
      </c>
      <c r="I3498" s="91" t="inlineStr">
        <is>
          <t>4월 모집수수료 - BB에셋</t>
        </is>
      </c>
      <c r="J3498" s="91" t="inlineStr">
        <is>
          <t>V10012</t>
        </is>
      </c>
      <c r="K3498" s="91" t="inlineStr">
        <is>
          <t>BB에셋</t>
        </is>
      </c>
      <c r="M3498" s="9">
        <f>IF($A3498="","",VALUE($A3498&amp;"")*12+VALUE($B3498&amp;""))</f>
        <v/>
      </c>
      <c r="N3498" s="63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3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3">
        <f>IF($A3498="","",IF(COUNTIF(변동분석!$E$7:$E$506,O3498)&gt;0,"Y","N"))</f>
        <v/>
      </c>
      <c r="W3498" s="63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3">
        <f>IF($A3498="","",IFERROR(INDEX(계정매핑!$E$5:$E$504,MATCH($F3498&amp;"",계정매핑!$A$5:$A$504,0))&amp;"","공통비"))</f>
        <v/>
      </c>
      <c r="AF3498" s="63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5100000812</t>
        </is>
      </c>
      <c r="D3499" s="94" t="n">
        <v>46129</v>
      </c>
      <c r="E3499" s="91" t="inlineStr">
        <is>
          <t>KR</t>
        </is>
      </c>
      <c r="F3499" s="91" t="n">
        <v>62101000</v>
      </c>
      <c r="G3499" s="91" t="n">
        <v>1401</v>
      </c>
      <c r="H3499" s="92" t="n">
        <v>253000</v>
      </c>
      <c r="I3499" s="91" t="inlineStr">
        <is>
          <t>4월 국내출장 - (법인카드)</t>
        </is>
      </c>
      <c r="J3499" s="91" t="inlineStr">
        <is>
          <t>V10009</t>
        </is>
      </c>
      <c r="K3499" s="91" t="inlineStr">
        <is>
          <t>(법인카드)</t>
        </is>
      </c>
      <c r="M3499" s="9">
        <f>IF($A3499="","",VALUE($A3499&amp;"")*12+VALUE($B3499&amp;""))</f>
        <v/>
      </c>
      <c r="N3499" s="63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3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3">
        <f>IF($A3499="","",IF(COUNTIF(변동분석!$E$7:$E$506,O3499)&gt;0,"Y","N"))</f>
        <v/>
      </c>
      <c r="W3499" s="63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3">
        <f>IF($A3499="","",IFERROR(INDEX(계정매핑!$E$5:$E$504,MATCH($F3499&amp;"",계정매핑!$A$5:$A$504,0))&amp;"","공통비"))</f>
        <v/>
      </c>
      <c r="AF3499" s="63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5100000813</t>
        </is>
      </c>
      <c r="D3500" s="94" t="n">
        <v>46129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78000</v>
      </c>
      <c r="I3500" s="91" t="inlineStr">
        <is>
          <t>4월 국내출장 - (법인카드)</t>
        </is>
      </c>
      <c r="J3500" s="91" t="inlineStr">
        <is>
          <t>V10009</t>
        </is>
      </c>
      <c r="K3500" s="91" t="inlineStr">
        <is>
          <t>(법인카드)</t>
        </is>
      </c>
      <c r="M3500" s="9">
        <f>IF($A3500="","",VALUE($A3500&amp;"")*12+VALUE($B3500&amp;""))</f>
        <v/>
      </c>
      <c r="N3500" s="63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3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3">
        <f>IF($A3500="","",IF(COUNTIF(변동분석!$E$7:$E$506,O3500)&gt;0,"Y","N"))</f>
        <v/>
      </c>
      <c r="W3500" s="63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3">
        <f>IF($A3500="","",IFERROR(INDEX(계정매핑!$E$5:$E$504,MATCH($F3500&amp;"",계정매핑!$A$5:$A$504,0))&amp;"","공통비"))</f>
        <v/>
      </c>
      <c r="AF3500" s="63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5100000814</t>
        </is>
      </c>
      <c r="D3501" s="94" t="n">
        <v>46129</v>
      </c>
      <c r="E3501" s="91" t="inlineStr">
        <is>
          <t>KR</t>
        </is>
      </c>
      <c r="F3501" s="91" t="n">
        <v>62301000</v>
      </c>
      <c r="G3501" s="91" t="n">
        <v>1301</v>
      </c>
      <c r="H3501" s="92" t="n">
        <v>197000</v>
      </c>
      <c r="I3501" s="91" t="inlineStr">
        <is>
          <t>4월 소모품 구입 - R문구</t>
        </is>
      </c>
      <c r="J3501" s="91" t="inlineStr">
        <is>
          <t>V10021</t>
        </is>
      </c>
      <c r="K3501" s="91" t="inlineStr">
        <is>
          <t>R문구</t>
        </is>
      </c>
      <c r="M3501" s="9">
        <f>IF($A3501="","",VALUE($A3501&amp;"")*12+VALUE($B3501&amp;""))</f>
        <v/>
      </c>
      <c r="N3501" s="63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3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3">
        <f>IF($A3501="","",IF(COUNTIF(변동분석!$E$7:$E$506,O3501)&gt;0,"Y","N"))</f>
        <v/>
      </c>
      <c r="W3501" s="63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3">
        <f>IF($A3501="","",IFERROR(INDEX(계정매핑!$E$5:$E$504,MATCH($F3501&amp;"",계정매핑!$A$5:$A$504,0))&amp;"","공통비"))</f>
        <v/>
      </c>
      <c r="AF3501" s="63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5100000815</t>
        </is>
      </c>
      <c r="D3502" s="94" t="n">
        <v>46129</v>
      </c>
      <c r="E3502" s="91" t="inlineStr">
        <is>
          <t>KR</t>
        </is>
      </c>
      <c r="F3502" s="91" t="n">
        <v>62301000</v>
      </c>
      <c r="G3502" s="91" t="n">
        <v>1401</v>
      </c>
      <c r="H3502" s="92" t="n">
        <v>84000</v>
      </c>
      <c r="I3502" s="91" t="inlineStr">
        <is>
          <t>4월 소모품 구입 - R문구</t>
        </is>
      </c>
      <c r="J3502" s="91" t="inlineStr">
        <is>
          <t>V10021</t>
        </is>
      </c>
      <c r="K3502" s="91" t="inlineStr">
        <is>
          <t>R문구</t>
        </is>
      </c>
      <c r="M3502" s="9">
        <f>IF($A3502="","",VALUE($A3502&amp;"")*12+VALUE($B3502&amp;""))</f>
        <v/>
      </c>
      <c r="N3502" s="63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3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3">
        <f>IF($A3502="","",IF(COUNTIF(변동분석!$E$7:$E$506,O3502)&gt;0,"Y","N"))</f>
        <v/>
      </c>
      <c r="W3502" s="63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3">
        <f>IF($A3502="","",IFERROR(INDEX(계정매핑!$E$5:$E$504,MATCH($F3502&amp;"",계정매핑!$A$5:$A$504,0))&amp;"","공통비"))</f>
        <v/>
      </c>
      <c r="AF3502" s="63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5100000816</t>
        </is>
      </c>
      <c r="D3503" s="94" t="n">
        <v>46129</v>
      </c>
      <c r="E3503" s="91" t="inlineStr">
        <is>
          <t>KR</t>
        </is>
      </c>
      <c r="F3503" s="91" t="n">
        <v>62501000</v>
      </c>
      <c r="G3503" s="91" t="n">
        <v>1502</v>
      </c>
      <c r="H3503" s="92" t="n">
        <v>367000</v>
      </c>
      <c r="I3503" s="91" t="inlineStr">
        <is>
          <t>4월 회의 다과 - (법인카드)</t>
        </is>
      </c>
      <c r="J3503" s="91" t="inlineStr">
        <is>
          <t>V10009</t>
        </is>
      </c>
      <c r="K3503" s="91" t="inlineStr">
        <is>
          <t>(법인카드)</t>
        </is>
      </c>
      <c r="M3503" s="9">
        <f>IF($A3503="","",VALUE($A3503&amp;"")*12+VALUE($B3503&amp;""))</f>
        <v/>
      </c>
      <c r="N3503" s="63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3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3">
        <f>IF($A3503="","",IF(COUNTIF(변동분석!$E$7:$E$506,O3503)&gt;0,"Y","N"))</f>
        <v/>
      </c>
      <c r="W3503" s="63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3">
        <f>IF($A3503="","",IFERROR(INDEX(계정매핑!$E$5:$E$504,MATCH($F3503&amp;"",계정매핑!$A$5:$A$504,0))&amp;"","공통비"))</f>
        <v/>
      </c>
      <c r="AF3503" s="63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5100000817</t>
        </is>
      </c>
      <c r="D3504" s="94" t="n">
        <v>46129</v>
      </c>
      <c r="E3504" s="91" t="inlineStr">
        <is>
          <t>KR</t>
        </is>
      </c>
      <c r="F3504" s="91" t="n">
        <v>62601000</v>
      </c>
      <c r="G3504" s="91" t="n">
        <v>1601</v>
      </c>
      <c r="H3504" s="92" t="n">
        <v>2986000</v>
      </c>
      <c r="I3504" s="91" t="inlineStr">
        <is>
          <t>4월 업무추진 - (법인카드)</t>
        </is>
      </c>
      <c r="J3504" s="91" t="inlineStr">
        <is>
          <t>V10009</t>
        </is>
      </c>
      <c r="K3504" s="91" t="inlineStr">
        <is>
          <t>(법인카드)</t>
        </is>
      </c>
      <c r="M3504" s="9">
        <f>IF($A3504="","",VALUE($A3504&amp;"")*12+VALUE($B3504&amp;""))</f>
        <v/>
      </c>
      <c r="N3504" s="63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3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3">
        <f>IF($A3504="","",IF(COUNTIF(변동분석!$E$7:$E$506,O3504)&gt;0,"Y","N"))</f>
        <v/>
      </c>
      <c r="W3504" s="63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3">
        <f>IF($A3504="","",IFERROR(INDEX(계정매핑!$E$5:$E$504,MATCH($F3504&amp;"",계정매핑!$A$5:$A$504,0))&amp;"","공통비"))</f>
        <v/>
      </c>
      <c r="AF3504" s="63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5100000818</t>
        </is>
      </c>
      <c r="D3505" s="94" t="n">
        <v>46129</v>
      </c>
      <c r="E3505" s="91" t="inlineStr">
        <is>
          <t>KR</t>
        </is>
      </c>
      <c r="F3505" s="91" t="n">
        <v>62901000</v>
      </c>
      <c r="G3505" s="91" t="n">
        <v>1401</v>
      </c>
      <c r="H3505" s="92" t="n">
        <v>8967000</v>
      </c>
      <c r="I3505" s="91" t="inlineStr">
        <is>
          <t>4월 자문 수수료 - K회계법인</t>
        </is>
      </c>
      <c r="J3505" s="91" t="inlineStr">
        <is>
          <t>V10010</t>
        </is>
      </c>
      <c r="K3505" s="91" t="inlineStr">
        <is>
          <t>K회계법인</t>
        </is>
      </c>
      <c r="M3505" s="9">
        <f>IF($A3505="","",VALUE($A3505&amp;"")*12+VALUE($B3505&amp;""))</f>
        <v/>
      </c>
      <c r="N3505" s="63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3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3">
        <f>IF($A3505="","",IF(COUNTIF(변동분석!$E$7:$E$506,O3505)&gt;0,"Y","N"))</f>
        <v/>
      </c>
      <c r="W3505" s="63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3">
        <f>IF($A3505="","",IFERROR(INDEX(계정매핑!$E$5:$E$504,MATCH($F3505&amp;"",계정매핑!$A$5:$A$504,0))&amp;"","공통비"))</f>
        <v/>
      </c>
      <c r="AF3505" s="63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5100000819</t>
        </is>
      </c>
      <c r="D3506" s="94" t="n">
        <v>46129</v>
      </c>
      <c r="E3506" s="91" t="inlineStr">
        <is>
          <t>KR</t>
        </is>
      </c>
      <c r="F3506" s="91" t="n">
        <v>62902000</v>
      </c>
      <c r="G3506" s="91" t="n">
        <v>1801</v>
      </c>
      <c r="H3506" s="92" t="n">
        <v>1768000</v>
      </c>
      <c r="I3506" s="91" t="inlineStr">
        <is>
          <t>4월 콜 위탁 수수료(건별)</t>
        </is>
      </c>
      <c r="J3506" s="91" t="inlineStr">
        <is>
          <t>V10015</t>
        </is>
      </c>
      <c r="K3506" s="91" t="inlineStr">
        <is>
          <t>J콜센터</t>
        </is>
      </c>
      <c r="M3506" s="9">
        <f>IF($A3506="","",VALUE($A3506&amp;"")*12+VALUE($B3506&amp;""))</f>
        <v/>
      </c>
      <c r="N3506" s="63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3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3">
        <f>IF($A3506="","",IF(COUNTIF(변동분석!$E$7:$E$506,O3506)&gt;0,"Y","N"))</f>
        <v/>
      </c>
      <c r="W3506" s="63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3">
        <f>IF($A3506="","",IFERROR(INDEX(계정매핑!$E$5:$E$504,MATCH($F3506&amp;"",계정매핑!$A$5:$A$504,0))&amp;"","공통비"))</f>
        <v/>
      </c>
      <c r="AF3506" s="63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5100000820</t>
        </is>
      </c>
      <c r="D3507" s="94" t="n">
        <v>46129</v>
      </c>
      <c r="E3507" s="91" t="inlineStr">
        <is>
          <t>KR</t>
        </is>
      </c>
      <c r="F3507" s="91" t="n">
        <v>63502000</v>
      </c>
      <c r="G3507" s="91" t="n">
        <v>1901</v>
      </c>
      <c r="H3507" s="92" t="n">
        <v>137041000</v>
      </c>
      <c r="I3507" s="91" t="inlineStr">
        <is>
          <t>4월 유지수수료 - CC금융서비스</t>
        </is>
      </c>
      <c r="J3507" s="91" t="inlineStr">
        <is>
          <t>V10028</t>
        </is>
      </c>
      <c r="K3507" s="91" t="inlineStr">
        <is>
          <t>CC금융서비스</t>
        </is>
      </c>
      <c r="M3507" s="9">
        <f>IF($A3507="","",VALUE($A3507&amp;"")*12+VALUE($B3507&amp;""))</f>
        <v/>
      </c>
      <c r="N3507" s="63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3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3">
        <f>IF($A3507="","",IF(COUNTIF(변동분석!$E$7:$E$506,O3507)&gt;0,"Y","N"))</f>
        <v/>
      </c>
      <c r="W3507" s="63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3">
        <f>IF($A3507="","",IFERROR(INDEX(계정매핑!$E$5:$E$504,MATCH($F3507&amp;"",계정매핑!$A$5:$A$504,0))&amp;"","공통비"))</f>
        <v/>
      </c>
      <c r="AF3507" s="63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5100000821</t>
        </is>
      </c>
      <c r="D3508" s="94" t="n">
        <v>46130</v>
      </c>
      <c r="E3508" s="91" t="inlineStr">
        <is>
          <t>KR</t>
        </is>
      </c>
      <c r="F3508" s="91" t="n">
        <v>62101000</v>
      </c>
      <c r="G3508" s="91" t="n">
        <v>1501</v>
      </c>
      <c r="H3508" s="92" t="n">
        <v>647000</v>
      </c>
      <c r="I3508" s="91" t="inlineStr">
        <is>
          <t>4월 국내출장 - M항공</t>
        </is>
      </c>
      <c r="J3508" s="91" t="inlineStr">
        <is>
          <t>V10001</t>
        </is>
      </c>
      <c r="K3508" s="91" t="inlineStr">
        <is>
          <t>M항공</t>
        </is>
      </c>
      <c r="M3508" s="9">
        <f>IF($A3508="","",VALUE($A3508&amp;"")*12+VALUE($B3508&amp;""))</f>
        <v/>
      </c>
      <c r="N3508" s="63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3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3">
        <f>IF($A3508="","",IF(COUNTIF(변동분석!$E$7:$E$506,O3508)&gt;0,"Y","N"))</f>
        <v/>
      </c>
      <c r="W3508" s="63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3">
        <f>IF($A3508="","",IFERROR(INDEX(계정매핑!$E$5:$E$504,MATCH($F3508&amp;"",계정매핑!$A$5:$A$504,0))&amp;"","공통비"))</f>
        <v/>
      </c>
      <c r="AF3508" s="63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5100000822</t>
        </is>
      </c>
      <c r="D3509" s="94" t="n">
        <v>46130</v>
      </c>
      <c r="E3509" s="91" t="inlineStr">
        <is>
          <t>KR</t>
        </is>
      </c>
      <c r="F3509" s="91" t="n">
        <v>62102000</v>
      </c>
      <c r="G3509" s="91" t="n">
        <v>1101</v>
      </c>
      <c r="H3509" s="92" t="n">
        <v>110000</v>
      </c>
      <c r="I3509" s="91" t="inlineStr">
        <is>
          <t>4월 해외출장 - N호텔</t>
        </is>
      </c>
      <c r="J3509" s="91" t="inlineStr">
        <is>
          <t>V10008</t>
        </is>
      </c>
      <c r="K3509" s="91" t="inlineStr">
        <is>
          <t>N호텔</t>
        </is>
      </c>
      <c r="M3509" s="9">
        <f>IF($A3509="","",VALUE($A3509&amp;"")*12+VALUE($B3509&amp;""))</f>
        <v/>
      </c>
      <c r="N3509" s="63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3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3">
        <f>IF($A3509="","",IF(COUNTIF(변동분석!$E$7:$E$506,O3509)&gt;0,"Y","N"))</f>
        <v/>
      </c>
      <c r="W3509" s="63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3">
        <f>IF($A3509="","",IFERROR(INDEX(계정매핑!$E$5:$E$504,MATCH($F3509&amp;"",계정매핑!$A$5:$A$504,0))&amp;"","공통비"))</f>
        <v/>
      </c>
      <c r="AF3509" s="63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5100000823</t>
        </is>
      </c>
      <c r="D3510" s="94" t="n">
        <v>46130</v>
      </c>
      <c r="E3510" s="91" t="inlineStr">
        <is>
          <t>KR</t>
        </is>
      </c>
      <c r="F3510" s="91" t="n">
        <v>62102000</v>
      </c>
      <c r="G3510" s="91" t="n">
        <v>1201</v>
      </c>
      <c r="H3510" s="92" t="n">
        <v>67000</v>
      </c>
      <c r="I3510" s="91" t="inlineStr">
        <is>
          <t>4월 해외출장 - N호텔</t>
        </is>
      </c>
      <c r="J3510" s="91" t="inlineStr">
        <is>
          <t>V10008</t>
        </is>
      </c>
      <c r="K3510" s="91" t="inlineStr">
        <is>
          <t>N호텔</t>
        </is>
      </c>
      <c r="M3510" s="9">
        <f>IF($A3510="","",VALUE($A3510&amp;"")*12+VALUE($B3510&amp;""))</f>
        <v/>
      </c>
      <c r="N3510" s="63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3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3">
        <f>IF($A3510="","",IF(COUNTIF(변동분석!$E$7:$E$506,O3510)&gt;0,"Y","N"))</f>
        <v/>
      </c>
      <c r="W3510" s="63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3">
        <f>IF($A3510="","",IFERROR(INDEX(계정매핑!$E$5:$E$504,MATCH($F3510&amp;"",계정매핑!$A$5:$A$504,0))&amp;"","공통비"))</f>
        <v/>
      </c>
      <c r="AF3510" s="63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5100000824</t>
        </is>
      </c>
      <c r="D3511" s="94" t="n">
        <v>46130</v>
      </c>
      <c r="E3511" s="91" t="inlineStr">
        <is>
          <t>KR</t>
        </is>
      </c>
      <c r="F3511" s="91" t="n">
        <v>62201000</v>
      </c>
      <c r="G3511" s="91" t="n">
        <v>1401</v>
      </c>
      <c r="H3511" s="92" t="n">
        <v>275000</v>
      </c>
      <c r="I3511" s="91" t="inlineStr">
        <is>
          <t>4월 통신요금 - P통신</t>
        </is>
      </c>
      <c r="J3511" s="91" t="inlineStr">
        <is>
          <t>V10013</t>
        </is>
      </c>
      <c r="K3511" s="91" t="inlineStr">
        <is>
          <t>P통신</t>
        </is>
      </c>
      <c r="M3511" s="9">
        <f>IF($A3511="","",VALUE($A3511&amp;"")*12+VALUE($B3511&amp;""))</f>
        <v/>
      </c>
      <c r="N3511" s="63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3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3">
        <f>IF($A3511="","",IF(COUNTIF(변동분석!$E$7:$E$506,O3511)&gt;0,"Y","N"))</f>
        <v/>
      </c>
      <c r="W3511" s="63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3">
        <f>IF($A3511="","",IFERROR(INDEX(계정매핑!$E$5:$E$504,MATCH($F3511&amp;"",계정매핑!$A$5:$A$504,0))&amp;"","공통비"))</f>
        <v/>
      </c>
      <c r="AF3511" s="63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5100000825</t>
        </is>
      </c>
      <c r="D3512" s="94" t="n">
        <v>46130</v>
      </c>
      <c r="E3512" s="91" t="inlineStr">
        <is>
          <t>KR</t>
        </is>
      </c>
      <c r="F3512" s="91" t="n">
        <v>62301000</v>
      </c>
      <c r="G3512" s="91" t="n">
        <v>1101</v>
      </c>
      <c r="H3512" s="92" t="n">
        <v>72000</v>
      </c>
      <c r="I3512" s="91" t="inlineStr">
        <is>
          <t>4월 소모품 구입 - R문구</t>
        </is>
      </c>
      <c r="J3512" s="91" t="inlineStr">
        <is>
          <t>V10021</t>
        </is>
      </c>
      <c r="K3512" s="91" t="inlineStr">
        <is>
          <t>R문구</t>
        </is>
      </c>
      <c r="M3512" s="9">
        <f>IF($A3512="","",VALUE($A3512&amp;"")*12+VALUE($B3512&amp;""))</f>
        <v/>
      </c>
      <c r="N3512" s="63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3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3">
        <f>IF($A3512="","",IF(COUNTIF(변동분석!$E$7:$E$506,O3512)&gt;0,"Y","N"))</f>
        <v/>
      </c>
      <c r="W3512" s="63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3">
        <f>IF($A3512="","",IFERROR(INDEX(계정매핑!$E$5:$E$504,MATCH($F3512&amp;"",계정매핑!$A$5:$A$504,0))&amp;"","공통비"))</f>
        <v/>
      </c>
      <c r="AF3512" s="63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5100000826</t>
        </is>
      </c>
      <c r="D3513" s="94" t="n">
        <v>46130</v>
      </c>
      <c r="E3513" s="91" t="inlineStr">
        <is>
          <t>KR</t>
        </is>
      </c>
      <c r="F3513" s="91" t="n">
        <v>62301000</v>
      </c>
      <c r="G3513" s="91" t="n">
        <v>1701</v>
      </c>
      <c r="H3513" s="92" t="n">
        <v>333000</v>
      </c>
      <c r="I3513" s="91" t="inlineStr">
        <is>
          <t>4월 소모품 구입 - R문구</t>
        </is>
      </c>
      <c r="J3513" s="91" t="inlineStr">
        <is>
          <t>V10021</t>
        </is>
      </c>
      <c r="K3513" s="91" t="inlineStr">
        <is>
          <t>R문구</t>
        </is>
      </c>
      <c r="M3513" s="9">
        <f>IF($A3513="","",VALUE($A3513&amp;"")*12+VALUE($B3513&amp;""))</f>
        <v/>
      </c>
      <c r="N3513" s="63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3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3">
        <f>IF($A3513="","",IF(COUNTIF(변동분석!$E$7:$E$506,O3513)&gt;0,"Y","N"))</f>
        <v/>
      </c>
      <c r="W3513" s="63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3">
        <f>IF($A3513="","",IFERROR(INDEX(계정매핑!$E$5:$E$504,MATCH($F3513&amp;"",계정매핑!$A$5:$A$504,0))&amp;"","공통비"))</f>
        <v/>
      </c>
      <c r="AF3513" s="63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5100000827</t>
        </is>
      </c>
      <c r="D3514" s="94" t="n">
        <v>46130</v>
      </c>
      <c r="E3514" s="91" t="inlineStr">
        <is>
          <t>KR</t>
        </is>
      </c>
      <c r="F3514" s="91" t="n">
        <v>62301000</v>
      </c>
      <c r="G3514" s="91" t="n">
        <v>1801</v>
      </c>
      <c r="H3514" s="92" t="n">
        <v>609000</v>
      </c>
      <c r="I3514" s="91" t="inlineStr">
        <is>
          <t>4월 소모품 구입 - R문구</t>
        </is>
      </c>
      <c r="J3514" s="91" t="inlineStr">
        <is>
          <t>V10021</t>
        </is>
      </c>
      <c r="K3514" s="91" t="inlineStr">
        <is>
          <t>R문구</t>
        </is>
      </c>
      <c r="M3514" s="9">
        <f>IF($A3514="","",VALUE($A3514&amp;"")*12+VALUE($B3514&amp;""))</f>
        <v/>
      </c>
      <c r="N3514" s="63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3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3">
        <f>IF($A3514="","",IF(COUNTIF(변동분석!$E$7:$E$506,O3514)&gt;0,"Y","N"))</f>
        <v/>
      </c>
      <c r="W3514" s="63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3">
        <f>IF($A3514="","",IFERROR(INDEX(계정매핑!$E$5:$E$504,MATCH($F3514&amp;"",계정매핑!$A$5:$A$504,0))&amp;"","공통비"))</f>
        <v/>
      </c>
      <c r="AF3514" s="63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5100000828</t>
        </is>
      </c>
      <c r="D3515" s="94" t="n">
        <v>46130</v>
      </c>
      <c r="E3515" s="91" t="inlineStr">
        <is>
          <t>KR</t>
        </is>
      </c>
      <c r="F3515" s="91" t="n">
        <v>62501000</v>
      </c>
      <c r="G3515" s="91" t="n">
        <v>1401</v>
      </c>
      <c r="H3515" s="92" t="n">
        <v>111000</v>
      </c>
      <c r="I3515" s="91" t="inlineStr">
        <is>
          <t>4월 회의 다과 - T케이터링</t>
        </is>
      </c>
      <c r="J3515" s="91" t="inlineStr">
        <is>
          <t>V10005</t>
        </is>
      </c>
      <c r="K3515" s="91" t="inlineStr">
        <is>
          <t>T케이터링</t>
        </is>
      </c>
      <c r="M3515" s="9">
        <f>IF($A3515="","",VALUE($A3515&amp;"")*12+VALUE($B3515&amp;""))</f>
        <v/>
      </c>
      <c r="N3515" s="63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3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3">
        <f>IF($A3515="","",IF(COUNTIF(변동분석!$E$7:$E$506,O3515)&gt;0,"Y","N"))</f>
        <v/>
      </c>
      <c r="W3515" s="63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3">
        <f>IF($A3515="","",IFERROR(INDEX(계정매핑!$E$5:$E$504,MATCH($F3515&amp;"",계정매핑!$A$5:$A$504,0))&amp;"","공통비"))</f>
        <v/>
      </c>
      <c r="AF3515" s="63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5100000829</t>
        </is>
      </c>
      <c r="D3516" s="94" t="n">
        <v>46130</v>
      </c>
      <c r="E3516" s="91" t="inlineStr">
        <is>
          <t>KR</t>
        </is>
      </c>
      <c r="F3516" s="91" t="n">
        <v>62901000</v>
      </c>
      <c r="G3516" s="91" t="n">
        <v>1801</v>
      </c>
      <c r="H3516" s="92" t="n">
        <v>13208000</v>
      </c>
      <c r="I3516" s="91" t="inlineStr">
        <is>
          <t>4월 자문 수수료 - W컨설팅</t>
        </is>
      </c>
      <c r="J3516" s="91" t="inlineStr">
        <is>
          <t>V10006</t>
        </is>
      </c>
      <c r="K3516" s="91" t="inlineStr">
        <is>
          <t>W컨설팅</t>
        </is>
      </c>
      <c r="M3516" s="9">
        <f>IF($A3516="","",VALUE($A3516&amp;"")*12+VALUE($B3516&amp;""))</f>
        <v/>
      </c>
      <c r="N3516" s="63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3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3">
        <f>IF($A3516="","",IF(COUNTIF(변동분석!$E$7:$E$506,O3516)&gt;0,"Y","N"))</f>
        <v/>
      </c>
      <c r="W3516" s="63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3">
        <f>IF($A3516="","",IFERROR(INDEX(계정매핑!$E$5:$E$504,MATCH($F3516&amp;"",계정매핑!$A$5:$A$504,0))&amp;"","공통비"))</f>
        <v/>
      </c>
      <c r="AF3516" s="63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5100000830</t>
        </is>
      </c>
      <c r="D3517" s="94" t="n">
        <v>46130</v>
      </c>
      <c r="E3517" s="91" t="inlineStr">
        <is>
          <t>KR</t>
        </is>
      </c>
      <c r="F3517" s="91" t="n">
        <v>62902000</v>
      </c>
      <c r="G3517" s="91" t="n">
        <v>1401</v>
      </c>
      <c r="H3517" s="92" t="n">
        <v>3277000</v>
      </c>
      <c r="I3517" s="91" t="inlineStr">
        <is>
          <t>4월 업무 위탁 수수료 - X서비스</t>
        </is>
      </c>
      <c r="J3517" s="91" t="inlineStr">
        <is>
          <t>V10019</t>
        </is>
      </c>
      <c r="K3517" s="91" t="inlineStr">
        <is>
          <t>X서비스</t>
        </is>
      </c>
      <c r="M3517" s="9">
        <f>IF($A3517="","",VALUE($A3517&amp;"")*12+VALUE($B3517&amp;""))</f>
        <v/>
      </c>
      <c r="N3517" s="63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3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3">
        <f>IF($A3517="","",IF(COUNTIF(변동분석!$E$7:$E$506,O3517)&gt;0,"Y","N"))</f>
        <v/>
      </c>
      <c r="W3517" s="63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3">
        <f>IF($A3517="","",IFERROR(INDEX(계정매핑!$E$5:$E$504,MATCH($F3517&amp;"",계정매핑!$A$5:$A$504,0))&amp;"","공통비"))</f>
        <v/>
      </c>
      <c r="AF3517" s="63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5100000831</t>
        </is>
      </c>
      <c r="D3518" s="94" t="n">
        <v>46131</v>
      </c>
      <c r="E3518" s="91" t="inlineStr">
        <is>
          <t>KR</t>
        </is>
      </c>
      <c r="F3518" s="91" t="n">
        <v>62101000</v>
      </c>
      <c r="G3518" s="91" t="n">
        <v>1201</v>
      </c>
      <c r="H3518" s="92" t="n">
        <v>217000</v>
      </c>
      <c r="I3518" s="91" t="inlineStr">
        <is>
          <t>4월 국내출장 - L여행사</t>
        </is>
      </c>
      <c r="J3518" s="91" t="inlineStr">
        <is>
          <t>V10017</t>
        </is>
      </c>
      <c r="K3518" s="91" t="inlineStr">
        <is>
          <t>L여행사</t>
        </is>
      </c>
      <c r="M3518" s="9">
        <f>IF($A3518="","",VALUE($A3518&amp;"")*12+VALUE($B3518&amp;""))</f>
        <v/>
      </c>
      <c r="N3518" s="63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3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3">
        <f>IF($A3518="","",IF(COUNTIF(변동분석!$E$7:$E$506,O3518)&gt;0,"Y","N"))</f>
        <v/>
      </c>
      <c r="W3518" s="63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3">
        <f>IF($A3518="","",IFERROR(INDEX(계정매핑!$E$5:$E$504,MATCH($F3518&amp;"",계정매핑!$A$5:$A$504,0))&amp;"","공통비"))</f>
        <v/>
      </c>
      <c r="AF3518" s="63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5100000832</t>
        </is>
      </c>
      <c r="D3519" s="94" t="n">
        <v>46131</v>
      </c>
      <c r="E3519" s="91" t="inlineStr">
        <is>
          <t>KR</t>
        </is>
      </c>
      <c r="F3519" s="91" t="n">
        <v>62201000</v>
      </c>
      <c r="G3519" s="91" t="n">
        <v>1201</v>
      </c>
      <c r="H3519" s="92" t="n">
        <v>186000</v>
      </c>
      <c r="I3519" s="91" t="inlineStr">
        <is>
          <t>4월 통신요금 - O텔레콤</t>
        </is>
      </c>
      <c r="J3519" s="91" t="inlineStr">
        <is>
          <t>V10002</t>
        </is>
      </c>
      <c r="K3519" s="91" t="inlineStr">
        <is>
          <t>O텔레콤</t>
        </is>
      </c>
      <c r="M3519" s="9">
        <f>IF($A3519="","",VALUE($A3519&amp;"")*12+VALUE($B3519&amp;""))</f>
        <v/>
      </c>
      <c r="N3519" s="63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3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3">
        <f>IF($A3519="","",IF(COUNTIF(변동분석!$E$7:$E$506,O3519)&gt;0,"Y","N"))</f>
        <v/>
      </c>
      <c r="W3519" s="63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3">
        <f>IF($A3519="","",IFERROR(INDEX(계정매핑!$E$5:$E$504,MATCH($F3519&amp;"",계정매핑!$A$5:$A$504,0))&amp;"","공통비"))</f>
        <v/>
      </c>
      <c r="AF3519" s="63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5100000833</t>
        </is>
      </c>
      <c r="D3520" s="94" t="n">
        <v>46131</v>
      </c>
      <c r="E3520" s="91" t="inlineStr">
        <is>
          <t>KR</t>
        </is>
      </c>
      <c r="F3520" s="91" t="n">
        <v>62501000</v>
      </c>
      <c r="G3520" s="91" t="n">
        <v>1101</v>
      </c>
      <c r="H3520" s="92" t="n">
        <v>210000</v>
      </c>
      <c r="I3520" s="91" t="inlineStr">
        <is>
          <t>4월 회의 다과 - T케이터링</t>
        </is>
      </c>
      <c r="J3520" s="91" t="inlineStr">
        <is>
          <t>V10005</t>
        </is>
      </c>
      <c r="K3520" s="91" t="inlineStr">
        <is>
          <t>T케이터링</t>
        </is>
      </c>
      <c r="M3520" s="9">
        <f>IF($A3520="","",VALUE($A3520&amp;"")*12+VALUE($B3520&amp;""))</f>
        <v/>
      </c>
      <c r="N3520" s="63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3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3">
        <f>IF($A3520="","",IF(COUNTIF(변동분석!$E$7:$E$506,O3520)&gt;0,"Y","N"))</f>
        <v/>
      </c>
      <c r="W3520" s="63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3">
        <f>IF($A3520="","",IFERROR(INDEX(계정매핑!$E$5:$E$504,MATCH($F3520&amp;"",계정매핑!$A$5:$A$504,0))&amp;"","공통비"))</f>
        <v/>
      </c>
      <c r="AF3520" s="63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5100000834</t>
        </is>
      </c>
      <c r="D3521" s="94" t="n">
        <v>46131</v>
      </c>
      <c r="E3521" s="91" t="inlineStr">
        <is>
          <t>KR</t>
        </is>
      </c>
      <c r="F3521" s="91" t="n">
        <v>62501000</v>
      </c>
      <c r="G3521" s="91" t="n">
        <v>1801</v>
      </c>
      <c r="H3521" s="92" t="n">
        <v>110000</v>
      </c>
      <c r="I3521" s="91" t="inlineStr">
        <is>
          <t>4월 회의 다과 - T케이터링</t>
        </is>
      </c>
      <c r="J3521" s="91" t="inlineStr">
        <is>
          <t>V10005</t>
        </is>
      </c>
      <c r="K3521" s="91" t="inlineStr">
        <is>
          <t>T케이터링</t>
        </is>
      </c>
      <c r="M3521" s="9">
        <f>IF($A3521="","",VALUE($A3521&amp;"")*12+VALUE($B3521&amp;""))</f>
        <v/>
      </c>
      <c r="N3521" s="63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3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3">
        <f>IF($A3521="","",IF(COUNTIF(변동분석!$E$7:$E$506,O3521)&gt;0,"Y","N"))</f>
        <v/>
      </c>
      <c r="W3521" s="63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3">
        <f>IF($A3521="","",IFERROR(INDEX(계정매핑!$E$5:$E$504,MATCH($F3521&amp;"",계정매핑!$A$5:$A$504,0))&amp;"","공통비"))</f>
        <v/>
      </c>
      <c r="AF3521" s="63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5100000835</t>
        </is>
      </c>
      <c r="D3522" s="94" t="n">
        <v>46131</v>
      </c>
      <c r="E3522" s="91" t="inlineStr">
        <is>
          <t>KR</t>
        </is>
      </c>
      <c r="F3522" s="91" t="n">
        <v>62901000</v>
      </c>
      <c r="G3522" s="91" t="n">
        <v>1951</v>
      </c>
      <c r="H3522" s="92" t="n">
        <v>6863000</v>
      </c>
      <c r="I3522" s="91" t="inlineStr">
        <is>
          <t>4월 자문 수수료 - W컨설팅</t>
        </is>
      </c>
      <c r="J3522" s="91" t="inlineStr">
        <is>
          <t>V10006</t>
        </is>
      </c>
      <c r="K3522" s="91" t="inlineStr">
        <is>
          <t>W컨설팅</t>
        </is>
      </c>
      <c r="M3522" s="9">
        <f>IF($A3522="","",VALUE($A3522&amp;"")*12+VALUE($B3522&amp;""))</f>
        <v/>
      </c>
      <c r="N3522" s="63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3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3">
        <f>IF($A3522="","",IF(COUNTIF(변동분석!$E$7:$E$506,O3522)&gt;0,"Y","N"))</f>
        <v/>
      </c>
      <c r="W3522" s="63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3">
        <f>IF($A3522="","",IFERROR(INDEX(계정매핑!$E$5:$E$504,MATCH($F3522&amp;"",계정매핑!$A$5:$A$504,0))&amp;"","공통비"))</f>
        <v/>
      </c>
      <c r="AF3522" s="63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5100000836</t>
        </is>
      </c>
      <c r="D3523" s="94" t="n">
        <v>46131</v>
      </c>
      <c r="E3523" s="91" t="inlineStr">
        <is>
          <t>KR</t>
        </is>
      </c>
      <c r="F3523" s="91" t="n">
        <v>63502000</v>
      </c>
      <c r="G3523" s="91" t="n">
        <v>1902</v>
      </c>
      <c r="H3523" s="92" t="n">
        <v>122993000</v>
      </c>
      <c r="I3523" s="91" t="inlineStr">
        <is>
          <t>4월 유지수수료 - CC금융서비스</t>
        </is>
      </c>
      <c r="J3523" s="91" t="inlineStr">
        <is>
          <t>V10028</t>
        </is>
      </c>
      <c r="K3523" s="91" t="inlineStr">
        <is>
          <t>CC금융서비스</t>
        </is>
      </c>
      <c r="M3523" s="9">
        <f>IF($A3523="","",VALUE($A3523&amp;"")*12+VALUE($B3523&amp;""))</f>
        <v/>
      </c>
      <c r="N3523" s="63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3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3">
        <f>IF($A3523="","",IF(COUNTIF(변동분석!$E$7:$E$506,O3523)&gt;0,"Y","N"))</f>
        <v/>
      </c>
      <c r="W3523" s="63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3">
        <f>IF($A3523="","",IFERROR(INDEX(계정매핑!$E$5:$E$504,MATCH($F3523&amp;"",계정매핑!$A$5:$A$504,0))&amp;"","공통비"))</f>
        <v/>
      </c>
      <c r="AF3523" s="63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5100000837</t>
        </is>
      </c>
      <c r="D3524" s="94" t="n">
        <v>46132</v>
      </c>
      <c r="E3524" s="91" t="inlineStr">
        <is>
          <t>KR</t>
        </is>
      </c>
      <c r="F3524" s="91" t="n">
        <v>62102000</v>
      </c>
      <c r="G3524" s="91" t="n">
        <v>1101</v>
      </c>
      <c r="H3524" s="92" t="n">
        <v>117000</v>
      </c>
      <c r="I3524" s="91" t="inlineStr">
        <is>
          <t>4월 해외출장 - N호텔</t>
        </is>
      </c>
      <c r="J3524" s="91" t="inlineStr">
        <is>
          <t>V10008</t>
        </is>
      </c>
      <c r="K3524" s="91" t="inlineStr">
        <is>
          <t>N호텔</t>
        </is>
      </c>
      <c r="M3524" s="9">
        <f>IF($A3524="","",VALUE($A3524&amp;"")*12+VALUE($B3524&amp;""))</f>
        <v/>
      </c>
      <c r="N3524" s="63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3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3">
        <f>IF($A3524="","",IF(COUNTIF(변동분석!$E$7:$E$506,O3524)&gt;0,"Y","N"))</f>
        <v/>
      </c>
      <c r="W3524" s="63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3">
        <f>IF($A3524="","",IFERROR(INDEX(계정매핑!$E$5:$E$504,MATCH($F3524&amp;"",계정매핑!$A$5:$A$504,0))&amp;"","공통비"))</f>
        <v/>
      </c>
      <c r="AF3524" s="63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5100000838</t>
        </is>
      </c>
      <c r="D3525" s="94" t="n">
        <v>46132</v>
      </c>
      <c r="E3525" s="91" t="inlineStr">
        <is>
          <t>KR</t>
        </is>
      </c>
      <c r="F3525" s="91" t="n">
        <v>62102000</v>
      </c>
      <c r="G3525" s="91" t="n">
        <v>1601</v>
      </c>
      <c r="H3525" s="92" t="n">
        <v>312000</v>
      </c>
      <c r="I3525" s="91" t="inlineStr">
        <is>
          <t>4월 해외출장 - N호텔</t>
        </is>
      </c>
      <c r="J3525" s="91" t="inlineStr">
        <is>
          <t>V10008</t>
        </is>
      </c>
      <c r="K3525" s="91" t="inlineStr">
        <is>
          <t>N호텔</t>
        </is>
      </c>
      <c r="M3525" s="9">
        <f>IF($A3525="","",VALUE($A3525&amp;"")*12+VALUE($B3525&amp;""))</f>
        <v/>
      </c>
      <c r="N3525" s="63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3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3">
        <f>IF($A3525="","",IF(COUNTIF(변동분석!$E$7:$E$506,O3525)&gt;0,"Y","N"))</f>
        <v/>
      </c>
      <c r="W3525" s="63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3">
        <f>IF($A3525="","",IFERROR(INDEX(계정매핑!$E$5:$E$504,MATCH($F3525&amp;"",계정매핑!$A$5:$A$504,0))&amp;"","공통비"))</f>
        <v/>
      </c>
      <c r="AF3525" s="63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5100000839</t>
        </is>
      </c>
      <c r="D3526" s="94" t="n">
        <v>46132</v>
      </c>
      <c r="E3526" s="91" t="inlineStr">
        <is>
          <t>KR</t>
        </is>
      </c>
      <c r="F3526" s="91" t="n">
        <v>62102000</v>
      </c>
      <c r="G3526" s="91" t="n">
        <v>1801</v>
      </c>
      <c r="H3526" s="92" t="n">
        <v>74000</v>
      </c>
      <c r="I3526" s="91" t="inlineStr">
        <is>
          <t>4월 해외출장 - N호텔</t>
        </is>
      </c>
      <c r="J3526" s="91" t="inlineStr">
        <is>
          <t>V10008</t>
        </is>
      </c>
      <c r="K3526" s="91" t="inlineStr">
        <is>
          <t>N호텔</t>
        </is>
      </c>
      <c r="M3526" s="9">
        <f>IF($A3526="","",VALUE($A3526&amp;"")*12+VALUE($B3526&amp;""))</f>
        <v/>
      </c>
      <c r="N3526" s="63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3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3">
        <f>IF($A3526="","",IF(COUNTIF(변동분석!$E$7:$E$506,O3526)&gt;0,"Y","N"))</f>
        <v/>
      </c>
      <c r="W3526" s="63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3">
        <f>IF($A3526="","",IFERROR(INDEX(계정매핑!$E$5:$E$504,MATCH($F3526&amp;"",계정매핑!$A$5:$A$504,0))&amp;"","공통비"))</f>
        <v/>
      </c>
      <c r="AF3526" s="63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5100000840</t>
        </is>
      </c>
      <c r="D3527" s="94" t="n">
        <v>46132</v>
      </c>
      <c r="E3527" s="91" t="inlineStr">
        <is>
          <t>KR</t>
        </is>
      </c>
      <c r="F3527" s="91" t="n">
        <v>62201000</v>
      </c>
      <c r="G3527" s="91" t="n">
        <v>1801</v>
      </c>
      <c r="H3527" s="92" t="n">
        <v>3811000</v>
      </c>
      <c r="I3527" s="91" t="inlineStr">
        <is>
          <t>4월 통신요금 - O텔레콤</t>
        </is>
      </c>
      <c r="J3527" s="91" t="inlineStr">
        <is>
          <t>V10002</t>
        </is>
      </c>
      <c r="K3527" s="91" t="inlineStr">
        <is>
          <t>O텔레콤</t>
        </is>
      </c>
      <c r="M3527" s="9">
        <f>IF($A3527="","",VALUE($A3527&amp;"")*12+VALUE($B3527&amp;""))</f>
        <v/>
      </c>
      <c r="N3527" s="63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3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3">
        <f>IF($A3527="","",IF(COUNTIF(변동분석!$E$7:$E$506,O3527)&gt;0,"Y","N"))</f>
        <v/>
      </c>
      <c r="W3527" s="63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3">
        <f>IF($A3527="","",IFERROR(INDEX(계정매핑!$E$5:$E$504,MATCH($F3527&amp;"",계정매핑!$A$5:$A$504,0))&amp;"","공통비"))</f>
        <v/>
      </c>
      <c r="AF3527" s="63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5100000841</t>
        </is>
      </c>
      <c r="D3528" s="94" t="n">
        <v>46132</v>
      </c>
      <c r="E3528" s="91" t="inlineStr">
        <is>
          <t>KR</t>
        </is>
      </c>
      <c r="F3528" s="91" t="n">
        <v>62501000</v>
      </c>
      <c r="G3528" s="91" t="n">
        <v>1201</v>
      </c>
      <c r="H3528" s="92" t="n">
        <v>172000</v>
      </c>
      <c r="I3528" s="91" t="inlineStr">
        <is>
          <t>4월 회의 다과 - (법인카드)</t>
        </is>
      </c>
      <c r="J3528" s="91" t="inlineStr">
        <is>
          <t>V10009</t>
        </is>
      </c>
      <c r="K3528" s="91" t="inlineStr">
        <is>
          <t>(법인카드)</t>
        </is>
      </c>
      <c r="M3528" s="9">
        <f>IF($A3528="","",VALUE($A3528&amp;"")*12+VALUE($B3528&amp;""))</f>
        <v/>
      </c>
      <c r="N3528" s="63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3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3">
        <f>IF($A3528="","",IF(COUNTIF(변동분석!$E$7:$E$506,O3528)&gt;0,"Y","N"))</f>
        <v/>
      </c>
      <c r="W3528" s="63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3">
        <f>IF($A3528="","",IFERROR(INDEX(계정매핑!$E$5:$E$504,MATCH($F3528&amp;"",계정매핑!$A$5:$A$504,0))&amp;"","공통비"))</f>
        <v/>
      </c>
      <c r="AF3528" s="63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5100000842</t>
        </is>
      </c>
      <c r="D3529" s="94" t="n">
        <v>46132</v>
      </c>
      <c r="E3529" s="91" t="inlineStr">
        <is>
          <t>KR</t>
        </is>
      </c>
      <c r="F3529" s="91" t="n">
        <v>62501000</v>
      </c>
      <c r="G3529" s="91" t="n">
        <v>1601</v>
      </c>
      <c r="H3529" s="92" t="n">
        <v>481000</v>
      </c>
      <c r="I3529" s="91" t="inlineStr">
        <is>
          <t>4월 회의 다과 - T케이터링</t>
        </is>
      </c>
      <c r="J3529" s="91" t="inlineStr">
        <is>
          <t>V10005</t>
        </is>
      </c>
      <c r="K3529" s="91" t="inlineStr">
        <is>
          <t>T케이터링</t>
        </is>
      </c>
      <c r="M3529" s="9">
        <f>IF($A3529="","",VALUE($A3529&amp;"")*12+VALUE($B3529&amp;""))</f>
        <v/>
      </c>
      <c r="N3529" s="63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3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3">
        <f>IF($A3529="","",IF(COUNTIF(변동분석!$E$7:$E$506,O3529)&gt;0,"Y","N"))</f>
        <v/>
      </c>
      <c r="W3529" s="63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3">
        <f>IF($A3529="","",IFERROR(INDEX(계정매핑!$E$5:$E$504,MATCH($F3529&amp;"",계정매핑!$A$5:$A$504,0))&amp;"","공통비"))</f>
        <v/>
      </c>
      <c r="AF3529" s="63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5100000843</t>
        </is>
      </c>
      <c r="D3530" s="94" t="n">
        <v>46132</v>
      </c>
      <c r="E3530" s="91" t="inlineStr">
        <is>
          <t>KR</t>
        </is>
      </c>
      <c r="F3530" s="91" t="n">
        <v>62501000</v>
      </c>
      <c r="G3530" s="91" t="n">
        <v>1801</v>
      </c>
      <c r="H3530" s="92" t="n">
        <v>146000</v>
      </c>
      <c r="I3530" s="91" t="inlineStr">
        <is>
          <t>4월 회의 다과 - (법인카드)</t>
        </is>
      </c>
      <c r="J3530" s="91" t="inlineStr">
        <is>
          <t>V10009</t>
        </is>
      </c>
      <c r="K3530" s="91" t="inlineStr">
        <is>
          <t>(법인카드)</t>
        </is>
      </c>
      <c r="M3530" s="9">
        <f>IF($A3530="","",VALUE($A3530&amp;"")*12+VALUE($B3530&amp;""))</f>
        <v/>
      </c>
      <c r="N3530" s="63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3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3">
        <f>IF($A3530="","",IF(COUNTIF(변동분석!$E$7:$E$506,O3530)&gt;0,"Y","N"))</f>
        <v/>
      </c>
      <c r="W3530" s="63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3">
        <f>IF($A3530="","",IFERROR(INDEX(계정매핑!$E$5:$E$504,MATCH($F3530&amp;"",계정매핑!$A$5:$A$504,0))&amp;"","공통비"))</f>
        <v/>
      </c>
      <c r="AF3530" s="63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5100000844</t>
        </is>
      </c>
      <c r="D3531" s="94" t="n">
        <v>46132</v>
      </c>
      <c r="E3531" s="91" t="inlineStr">
        <is>
          <t>KR</t>
        </is>
      </c>
      <c r="F3531" s="91" t="n">
        <v>63001000</v>
      </c>
      <c r="G3531" s="91" t="n">
        <v>1701</v>
      </c>
      <c r="H3531" s="92" t="n">
        <v>24098000</v>
      </c>
      <c r="I3531" s="91" t="inlineStr">
        <is>
          <t>4월 SW 유지보수 - Z시스템</t>
        </is>
      </c>
      <c r="J3531" s="91" t="inlineStr">
        <is>
          <t>V10011</t>
        </is>
      </c>
      <c r="K3531" s="91" t="inlineStr">
        <is>
          <t>Z시스템</t>
        </is>
      </c>
      <c r="M3531" s="9">
        <f>IF($A3531="","",VALUE($A3531&amp;"")*12+VALUE($B3531&amp;""))</f>
        <v/>
      </c>
      <c r="N3531" s="63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3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3">
        <f>IF($A3531="","",IF(COUNTIF(변동분석!$E$7:$E$506,O3531)&gt;0,"Y","N"))</f>
        <v/>
      </c>
      <c r="W3531" s="63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3">
        <f>IF($A3531="","",IFERROR(INDEX(계정매핑!$E$5:$E$504,MATCH($F3531&amp;"",계정매핑!$A$5:$A$504,0))&amp;"","공통비"))</f>
        <v/>
      </c>
      <c r="AF3531" s="63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5100000845</t>
        </is>
      </c>
      <c r="D3532" s="94" t="n">
        <v>46133</v>
      </c>
      <c r="E3532" s="91" t="inlineStr">
        <is>
          <t>KR</t>
        </is>
      </c>
      <c r="F3532" s="91" t="n">
        <v>62101000</v>
      </c>
      <c r="G3532" s="91" t="n">
        <v>1301</v>
      </c>
      <c r="H3532" s="92" t="n">
        <v>214000</v>
      </c>
      <c r="I3532" s="91" t="inlineStr">
        <is>
          <t>4월 국내출장 - (법인카드)</t>
        </is>
      </c>
      <c r="J3532" s="91" t="inlineStr">
        <is>
          <t>V10009</t>
        </is>
      </c>
      <c r="K3532" s="91" t="inlineStr">
        <is>
          <t>(법인카드)</t>
        </is>
      </c>
      <c r="M3532" s="9">
        <f>IF($A3532="","",VALUE($A3532&amp;"")*12+VALUE($B3532&amp;""))</f>
        <v/>
      </c>
      <c r="N3532" s="63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3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3">
        <f>IF($A3532="","",IF(COUNTIF(변동분석!$E$7:$E$506,O3532)&gt;0,"Y","N"))</f>
        <v/>
      </c>
      <c r="W3532" s="63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3">
        <f>IF($A3532="","",IFERROR(INDEX(계정매핑!$E$5:$E$504,MATCH($F3532&amp;"",계정매핑!$A$5:$A$504,0))&amp;"","공통비"))</f>
        <v/>
      </c>
      <c r="AF3532" s="63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5100000846</t>
        </is>
      </c>
      <c r="D3533" s="94" t="n">
        <v>46133</v>
      </c>
      <c r="E3533" s="91" t="inlineStr">
        <is>
          <t>KR</t>
        </is>
      </c>
      <c r="F3533" s="91" t="n">
        <v>62101000</v>
      </c>
      <c r="G3533" s="91" t="n">
        <v>1401</v>
      </c>
      <c r="H3533" s="92" t="n">
        <v>408000</v>
      </c>
      <c r="I3533" s="91" t="inlineStr">
        <is>
          <t>4월 국내출장 - (법인카드)</t>
        </is>
      </c>
      <c r="J3533" s="91" t="inlineStr">
        <is>
          <t>V10009</t>
        </is>
      </c>
      <c r="K3533" s="91" t="inlineStr">
        <is>
          <t>(법인카드)</t>
        </is>
      </c>
      <c r="M3533" s="9">
        <f>IF($A3533="","",VALUE($A3533&amp;"")*12+VALUE($B3533&amp;""))</f>
        <v/>
      </c>
      <c r="N3533" s="63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3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3">
        <f>IF($A3533="","",IF(COUNTIF(변동분석!$E$7:$E$506,O3533)&gt;0,"Y","N"))</f>
        <v/>
      </c>
      <c r="W3533" s="63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3">
        <f>IF($A3533="","",IFERROR(INDEX(계정매핑!$E$5:$E$504,MATCH($F3533&amp;"",계정매핑!$A$5:$A$504,0))&amp;"","공통비"))</f>
        <v/>
      </c>
      <c r="AF3533" s="63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5100000847</t>
        </is>
      </c>
      <c r="D3534" s="94" t="n">
        <v>46133</v>
      </c>
      <c r="E3534" s="91" t="inlineStr">
        <is>
          <t>KR</t>
        </is>
      </c>
      <c r="F3534" s="91" t="n">
        <v>62101000</v>
      </c>
      <c r="G3534" s="91" t="n">
        <v>1601</v>
      </c>
      <c r="H3534" s="92" t="n">
        <v>1127000</v>
      </c>
      <c r="I3534" s="91" t="inlineStr">
        <is>
          <t>4월 국내출장 - (법인카드)</t>
        </is>
      </c>
      <c r="J3534" s="91" t="inlineStr">
        <is>
          <t>V10009</t>
        </is>
      </c>
      <c r="K3534" s="91" t="inlineStr">
        <is>
          <t>(법인카드)</t>
        </is>
      </c>
      <c r="M3534" s="9">
        <f>IF($A3534="","",VALUE($A3534&amp;"")*12+VALUE($B3534&amp;""))</f>
        <v/>
      </c>
      <c r="N3534" s="63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3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3">
        <f>IF($A3534="","",IF(COUNTIF(변동분석!$E$7:$E$506,O3534)&gt;0,"Y","N"))</f>
        <v/>
      </c>
      <c r="W3534" s="63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3">
        <f>IF($A3534="","",IFERROR(INDEX(계정매핑!$E$5:$E$504,MATCH($F3534&amp;"",계정매핑!$A$5:$A$504,0))&amp;"","공통비"))</f>
        <v/>
      </c>
      <c r="AF3534" s="63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5100000848</t>
        </is>
      </c>
      <c r="D3535" s="94" t="n">
        <v>46133</v>
      </c>
      <c r="E3535" s="91" t="inlineStr">
        <is>
          <t>KR</t>
        </is>
      </c>
      <c r="F3535" s="91" t="n">
        <v>62102000</v>
      </c>
      <c r="G3535" s="91" t="n">
        <v>1201</v>
      </c>
      <c r="H3535" s="92" t="n">
        <v>48000</v>
      </c>
      <c r="I3535" s="91" t="inlineStr">
        <is>
          <t>4월 해외출장 - M항공</t>
        </is>
      </c>
      <c r="J3535" s="91" t="inlineStr">
        <is>
          <t>V10001</t>
        </is>
      </c>
      <c r="K3535" s="91" t="inlineStr">
        <is>
          <t>M항공</t>
        </is>
      </c>
      <c r="M3535" s="9">
        <f>IF($A3535="","",VALUE($A3535&amp;"")*12+VALUE($B3535&amp;""))</f>
        <v/>
      </c>
      <c r="N3535" s="63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3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3">
        <f>IF($A3535="","",IF(COUNTIF(변동분석!$E$7:$E$506,O3535)&gt;0,"Y","N"))</f>
        <v/>
      </c>
      <c r="W3535" s="63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3">
        <f>IF($A3535="","",IFERROR(INDEX(계정매핑!$E$5:$E$504,MATCH($F3535&amp;"",계정매핑!$A$5:$A$504,0))&amp;"","공통비"))</f>
        <v/>
      </c>
      <c r="AF3535" s="63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5100000849</t>
        </is>
      </c>
      <c r="D3536" s="94" t="n">
        <v>46133</v>
      </c>
      <c r="E3536" s="91" t="inlineStr">
        <is>
          <t>KR</t>
        </is>
      </c>
      <c r="F3536" s="91" t="n">
        <v>62102000</v>
      </c>
      <c r="G3536" s="91" t="n">
        <v>1701</v>
      </c>
      <c r="H3536" s="92" t="n">
        <v>101000</v>
      </c>
      <c r="I3536" s="91" t="inlineStr">
        <is>
          <t>4월 해외출장 - M항공</t>
        </is>
      </c>
      <c r="J3536" s="91" t="inlineStr">
        <is>
          <t>V10001</t>
        </is>
      </c>
      <c r="K3536" s="91" t="inlineStr">
        <is>
          <t>M항공</t>
        </is>
      </c>
      <c r="M3536" s="9">
        <f>IF($A3536="","",VALUE($A3536&amp;"")*12+VALUE($B3536&amp;""))</f>
        <v/>
      </c>
      <c r="N3536" s="63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3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3">
        <f>IF($A3536="","",IF(COUNTIF(변동분석!$E$7:$E$506,O3536)&gt;0,"Y","N"))</f>
        <v/>
      </c>
      <c r="W3536" s="63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3">
        <f>IF($A3536="","",IFERROR(INDEX(계정매핑!$E$5:$E$504,MATCH($F3536&amp;"",계정매핑!$A$5:$A$504,0))&amp;"","공통비"))</f>
        <v/>
      </c>
      <c r="AF3536" s="63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5100000850</t>
        </is>
      </c>
      <c r="D3537" s="94" t="n">
        <v>46133</v>
      </c>
      <c r="E3537" s="91" t="inlineStr">
        <is>
          <t>KR</t>
        </is>
      </c>
      <c r="F3537" s="91" t="n">
        <v>62201000</v>
      </c>
      <c r="G3537" s="91" t="n">
        <v>1801</v>
      </c>
      <c r="H3537" s="92" t="n">
        <v>3268000</v>
      </c>
      <c r="I3537" s="91" t="inlineStr">
        <is>
          <t>4월 통신요금 - P통신</t>
        </is>
      </c>
      <c r="J3537" s="91" t="inlineStr">
        <is>
          <t>V10013</t>
        </is>
      </c>
      <c r="K3537" s="91" t="inlineStr">
        <is>
          <t>P통신</t>
        </is>
      </c>
      <c r="M3537" s="9">
        <f>IF($A3537="","",VALUE($A3537&amp;"")*12+VALUE($B3537&amp;""))</f>
        <v/>
      </c>
      <c r="N3537" s="63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3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3">
        <f>IF($A3537="","",IF(COUNTIF(변동분석!$E$7:$E$506,O3537)&gt;0,"Y","N"))</f>
        <v/>
      </c>
      <c r="W3537" s="63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3">
        <f>IF($A3537="","",IFERROR(INDEX(계정매핑!$E$5:$E$504,MATCH($F3537&amp;"",계정매핑!$A$5:$A$504,0))&amp;"","공통비"))</f>
        <v/>
      </c>
      <c r="AF3537" s="63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5100000851</t>
        </is>
      </c>
      <c r="D3538" s="94" t="n">
        <v>46133</v>
      </c>
      <c r="E3538" s="91" t="inlineStr">
        <is>
          <t>KR</t>
        </is>
      </c>
      <c r="F3538" s="91" t="n">
        <v>62401000</v>
      </c>
      <c r="G3538" s="91" t="n">
        <v>1502</v>
      </c>
      <c r="H3538" s="92" t="n">
        <v>1599000</v>
      </c>
      <c r="I3538" s="91" t="inlineStr">
        <is>
          <t>4월 인쇄물 제작 - S출판</t>
        </is>
      </c>
      <c r="J3538" s="91" t="inlineStr">
        <is>
          <t>V10014</t>
        </is>
      </c>
      <c r="K3538" s="91" t="inlineStr">
        <is>
          <t>S출판</t>
        </is>
      </c>
      <c r="M3538" s="9">
        <f>IF($A3538="","",VALUE($A3538&amp;"")*12+VALUE($B3538&amp;""))</f>
        <v/>
      </c>
      <c r="N3538" s="63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3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3">
        <f>IF($A3538="","",IF(COUNTIF(변동분석!$E$7:$E$506,O3538)&gt;0,"Y","N"))</f>
        <v/>
      </c>
      <c r="W3538" s="63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3">
        <f>IF($A3538="","",IFERROR(INDEX(계정매핑!$E$5:$E$504,MATCH($F3538&amp;"",계정매핑!$A$5:$A$504,0))&amp;"","공통비"))</f>
        <v/>
      </c>
      <c r="AF3538" s="63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5100000852</t>
        </is>
      </c>
      <c r="D3539" s="94" t="n">
        <v>46133</v>
      </c>
      <c r="E3539" s="91" t="inlineStr">
        <is>
          <t>KR</t>
        </is>
      </c>
      <c r="F3539" s="91" t="n">
        <v>62501000</v>
      </c>
      <c r="G3539" s="91" t="n">
        <v>1801</v>
      </c>
      <c r="H3539" s="92" t="n">
        <v>186000</v>
      </c>
      <c r="I3539" s="91" t="inlineStr">
        <is>
          <t>4월 회의 다과 - T케이터링</t>
        </is>
      </c>
      <c r="J3539" s="91" t="inlineStr">
        <is>
          <t>V10005</t>
        </is>
      </c>
      <c r="K3539" s="91" t="inlineStr">
        <is>
          <t>T케이터링</t>
        </is>
      </c>
      <c r="M3539" s="9">
        <f>IF($A3539="","",VALUE($A3539&amp;"")*12+VALUE($B3539&amp;""))</f>
        <v/>
      </c>
      <c r="N3539" s="63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3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3">
        <f>IF($A3539="","",IF(COUNTIF(변동분석!$E$7:$E$506,O3539)&gt;0,"Y","N"))</f>
        <v/>
      </c>
      <c r="W3539" s="63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3">
        <f>IF($A3539="","",IFERROR(INDEX(계정매핑!$E$5:$E$504,MATCH($F3539&amp;"",계정매핑!$A$5:$A$504,0))&amp;"","공통비"))</f>
        <v/>
      </c>
      <c r="AF3539" s="63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5100000853</t>
        </is>
      </c>
      <c r="D3540" s="94" t="n">
        <v>46133</v>
      </c>
      <c r="E3540" s="91" t="inlineStr">
        <is>
          <t>KR</t>
        </is>
      </c>
      <c r="F3540" s="91" t="n">
        <v>62901000</v>
      </c>
      <c r="G3540" s="91" t="n">
        <v>1951</v>
      </c>
      <c r="H3540" s="92" t="n">
        <v>7517000</v>
      </c>
      <c r="I3540" s="91" t="inlineStr">
        <is>
          <t>4월 자문 수수료 - W컨설팅</t>
        </is>
      </c>
      <c r="J3540" s="91" t="inlineStr">
        <is>
          <t>V10006</t>
        </is>
      </c>
      <c r="K3540" s="91" t="inlineStr">
        <is>
          <t>W컨설팅</t>
        </is>
      </c>
      <c r="M3540" s="9">
        <f>IF($A3540="","",VALUE($A3540&amp;"")*12+VALUE($B3540&amp;""))</f>
        <v/>
      </c>
      <c r="N3540" s="63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3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3">
        <f>IF($A3540="","",IF(COUNTIF(변동분석!$E$7:$E$506,O3540)&gt;0,"Y","N"))</f>
        <v/>
      </c>
      <c r="W3540" s="63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3">
        <f>IF($A3540="","",IFERROR(INDEX(계정매핑!$E$5:$E$504,MATCH($F3540&amp;"",계정매핑!$A$5:$A$504,0))&amp;"","공통비"))</f>
        <v/>
      </c>
      <c r="AF3540" s="63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5100000854</t>
        </is>
      </c>
      <c r="D3541" s="94" t="n">
        <v>46133</v>
      </c>
      <c r="E3541" s="91" t="inlineStr">
        <is>
          <t>KR</t>
        </is>
      </c>
      <c r="F3541" s="91" t="n">
        <v>62902000</v>
      </c>
      <c r="G3541" s="91" t="n">
        <v>1801</v>
      </c>
      <c r="H3541" s="92" t="n">
        <v>1799000</v>
      </c>
      <c r="I3541" s="91" t="inlineStr">
        <is>
          <t>4월 콜 위탁 수수료(건별)</t>
        </is>
      </c>
      <c r="J3541" s="91" t="inlineStr">
        <is>
          <t>V10015</t>
        </is>
      </c>
      <c r="K3541" s="91" t="inlineStr">
        <is>
          <t>J콜센터</t>
        </is>
      </c>
      <c r="M3541" s="9">
        <f>IF($A3541="","",VALUE($A3541&amp;"")*12+VALUE($B3541&amp;""))</f>
        <v/>
      </c>
      <c r="N3541" s="63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3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3">
        <f>IF($A3541="","",IF(COUNTIF(변동분석!$E$7:$E$506,O3541)&gt;0,"Y","N"))</f>
        <v/>
      </c>
      <c r="W3541" s="63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3">
        <f>IF($A3541="","",IFERROR(INDEX(계정매핑!$E$5:$E$504,MATCH($F3541&amp;"",계정매핑!$A$5:$A$504,0))&amp;"","공통비"))</f>
        <v/>
      </c>
      <c r="AF3541" s="63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5100000855</t>
        </is>
      </c>
      <c r="D3542" s="94" t="n">
        <v>46134</v>
      </c>
      <c r="E3542" s="91" t="inlineStr">
        <is>
          <t>KR</t>
        </is>
      </c>
      <c r="F3542" s="91" t="n">
        <v>62101000</v>
      </c>
      <c r="G3542" s="91" t="n">
        <v>1951</v>
      </c>
      <c r="H3542" s="92" t="n">
        <v>371000</v>
      </c>
      <c r="I3542" s="91" t="inlineStr">
        <is>
          <t>4월 국내출장 - (법인카드)</t>
        </is>
      </c>
      <c r="J3542" s="91" t="inlineStr">
        <is>
          <t>V10009</t>
        </is>
      </c>
      <c r="K3542" s="91" t="inlineStr">
        <is>
          <t>(법인카드)</t>
        </is>
      </c>
      <c r="M3542" s="9">
        <f>IF($A3542="","",VALUE($A3542&amp;"")*12+VALUE($B3542&amp;""))</f>
        <v/>
      </c>
      <c r="N3542" s="63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3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3">
        <f>IF($A3542="","",IF(COUNTIF(변동분석!$E$7:$E$506,O3542)&gt;0,"Y","N"))</f>
        <v/>
      </c>
      <c r="W3542" s="63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3">
        <f>IF($A3542="","",IFERROR(INDEX(계정매핑!$E$5:$E$504,MATCH($F3542&amp;"",계정매핑!$A$5:$A$504,0))&amp;"","공통비"))</f>
        <v/>
      </c>
      <c r="AF3542" s="63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5100000856</t>
        </is>
      </c>
      <c r="D3543" s="94" t="n">
        <v>46134</v>
      </c>
      <c r="E3543" s="91" t="inlineStr">
        <is>
          <t>KR</t>
        </is>
      </c>
      <c r="F3543" s="91" t="n">
        <v>62102000</v>
      </c>
      <c r="G3543" s="91" t="n">
        <v>1101</v>
      </c>
      <c r="H3543" s="92" t="n">
        <v>124000</v>
      </c>
      <c r="I3543" s="91" t="inlineStr">
        <is>
          <t>4월 해외출장 - M항공</t>
        </is>
      </c>
      <c r="J3543" s="91" t="inlineStr">
        <is>
          <t>V10001</t>
        </is>
      </c>
      <c r="K3543" s="91" t="inlineStr">
        <is>
          <t>M항공</t>
        </is>
      </c>
      <c r="M3543" s="9">
        <f>IF($A3543="","",VALUE($A3543&amp;"")*12+VALUE($B3543&amp;""))</f>
        <v/>
      </c>
      <c r="N3543" s="63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3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3">
        <f>IF($A3543="","",IF(COUNTIF(변동분석!$E$7:$E$506,O3543)&gt;0,"Y","N"))</f>
        <v/>
      </c>
      <c r="W3543" s="63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3">
        <f>IF($A3543="","",IFERROR(INDEX(계정매핑!$E$5:$E$504,MATCH($F3543&amp;"",계정매핑!$A$5:$A$504,0))&amp;"","공통비"))</f>
        <v/>
      </c>
      <c r="AF3543" s="63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5100000857</t>
        </is>
      </c>
      <c r="D3544" s="94" t="n">
        <v>46134</v>
      </c>
      <c r="E3544" s="91" t="inlineStr">
        <is>
          <t>KR</t>
        </is>
      </c>
      <c r="F3544" s="91" t="n">
        <v>62201000</v>
      </c>
      <c r="G3544" s="91" t="n">
        <v>1101</v>
      </c>
      <c r="H3544" s="92" t="n">
        <v>241000</v>
      </c>
      <c r="I3544" s="91" t="inlineStr">
        <is>
          <t>4월 통신요금 - O텔레콤</t>
        </is>
      </c>
      <c r="J3544" s="91" t="inlineStr">
        <is>
          <t>V10002</t>
        </is>
      </c>
      <c r="K3544" s="91" t="inlineStr">
        <is>
          <t>O텔레콤</t>
        </is>
      </c>
      <c r="M3544" s="9">
        <f>IF($A3544="","",VALUE($A3544&amp;"")*12+VALUE($B3544&amp;""))</f>
        <v/>
      </c>
      <c r="N3544" s="63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3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3">
        <f>IF($A3544="","",IF(COUNTIF(변동분석!$E$7:$E$506,O3544)&gt;0,"Y","N"))</f>
        <v/>
      </c>
      <c r="W3544" s="63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3">
        <f>IF($A3544="","",IFERROR(INDEX(계정매핑!$E$5:$E$504,MATCH($F3544&amp;"",계정매핑!$A$5:$A$504,0))&amp;"","공통비"))</f>
        <v/>
      </c>
      <c r="AF3544" s="63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5100000858</t>
        </is>
      </c>
      <c r="D3545" s="94" t="n">
        <v>46134</v>
      </c>
      <c r="E3545" s="91" t="inlineStr">
        <is>
          <t>KR</t>
        </is>
      </c>
      <c r="F3545" s="91" t="n">
        <v>62501000</v>
      </c>
      <c r="G3545" s="91" t="n">
        <v>1401</v>
      </c>
      <c r="H3545" s="92" t="n">
        <v>197000</v>
      </c>
      <c r="I3545" s="91" t="inlineStr">
        <is>
          <t>4월 회의 다과 - (법인카드)</t>
        </is>
      </c>
      <c r="J3545" s="91" t="inlineStr">
        <is>
          <t>V10009</t>
        </is>
      </c>
      <c r="K3545" s="91" t="inlineStr">
        <is>
          <t>(법인카드)</t>
        </is>
      </c>
      <c r="M3545" s="9">
        <f>IF($A3545="","",VALUE($A3545&amp;"")*12+VALUE($B3545&amp;""))</f>
        <v/>
      </c>
      <c r="N3545" s="63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3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3">
        <f>IF($A3545="","",IF(COUNTIF(변동분석!$E$7:$E$506,O3545)&gt;0,"Y","N"))</f>
        <v/>
      </c>
      <c r="W3545" s="63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3">
        <f>IF($A3545="","",IFERROR(INDEX(계정매핑!$E$5:$E$504,MATCH($F3545&amp;"",계정매핑!$A$5:$A$504,0))&amp;"","공통비"))</f>
        <v/>
      </c>
      <c r="AF3545" s="63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5100000859</t>
        </is>
      </c>
      <c r="D3546" s="94" t="n">
        <v>46134</v>
      </c>
      <c r="E3546" s="91" t="inlineStr">
        <is>
          <t>KR</t>
        </is>
      </c>
      <c r="F3546" s="91" t="n">
        <v>62901000</v>
      </c>
      <c r="G3546" s="91" t="n">
        <v>1201</v>
      </c>
      <c r="H3546" s="92" t="n">
        <v>7953000</v>
      </c>
      <c r="I3546" s="91" t="inlineStr">
        <is>
          <t>4월 자문 수수료 - K회계법인</t>
        </is>
      </c>
      <c r="J3546" s="91" t="inlineStr">
        <is>
          <t>V10010</t>
        </is>
      </c>
      <c r="K3546" s="91" t="inlineStr">
        <is>
          <t>K회계법인</t>
        </is>
      </c>
      <c r="M3546" s="9">
        <f>IF($A3546="","",VALUE($A3546&amp;"")*12+VALUE($B3546&amp;""))</f>
        <v/>
      </c>
      <c r="N3546" s="63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3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3">
        <f>IF($A3546="","",IF(COUNTIF(변동분석!$E$7:$E$506,O3546)&gt;0,"Y","N"))</f>
        <v/>
      </c>
      <c r="W3546" s="63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3">
        <f>IF($A3546="","",IFERROR(INDEX(계정매핑!$E$5:$E$504,MATCH($F3546&amp;"",계정매핑!$A$5:$A$504,0))&amp;"","공통비"))</f>
        <v/>
      </c>
      <c r="AF3546" s="63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5100000860</t>
        </is>
      </c>
      <c r="D3547" s="94" t="n">
        <v>46134</v>
      </c>
      <c r="E3547" s="91" t="inlineStr">
        <is>
          <t>KR</t>
        </is>
      </c>
      <c r="F3547" s="91" t="n">
        <v>63501000</v>
      </c>
      <c r="G3547" s="91" t="n">
        <v>1901</v>
      </c>
      <c r="H3547" s="92" t="n">
        <v>231076000</v>
      </c>
      <c r="I3547" s="91" t="inlineStr">
        <is>
          <t>4월 모집수수료 - AA보험대리점</t>
        </is>
      </c>
      <c r="J3547" s="91" t="inlineStr">
        <is>
          <t>V10032</t>
        </is>
      </c>
      <c r="K3547" s="91" t="inlineStr">
        <is>
          <t>AA보험대리점</t>
        </is>
      </c>
      <c r="M3547" s="9">
        <f>IF($A3547="","",VALUE($A3547&amp;"")*12+VALUE($B3547&amp;""))</f>
        <v/>
      </c>
      <c r="N3547" s="63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3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3">
        <f>IF($A3547="","",IF(COUNTIF(변동분석!$E$7:$E$506,O3547)&gt;0,"Y","N"))</f>
        <v/>
      </c>
      <c r="W3547" s="63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3">
        <f>IF($A3547="","",IFERROR(INDEX(계정매핑!$E$5:$E$504,MATCH($F3547&amp;"",계정매핑!$A$5:$A$504,0))&amp;"","공통비"))</f>
        <v/>
      </c>
      <c r="AF3547" s="63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5100000861</t>
        </is>
      </c>
      <c r="D3548" s="94" t="n">
        <v>46135</v>
      </c>
      <c r="E3548" s="91" t="inlineStr">
        <is>
          <t>KR</t>
        </is>
      </c>
      <c r="F3548" s="91" t="n">
        <v>62101000</v>
      </c>
      <c r="G3548" s="91" t="n">
        <v>1701</v>
      </c>
      <c r="H3548" s="92" t="n">
        <v>205000</v>
      </c>
      <c r="I3548" s="91" t="inlineStr">
        <is>
          <t>4월 국내출장 - L여행사</t>
        </is>
      </c>
      <c r="J3548" s="91" t="inlineStr">
        <is>
          <t>V10017</t>
        </is>
      </c>
      <c r="K3548" s="91" t="inlineStr">
        <is>
          <t>L여행사</t>
        </is>
      </c>
      <c r="M3548" s="9">
        <f>IF($A3548="","",VALUE($A3548&amp;"")*12+VALUE($B3548&amp;""))</f>
        <v/>
      </c>
      <c r="N3548" s="63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3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3">
        <f>IF($A3548="","",IF(COUNTIF(변동분석!$E$7:$E$506,O3548)&gt;0,"Y","N"))</f>
        <v/>
      </c>
      <c r="W3548" s="63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3">
        <f>IF($A3548="","",IFERROR(INDEX(계정매핑!$E$5:$E$504,MATCH($F3548&amp;"",계정매핑!$A$5:$A$504,0))&amp;"","공통비"))</f>
        <v/>
      </c>
      <c r="AF3548" s="63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5100000862</t>
        </is>
      </c>
      <c r="D3549" s="94" t="n">
        <v>46135</v>
      </c>
      <c r="E3549" s="91" t="inlineStr">
        <is>
          <t>KR</t>
        </is>
      </c>
      <c r="F3549" s="91" t="n">
        <v>62101000</v>
      </c>
      <c r="G3549" s="91" t="n">
        <v>1801</v>
      </c>
      <c r="H3549" s="92" t="n">
        <v>126000</v>
      </c>
      <c r="I3549" s="91" t="inlineStr">
        <is>
          <t>4월 국내출장 - L여행사</t>
        </is>
      </c>
      <c r="J3549" s="91" t="inlineStr">
        <is>
          <t>V10017</t>
        </is>
      </c>
      <c r="K3549" s="91" t="inlineStr">
        <is>
          <t>L여행사</t>
        </is>
      </c>
      <c r="M3549" s="9">
        <f>IF($A3549="","",VALUE($A3549&amp;"")*12+VALUE($B3549&amp;""))</f>
        <v/>
      </c>
      <c r="N3549" s="63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3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3">
        <f>IF($A3549="","",IF(COUNTIF(변동분석!$E$7:$E$506,O3549)&gt;0,"Y","N"))</f>
        <v/>
      </c>
      <c r="W3549" s="63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3">
        <f>IF($A3549="","",IFERROR(INDEX(계정매핑!$E$5:$E$504,MATCH($F3549&amp;"",계정매핑!$A$5:$A$504,0))&amp;"","공통비"))</f>
        <v/>
      </c>
      <c r="AF3549" s="63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5100000863</t>
        </is>
      </c>
      <c r="D3550" s="94" t="n">
        <v>46135</v>
      </c>
      <c r="E3550" s="91" t="inlineStr">
        <is>
          <t>KR</t>
        </is>
      </c>
      <c r="F3550" s="91" t="n">
        <v>62102000</v>
      </c>
      <c r="G3550" s="91" t="n">
        <v>1201</v>
      </c>
      <c r="H3550" s="92" t="n">
        <v>43000</v>
      </c>
      <c r="I3550" s="91" t="inlineStr">
        <is>
          <t>4월 해외출장 - N호텔</t>
        </is>
      </c>
      <c r="J3550" s="91" t="inlineStr">
        <is>
          <t>V10008</t>
        </is>
      </c>
      <c r="K3550" s="91" t="inlineStr">
        <is>
          <t>N호텔</t>
        </is>
      </c>
      <c r="M3550" s="9">
        <f>IF($A3550="","",VALUE($A3550&amp;"")*12+VALUE($B3550&amp;""))</f>
        <v/>
      </c>
      <c r="N3550" s="63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3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3">
        <f>IF($A3550="","",IF(COUNTIF(변동분석!$E$7:$E$506,O3550)&gt;0,"Y","N"))</f>
        <v/>
      </c>
      <c r="W3550" s="63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3">
        <f>IF($A3550="","",IFERROR(INDEX(계정매핑!$E$5:$E$504,MATCH($F3550&amp;"",계정매핑!$A$5:$A$504,0))&amp;"","공통비"))</f>
        <v/>
      </c>
      <c r="AF3550" s="63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5100000864</t>
        </is>
      </c>
      <c r="D3551" s="94" t="n">
        <v>46135</v>
      </c>
      <c r="E3551" s="91" t="inlineStr">
        <is>
          <t>KR</t>
        </is>
      </c>
      <c r="F3551" s="91" t="n">
        <v>62201000</v>
      </c>
      <c r="G3551" s="91" t="n">
        <v>1301</v>
      </c>
      <c r="H3551" s="92" t="n">
        <v>199000</v>
      </c>
      <c r="I3551" s="91" t="inlineStr">
        <is>
          <t>4월 통신요금 - O텔레콤</t>
        </is>
      </c>
      <c r="J3551" s="91" t="inlineStr">
        <is>
          <t>V10002</t>
        </is>
      </c>
      <c r="K3551" s="91" t="inlineStr">
        <is>
          <t>O텔레콤</t>
        </is>
      </c>
      <c r="M3551" s="9">
        <f>IF($A3551="","",VALUE($A3551&amp;"")*12+VALUE($B3551&amp;""))</f>
        <v/>
      </c>
      <c r="N3551" s="63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3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3">
        <f>IF($A3551="","",IF(COUNTIF(변동분석!$E$7:$E$506,O3551)&gt;0,"Y","N"))</f>
        <v/>
      </c>
      <c r="W3551" s="63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3">
        <f>IF($A3551="","",IFERROR(INDEX(계정매핑!$E$5:$E$504,MATCH($F3551&amp;"",계정매핑!$A$5:$A$504,0))&amp;"","공통비"))</f>
        <v/>
      </c>
      <c r="AF3551" s="63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5100000865</t>
        </is>
      </c>
      <c r="D3552" s="94" t="n">
        <v>46135</v>
      </c>
      <c r="E3552" s="91" t="inlineStr">
        <is>
          <t>KR</t>
        </is>
      </c>
      <c r="F3552" s="91" t="n">
        <v>62301000</v>
      </c>
      <c r="G3552" s="91" t="n">
        <v>1501</v>
      </c>
      <c r="H3552" s="92" t="n">
        <v>190000</v>
      </c>
      <c r="I3552" s="91" t="inlineStr">
        <is>
          <t>4월 소모품 구입 - R문구</t>
        </is>
      </c>
      <c r="J3552" s="91" t="inlineStr">
        <is>
          <t>V10021</t>
        </is>
      </c>
      <c r="K3552" s="91" t="inlineStr">
        <is>
          <t>R문구</t>
        </is>
      </c>
      <c r="M3552" s="9">
        <f>IF($A3552="","",VALUE($A3552&amp;"")*12+VALUE($B3552&amp;""))</f>
        <v/>
      </c>
      <c r="N3552" s="63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3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3">
        <f>IF($A3552="","",IF(COUNTIF(변동분석!$E$7:$E$506,O3552)&gt;0,"Y","N"))</f>
        <v/>
      </c>
      <c r="W3552" s="63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3">
        <f>IF($A3552="","",IFERROR(INDEX(계정매핑!$E$5:$E$504,MATCH($F3552&amp;"",계정매핑!$A$5:$A$504,0))&amp;"","공통비"))</f>
        <v/>
      </c>
      <c r="AF3552" s="63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5100000866</t>
        </is>
      </c>
      <c r="D3553" s="94" t="n">
        <v>46135</v>
      </c>
      <c r="E3553" s="91" t="inlineStr">
        <is>
          <t>KR</t>
        </is>
      </c>
      <c r="F3553" s="91" t="n">
        <v>62401000</v>
      </c>
      <c r="G3553" s="91" t="n">
        <v>1801</v>
      </c>
      <c r="H3553" s="92" t="n">
        <v>2155000</v>
      </c>
      <c r="I3553" s="91" t="inlineStr">
        <is>
          <t>4월 인쇄물 제작 - G인쇄</t>
        </is>
      </c>
      <c r="J3553" s="91" t="inlineStr">
        <is>
          <t>V10004</t>
        </is>
      </c>
      <c r="K3553" s="91" t="inlineStr">
        <is>
          <t>G인쇄</t>
        </is>
      </c>
      <c r="M3553" s="9">
        <f>IF($A3553="","",VALUE($A3553&amp;"")*12+VALUE($B3553&amp;""))</f>
        <v/>
      </c>
      <c r="N3553" s="63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3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3">
        <f>IF($A3553="","",IF(COUNTIF(변동분석!$E$7:$E$506,O3553)&gt;0,"Y","N"))</f>
        <v/>
      </c>
      <c r="W3553" s="63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3">
        <f>IF($A3553="","",IFERROR(INDEX(계정매핑!$E$5:$E$504,MATCH($F3553&amp;"",계정매핑!$A$5:$A$504,0))&amp;"","공통비"))</f>
        <v/>
      </c>
      <c r="AF3553" s="63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5100000867</t>
        </is>
      </c>
      <c r="D3554" s="94" t="n">
        <v>46135</v>
      </c>
      <c r="E3554" s="91" t="inlineStr">
        <is>
          <t>KR</t>
        </is>
      </c>
      <c r="F3554" s="91" t="n">
        <v>62501000</v>
      </c>
      <c r="G3554" s="91" t="n">
        <v>1701</v>
      </c>
      <c r="H3554" s="92" t="n">
        <v>141000</v>
      </c>
      <c r="I3554" s="91" t="inlineStr">
        <is>
          <t>4월 회의 다과 - T케이터링</t>
        </is>
      </c>
      <c r="J3554" s="91" t="inlineStr">
        <is>
          <t>V10005</t>
        </is>
      </c>
      <c r="K3554" s="91" t="inlineStr">
        <is>
          <t>T케이터링</t>
        </is>
      </c>
      <c r="M3554" s="9">
        <f>IF($A3554="","",VALUE($A3554&amp;"")*12+VALUE($B3554&amp;""))</f>
        <v/>
      </c>
      <c r="N3554" s="63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3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3">
        <f>IF($A3554="","",IF(COUNTIF(변동분석!$E$7:$E$506,O3554)&gt;0,"Y","N"))</f>
        <v/>
      </c>
      <c r="W3554" s="63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3">
        <f>IF($A3554="","",IFERROR(INDEX(계정매핑!$E$5:$E$504,MATCH($F3554&amp;"",계정매핑!$A$5:$A$504,0))&amp;"","공통비"))</f>
        <v/>
      </c>
      <c r="AF3554" s="63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5100000868</t>
        </is>
      </c>
      <c r="D3555" s="94" t="n">
        <v>46135</v>
      </c>
      <c r="E3555" s="91" t="inlineStr">
        <is>
          <t>KR</t>
        </is>
      </c>
      <c r="F3555" s="91" t="n">
        <v>62901000</v>
      </c>
      <c r="G3555" s="91" t="n">
        <v>1201</v>
      </c>
      <c r="H3555" s="92" t="n">
        <v>4479000</v>
      </c>
      <c r="I3555" s="91" t="inlineStr">
        <is>
          <t>4월 자문 수수료 - K회계법인</t>
        </is>
      </c>
      <c r="J3555" s="91" t="inlineStr">
        <is>
          <t>V10010</t>
        </is>
      </c>
      <c r="K3555" s="91" t="inlineStr">
        <is>
          <t>K회계법인</t>
        </is>
      </c>
      <c r="M3555" s="9">
        <f>IF($A3555="","",VALUE($A3555&amp;"")*12+VALUE($B3555&amp;""))</f>
        <v/>
      </c>
      <c r="N3555" s="63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3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3">
        <f>IF($A3555="","",IF(COUNTIF(변동분석!$E$7:$E$506,O3555)&gt;0,"Y","N"))</f>
        <v/>
      </c>
      <c r="W3555" s="63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3">
        <f>IF($A3555="","",IFERROR(INDEX(계정매핑!$E$5:$E$504,MATCH($F3555&amp;"",계정매핑!$A$5:$A$504,0))&amp;"","공통비"))</f>
        <v/>
      </c>
      <c r="AF3555" s="63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5100000869</t>
        </is>
      </c>
      <c r="D3556" s="94" t="n">
        <v>46136</v>
      </c>
      <c r="E3556" s="91" t="inlineStr">
        <is>
          <t>KR</t>
        </is>
      </c>
      <c r="F3556" s="91" t="n">
        <v>62201000</v>
      </c>
      <c r="G3556" s="91" t="n">
        <v>1201</v>
      </c>
      <c r="H3556" s="92" t="n">
        <v>202000</v>
      </c>
      <c r="I3556" s="91" t="inlineStr">
        <is>
          <t>4월 통신요금 - P통신</t>
        </is>
      </c>
      <c r="J3556" s="91" t="inlineStr">
        <is>
          <t>V10013</t>
        </is>
      </c>
      <c r="K3556" s="91" t="inlineStr">
        <is>
          <t>P통신</t>
        </is>
      </c>
      <c r="M3556" s="9">
        <f>IF($A3556="","",VALUE($A3556&amp;"")*12+VALUE($B3556&amp;""))</f>
        <v/>
      </c>
      <c r="N3556" s="63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3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3">
        <f>IF($A3556="","",IF(COUNTIF(변동분석!$E$7:$E$506,O3556)&gt;0,"Y","N"))</f>
        <v/>
      </c>
      <c r="W3556" s="63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3">
        <f>IF($A3556="","",IFERROR(INDEX(계정매핑!$E$5:$E$504,MATCH($F3556&amp;"",계정매핑!$A$5:$A$504,0))&amp;"","공통비"))</f>
        <v/>
      </c>
      <c r="AF3556" s="63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5100000870</t>
        </is>
      </c>
      <c r="D3557" s="94" t="n">
        <v>46136</v>
      </c>
      <c r="E3557" s="91" t="inlineStr">
        <is>
          <t>KR</t>
        </is>
      </c>
      <c r="F3557" s="91" t="n">
        <v>62201000</v>
      </c>
      <c r="G3557" s="91" t="n">
        <v>1301</v>
      </c>
      <c r="H3557" s="92" t="n">
        <v>143000</v>
      </c>
      <c r="I3557" s="91" t="inlineStr">
        <is>
          <t>4월 통신요금 - P통신</t>
        </is>
      </c>
      <c r="J3557" s="91" t="inlineStr">
        <is>
          <t>V10013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3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3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3">
        <f>IF($A3557="","",IF(COUNTIF(변동분석!$E$7:$E$506,O3557)&gt;0,"Y","N"))</f>
        <v/>
      </c>
      <c r="W3557" s="63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3">
        <f>IF($A3557="","",IFERROR(INDEX(계정매핑!$E$5:$E$504,MATCH($F3557&amp;"",계정매핑!$A$5:$A$504,0))&amp;"","공통비"))</f>
        <v/>
      </c>
      <c r="AF3557" s="63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5100000871</t>
        </is>
      </c>
      <c r="D3558" s="94" t="n">
        <v>46136</v>
      </c>
      <c r="E3558" s="91" t="inlineStr">
        <is>
          <t>KR</t>
        </is>
      </c>
      <c r="F3558" s="91" t="n">
        <v>62301000</v>
      </c>
      <c r="G3558" s="91" t="n">
        <v>1101</v>
      </c>
      <c r="H3558" s="92" t="n">
        <v>120000</v>
      </c>
      <c r="I3558" s="91" t="inlineStr">
        <is>
          <t>4월 소모품 구입 - R문구</t>
        </is>
      </c>
      <c r="J3558" s="91" t="inlineStr">
        <is>
          <t>V10021</t>
        </is>
      </c>
      <c r="K3558" s="91" t="inlineStr">
        <is>
          <t>R문구</t>
        </is>
      </c>
      <c r="M3558" s="9">
        <f>IF($A3558="","",VALUE($A3558&amp;"")*12+VALUE($B3558&amp;""))</f>
        <v/>
      </c>
      <c r="N3558" s="63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3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3">
        <f>IF($A3558="","",IF(COUNTIF(변동분석!$E$7:$E$506,O3558)&gt;0,"Y","N"))</f>
        <v/>
      </c>
      <c r="W3558" s="63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3">
        <f>IF($A3558="","",IFERROR(INDEX(계정매핑!$E$5:$E$504,MATCH($F3558&amp;"",계정매핑!$A$5:$A$504,0))&amp;"","공통비"))</f>
        <v/>
      </c>
      <c r="AF3558" s="63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5100000872</t>
        </is>
      </c>
      <c r="D3559" s="94" t="n">
        <v>46136</v>
      </c>
      <c r="E3559" s="91" t="inlineStr">
        <is>
          <t>KR</t>
        </is>
      </c>
      <c r="F3559" s="91" t="n">
        <v>62501000</v>
      </c>
      <c r="G3559" s="91" t="n">
        <v>1101</v>
      </c>
      <c r="H3559" s="92" t="n">
        <v>296000</v>
      </c>
      <c r="I3559" s="91" t="inlineStr">
        <is>
          <t>4월 회의 다과 - (법인카드)</t>
        </is>
      </c>
      <c r="J3559" s="91" t="inlineStr">
        <is>
          <t>V10009</t>
        </is>
      </c>
      <c r="K3559" s="91" t="inlineStr">
        <is>
          <t>(법인카드)</t>
        </is>
      </c>
      <c r="M3559" s="9">
        <f>IF($A3559="","",VALUE($A3559&amp;"")*12+VALUE($B3559&amp;""))</f>
        <v/>
      </c>
      <c r="N3559" s="63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3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3">
        <f>IF($A3559="","",IF(COUNTIF(변동분석!$E$7:$E$506,O3559)&gt;0,"Y","N"))</f>
        <v/>
      </c>
      <c r="W3559" s="63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3">
        <f>IF($A3559="","",IFERROR(INDEX(계정매핑!$E$5:$E$504,MATCH($F3559&amp;"",계정매핑!$A$5:$A$504,0))&amp;"","공통비"))</f>
        <v/>
      </c>
      <c r="AF3559" s="63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5100000873</t>
        </is>
      </c>
      <c r="D3560" s="94" t="n">
        <v>46136</v>
      </c>
      <c r="E3560" s="91" t="inlineStr">
        <is>
          <t>KR</t>
        </is>
      </c>
      <c r="F3560" s="91" t="n">
        <v>62501000</v>
      </c>
      <c r="G3560" s="91" t="n">
        <v>1401</v>
      </c>
      <c r="H3560" s="92" t="n">
        <v>100000</v>
      </c>
      <c r="I3560" s="91" t="inlineStr">
        <is>
          <t>4월 회의 다과 - (법인카드)</t>
        </is>
      </c>
      <c r="J3560" s="91" t="inlineStr">
        <is>
          <t>V10009</t>
        </is>
      </c>
      <c r="K3560" s="91" t="inlineStr">
        <is>
          <t>(법인카드)</t>
        </is>
      </c>
      <c r="M3560" s="9">
        <f>IF($A3560="","",VALUE($A3560&amp;"")*12+VALUE($B3560&amp;""))</f>
        <v/>
      </c>
      <c r="N3560" s="63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3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3">
        <f>IF($A3560="","",IF(COUNTIF(변동분석!$E$7:$E$506,O3560)&gt;0,"Y","N"))</f>
        <v/>
      </c>
      <c r="W3560" s="63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3">
        <f>IF($A3560="","",IFERROR(INDEX(계정매핑!$E$5:$E$504,MATCH($F3560&amp;"",계정매핑!$A$5:$A$504,0))&amp;"","공통비"))</f>
        <v/>
      </c>
      <c r="AF3560" s="63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5100000874</t>
        </is>
      </c>
      <c r="D3561" s="94" t="n">
        <v>46136</v>
      </c>
      <c r="E3561" s="91" t="inlineStr">
        <is>
          <t>KR</t>
        </is>
      </c>
      <c r="F3561" s="91" t="n">
        <v>62601000</v>
      </c>
      <c r="G3561" s="91" t="n">
        <v>1101</v>
      </c>
      <c r="H3561" s="92" t="n">
        <v>1584000</v>
      </c>
      <c r="I3561" s="91" t="inlineStr">
        <is>
          <t>4월 업무추진 - (법인카드)</t>
        </is>
      </c>
      <c r="J3561" s="91" t="inlineStr">
        <is>
          <t>V10009</t>
        </is>
      </c>
      <c r="K3561" s="91" t="inlineStr">
        <is>
          <t>(법인카드)</t>
        </is>
      </c>
      <c r="M3561" s="9">
        <f>IF($A3561="","",VALUE($A3561&amp;"")*12+VALUE($B3561&amp;""))</f>
        <v/>
      </c>
      <c r="N3561" s="63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3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3">
        <f>IF($A3561="","",IF(COUNTIF(변동분석!$E$7:$E$506,O3561)&gt;0,"Y","N"))</f>
        <v/>
      </c>
      <c r="W3561" s="63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3">
        <f>IF($A3561="","",IFERROR(INDEX(계정매핑!$E$5:$E$504,MATCH($F3561&amp;"",계정매핑!$A$5:$A$504,0))&amp;"","공통비"))</f>
        <v/>
      </c>
      <c r="AF3561" s="63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5100000875</t>
        </is>
      </c>
      <c r="D3562" s="94" t="n">
        <v>46136</v>
      </c>
      <c r="E3562" s="91" t="inlineStr">
        <is>
          <t>KR</t>
        </is>
      </c>
      <c r="F3562" s="91" t="n">
        <v>62601000</v>
      </c>
      <c r="G3562" s="91" t="n">
        <v>1101</v>
      </c>
      <c r="H3562" s="92" t="n">
        <v>1677000</v>
      </c>
      <c r="I3562" s="91" t="inlineStr">
        <is>
          <t>4월 업무추진 - (법인카드)</t>
        </is>
      </c>
      <c r="J3562" s="91" t="inlineStr">
        <is>
          <t>V10009</t>
        </is>
      </c>
      <c r="K3562" s="91" t="inlineStr">
        <is>
          <t>(법인카드)</t>
        </is>
      </c>
      <c r="M3562" s="9">
        <f>IF($A3562="","",VALUE($A3562&amp;"")*12+VALUE($B3562&amp;""))</f>
        <v/>
      </c>
      <c r="N3562" s="63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3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3">
        <f>IF($A3562="","",IF(COUNTIF(변동분석!$E$7:$E$506,O3562)&gt;0,"Y","N"))</f>
        <v/>
      </c>
      <c r="W3562" s="63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3">
        <f>IF($A3562="","",IFERROR(INDEX(계정매핑!$E$5:$E$504,MATCH($F3562&amp;"",계정매핑!$A$5:$A$504,0))&amp;"","공통비"))</f>
        <v/>
      </c>
      <c r="AF3562" s="63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5100000876</t>
        </is>
      </c>
      <c r="D3563" s="94" t="n">
        <v>46137</v>
      </c>
      <c r="E3563" s="91" t="inlineStr">
        <is>
          <t>KR</t>
        </is>
      </c>
      <c r="F3563" s="91" t="n">
        <v>62101000</v>
      </c>
      <c r="G3563" s="91" t="n">
        <v>1801</v>
      </c>
      <c r="H3563" s="92" t="n">
        <v>175000</v>
      </c>
      <c r="I3563" s="91" t="inlineStr">
        <is>
          <t>4월 국내출장 - (법인카드)</t>
        </is>
      </c>
      <c r="J3563" s="91" t="inlineStr">
        <is>
          <t>V10009</t>
        </is>
      </c>
      <c r="K3563" s="91" t="inlineStr">
        <is>
          <t>(법인카드)</t>
        </is>
      </c>
      <c r="M3563" s="9">
        <f>IF($A3563="","",VALUE($A3563&amp;"")*12+VALUE($B3563&amp;""))</f>
        <v/>
      </c>
      <c r="N3563" s="63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3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3">
        <f>IF($A3563="","",IF(COUNTIF(변동분석!$E$7:$E$506,O3563)&gt;0,"Y","N"))</f>
        <v/>
      </c>
      <c r="W3563" s="63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3">
        <f>IF($A3563="","",IFERROR(INDEX(계정매핑!$E$5:$E$504,MATCH($F3563&amp;"",계정매핑!$A$5:$A$504,0))&amp;"","공통비"))</f>
        <v/>
      </c>
      <c r="AF3563" s="63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5100000877</t>
        </is>
      </c>
      <c r="D3564" s="94" t="n">
        <v>46137</v>
      </c>
      <c r="E3564" s="91" t="inlineStr">
        <is>
          <t>KR</t>
        </is>
      </c>
      <c r="F3564" s="91" t="n">
        <v>62101000</v>
      </c>
      <c r="G3564" s="91" t="n">
        <v>1951</v>
      </c>
      <c r="H3564" s="92" t="n">
        <v>436000</v>
      </c>
      <c r="I3564" s="91" t="inlineStr">
        <is>
          <t>4월 국내출장 - (법인카드)</t>
        </is>
      </c>
      <c r="J3564" s="91" t="inlineStr">
        <is>
          <t>V10009</t>
        </is>
      </c>
      <c r="K3564" s="91" t="inlineStr">
        <is>
          <t>(법인카드)</t>
        </is>
      </c>
      <c r="M3564" s="9">
        <f>IF($A3564="","",VALUE($A3564&amp;"")*12+VALUE($B3564&amp;""))</f>
        <v/>
      </c>
      <c r="N3564" s="63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3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3">
        <f>IF($A3564="","",IF(COUNTIF(변동분석!$E$7:$E$506,O3564)&gt;0,"Y","N"))</f>
        <v/>
      </c>
      <c r="W3564" s="63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3">
        <f>IF($A3564="","",IFERROR(INDEX(계정매핑!$E$5:$E$504,MATCH($F3564&amp;"",계정매핑!$A$5:$A$504,0))&amp;"","공통비"))</f>
        <v/>
      </c>
      <c r="AF3564" s="63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5100000878</t>
        </is>
      </c>
      <c r="D3565" s="94" t="n">
        <v>46137</v>
      </c>
      <c r="E3565" s="91" t="inlineStr">
        <is>
          <t>KR</t>
        </is>
      </c>
      <c r="F3565" s="91" t="n">
        <v>62102000</v>
      </c>
      <c r="G3565" s="91" t="n">
        <v>1801</v>
      </c>
      <c r="H3565" s="92" t="n">
        <v>46000</v>
      </c>
      <c r="I3565" s="91" t="inlineStr">
        <is>
          <t>4월 해외출장 - M항공</t>
        </is>
      </c>
      <c r="J3565" s="91" t="inlineStr">
        <is>
          <t>V10001</t>
        </is>
      </c>
      <c r="K3565" s="91" t="inlineStr">
        <is>
          <t>M항공</t>
        </is>
      </c>
      <c r="M3565" s="9">
        <f>IF($A3565="","",VALUE($A3565&amp;"")*12+VALUE($B3565&amp;""))</f>
        <v/>
      </c>
      <c r="N3565" s="63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3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3">
        <f>IF($A3565="","",IF(COUNTIF(변동분석!$E$7:$E$506,O3565)&gt;0,"Y","N"))</f>
        <v/>
      </c>
      <c r="W3565" s="63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3">
        <f>IF($A3565="","",IFERROR(INDEX(계정매핑!$E$5:$E$504,MATCH($F3565&amp;"",계정매핑!$A$5:$A$504,0))&amp;"","공통비"))</f>
        <v/>
      </c>
      <c r="AF3565" s="63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5100000879</t>
        </is>
      </c>
      <c r="D3566" s="94" t="n">
        <v>46137</v>
      </c>
      <c r="E3566" s="91" t="inlineStr">
        <is>
          <t>KR</t>
        </is>
      </c>
      <c r="F3566" s="91" t="n">
        <v>62201000</v>
      </c>
      <c r="G3566" s="91" t="n">
        <v>1201</v>
      </c>
      <c r="H3566" s="92" t="n">
        <v>130000</v>
      </c>
      <c r="I3566" s="91" t="inlineStr">
        <is>
          <t>4월 통신요금 - O텔레콤</t>
        </is>
      </c>
      <c r="J3566" s="91" t="inlineStr">
        <is>
          <t>V10002</t>
        </is>
      </c>
      <c r="K3566" s="91" t="inlineStr">
        <is>
          <t>O텔레콤</t>
        </is>
      </c>
      <c r="M3566" s="9">
        <f>IF($A3566="","",VALUE($A3566&amp;"")*12+VALUE($B3566&amp;""))</f>
        <v/>
      </c>
      <c r="N3566" s="63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3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3">
        <f>IF($A3566="","",IF(COUNTIF(변동분석!$E$7:$E$506,O3566)&gt;0,"Y","N"))</f>
        <v/>
      </c>
      <c r="W3566" s="63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3">
        <f>IF($A3566="","",IFERROR(INDEX(계정매핑!$E$5:$E$504,MATCH($F3566&amp;"",계정매핑!$A$5:$A$504,0))&amp;"","공통비"))</f>
        <v/>
      </c>
      <c r="AF3566" s="63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5100000880</t>
        </is>
      </c>
      <c r="D3567" s="94" t="n">
        <v>46137</v>
      </c>
      <c r="E3567" s="91" t="inlineStr">
        <is>
          <t>KR</t>
        </is>
      </c>
      <c r="F3567" s="91" t="n">
        <v>62201000</v>
      </c>
      <c r="G3567" s="91" t="n">
        <v>1701</v>
      </c>
      <c r="H3567" s="92" t="n">
        <v>3215000</v>
      </c>
      <c r="I3567" s="91" t="inlineStr">
        <is>
          <t>4월 통신요금 - P통신</t>
        </is>
      </c>
      <c r="J3567" s="91" t="inlineStr">
        <is>
          <t>V10013</t>
        </is>
      </c>
      <c r="K3567" s="91" t="inlineStr">
        <is>
          <t>P통신</t>
        </is>
      </c>
      <c r="M3567" s="9">
        <f>IF($A3567="","",VALUE($A3567&amp;"")*12+VALUE($B3567&amp;""))</f>
        <v/>
      </c>
      <c r="N3567" s="63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3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3">
        <f>IF($A3567="","",IF(COUNTIF(변동분석!$E$7:$E$506,O3567)&gt;0,"Y","N"))</f>
        <v/>
      </c>
      <c r="W3567" s="63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3">
        <f>IF($A3567="","",IFERROR(INDEX(계정매핑!$E$5:$E$504,MATCH($F3567&amp;"",계정매핑!$A$5:$A$504,0))&amp;"","공통비"))</f>
        <v/>
      </c>
      <c r="AF3567" s="63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5100000881</t>
        </is>
      </c>
      <c r="D3568" s="94" t="n">
        <v>46137</v>
      </c>
      <c r="E3568" s="91" t="inlineStr">
        <is>
          <t>KR</t>
        </is>
      </c>
      <c r="F3568" s="91" t="n">
        <v>62301000</v>
      </c>
      <c r="G3568" s="91" t="n">
        <v>1201</v>
      </c>
      <c r="H3568" s="92" t="n">
        <v>215000</v>
      </c>
      <c r="I3568" s="91" t="inlineStr">
        <is>
          <t>4월 소모품 구입 - Q오피스</t>
        </is>
      </c>
      <c r="J3568" s="91" t="inlineStr">
        <is>
          <t>V10003</t>
        </is>
      </c>
      <c r="K3568" s="91" t="inlineStr">
        <is>
          <t>Q오피스</t>
        </is>
      </c>
      <c r="M3568" s="9">
        <f>IF($A3568="","",VALUE($A3568&amp;"")*12+VALUE($B3568&amp;""))</f>
        <v/>
      </c>
      <c r="N3568" s="63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3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3">
        <f>IF($A3568="","",IF(COUNTIF(변동분석!$E$7:$E$506,O3568)&gt;0,"Y","N"))</f>
        <v/>
      </c>
      <c r="W3568" s="63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3">
        <f>IF($A3568="","",IFERROR(INDEX(계정매핑!$E$5:$E$504,MATCH($F3568&amp;"",계정매핑!$A$5:$A$504,0))&amp;"","공통비"))</f>
        <v/>
      </c>
      <c r="AF3568" s="63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5100000882</t>
        </is>
      </c>
      <c r="D3569" s="94" t="n">
        <v>46137</v>
      </c>
      <c r="E3569" s="91" t="inlineStr">
        <is>
          <t>KR</t>
        </is>
      </c>
      <c r="F3569" s="91" t="n">
        <v>62301000</v>
      </c>
      <c r="G3569" s="91" t="n">
        <v>1602</v>
      </c>
      <c r="H3569" s="92" t="n">
        <v>272000</v>
      </c>
      <c r="I3569" s="91" t="inlineStr">
        <is>
          <t>4월 소모품 구입 - Q오피스</t>
        </is>
      </c>
      <c r="J3569" s="91" t="inlineStr">
        <is>
          <t>V10003</t>
        </is>
      </c>
      <c r="K3569" s="91" t="inlineStr">
        <is>
          <t>Q오피스</t>
        </is>
      </c>
      <c r="M3569" s="9">
        <f>IF($A3569="","",VALUE($A3569&amp;"")*12+VALUE($B3569&amp;""))</f>
        <v/>
      </c>
      <c r="N3569" s="63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3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3">
        <f>IF($A3569="","",IF(COUNTIF(변동분석!$E$7:$E$506,O3569)&gt;0,"Y","N"))</f>
        <v/>
      </c>
      <c r="W3569" s="63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3">
        <f>IF($A3569="","",IFERROR(INDEX(계정매핑!$E$5:$E$504,MATCH($F3569&amp;"",계정매핑!$A$5:$A$504,0))&amp;"","공통비"))</f>
        <v/>
      </c>
      <c r="AF3569" s="63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5100000883</t>
        </is>
      </c>
      <c r="D3570" s="94" t="n">
        <v>46137</v>
      </c>
      <c r="E3570" s="91" t="inlineStr">
        <is>
          <t>KR</t>
        </is>
      </c>
      <c r="F3570" s="91" t="n">
        <v>62401000</v>
      </c>
      <c r="G3570" s="91" t="n">
        <v>1401</v>
      </c>
      <c r="H3570" s="92" t="n">
        <v>489000</v>
      </c>
      <c r="I3570" s="91" t="inlineStr">
        <is>
          <t>4월 인쇄물 제작 - G인쇄</t>
        </is>
      </c>
      <c r="J3570" s="91" t="inlineStr">
        <is>
          <t>V10004</t>
        </is>
      </c>
      <c r="K3570" s="91" t="inlineStr">
        <is>
          <t>G인쇄</t>
        </is>
      </c>
      <c r="M3570" s="9">
        <f>IF($A3570="","",VALUE($A3570&amp;"")*12+VALUE($B3570&amp;""))</f>
        <v/>
      </c>
      <c r="N3570" s="63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3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3">
        <f>IF($A3570="","",IF(COUNTIF(변동분석!$E$7:$E$506,O3570)&gt;0,"Y","N"))</f>
        <v/>
      </c>
      <c r="W3570" s="63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3">
        <f>IF($A3570="","",IFERROR(INDEX(계정매핑!$E$5:$E$504,MATCH($F3570&amp;"",계정매핑!$A$5:$A$504,0))&amp;"","공통비"))</f>
        <v/>
      </c>
      <c r="AF3570" s="63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5100000884</t>
        </is>
      </c>
      <c r="D3571" s="94" t="n">
        <v>46137</v>
      </c>
      <c r="E3571" s="91" t="inlineStr">
        <is>
          <t>KR</t>
        </is>
      </c>
      <c r="F3571" s="91" t="n">
        <v>62401000</v>
      </c>
      <c r="G3571" s="91" t="n">
        <v>1801</v>
      </c>
      <c r="H3571" s="92" t="n">
        <v>1691000</v>
      </c>
      <c r="I3571" s="91" t="inlineStr">
        <is>
          <t>4월 인쇄물 제작 - S출판</t>
        </is>
      </c>
      <c r="J3571" s="91" t="inlineStr">
        <is>
          <t>V10014</t>
        </is>
      </c>
      <c r="K3571" s="91" t="inlineStr">
        <is>
          <t>S출판</t>
        </is>
      </c>
      <c r="M3571" s="9">
        <f>IF($A3571="","",VALUE($A3571&amp;"")*12+VALUE($B3571&amp;""))</f>
        <v/>
      </c>
      <c r="N3571" s="63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3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3">
        <f>IF($A3571="","",IF(COUNTIF(변동분석!$E$7:$E$506,O3571)&gt;0,"Y","N"))</f>
        <v/>
      </c>
      <c r="W3571" s="63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3">
        <f>IF($A3571="","",IFERROR(INDEX(계정매핑!$E$5:$E$504,MATCH($F3571&amp;"",계정매핑!$A$5:$A$504,0))&amp;"","공통비"))</f>
        <v/>
      </c>
      <c r="AF3571" s="63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5100000885</t>
        </is>
      </c>
      <c r="D3572" s="94" t="n">
        <v>46137</v>
      </c>
      <c r="E3572" s="91" t="inlineStr">
        <is>
          <t>KR</t>
        </is>
      </c>
      <c r="F3572" s="91" t="n">
        <v>62902000</v>
      </c>
      <c r="G3572" s="91" t="n">
        <v>1951</v>
      </c>
      <c r="H3572" s="92" t="n">
        <v>2000000</v>
      </c>
      <c r="I3572" s="91" t="inlineStr">
        <is>
          <t>4월 업무 위탁 수수료 - J콜센터</t>
        </is>
      </c>
      <c r="J3572" s="91" t="inlineStr">
        <is>
          <t>V10015</t>
        </is>
      </c>
      <c r="K3572" s="91" t="inlineStr">
        <is>
          <t>J콜센터</t>
        </is>
      </c>
      <c r="M3572" s="9">
        <f>IF($A3572="","",VALUE($A3572&amp;"")*12+VALUE($B3572&amp;""))</f>
        <v/>
      </c>
      <c r="N3572" s="63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3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3">
        <f>IF($A3572="","",IF(COUNTIF(변동분석!$E$7:$E$506,O3572)&gt;0,"Y","N"))</f>
        <v/>
      </c>
      <c r="W3572" s="63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3">
        <f>IF($A3572="","",IFERROR(INDEX(계정매핑!$E$5:$E$504,MATCH($F3572&amp;"",계정매핑!$A$5:$A$504,0))&amp;"","공통비"))</f>
        <v/>
      </c>
      <c r="AF3572" s="63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5100000886</t>
        </is>
      </c>
      <c r="D3573" s="94" t="n">
        <v>46137</v>
      </c>
      <c r="E3573" s="91" t="inlineStr">
        <is>
          <t>KR</t>
        </is>
      </c>
      <c r="F3573" s="91" t="n">
        <v>63001000</v>
      </c>
      <c r="G3573" s="91" t="n">
        <v>1701</v>
      </c>
      <c r="H3573" s="92" t="n">
        <v>17357000</v>
      </c>
      <c r="I3573" s="91" t="inlineStr">
        <is>
          <t>4월 SW 유지보수 - Z시스템</t>
        </is>
      </c>
      <c r="J3573" s="91" t="inlineStr">
        <is>
          <t>V10011</t>
        </is>
      </c>
      <c r="K3573" s="91" t="inlineStr">
        <is>
          <t>Z시스템</t>
        </is>
      </c>
      <c r="M3573" s="9">
        <f>IF($A3573="","",VALUE($A3573&amp;"")*12+VALUE($B3573&amp;""))</f>
        <v/>
      </c>
      <c r="N3573" s="63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3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3">
        <f>IF($A3573="","",IF(COUNTIF(변동분석!$E$7:$E$506,O3573)&gt;0,"Y","N"))</f>
        <v/>
      </c>
      <c r="W3573" s="63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3">
        <f>IF($A3573="","",IFERROR(INDEX(계정매핑!$E$5:$E$504,MATCH($F3573&amp;"",계정매핑!$A$5:$A$504,0))&amp;"","공통비"))</f>
        <v/>
      </c>
      <c r="AF3573" s="63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5100000887</t>
        </is>
      </c>
      <c r="D3574" s="94" t="n">
        <v>46137</v>
      </c>
      <c r="E3574" s="91" t="inlineStr">
        <is>
          <t>KR</t>
        </is>
      </c>
      <c r="F3574" s="91" t="n">
        <v>63001000</v>
      </c>
      <c r="G3574" s="91" t="n">
        <v>1951</v>
      </c>
      <c r="H3574" s="92" t="n">
        <v>4046000</v>
      </c>
      <c r="I3574" s="91" t="inlineStr">
        <is>
          <t>4월 SW 유지보수 - Y소프트</t>
        </is>
      </c>
      <c r="J3574" s="91" t="inlineStr">
        <is>
          <t>V10016</t>
        </is>
      </c>
      <c r="K3574" s="91" t="inlineStr">
        <is>
          <t>Y소프트</t>
        </is>
      </c>
      <c r="M3574" s="9">
        <f>IF($A3574="","",VALUE($A3574&amp;"")*12+VALUE($B3574&amp;""))</f>
        <v/>
      </c>
      <c r="N3574" s="63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3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3">
        <f>IF($A3574="","",IF(COUNTIF(변동분석!$E$7:$E$506,O3574)&gt;0,"Y","N"))</f>
        <v/>
      </c>
      <c r="W3574" s="63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3">
        <f>IF($A3574="","",IFERROR(INDEX(계정매핑!$E$5:$E$504,MATCH($F3574&amp;"",계정매핑!$A$5:$A$504,0))&amp;"","공통비"))</f>
        <v/>
      </c>
      <c r="AF3574" s="63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5100000888</t>
        </is>
      </c>
      <c r="D3575" s="94" t="n">
        <v>46137</v>
      </c>
      <c r="E3575" s="91" t="inlineStr">
        <is>
          <t>KR</t>
        </is>
      </c>
      <c r="F3575" s="91" t="n">
        <v>63002000</v>
      </c>
      <c r="G3575" s="91" t="n">
        <v>1701</v>
      </c>
      <c r="H3575" s="92" t="n">
        <v>80000000</v>
      </c>
      <c r="I3575" s="91" t="inlineStr">
        <is>
          <t>4월 클라우드 사용료 - C클라우드</t>
        </is>
      </c>
      <c r="J3575" s="91" t="inlineStr">
        <is>
          <t>V10025</t>
        </is>
      </c>
      <c r="K3575" s="91" t="inlineStr">
        <is>
          <t>C클라우드</t>
        </is>
      </c>
      <c r="M3575" s="9">
        <f>IF($A3575="","",VALUE($A3575&amp;"")*12+VALUE($B3575&amp;""))</f>
        <v/>
      </c>
      <c r="N3575" s="63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3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3">
        <f>IF($A3575="","",IF(COUNTIF(변동분석!$E$7:$E$506,O3575)&gt;0,"Y","N"))</f>
        <v/>
      </c>
      <c r="W3575" s="63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3">
        <f>IF($A3575="","",IFERROR(INDEX(계정매핑!$E$5:$E$504,MATCH($F3575&amp;"",계정매핑!$A$5:$A$504,0))&amp;"","공통비"))</f>
        <v/>
      </c>
      <c r="AF3575" s="63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5100000889</t>
        </is>
      </c>
      <c r="D3576" s="94" t="n">
        <v>46137</v>
      </c>
      <c r="E3576" s="91" t="inlineStr">
        <is>
          <t>KR</t>
        </is>
      </c>
      <c r="F3576" s="91" t="n">
        <v>63101000</v>
      </c>
      <c r="G3576" s="91" t="n">
        <v>1602</v>
      </c>
      <c r="H3576" s="92" t="n">
        <v>5608000</v>
      </c>
      <c r="I3576" s="91" t="inlineStr">
        <is>
          <t>4월 사무실 임차료 - AA빌딩</t>
        </is>
      </c>
      <c r="J3576" s="91" t="inlineStr">
        <is>
          <t>V10007</t>
        </is>
      </c>
      <c r="K3576" s="91" t="inlineStr">
        <is>
          <t>AA빌딩</t>
        </is>
      </c>
      <c r="M3576" s="9">
        <f>IF($A3576="","",VALUE($A3576&amp;"")*12+VALUE($B3576&amp;""))</f>
        <v/>
      </c>
      <c r="N3576" s="63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3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3">
        <f>IF($A3576="","",IF(COUNTIF(변동분석!$E$7:$E$506,O3576)&gt;0,"Y","N"))</f>
        <v/>
      </c>
      <c r="W3576" s="63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3">
        <f>IF($A3576="","",IFERROR(INDEX(계정매핑!$E$5:$E$504,MATCH($F3576&amp;"",계정매핑!$A$5:$A$504,0))&amp;"","공통비"))</f>
        <v/>
      </c>
      <c r="AF3576" s="63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5100000890</t>
        </is>
      </c>
      <c r="D3577" s="94" t="n">
        <v>46138</v>
      </c>
      <c r="E3577" s="91" t="inlineStr">
        <is>
          <t>KR</t>
        </is>
      </c>
      <c r="F3577" s="91" t="n">
        <v>62101000</v>
      </c>
      <c r="G3577" s="91" t="n">
        <v>1201</v>
      </c>
      <c r="H3577" s="92" t="n">
        <v>199000</v>
      </c>
      <c r="I3577" s="91" t="inlineStr">
        <is>
          <t>4월 국내출장 - M항공</t>
        </is>
      </c>
      <c r="J3577" s="91" t="inlineStr">
        <is>
          <t>V10001</t>
        </is>
      </c>
      <c r="K3577" s="91" t="inlineStr">
        <is>
          <t>M항공</t>
        </is>
      </c>
      <c r="M3577" s="9">
        <f>IF($A3577="","",VALUE($A3577&amp;"")*12+VALUE($B3577&amp;""))</f>
        <v/>
      </c>
      <c r="N3577" s="63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3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3">
        <f>IF($A3577="","",IF(COUNTIF(변동분석!$E$7:$E$506,O3577)&gt;0,"Y","N"))</f>
        <v/>
      </c>
      <c r="W3577" s="63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3">
        <f>IF($A3577="","",IFERROR(INDEX(계정매핑!$E$5:$E$504,MATCH($F3577&amp;"",계정매핑!$A$5:$A$504,0))&amp;"","공통비"))</f>
        <v/>
      </c>
      <c r="AF3577" s="63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5100000891</t>
        </is>
      </c>
      <c r="D3578" s="94" t="n">
        <v>46138</v>
      </c>
      <c r="E3578" s="91" t="inlineStr">
        <is>
          <t>KR</t>
        </is>
      </c>
      <c r="F3578" s="91" t="n">
        <v>62101000</v>
      </c>
      <c r="G3578" s="91" t="n">
        <v>1501</v>
      </c>
      <c r="H3578" s="92" t="n">
        <v>506000</v>
      </c>
      <c r="I3578" s="91" t="inlineStr">
        <is>
          <t>4월 국내출장 - L여행사</t>
        </is>
      </c>
      <c r="J3578" s="91" t="inlineStr">
        <is>
          <t>V10017</t>
        </is>
      </c>
      <c r="K3578" s="91" t="inlineStr">
        <is>
          <t>L여행사</t>
        </is>
      </c>
      <c r="M3578" s="9">
        <f>IF($A3578="","",VALUE($A3578&amp;"")*12+VALUE($B3578&amp;""))</f>
        <v/>
      </c>
      <c r="N3578" s="63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3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3">
        <f>IF($A3578="","",IF(COUNTIF(변동분석!$E$7:$E$506,O3578)&gt;0,"Y","N"))</f>
        <v/>
      </c>
      <c r="W3578" s="63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3">
        <f>IF($A3578="","",IFERROR(INDEX(계정매핑!$E$5:$E$504,MATCH($F3578&amp;"",계정매핑!$A$5:$A$504,0))&amp;"","공통비"))</f>
        <v/>
      </c>
      <c r="AF3578" s="63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5100000892</t>
        </is>
      </c>
      <c r="D3579" s="94" t="n">
        <v>46138</v>
      </c>
      <c r="E3579" s="91" t="inlineStr">
        <is>
          <t>KR</t>
        </is>
      </c>
      <c r="F3579" s="91" t="n">
        <v>62101000</v>
      </c>
      <c r="G3579" s="91" t="n">
        <v>1602</v>
      </c>
      <c r="H3579" s="92" t="n">
        <v>1096000</v>
      </c>
      <c r="I3579" s="91" t="inlineStr">
        <is>
          <t>4월 국내출장 - M항공</t>
        </is>
      </c>
      <c r="J3579" s="91" t="inlineStr">
        <is>
          <t>V10001</t>
        </is>
      </c>
      <c r="K3579" s="91" t="inlineStr">
        <is>
          <t>M항공</t>
        </is>
      </c>
      <c r="M3579" s="9">
        <f>IF($A3579="","",VALUE($A3579&amp;"")*12+VALUE($B3579&amp;""))</f>
        <v/>
      </c>
      <c r="N3579" s="63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3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3">
        <f>IF($A3579="","",IF(COUNTIF(변동분석!$E$7:$E$506,O3579)&gt;0,"Y","N"))</f>
        <v/>
      </c>
      <c r="W3579" s="63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3">
        <f>IF($A3579="","",IFERROR(INDEX(계정매핑!$E$5:$E$504,MATCH($F3579&amp;"",계정매핑!$A$5:$A$504,0))&amp;"","공통비"))</f>
        <v/>
      </c>
      <c r="AF3579" s="63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5100000893</t>
        </is>
      </c>
      <c r="D3580" s="94" t="n">
        <v>46138</v>
      </c>
      <c r="E3580" s="91" t="inlineStr">
        <is>
          <t>KR</t>
        </is>
      </c>
      <c r="F3580" s="91" t="n">
        <v>62101000</v>
      </c>
      <c r="G3580" s="91" t="n">
        <v>1701</v>
      </c>
      <c r="H3580" s="92" t="n">
        <v>230000</v>
      </c>
      <c r="I3580" s="91" t="inlineStr">
        <is>
          <t>4월 국내출장 - M항공</t>
        </is>
      </c>
      <c r="J3580" s="91" t="inlineStr">
        <is>
          <t>V10001</t>
        </is>
      </c>
      <c r="K3580" s="91" t="inlineStr">
        <is>
          <t>M항공</t>
        </is>
      </c>
      <c r="M3580" s="9">
        <f>IF($A3580="","",VALUE($A3580&amp;"")*12+VALUE($B3580&amp;""))</f>
        <v/>
      </c>
      <c r="N3580" s="63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3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3">
        <f>IF($A3580="","",IF(COUNTIF(변동분석!$E$7:$E$506,O3580)&gt;0,"Y","N"))</f>
        <v/>
      </c>
      <c r="W3580" s="63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3">
        <f>IF($A3580="","",IFERROR(INDEX(계정매핑!$E$5:$E$504,MATCH($F3580&amp;"",계정매핑!$A$5:$A$504,0))&amp;"","공통비"))</f>
        <v/>
      </c>
      <c r="AF3580" s="63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5100000894</t>
        </is>
      </c>
      <c r="D3581" s="94" t="n">
        <v>46138</v>
      </c>
      <c r="E3581" s="91" t="inlineStr">
        <is>
          <t>KR</t>
        </is>
      </c>
      <c r="F3581" s="91" t="n">
        <v>62101000</v>
      </c>
      <c r="G3581" s="91" t="n">
        <v>1801</v>
      </c>
      <c r="H3581" s="92" t="n">
        <v>161000</v>
      </c>
      <c r="I3581" s="91" t="inlineStr">
        <is>
          <t>4월 국내출장 - L여행사</t>
        </is>
      </c>
      <c r="J3581" s="91" t="inlineStr">
        <is>
          <t>V10017</t>
        </is>
      </c>
      <c r="K3581" s="91" t="inlineStr">
        <is>
          <t>L여행사</t>
        </is>
      </c>
      <c r="M3581" s="9">
        <f>IF($A3581="","",VALUE($A3581&amp;"")*12+VALUE($B3581&amp;""))</f>
        <v/>
      </c>
      <c r="N3581" s="63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3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3">
        <f>IF($A3581="","",IF(COUNTIF(변동분석!$E$7:$E$506,O3581)&gt;0,"Y","N"))</f>
        <v/>
      </c>
      <c r="W3581" s="63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3">
        <f>IF($A3581="","",IFERROR(INDEX(계정매핑!$E$5:$E$504,MATCH($F3581&amp;"",계정매핑!$A$5:$A$504,0))&amp;"","공통비"))</f>
        <v/>
      </c>
      <c r="AF3581" s="63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5100000895</t>
        </is>
      </c>
      <c r="D3582" s="94" t="n">
        <v>46138</v>
      </c>
      <c r="E3582" s="91" t="inlineStr">
        <is>
          <t>KR</t>
        </is>
      </c>
      <c r="F3582" s="91" t="n">
        <v>62301000</v>
      </c>
      <c r="G3582" s="91" t="n">
        <v>1601</v>
      </c>
      <c r="H3582" s="92" t="n">
        <v>278000</v>
      </c>
      <c r="I3582" s="91" t="inlineStr">
        <is>
          <t>4월 소모품 구입 - R문구</t>
        </is>
      </c>
      <c r="J3582" s="91" t="inlineStr">
        <is>
          <t>V10021</t>
        </is>
      </c>
      <c r="K3582" s="91" t="inlineStr">
        <is>
          <t>R문구</t>
        </is>
      </c>
      <c r="M3582" s="9">
        <f>IF($A3582="","",VALUE($A3582&amp;"")*12+VALUE($B3582&amp;""))</f>
        <v/>
      </c>
      <c r="N3582" s="63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3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3">
        <f>IF($A3582="","",IF(COUNTIF(변동분석!$E$7:$E$506,O3582)&gt;0,"Y","N"))</f>
        <v/>
      </c>
      <c r="W3582" s="63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3">
        <f>IF($A3582="","",IFERROR(INDEX(계정매핑!$E$5:$E$504,MATCH($F3582&amp;"",계정매핑!$A$5:$A$504,0))&amp;"","공통비"))</f>
        <v/>
      </c>
      <c r="AF3582" s="63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5100000896</t>
        </is>
      </c>
      <c r="D3583" s="94" t="n">
        <v>46138</v>
      </c>
      <c r="E3583" s="91" t="inlineStr">
        <is>
          <t>KR</t>
        </is>
      </c>
      <c r="F3583" s="91" t="n">
        <v>62501000</v>
      </c>
      <c r="G3583" s="91" t="n">
        <v>1701</v>
      </c>
      <c r="H3583" s="92" t="n">
        <v>108000</v>
      </c>
      <c r="I3583" s="91" t="inlineStr">
        <is>
          <t>4월 회의 다과 - T케이터링</t>
        </is>
      </c>
      <c r="J3583" s="91" t="inlineStr">
        <is>
          <t>V10005</t>
        </is>
      </c>
      <c r="K3583" s="91" t="inlineStr">
        <is>
          <t>T케이터링</t>
        </is>
      </c>
      <c r="M3583" s="9">
        <f>IF($A3583="","",VALUE($A3583&amp;"")*12+VALUE($B3583&amp;""))</f>
        <v/>
      </c>
      <c r="N3583" s="63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3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3">
        <f>IF($A3583="","",IF(COUNTIF(변동분석!$E$7:$E$506,O3583)&gt;0,"Y","N"))</f>
        <v/>
      </c>
      <c r="W3583" s="63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3">
        <f>IF($A3583="","",IFERROR(INDEX(계정매핑!$E$5:$E$504,MATCH($F3583&amp;"",계정매핑!$A$5:$A$504,0))&amp;"","공통비"))</f>
        <v/>
      </c>
      <c r="AF3583" s="63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5100000897</t>
        </is>
      </c>
      <c r="D3584" s="94" t="n">
        <v>46138</v>
      </c>
      <c r="E3584" s="91" t="inlineStr">
        <is>
          <t>KR</t>
        </is>
      </c>
      <c r="F3584" s="91" t="n">
        <v>62801000</v>
      </c>
      <c r="G3584" s="91" t="n">
        <v>1301</v>
      </c>
      <c r="H3584" s="92" t="n">
        <v>6313000</v>
      </c>
      <c r="I3584" s="91" t="inlineStr">
        <is>
          <t>4월 사내교육 - (사내강사료)</t>
        </is>
      </c>
      <c r="J3584" s="91" t="inlineStr">
        <is>
          <t>V10023</t>
        </is>
      </c>
      <c r="K3584" s="91" t="inlineStr">
        <is>
          <t>(사내강사료)</t>
        </is>
      </c>
      <c r="M3584" s="9">
        <f>IF($A3584="","",VALUE($A3584&amp;"")*12+VALUE($B3584&amp;""))</f>
        <v/>
      </c>
      <c r="N3584" s="63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3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3">
        <f>IF($A3584="","",IF(COUNTIF(변동분석!$E$7:$E$506,O3584)&gt;0,"Y","N"))</f>
        <v/>
      </c>
      <c r="W3584" s="63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3">
        <f>IF($A3584="","",IFERROR(INDEX(계정매핑!$E$5:$E$504,MATCH($F3584&amp;"",계정매핑!$A$5:$A$504,0))&amp;"","공통비"))</f>
        <v/>
      </c>
      <c r="AF3584" s="63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5100000898</t>
        </is>
      </c>
      <c r="D3585" s="94" t="n">
        <v>46138</v>
      </c>
      <c r="E3585" s="91" t="inlineStr">
        <is>
          <t>KR</t>
        </is>
      </c>
      <c r="F3585" s="91" t="n">
        <v>62902000</v>
      </c>
      <c r="G3585" s="91" t="n">
        <v>1201</v>
      </c>
      <c r="H3585" s="92" t="n">
        <v>3153000</v>
      </c>
      <c r="I3585" s="91" t="inlineStr">
        <is>
          <t>4월 업무 위탁 수수료 - X서비스</t>
        </is>
      </c>
      <c r="J3585" s="91" t="inlineStr">
        <is>
          <t>V10019</t>
        </is>
      </c>
      <c r="K3585" s="91" t="inlineStr">
        <is>
          <t>X서비스</t>
        </is>
      </c>
      <c r="M3585" s="9">
        <f>IF($A3585="","",VALUE($A3585&amp;"")*12+VALUE($B3585&amp;""))</f>
        <v/>
      </c>
      <c r="N3585" s="63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3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3">
        <f>IF($A3585="","",IF(COUNTIF(변동분석!$E$7:$E$506,O3585)&gt;0,"Y","N"))</f>
        <v/>
      </c>
      <c r="W3585" s="63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3">
        <f>IF($A3585="","",IFERROR(INDEX(계정매핑!$E$5:$E$504,MATCH($F3585&amp;"",계정매핑!$A$5:$A$504,0))&amp;"","공통비"))</f>
        <v/>
      </c>
      <c r="AF3585" s="63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5100000899</t>
        </is>
      </c>
      <c r="D3586" s="94" t="n">
        <v>46139</v>
      </c>
      <c r="E3586" s="91" t="inlineStr">
        <is>
          <t>KR</t>
        </is>
      </c>
      <c r="F3586" s="91" t="n">
        <v>62101000</v>
      </c>
      <c r="G3586" s="91" t="n">
        <v>1301</v>
      </c>
      <c r="H3586" s="92" t="n">
        <v>275000</v>
      </c>
      <c r="I3586" s="91" t="inlineStr">
        <is>
          <t>4월 국내출장 - M항공</t>
        </is>
      </c>
      <c r="J3586" s="91" t="inlineStr">
        <is>
          <t>V10001</t>
        </is>
      </c>
      <c r="K3586" s="91" t="inlineStr">
        <is>
          <t>M항공</t>
        </is>
      </c>
      <c r="M3586" s="9">
        <f>IF($A3586="","",VALUE($A3586&amp;"")*12+VALUE($B3586&amp;""))</f>
        <v/>
      </c>
      <c r="N3586" s="63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3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3">
        <f>IF($A3586="","",IF(COUNTIF(변동분석!$E$7:$E$506,O3586)&gt;0,"Y","N"))</f>
        <v/>
      </c>
      <c r="W3586" s="63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3">
        <f>IF($A3586="","",IFERROR(INDEX(계정매핑!$E$5:$E$504,MATCH($F3586&amp;"",계정매핑!$A$5:$A$504,0))&amp;"","공통비"))</f>
        <v/>
      </c>
      <c r="AF3586" s="63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5100000900</t>
        </is>
      </c>
      <c r="D3587" s="94" t="n">
        <v>46139</v>
      </c>
      <c r="E3587" s="91" t="inlineStr">
        <is>
          <t>KR</t>
        </is>
      </c>
      <c r="F3587" s="91" t="n">
        <v>62102000</v>
      </c>
      <c r="G3587" s="91" t="n">
        <v>1401</v>
      </c>
      <c r="H3587" s="92" t="n">
        <v>157000</v>
      </c>
      <c r="I3587" s="91" t="inlineStr">
        <is>
          <t>4월 해외출장 - M항공</t>
        </is>
      </c>
      <c r="J3587" s="91" t="inlineStr">
        <is>
          <t>V10001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3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3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3">
        <f>IF($A3587="","",IF(COUNTIF(변동분석!$E$7:$E$506,O3587)&gt;0,"Y","N"))</f>
        <v/>
      </c>
      <c r="W3587" s="63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3">
        <f>IF($A3587="","",IFERROR(INDEX(계정매핑!$E$5:$E$504,MATCH($F3587&amp;"",계정매핑!$A$5:$A$504,0))&amp;"","공통비"))</f>
        <v/>
      </c>
      <c r="AF3587" s="63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5100000901</t>
        </is>
      </c>
      <c r="D3588" s="94" t="n">
        <v>46139</v>
      </c>
      <c r="E3588" s="91" t="inlineStr">
        <is>
          <t>KR</t>
        </is>
      </c>
      <c r="F3588" s="91" t="n">
        <v>62201000</v>
      </c>
      <c r="G3588" s="91" t="n">
        <v>1951</v>
      </c>
      <c r="H3588" s="92" t="n">
        <v>368000</v>
      </c>
      <c r="I3588" s="91" t="inlineStr">
        <is>
          <t>4월 통신요금 - P통신</t>
        </is>
      </c>
      <c r="J3588" s="91" t="inlineStr">
        <is>
          <t>V10013</t>
        </is>
      </c>
      <c r="K3588" s="91" t="inlineStr">
        <is>
          <t>P통신</t>
        </is>
      </c>
      <c r="M3588" s="9">
        <f>IF($A3588="","",VALUE($A3588&amp;"")*12+VALUE($B3588&amp;""))</f>
        <v/>
      </c>
      <c r="N3588" s="63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3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3">
        <f>IF($A3588="","",IF(COUNTIF(변동분석!$E$7:$E$506,O3588)&gt;0,"Y","N"))</f>
        <v/>
      </c>
      <c r="W3588" s="63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3">
        <f>IF($A3588="","",IFERROR(INDEX(계정매핑!$E$5:$E$504,MATCH($F3588&amp;"",계정매핑!$A$5:$A$504,0))&amp;"","공통비"))</f>
        <v/>
      </c>
      <c r="AF3588" s="63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5100000902</t>
        </is>
      </c>
      <c r="D3589" s="94" t="n">
        <v>46139</v>
      </c>
      <c r="E3589" s="91" t="inlineStr">
        <is>
          <t>KR</t>
        </is>
      </c>
      <c r="F3589" s="91" t="n">
        <v>62301000</v>
      </c>
      <c r="G3589" s="91" t="n">
        <v>1301</v>
      </c>
      <c r="H3589" s="92" t="n">
        <v>246000</v>
      </c>
      <c r="I3589" s="91" t="inlineStr">
        <is>
          <t>4월 소모품 구입 - Q오피스</t>
        </is>
      </c>
      <c r="J3589" s="91" t="inlineStr">
        <is>
          <t>V10003</t>
        </is>
      </c>
      <c r="K3589" s="91" t="inlineStr">
        <is>
          <t>Q오피스</t>
        </is>
      </c>
      <c r="M3589" s="9">
        <f>IF($A3589="","",VALUE($A3589&amp;"")*12+VALUE($B3589&amp;""))</f>
        <v/>
      </c>
      <c r="N3589" s="63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3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3">
        <f>IF($A3589="","",IF(COUNTIF(변동분석!$E$7:$E$506,O3589)&gt;0,"Y","N"))</f>
        <v/>
      </c>
      <c r="W3589" s="63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3">
        <f>IF($A3589="","",IFERROR(INDEX(계정매핑!$E$5:$E$504,MATCH($F3589&amp;"",계정매핑!$A$5:$A$504,0))&amp;"","공통비"))</f>
        <v/>
      </c>
      <c r="AF3589" s="63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5100000903</t>
        </is>
      </c>
      <c r="D3590" s="94" t="n">
        <v>46139</v>
      </c>
      <c r="E3590" s="91" t="inlineStr">
        <is>
          <t>KR</t>
        </is>
      </c>
      <c r="F3590" s="91" t="n">
        <v>62601000</v>
      </c>
      <c r="G3590" s="91" t="n">
        <v>1502</v>
      </c>
      <c r="H3590" s="92" t="n">
        <v>1422000</v>
      </c>
      <c r="I3590" s="91" t="inlineStr">
        <is>
          <t>4월 업무추진 - (법인카드)</t>
        </is>
      </c>
      <c r="J3590" s="91" t="inlineStr">
        <is>
          <t>V10009</t>
        </is>
      </c>
      <c r="K3590" s="91" t="inlineStr">
        <is>
          <t>(법인카드)</t>
        </is>
      </c>
      <c r="M3590" s="9">
        <f>IF($A3590="","",VALUE($A3590&amp;"")*12+VALUE($B3590&amp;""))</f>
        <v/>
      </c>
      <c r="N3590" s="63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3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3">
        <f>IF($A3590="","",IF(COUNTIF(변동분석!$E$7:$E$506,O3590)&gt;0,"Y","N"))</f>
        <v/>
      </c>
      <c r="W3590" s="63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3">
        <f>IF($A3590="","",IFERROR(INDEX(계정매핑!$E$5:$E$504,MATCH($F3590&amp;"",계정매핑!$A$5:$A$504,0))&amp;"","공통비"))</f>
        <v/>
      </c>
      <c r="AF3590" s="63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5100000904</t>
        </is>
      </c>
      <c r="D3591" s="94" t="n">
        <v>46139</v>
      </c>
      <c r="E3591" s="91" t="inlineStr">
        <is>
          <t>KR</t>
        </is>
      </c>
      <c r="F3591" s="91" t="n">
        <v>62701000</v>
      </c>
      <c r="G3591" s="91" t="n">
        <v>1501</v>
      </c>
      <c r="H3591" s="92" t="n">
        <v>76643000</v>
      </c>
      <c r="I3591" s="91" t="inlineStr">
        <is>
          <t>4월 광고 집행 - E미디어</t>
        </is>
      </c>
      <c r="J3591" s="91" t="inlineStr">
        <is>
          <t>V10031</t>
        </is>
      </c>
      <c r="K3591" s="91" t="inlineStr">
        <is>
          <t>E미디어</t>
        </is>
      </c>
      <c r="M3591" s="9">
        <f>IF($A3591="","",VALUE($A3591&amp;"")*12+VALUE($B3591&amp;""))</f>
        <v/>
      </c>
      <c r="N3591" s="63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3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3">
        <f>IF($A3591="","",IF(COUNTIF(변동분석!$E$7:$E$506,O3591)&gt;0,"Y","N"))</f>
        <v/>
      </c>
      <c r="W3591" s="63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3">
        <f>IF($A3591="","",IFERROR(INDEX(계정매핑!$E$5:$E$504,MATCH($F3591&amp;"",계정매핑!$A$5:$A$504,0))&amp;"","공통비"))</f>
        <v/>
      </c>
      <c r="AF3591" s="63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5100000905</t>
        </is>
      </c>
      <c r="D3592" s="94" t="n">
        <v>46139</v>
      </c>
      <c r="E3592" s="91" t="inlineStr">
        <is>
          <t>KR</t>
        </is>
      </c>
      <c r="F3592" s="91" t="n">
        <v>62901000</v>
      </c>
      <c r="G3592" s="91" t="n">
        <v>1801</v>
      </c>
      <c r="H3592" s="92" t="n">
        <v>9127000</v>
      </c>
      <c r="I3592" s="91" t="inlineStr">
        <is>
          <t>4월 자문 수수료 - K회계법인</t>
        </is>
      </c>
      <c r="J3592" s="91" t="inlineStr">
        <is>
          <t>V10010</t>
        </is>
      </c>
      <c r="K3592" s="91" t="inlineStr">
        <is>
          <t>K회계법인</t>
        </is>
      </c>
      <c r="M3592" s="9">
        <f>IF($A3592="","",VALUE($A3592&amp;"")*12+VALUE($B3592&amp;""))</f>
        <v/>
      </c>
      <c r="N3592" s="63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3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3">
        <f>IF($A3592="","",IF(COUNTIF(변동분석!$E$7:$E$506,O3592)&gt;0,"Y","N"))</f>
        <v/>
      </c>
      <c r="W3592" s="63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3">
        <f>IF($A3592="","",IFERROR(INDEX(계정매핑!$E$5:$E$504,MATCH($F3592&amp;"",계정매핑!$A$5:$A$504,0))&amp;"","공통비"))</f>
        <v/>
      </c>
      <c r="AF3592" s="63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5100000906</t>
        </is>
      </c>
      <c r="D3593" s="94" t="n">
        <v>46139</v>
      </c>
      <c r="E3593" s="91" t="inlineStr">
        <is>
          <t>KR</t>
        </is>
      </c>
      <c r="F3593" s="91" t="n">
        <v>62902000</v>
      </c>
      <c r="G3593" s="91" t="n">
        <v>1801</v>
      </c>
      <c r="H3593" s="92" t="n">
        <v>1837000</v>
      </c>
      <c r="I3593" s="91" t="inlineStr">
        <is>
          <t>4월 콜 위탁 수수료(건별)</t>
        </is>
      </c>
      <c r="J3593" s="91" t="inlineStr">
        <is>
          <t>V10015</t>
        </is>
      </c>
      <c r="K3593" s="91" t="inlineStr">
        <is>
          <t>J콜센터</t>
        </is>
      </c>
      <c r="M3593" s="9">
        <f>IF($A3593="","",VALUE($A3593&amp;"")*12+VALUE($B3593&amp;""))</f>
        <v/>
      </c>
      <c r="N3593" s="63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3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3">
        <f>IF($A3593="","",IF(COUNTIF(변동분석!$E$7:$E$506,O3593)&gt;0,"Y","N"))</f>
        <v/>
      </c>
      <c r="W3593" s="63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3">
        <f>IF($A3593="","",IFERROR(INDEX(계정매핑!$E$5:$E$504,MATCH($F3593&amp;"",계정매핑!$A$5:$A$504,0))&amp;"","공통비"))</f>
        <v/>
      </c>
      <c r="AF3593" s="63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5</v>
      </c>
      <c r="C3594" s="91" t="inlineStr">
        <is>
          <t>5100000907</t>
        </is>
      </c>
      <c r="D3594" s="94" t="n">
        <v>46144</v>
      </c>
      <c r="E3594" s="91" t="inlineStr">
        <is>
          <t>KR</t>
        </is>
      </c>
      <c r="F3594" s="91" t="n">
        <v>62102000</v>
      </c>
      <c r="G3594" s="91" t="n">
        <v>1201</v>
      </c>
      <c r="H3594" s="92" t="n">
        <v>64000</v>
      </c>
      <c r="I3594" s="91" t="inlineStr">
        <is>
          <t>5월 해외출장 - N호텔</t>
        </is>
      </c>
      <c r="J3594" s="91" t="inlineStr">
        <is>
          <t>V10008</t>
        </is>
      </c>
      <c r="K3594" s="91" t="inlineStr">
        <is>
          <t>N호텔</t>
        </is>
      </c>
      <c r="M3594" s="9">
        <f>IF($A3594="","",VALUE($A3594&amp;"")*12+VALUE($B3594&amp;""))</f>
        <v/>
      </c>
      <c r="N3594" s="63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3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3">
        <f>IF($A3594="","",IF(COUNTIF(변동분석!$E$7:$E$506,O3594)&gt;0,"Y","N"))</f>
        <v/>
      </c>
      <c r="W3594" s="63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3">
        <f>IF($A3594="","",IFERROR(INDEX(계정매핑!$E$5:$E$504,MATCH($F3594&amp;"",계정매핑!$A$5:$A$504,0))&amp;"","공통비"))</f>
        <v/>
      </c>
      <c r="AF3594" s="63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5</v>
      </c>
      <c r="C3595" s="91" t="inlineStr">
        <is>
          <t>5100000908</t>
        </is>
      </c>
      <c r="D3595" s="94" t="n">
        <v>46144</v>
      </c>
      <c r="E3595" s="91" t="inlineStr">
        <is>
          <t>KR</t>
        </is>
      </c>
      <c r="F3595" s="91" t="n">
        <v>62301000</v>
      </c>
      <c r="G3595" s="91" t="n">
        <v>1602</v>
      </c>
      <c r="H3595" s="92" t="n">
        <v>319000</v>
      </c>
      <c r="I3595" s="91" t="inlineStr">
        <is>
          <t>5월 소모품 구입 - R문구</t>
        </is>
      </c>
      <c r="J3595" s="91" t="inlineStr">
        <is>
          <t>V10021</t>
        </is>
      </c>
      <c r="K3595" s="91" t="inlineStr">
        <is>
          <t>R문구</t>
        </is>
      </c>
      <c r="M3595" s="9">
        <f>IF($A3595="","",VALUE($A3595&amp;"")*12+VALUE($B3595&amp;""))</f>
        <v/>
      </c>
      <c r="N3595" s="63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3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3">
        <f>IF($A3595="","",IF(COUNTIF(변동분석!$E$7:$E$506,O3595)&gt;0,"Y","N"))</f>
        <v/>
      </c>
      <c r="W3595" s="63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3">
        <f>IF($A3595="","",IFERROR(INDEX(계정매핑!$E$5:$E$504,MATCH($F3595&amp;"",계정매핑!$A$5:$A$504,0))&amp;"","공통비"))</f>
        <v/>
      </c>
      <c r="AF3595" s="63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5</v>
      </c>
      <c r="C3596" s="91" t="inlineStr">
        <is>
          <t>5100000909</t>
        </is>
      </c>
      <c r="D3596" s="94" t="n">
        <v>46145</v>
      </c>
      <c r="E3596" s="91" t="inlineStr">
        <is>
          <t>KR</t>
        </is>
      </c>
      <c r="F3596" s="91" t="n">
        <v>62102000</v>
      </c>
      <c r="G3596" s="91" t="n">
        <v>1301</v>
      </c>
      <c r="H3596" s="92" t="n">
        <v>81000</v>
      </c>
      <c r="I3596" s="91" t="inlineStr">
        <is>
          <t>5월 해외출장 - N호텔</t>
        </is>
      </c>
      <c r="J3596" s="91" t="inlineStr">
        <is>
          <t>V10008</t>
        </is>
      </c>
      <c r="K3596" s="91" t="inlineStr">
        <is>
          <t>N호텔</t>
        </is>
      </c>
      <c r="M3596" s="9">
        <f>IF($A3596="","",VALUE($A3596&amp;"")*12+VALUE($B3596&amp;""))</f>
        <v/>
      </c>
      <c r="N3596" s="63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3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3">
        <f>IF($A3596="","",IF(COUNTIF(변동분석!$E$7:$E$506,O3596)&gt;0,"Y","N"))</f>
        <v/>
      </c>
      <c r="W3596" s="63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3">
        <f>IF($A3596="","",IFERROR(INDEX(계정매핑!$E$5:$E$504,MATCH($F3596&amp;"",계정매핑!$A$5:$A$504,0))&amp;"","공통비"))</f>
        <v/>
      </c>
      <c r="AF3596" s="63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5</v>
      </c>
      <c r="C3597" s="91" t="inlineStr">
        <is>
          <t>5100000910</t>
        </is>
      </c>
      <c r="D3597" s="94" t="n">
        <v>46145</v>
      </c>
      <c r="E3597" s="91" t="inlineStr">
        <is>
          <t>KR</t>
        </is>
      </c>
      <c r="F3597" s="91" t="n">
        <v>62102000</v>
      </c>
      <c r="G3597" s="91" t="n">
        <v>1401</v>
      </c>
      <c r="H3597" s="92" t="n">
        <v>110000</v>
      </c>
      <c r="I3597" s="91" t="inlineStr">
        <is>
          <t>5월 해외출장 - M항공</t>
        </is>
      </c>
      <c r="J3597" s="91" t="inlineStr">
        <is>
          <t>V10001</t>
        </is>
      </c>
      <c r="K3597" s="91" t="inlineStr">
        <is>
          <t>M항공</t>
        </is>
      </c>
      <c r="M3597" s="9">
        <f>IF($A3597="","",VALUE($A3597&amp;"")*12+VALUE($B3597&amp;""))</f>
        <v/>
      </c>
      <c r="N3597" s="63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3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3">
        <f>IF($A3597="","",IF(COUNTIF(변동분석!$E$7:$E$506,O3597)&gt;0,"Y","N"))</f>
        <v/>
      </c>
      <c r="W3597" s="63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3">
        <f>IF($A3597="","",IFERROR(INDEX(계정매핑!$E$5:$E$504,MATCH($F3597&amp;"",계정매핑!$A$5:$A$504,0))&amp;"","공통비"))</f>
        <v/>
      </c>
      <c r="AF3597" s="63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5</v>
      </c>
      <c r="C3598" s="91" t="inlineStr">
        <is>
          <t>5100000911</t>
        </is>
      </c>
      <c r="D3598" s="94" t="n">
        <v>46145</v>
      </c>
      <c r="E3598" s="91" t="inlineStr">
        <is>
          <t>KR</t>
        </is>
      </c>
      <c r="F3598" s="91" t="n">
        <v>62102000</v>
      </c>
      <c r="G3598" s="91" t="n">
        <v>1502</v>
      </c>
      <c r="H3598" s="92" t="n">
        <v>163000</v>
      </c>
      <c r="I3598" s="91" t="inlineStr">
        <is>
          <t>5월 해외출장 - N호텔</t>
        </is>
      </c>
      <c r="J3598" s="91" t="inlineStr">
        <is>
          <t>V10008</t>
        </is>
      </c>
      <c r="K3598" s="91" t="inlineStr">
        <is>
          <t>N호텔</t>
        </is>
      </c>
      <c r="M3598" s="9">
        <f>IF($A3598="","",VALUE($A3598&amp;"")*12+VALUE($B3598&amp;""))</f>
        <v/>
      </c>
      <c r="N3598" s="63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3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3">
        <f>IF($A3598="","",IF(COUNTIF(변동분석!$E$7:$E$506,O3598)&gt;0,"Y","N"))</f>
        <v/>
      </c>
      <c r="W3598" s="63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3">
        <f>IF($A3598="","",IFERROR(INDEX(계정매핑!$E$5:$E$504,MATCH($F3598&amp;"",계정매핑!$A$5:$A$504,0))&amp;"","공통비"))</f>
        <v/>
      </c>
      <c r="AF3598" s="63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5</v>
      </c>
      <c r="C3599" s="91" t="inlineStr">
        <is>
          <t>5100000912</t>
        </is>
      </c>
      <c r="D3599" s="94" t="n">
        <v>46145</v>
      </c>
      <c r="E3599" s="91" t="inlineStr">
        <is>
          <t>KR</t>
        </is>
      </c>
      <c r="F3599" s="91" t="n">
        <v>62201000</v>
      </c>
      <c r="G3599" s="91" t="n">
        <v>1401</v>
      </c>
      <c r="H3599" s="92" t="n">
        <v>109000</v>
      </c>
      <c r="I3599" s="91" t="inlineStr">
        <is>
          <t>5월 통신요금 - P통신</t>
        </is>
      </c>
      <c r="J3599" s="91" t="inlineStr">
        <is>
          <t>V10013</t>
        </is>
      </c>
      <c r="K3599" s="91" t="inlineStr">
        <is>
          <t>P통신</t>
        </is>
      </c>
      <c r="M3599" s="9">
        <f>IF($A3599="","",VALUE($A3599&amp;"")*12+VALUE($B3599&amp;""))</f>
        <v/>
      </c>
      <c r="N3599" s="63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3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3">
        <f>IF($A3599="","",IF(COUNTIF(변동분석!$E$7:$E$506,O3599)&gt;0,"Y","N"))</f>
        <v/>
      </c>
      <c r="W3599" s="63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3">
        <f>IF($A3599="","",IFERROR(INDEX(계정매핑!$E$5:$E$504,MATCH($F3599&amp;"",계정매핑!$A$5:$A$504,0))&amp;"","공통비"))</f>
        <v/>
      </c>
      <c r="AF3599" s="63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5</v>
      </c>
      <c r="C3600" s="91" t="inlineStr">
        <is>
          <t>5100000913</t>
        </is>
      </c>
      <c r="D3600" s="94" t="n">
        <v>46145</v>
      </c>
      <c r="E3600" s="91" t="inlineStr">
        <is>
          <t>KR</t>
        </is>
      </c>
      <c r="F3600" s="91" t="n">
        <v>62201000</v>
      </c>
      <c r="G3600" s="91" t="n">
        <v>1701</v>
      </c>
      <c r="H3600" s="92" t="n">
        <v>6522000</v>
      </c>
      <c r="I3600" s="91" t="inlineStr">
        <is>
          <t>5월 통신요금 - O텔레콤</t>
        </is>
      </c>
      <c r="J3600" s="91" t="inlineStr">
        <is>
          <t>V10002</t>
        </is>
      </c>
      <c r="K3600" s="91" t="inlineStr">
        <is>
          <t>O텔레콤</t>
        </is>
      </c>
      <c r="M3600" s="9">
        <f>IF($A3600="","",VALUE($A3600&amp;"")*12+VALUE($B3600&amp;""))</f>
        <v/>
      </c>
      <c r="N3600" s="63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3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3">
        <f>IF($A3600="","",IF(COUNTIF(변동분석!$E$7:$E$506,O3600)&gt;0,"Y","N"))</f>
        <v/>
      </c>
      <c r="W3600" s="63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3">
        <f>IF($A3600="","",IFERROR(INDEX(계정매핑!$E$5:$E$504,MATCH($F3600&amp;"",계정매핑!$A$5:$A$504,0))&amp;"","공통비"))</f>
        <v/>
      </c>
      <c r="AF3600" s="63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5</v>
      </c>
      <c r="C3601" s="91" t="inlineStr">
        <is>
          <t>5100000914</t>
        </is>
      </c>
      <c r="D3601" s="94" t="n">
        <v>46145</v>
      </c>
      <c r="E3601" s="91" t="inlineStr">
        <is>
          <t>KR</t>
        </is>
      </c>
      <c r="F3601" s="91" t="n">
        <v>62501000</v>
      </c>
      <c r="G3601" s="91" t="n">
        <v>1701</v>
      </c>
      <c r="H3601" s="92" t="n">
        <v>145000</v>
      </c>
      <c r="I3601" s="91" t="inlineStr">
        <is>
          <t>5월 회의 다과 - T케이터링</t>
        </is>
      </c>
      <c r="J3601" s="91" t="inlineStr">
        <is>
          <t>V10005</t>
        </is>
      </c>
      <c r="K3601" s="91" t="inlineStr">
        <is>
          <t>T케이터링</t>
        </is>
      </c>
      <c r="M3601" s="9">
        <f>IF($A3601="","",VALUE($A3601&amp;"")*12+VALUE($B3601&amp;""))</f>
        <v/>
      </c>
      <c r="N3601" s="63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3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3">
        <f>IF($A3601="","",IF(COUNTIF(변동분석!$E$7:$E$506,O3601)&gt;0,"Y","N"))</f>
        <v/>
      </c>
      <c r="W3601" s="63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3">
        <f>IF($A3601="","",IFERROR(INDEX(계정매핑!$E$5:$E$504,MATCH($F3601&amp;"",계정매핑!$A$5:$A$504,0))&amp;"","공통비"))</f>
        <v/>
      </c>
      <c r="AF3601" s="63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5</v>
      </c>
      <c r="C3602" s="91" t="inlineStr">
        <is>
          <t>5100000915</t>
        </is>
      </c>
      <c r="D3602" s="94" t="n">
        <v>46145</v>
      </c>
      <c r="E3602" s="91" t="inlineStr">
        <is>
          <t>KR</t>
        </is>
      </c>
      <c r="F3602" s="91" t="n">
        <v>62901000</v>
      </c>
      <c r="G3602" s="91" t="n">
        <v>1801</v>
      </c>
      <c r="H3602" s="92" t="n">
        <v>8946000</v>
      </c>
      <c r="I3602" s="91" t="inlineStr">
        <is>
          <t>5월 자문 수수료 - K회계법인</t>
        </is>
      </c>
      <c r="J3602" s="91" t="inlineStr">
        <is>
          <t>V10010</t>
        </is>
      </c>
      <c r="K3602" s="91" t="inlineStr">
        <is>
          <t>K회계법인</t>
        </is>
      </c>
      <c r="M3602" s="9">
        <f>IF($A3602="","",VALUE($A3602&amp;"")*12+VALUE($B3602&amp;""))</f>
        <v/>
      </c>
      <c r="N3602" s="63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3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3">
        <f>IF($A3602="","",IF(COUNTIF(변동분석!$E$7:$E$506,O3602)&gt;0,"Y","N"))</f>
        <v/>
      </c>
      <c r="W3602" s="63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3">
        <f>IF($A3602="","",IFERROR(INDEX(계정매핑!$E$5:$E$504,MATCH($F3602&amp;"",계정매핑!$A$5:$A$504,0))&amp;"","공통비"))</f>
        <v/>
      </c>
      <c r="AF3602" s="63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5</v>
      </c>
      <c r="C3603" s="91" t="inlineStr">
        <is>
          <t>5100000916</t>
        </is>
      </c>
      <c r="D3603" s="94" t="n">
        <v>46146</v>
      </c>
      <c r="E3603" s="91" t="inlineStr">
        <is>
          <t>KR</t>
        </is>
      </c>
      <c r="F3603" s="91" t="n">
        <v>62101000</v>
      </c>
      <c r="G3603" s="91" t="n">
        <v>1301</v>
      </c>
      <c r="H3603" s="92" t="n">
        <v>726000</v>
      </c>
      <c r="I3603" s="91" t="inlineStr">
        <is>
          <t>5월 국내출장 - L여행사</t>
        </is>
      </c>
      <c r="J3603" s="91" t="inlineStr">
        <is>
          <t>V10017</t>
        </is>
      </c>
      <c r="K3603" s="91" t="inlineStr">
        <is>
          <t>L여행사</t>
        </is>
      </c>
      <c r="M3603" s="9">
        <f>IF($A3603="","",VALUE($A3603&amp;"")*12+VALUE($B3603&amp;""))</f>
        <v/>
      </c>
      <c r="N3603" s="63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3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3">
        <f>IF($A3603="","",IF(COUNTIF(변동분석!$E$7:$E$506,O3603)&gt;0,"Y","N"))</f>
        <v/>
      </c>
      <c r="W3603" s="63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3">
        <f>IF($A3603="","",IFERROR(INDEX(계정매핑!$E$5:$E$504,MATCH($F3603&amp;"",계정매핑!$A$5:$A$504,0))&amp;"","공통비"))</f>
        <v/>
      </c>
      <c r="AF3603" s="63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5</v>
      </c>
      <c r="C3604" s="91" t="inlineStr">
        <is>
          <t>5100000917</t>
        </is>
      </c>
      <c r="D3604" s="94" t="n">
        <v>46146</v>
      </c>
      <c r="E3604" s="91" t="inlineStr">
        <is>
          <t>KR</t>
        </is>
      </c>
      <c r="F3604" s="91" t="n">
        <v>62101000</v>
      </c>
      <c r="G3604" s="91" t="n">
        <v>1601</v>
      </c>
      <c r="H3604" s="92" t="n">
        <v>1136000</v>
      </c>
      <c r="I3604" s="91" t="inlineStr">
        <is>
          <t>5월 국내출장 - L여행사</t>
        </is>
      </c>
      <c r="J3604" s="91" t="inlineStr">
        <is>
          <t>V10017</t>
        </is>
      </c>
      <c r="K3604" s="91" t="inlineStr">
        <is>
          <t>L여행사</t>
        </is>
      </c>
      <c r="M3604" s="9">
        <f>IF($A3604="","",VALUE($A3604&amp;"")*12+VALUE($B3604&amp;""))</f>
        <v/>
      </c>
      <c r="N3604" s="63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3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3">
        <f>IF($A3604="","",IF(COUNTIF(변동분석!$E$7:$E$506,O3604)&gt;0,"Y","N"))</f>
        <v/>
      </c>
      <c r="W3604" s="63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3">
        <f>IF($A3604="","",IFERROR(INDEX(계정매핑!$E$5:$E$504,MATCH($F3604&amp;"",계정매핑!$A$5:$A$504,0))&amp;"","공통비"))</f>
        <v/>
      </c>
      <c r="AF3604" s="63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5</v>
      </c>
      <c r="C3605" s="91" t="inlineStr">
        <is>
          <t>5100000918</t>
        </is>
      </c>
      <c r="D3605" s="94" t="n">
        <v>46146</v>
      </c>
      <c r="E3605" s="91" t="inlineStr">
        <is>
          <t>KR</t>
        </is>
      </c>
      <c r="F3605" s="91" t="n">
        <v>62101000</v>
      </c>
      <c r="G3605" s="91" t="n">
        <v>1601</v>
      </c>
      <c r="H3605" s="92" t="n">
        <v>1626000</v>
      </c>
      <c r="I3605" s="91" t="inlineStr">
        <is>
          <t>5월 국내출장 - M항공</t>
        </is>
      </c>
      <c r="J3605" s="91" t="inlineStr">
        <is>
          <t>V10001</t>
        </is>
      </c>
      <c r="K3605" s="91" t="inlineStr">
        <is>
          <t>M항공</t>
        </is>
      </c>
      <c r="M3605" s="9">
        <f>IF($A3605="","",VALUE($A3605&amp;"")*12+VALUE($B3605&amp;""))</f>
        <v/>
      </c>
      <c r="N3605" s="63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3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3">
        <f>IF($A3605="","",IF(COUNTIF(변동분석!$E$7:$E$506,O3605)&gt;0,"Y","N"))</f>
        <v/>
      </c>
      <c r="W3605" s="63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3">
        <f>IF($A3605="","",IFERROR(INDEX(계정매핑!$E$5:$E$504,MATCH($F3605&amp;"",계정매핑!$A$5:$A$504,0))&amp;"","공통비"))</f>
        <v/>
      </c>
      <c r="AF3605" s="63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5</v>
      </c>
      <c r="C3606" s="91" t="inlineStr">
        <is>
          <t>5100000919</t>
        </is>
      </c>
      <c r="D3606" s="94" t="n">
        <v>46146</v>
      </c>
      <c r="E3606" s="91" t="inlineStr">
        <is>
          <t>KR</t>
        </is>
      </c>
      <c r="F3606" s="91" t="n">
        <v>62102000</v>
      </c>
      <c r="G3606" s="91" t="n">
        <v>1301</v>
      </c>
      <c r="H3606" s="92" t="n">
        <v>49000</v>
      </c>
      <c r="I3606" s="91" t="inlineStr">
        <is>
          <t>5월 해외출장 - M항공</t>
        </is>
      </c>
      <c r="J3606" s="91" t="inlineStr">
        <is>
          <t>V10001</t>
        </is>
      </c>
      <c r="K3606" s="91" t="inlineStr">
        <is>
          <t>M항공</t>
        </is>
      </c>
      <c r="M3606" s="9">
        <f>IF($A3606="","",VALUE($A3606&amp;"")*12+VALUE($B3606&amp;""))</f>
        <v/>
      </c>
      <c r="N3606" s="63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3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3">
        <f>IF($A3606="","",IF(COUNTIF(변동분석!$E$7:$E$506,O3606)&gt;0,"Y","N"))</f>
        <v/>
      </c>
      <c r="W3606" s="63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3">
        <f>IF($A3606="","",IFERROR(INDEX(계정매핑!$E$5:$E$504,MATCH($F3606&amp;"",계정매핑!$A$5:$A$504,0))&amp;"","공통비"))</f>
        <v/>
      </c>
      <c r="AF3606" s="63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5</v>
      </c>
      <c r="C3607" s="91" t="inlineStr">
        <is>
          <t>5100000920</t>
        </is>
      </c>
      <c r="D3607" s="94" t="n">
        <v>46146</v>
      </c>
      <c r="E3607" s="91" t="inlineStr">
        <is>
          <t>KR</t>
        </is>
      </c>
      <c r="F3607" s="91" t="n">
        <v>62201000</v>
      </c>
      <c r="G3607" s="91" t="n">
        <v>1101</v>
      </c>
      <c r="H3607" s="92" t="n">
        <v>156000</v>
      </c>
      <c r="I3607" s="91" t="inlineStr">
        <is>
          <t>5월 통신요금 - O텔레콤</t>
        </is>
      </c>
      <c r="J3607" s="91" t="inlineStr">
        <is>
          <t>V10002</t>
        </is>
      </c>
      <c r="K3607" s="91" t="inlineStr">
        <is>
          <t>O텔레콤</t>
        </is>
      </c>
      <c r="M3607" s="9">
        <f>IF($A3607="","",VALUE($A3607&amp;"")*12+VALUE($B3607&amp;""))</f>
        <v/>
      </c>
      <c r="N3607" s="63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3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3">
        <f>IF($A3607="","",IF(COUNTIF(변동분석!$E$7:$E$506,O3607)&gt;0,"Y","N"))</f>
        <v/>
      </c>
      <c r="W3607" s="63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3">
        <f>IF($A3607="","",IFERROR(INDEX(계정매핑!$E$5:$E$504,MATCH($F3607&amp;"",계정매핑!$A$5:$A$504,0))&amp;"","공통비"))</f>
        <v/>
      </c>
      <c r="AF3607" s="63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5</v>
      </c>
      <c r="C3608" s="91" t="inlineStr">
        <is>
          <t>5100000921</t>
        </is>
      </c>
      <c r="D3608" s="94" t="n">
        <v>46146</v>
      </c>
      <c r="E3608" s="91" t="inlineStr">
        <is>
          <t>KR</t>
        </is>
      </c>
      <c r="F3608" s="91" t="n">
        <v>62201000</v>
      </c>
      <c r="G3608" s="91" t="n">
        <v>1701</v>
      </c>
      <c r="H3608" s="92" t="n">
        <v>3654000</v>
      </c>
      <c r="I3608" s="91" t="inlineStr">
        <is>
          <t>5월 통신요금 - P통신</t>
        </is>
      </c>
      <c r="J3608" s="91" t="inlineStr">
        <is>
          <t>V10013</t>
        </is>
      </c>
      <c r="K3608" s="91" t="inlineStr">
        <is>
          <t>P통신</t>
        </is>
      </c>
      <c r="M3608" s="9">
        <f>IF($A3608="","",VALUE($A3608&amp;"")*12+VALUE($B3608&amp;""))</f>
        <v/>
      </c>
      <c r="N3608" s="63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3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3">
        <f>IF($A3608="","",IF(COUNTIF(변동분석!$E$7:$E$506,O3608)&gt;0,"Y","N"))</f>
        <v/>
      </c>
      <c r="W3608" s="63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3">
        <f>IF($A3608="","",IFERROR(INDEX(계정매핑!$E$5:$E$504,MATCH($F3608&amp;"",계정매핑!$A$5:$A$504,0))&amp;"","공통비"))</f>
        <v/>
      </c>
      <c r="AF3608" s="63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5</v>
      </c>
      <c r="C3609" s="91" t="inlineStr">
        <is>
          <t>5100000922</t>
        </is>
      </c>
      <c r="D3609" s="94" t="n">
        <v>46146</v>
      </c>
      <c r="E3609" s="91" t="inlineStr">
        <is>
          <t>KR</t>
        </is>
      </c>
      <c r="F3609" s="91" t="n">
        <v>62301000</v>
      </c>
      <c r="G3609" s="91" t="n">
        <v>1101</v>
      </c>
      <c r="H3609" s="92" t="n">
        <v>298000</v>
      </c>
      <c r="I3609" s="91" t="inlineStr">
        <is>
          <t>5월 소모품 구입 - Q오피스</t>
        </is>
      </c>
      <c r="J3609" s="91" t="inlineStr">
        <is>
          <t>V10003</t>
        </is>
      </c>
      <c r="K3609" s="91" t="inlineStr">
        <is>
          <t>Q오피스</t>
        </is>
      </c>
      <c r="M3609" s="9">
        <f>IF($A3609="","",VALUE($A3609&amp;"")*12+VALUE($B3609&amp;""))</f>
        <v/>
      </c>
      <c r="N3609" s="63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3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3">
        <f>IF($A3609="","",IF(COUNTIF(변동분석!$E$7:$E$506,O3609)&gt;0,"Y","N"))</f>
        <v/>
      </c>
      <c r="W3609" s="63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3">
        <f>IF($A3609="","",IFERROR(INDEX(계정매핑!$E$5:$E$504,MATCH($F3609&amp;"",계정매핑!$A$5:$A$504,0))&amp;"","공통비"))</f>
        <v/>
      </c>
      <c r="AF3609" s="63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5</v>
      </c>
      <c r="C3610" s="91" t="inlineStr">
        <is>
          <t>5100000923</t>
        </is>
      </c>
      <c r="D3610" s="94" t="n">
        <v>46146</v>
      </c>
      <c r="E3610" s="91" t="inlineStr">
        <is>
          <t>KR</t>
        </is>
      </c>
      <c r="F3610" s="91" t="n">
        <v>62301000</v>
      </c>
      <c r="G3610" s="91" t="n">
        <v>1401</v>
      </c>
      <c r="H3610" s="92" t="n">
        <v>138000</v>
      </c>
      <c r="I3610" s="91" t="inlineStr">
        <is>
          <t>5월 소모품 구입 - R문구</t>
        </is>
      </c>
      <c r="J3610" s="91" t="inlineStr">
        <is>
          <t>V10021</t>
        </is>
      </c>
      <c r="K3610" s="91" t="inlineStr">
        <is>
          <t>R문구</t>
        </is>
      </c>
      <c r="M3610" s="9">
        <f>IF($A3610="","",VALUE($A3610&amp;"")*12+VALUE($B3610&amp;""))</f>
        <v/>
      </c>
      <c r="N3610" s="63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3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3">
        <f>IF($A3610="","",IF(COUNTIF(변동분석!$E$7:$E$506,O3610)&gt;0,"Y","N"))</f>
        <v/>
      </c>
      <c r="W3610" s="63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3">
        <f>IF($A3610="","",IFERROR(INDEX(계정매핑!$E$5:$E$504,MATCH($F3610&amp;"",계정매핑!$A$5:$A$504,0))&amp;"","공통비"))</f>
        <v/>
      </c>
      <c r="AF3610" s="63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5</v>
      </c>
      <c r="C3611" s="91" t="inlineStr">
        <is>
          <t>5100000924</t>
        </is>
      </c>
      <c r="D3611" s="94" t="n">
        <v>46146</v>
      </c>
      <c r="E3611" s="91" t="inlineStr">
        <is>
          <t>KR</t>
        </is>
      </c>
      <c r="F3611" s="91" t="n">
        <v>62301000</v>
      </c>
      <c r="G3611" s="91" t="n">
        <v>1502</v>
      </c>
      <c r="H3611" s="92" t="n">
        <v>233000</v>
      </c>
      <c r="I3611" s="91" t="inlineStr">
        <is>
          <t>5월 소모품 구입 - Q오피스</t>
        </is>
      </c>
      <c r="J3611" s="91" t="inlineStr">
        <is>
          <t>V10003</t>
        </is>
      </c>
      <c r="K3611" s="91" t="inlineStr">
        <is>
          <t>Q오피스</t>
        </is>
      </c>
      <c r="M3611" s="9">
        <f>IF($A3611="","",VALUE($A3611&amp;"")*12+VALUE($B3611&amp;""))</f>
        <v/>
      </c>
      <c r="N3611" s="63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3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3">
        <f>IF($A3611="","",IF(COUNTIF(변동분석!$E$7:$E$506,O3611)&gt;0,"Y","N"))</f>
        <v/>
      </c>
      <c r="W3611" s="63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3">
        <f>IF($A3611="","",IFERROR(INDEX(계정매핑!$E$5:$E$504,MATCH($F3611&amp;"",계정매핑!$A$5:$A$504,0))&amp;"","공통비"))</f>
        <v/>
      </c>
      <c r="AF3611" s="63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5</v>
      </c>
      <c r="C3612" s="91" t="inlineStr">
        <is>
          <t>5100000925</t>
        </is>
      </c>
      <c r="D3612" s="94" t="n">
        <v>46146</v>
      </c>
      <c r="E3612" s="91" t="inlineStr">
        <is>
          <t>KR</t>
        </is>
      </c>
      <c r="F3612" s="91" t="n">
        <v>62901000</v>
      </c>
      <c r="G3612" s="91" t="n">
        <v>1201</v>
      </c>
      <c r="H3612" s="92" t="n">
        <v>8420000</v>
      </c>
      <c r="I3612" s="91" t="inlineStr">
        <is>
          <t>5월 자문 수수료 - K회계법인</t>
        </is>
      </c>
      <c r="J3612" s="91" t="inlineStr">
        <is>
          <t>V10010</t>
        </is>
      </c>
      <c r="K3612" s="91" t="inlineStr">
        <is>
          <t>K회계법인</t>
        </is>
      </c>
      <c r="M3612" s="9">
        <f>IF($A3612="","",VALUE($A3612&amp;"")*12+VALUE($B3612&amp;""))</f>
        <v/>
      </c>
      <c r="N3612" s="63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3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3">
        <f>IF($A3612="","",IF(COUNTIF(변동분석!$E$7:$E$506,O3612)&gt;0,"Y","N"))</f>
        <v/>
      </c>
      <c r="W3612" s="63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3">
        <f>IF($A3612="","",IFERROR(INDEX(계정매핑!$E$5:$E$504,MATCH($F3612&amp;"",계정매핑!$A$5:$A$504,0))&amp;"","공통비"))</f>
        <v/>
      </c>
      <c r="AF3612" s="63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5</v>
      </c>
      <c r="C3613" s="91" t="inlineStr">
        <is>
          <t>5100000926</t>
        </is>
      </c>
      <c r="D3613" s="94" t="n">
        <v>46146</v>
      </c>
      <c r="E3613" s="91" t="inlineStr">
        <is>
          <t>KR</t>
        </is>
      </c>
      <c r="F3613" s="91" t="n">
        <v>62902000</v>
      </c>
      <c r="G3613" s="91" t="n">
        <v>1801</v>
      </c>
      <c r="H3613" s="92" t="n">
        <v>1823000</v>
      </c>
      <c r="I3613" s="91" t="inlineStr">
        <is>
          <t>5월 콜 위탁 수수료(건별)</t>
        </is>
      </c>
      <c r="J3613" s="91" t="inlineStr">
        <is>
          <t>V10015</t>
        </is>
      </c>
      <c r="K3613" s="91" t="inlineStr">
        <is>
          <t>J콜센터</t>
        </is>
      </c>
      <c r="M3613" s="9">
        <f>IF($A3613="","",VALUE($A3613&amp;"")*12+VALUE($B3613&amp;""))</f>
        <v/>
      </c>
      <c r="N3613" s="63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3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3">
        <f>IF($A3613="","",IF(COUNTIF(변동분석!$E$7:$E$506,O3613)&gt;0,"Y","N"))</f>
        <v/>
      </c>
      <c r="W3613" s="63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3">
        <f>IF($A3613="","",IFERROR(INDEX(계정매핑!$E$5:$E$504,MATCH($F3613&amp;"",계정매핑!$A$5:$A$504,0))&amp;"","공통비"))</f>
        <v/>
      </c>
      <c r="AF3613" s="63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5</v>
      </c>
      <c r="C3614" s="91" t="inlineStr">
        <is>
          <t>5100000927</t>
        </is>
      </c>
      <c r="D3614" s="94" t="n">
        <v>46146</v>
      </c>
      <c r="E3614" s="91" t="inlineStr">
        <is>
          <t>KR</t>
        </is>
      </c>
      <c r="F3614" s="91" t="n">
        <v>62902000</v>
      </c>
      <c r="G3614" s="91" t="n">
        <v>1801</v>
      </c>
      <c r="H3614" s="92" t="n">
        <v>3000000</v>
      </c>
      <c r="I3614" s="91" t="inlineStr">
        <is>
          <t>5월 업무 위탁 수수료 - X서비스</t>
        </is>
      </c>
      <c r="J3614" s="91" t="inlineStr">
        <is>
          <t>V10019</t>
        </is>
      </c>
      <c r="K3614" s="91" t="inlineStr">
        <is>
          <t>X서비스</t>
        </is>
      </c>
      <c r="M3614" s="9">
        <f>IF($A3614="","",VALUE($A3614&amp;"")*12+VALUE($B3614&amp;""))</f>
        <v/>
      </c>
      <c r="N3614" s="63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3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3">
        <f>IF($A3614="","",IF(COUNTIF(변동분석!$E$7:$E$506,O3614)&gt;0,"Y","N"))</f>
        <v/>
      </c>
      <c r="W3614" s="63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3">
        <f>IF($A3614="","",IFERROR(INDEX(계정매핑!$E$5:$E$504,MATCH($F3614&amp;"",계정매핑!$A$5:$A$504,0))&amp;"","공통비"))</f>
        <v/>
      </c>
      <c r="AF3614" s="63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5</v>
      </c>
      <c r="C3615" s="91" t="inlineStr">
        <is>
          <t>5100000928</t>
        </is>
      </c>
      <c r="D3615" s="94" t="n">
        <v>46146</v>
      </c>
      <c r="E3615" s="91" t="inlineStr">
        <is>
          <t>KR</t>
        </is>
      </c>
      <c r="F3615" s="91" t="n">
        <v>63001000</v>
      </c>
      <c r="G3615" s="91" t="n">
        <v>1701</v>
      </c>
      <c r="H3615" s="92" t="n">
        <v>26005000</v>
      </c>
      <c r="I3615" s="91" t="inlineStr">
        <is>
          <t>5월 SW 유지보수 - Y소프트</t>
        </is>
      </c>
      <c r="J3615" s="91" t="inlineStr">
        <is>
          <t>V10016</t>
        </is>
      </c>
      <c r="K3615" s="91" t="inlineStr">
        <is>
          <t>Y소프트</t>
        </is>
      </c>
      <c r="M3615" s="9">
        <f>IF($A3615="","",VALUE($A3615&amp;"")*12+VALUE($B3615&amp;""))</f>
        <v/>
      </c>
      <c r="N3615" s="63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3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3">
        <f>IF($A3615="","",IF(COUNTIF(변동분석!$E$7:$E$506,O3615)&gt;0,"Y","N"))</f>
        <v/>
      </c>
      <c r="W3615" s="63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3">
        <f>IF($A3615="","",IFERROR(INDEX(계정매핑!$E$5:$E$504,MATCH($F3615&amp;"",계정매핑!$A$5:$A$504,0))&amp;"","공통비"))</f>
        <v/>
      </c>
      <c r="AF3615" s="63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5</v>
      </c>
      <c r="C3616" s="91" t="inlineStr">
        <is>
          <t>5100000929</t>
        </is>
      </c>
      <c r="D3616" s="94" t="n">
        <v>46146</v>
      </c>
      <c r="E3616" s="91" t="inlineStr">
        <is>
          <t>KR</t>
        </is>
      </c>
      <c r="F3616" s="91" t="n">
        <v>63002000</v>
      </c>
      <c r="G3616" s="91" t="n">
        <v>1951</v>
      </c>
      <c r="H3616" s="92" t="n">
        <v>2791000</v>
      </c>
      <c r="I3616" s="91" t="inlineStr">
        <is>
          <t>5월 클라우드 사용료 - C클라우드</t>
        </is>
      </c>
      <c r="J3616" s="91" t="inlineStr">
        <is>
          <t>V10025</t>
        </is>
      </c>
      <c r="K3616" s="91" t="inlineStr">
        <is>
          <t>C클라우드</t>
        </is>
      </c>
      <c r="M3616" s="9">
        <f>IF($A3616="","",VALUE($A3616&amp;"")*12+VALUE($B3616&amp;""))</f>
        <v/>
      </c>
      <c r="N3616" s="63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3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3">
        <f>IF($A3616="","",IF(COUNTIF(변동분석!$E$7:$E$506,O3616)&gt;0,"Y","N"))</f>
        <v/>
      </c>
      <c r="W3616" s="63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3">
        <f>IF($A3616="","",IFERROR(INDEX(계정매핑!$E$5:$E$504,MATCH($F3616&amp;"",계정매핑!$A$5:$A$504,0))&amp;"","공통비"))</f>
        <v/>
      </c>
      <c r="AF3616" s="63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5</v>
      </c>
      <c r="C3617" s="91" t="inlineStr">
        <is>
          <t>5100000930</t>
        </is>
      </c>
      <c r="D3617" s="94" t="n">
        <v>46147</v>
      </c>
      <c r="E3617" s="91" t="inlineStr">
        <is>
          <t>KR</t>
        </is>
      </c>
      <c r="F3617" s="91" t="n">
        <v>62102000</v>
      </c>
      <c r="G3617" s="91" t="n">
        <v>1201</v>
      </c>
      <c r="H3617" s="92" t="n">
        <v>94000</v>
      </c>
      <c r="I3617" s="91" t="inlineStr">
        <is>
          <t>5월 해외출장 - N호텔</t>
        </is>
      </c>
      <c r="J3617" s="91" t="inlineStr">
        <is>
          <t>V10008</t>
        </is>
      </c>
      <c r="K3617" s="91" t="inlineStr">
        <is>
          <t>N호텔</t>
        </is>
      </c>
      <c r="M3617" s="9">
        <f>IF($A3617="","",VALUE($A3617&amp;"")*12+VALUE($B3617&amp;""))</f>
        <v/>
      </c>
      <c r="N3617" s="63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3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3">
        <f>IF($A3617="","",IF(COUNTIF(변동분석!$E$7:$E$506,O3617)&gt;0,"Y","N"))</f>
        <v/>
      </c>
      <c r="W3617" s="63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3">
        <f>IF($A3617="","",IFERROR(INDEX(계정매핑!$E$5:$E$504,MATCH($F3617&amp;"",계정매핑!$A$5:$A$504,0))&amp;"","공통비"))</f>
        <v/>
      </c>
      <c r="AF3617" s="63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5</v>
      </c>
      <c r="C3618" s="91" t="inlineStr">
        <is>
          <t>5100000931</t>
        </is>
      </c>
      <c r="D3618" s="94" t="n">
        <v>46147</v>
      </c>
      <c r="E3618" s="91" t="inlineStr">
        <is>
          <t>KR</t>
        </is>
      </c>
      <c r="F3618" s="91" t="n">
        <v>62102000</v>
      </c>
      <c r="G3618" s="91" t="n">
        <v>1401</v>
      </c>
      <c r="H3618" s="92" t="n">
        <v>110000</v>
      </c>
      <c r="I3618" s="91" t="inlineStr">
        <is>
          <t>5월 해외출장 - N호텔</t>
        </is>
      </c>
      <c r="J3618" s="91" t="inlineStr">
        <is>
          <t>V10008</t>
        </is>
      </c>
      <c r="K3618" s="91" t="inlineStr">
        <is>
          <t>N호텔</t>
        </is>
      </c>
      <c r="M3618" s="9">
        <f>IF($A3618="","",VALUE($A3618&amp;"")*12+VALUE($B3618&amp;""))</f>
        <v/>
      </c>
      <c r="N3618" s="63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3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3">
        <f>IF($A3618="","",IF(COUNTIF(변동분석!$E$7:$E$506,O3618)&gt;0,"Y","N"))</f>
        <v/>
      </c>
      <c r="W3618" s="63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3">
        <f>IF($A3618="","",IFERROR(INDEX(계정매핑!$E$5:$E$504,MATCH($F3618&amp;"",계정매핑!$A$5:$A$504,0))&amp;"","공통비"))</f>
        <v/>
      </c>
      <c r="AF3618" s="63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5</v>
      </c>
      <c r="C3619" s="91" t="inlineStr">
        <is>
          <t>5100000932</t>
        </is>
      </c>
      <c r="D3619" s="94" t="n">
        <v>46147</v>
      </c>
      <c r="E3619" s="91" t="inlineStr">
        <is>
          <t>KR</t>
        </is>
      </c>
      <c r="F3619" s="91" t="n">
        <v>62201000</v>
      </c>
      <c r="G3619" s="91" t="n">
        <v>1801</v>
      </c>
      <c r="H3619" s="92" t="n">
        <v>8510000</v>
      </c>
      <c r="I3619" s="91" t="inlineStr">
        <is>
          <t>5월 통신요금 - P통신</t>
        </is>
      </c>
      <c r="J3619" s="91" t="inlineStr">
        <is>
          <t>V10013</t>
        </is>
      </c>
      <c r="K3619" s="91" t="inlineStr">
        <is>
          <t>P통신</t>
        </is>
      </c>
      <c r="M3619" s="9">
        <f>IF($A3619="","",VALUE($A3619&amp;"")*12+VALUE($B3619&amp;""))</f>
        <v/>
      </c>
      <c r="N3619" s="63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3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3">
        <f>IF($A3619="","",IF(COUNTIF(변동분석!$E$7:$E$506,O3619)&gt;0,"Y","N"))</f>
        <v/>
      </c>
      <c r="W3619" s="63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3">
        <f>IF($A3619="","",IFERROR(INDEX(계정매핑!$E$5:$E$504,MATCH($F3619&amp;"",계정매핑!$A$5:$A$504,0))&amp;"","공통비"))</f>
        <v/>
      </c>
      <c r="AF3619" s="63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5</v>
      </c>
      <c r="C3620" s="91" t="inlineStr">
        <is>
          <t>5100000933</t>
        </is>
      </c>
      <c r="D3620" s="94" t="n">
        <v>46147</v>
      </c>
      <c r="E3620" s="91" t="inlineStr">
        <is>
          <t>KR</t>
        </is>
      </c>
      <c r="F3620" s="91" t="n">
        <v>62501000</v>
      </c>
      <c r="G3620" s="91" t="n">
        <v>1601</v>
      </c>
      <c r="H3620" s="92" t="n">
        <v>671000</v>
      </c>
      <c r="I3620" s="91" t="inlineStr">
        <is>
          <t>5월 회의 다과 - (법인카드)</t>
        </is>
      </c>
      <c r="J3620" s="91" t="inlineStr">
        <is>
          <t>V10009</t>
        </is>
      </c>
      <c r="K3620" s="91" t="inlineStr">
        <is>
          <t>(법인카드)</t>
        </is>
      </c>
      <c r="M3620" s="9">
        <f>IF($A3620="","",VALUE($A3620&amp;"")*12+VALUE($B3620&amp;""))</f>
        <v/>
      </c>
      <c r="N3620" s="63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3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3">
        <f>IF($A3620="","",IF(COUNTIF(변동분석!$E$7:$E$506,O3620)&gt;0,"Y","N"))</f>
        <v/>
      </c>
      <c r="W3620" s="63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3">
        <f>IF($A3620="","",IFERROR(INDEX(계정매핑!$E$5:$E$504,MATCH($F3620&amp;"",계정매핑!$A$5:$A$504,0))&amp;"","공통비"))</f>
        <v/>
      </c>
      <c r="AF3620" s="63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5</v>
      </c>
      <c r="C3621" s="91" t="inlineStr">
        <is>
          <t>5100000934</t>
        </is>
      </c>
      <c r="D3621" s="94" t="n">
        <v>46147</v>
      </c>
      <c r="E3621" s="91" t="inlineStr">
        <is>
          <t>KR</t>
        </is>
      </c>
      <c r="F3621" s="91" t="n">
        <v>62902000</v>
      </c>
      <c r="G3621" s="91" t="n">
        <v>1801</v>
      </c>
      <c r="H3621" s="92" t="n">
        <v>1779000</v>
      </c>
      <c r="I3621" s="91" t="inlineStr">
        <is>
          <t>5월 콜 위탁 수수료(건별)</t>
        </is>
      </c>
      <c r="J3621" s="91" t="inlineStr">
        <is>
          <t>V10015</t>
        </is>
      </c>
      <c r="K3621" s="91" t="inlineStr">
        <is>
          <t>J콜센터</t>
        </is>
      </c>
      <c r="M3621" s="9">
        <f>IF($A3621="","",VALUE($A3621&amp;"")*12+VALUE($B3621&amp;""))</f>
        <v/>
      </c>
      <c r="N3621" s="63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3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3">
        <f>IF($A3621="","",IF(COUNTIF(변동분석!$E$7:$E$506,O3621)&gt;0,"Y","N"))</f>
        <v/>
      </c>
      <c r="W3621" s="63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3">
        <f>IF($A3621="","",IFERROR(INDEX(계정매핑!$E$5:$E$504,MATCH($F3621&amp;"",계정매핑!$A$5:$A$504,0))&amp;"","공통비"))</f>
        <v/>
      </c>
      <c r="AF3621" s="63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5</v>
      </c>
      <c r="C3622" s="91" t="inlineStr">
        <is>
          <t>5100000935</t>
        </is>
      </c>
      <c r="D3622" s="94" t="n">
        <v>46147</v>
      </c>
      <c r="E3622" s="91" t="inlineStr">
        <is>
          <t>KR</t>
        </is>
      </c>
      <c r="F3622" s="91" t="n">
        <v>63002000</v>
      </c>
      <c r="G3622" s="91" t="n">
        <v>1951</v>
      </c>
      <c r="H3622" s="92" t="n">
        <v>5387000</v>
      </c>
      <c r="I3622" s="91" t="inlineStr">
        <is>
          <t>5월 클라우드 사용료 - C클라우드</t>
        </is>
      </c>
      <c r="J3622" s="91" t="inlineStr">
        <is>
          <t>V10025</t>
        </is>
      </c>
      <c r="K3622" s="91" t="inlineStr">
        <is>
          <t>C클라우드</t>
        </is>
      </c>
      <c r="M3622" s="9">
        <f>IF($A3622="","",VALUE($A3622&amp;"")*12+VALUE($B3622&amp;""))</f>
        <v/>
      </c>
      <c r="N3622" s="63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3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3">
        <f>IF($A3622="","",IF(COUNTIF(변동분석!$E$7:$E$506,O3622)&gt;0,"Y","N"))</f>
        <v/>
      </c>
      <c r="W3622" s="63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3">
        <f>IF($A3622="","",IFERROR(INDEX(계정매핑!$E$5:$E$504,MATCH($F3622&amp;"",계정매핑!$A$5:$A$504,0))&amp;"","공통비"))</f>
        <v/>
      </c>
      <c r="AF3622" s="63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5</v>
      </c>
      <c r="C3623" s="91" t="inlineStr">
        <is>
          <t>5100000936</t>
        </is>
      </c>
      <c r="D3623" s="94" t="n">
        <v>46148</v>
      </c>
      <c r="E3623" s="91" t="inlineStr">
        <is>
          <t>KR</t>
        </is>
      </c>
      <c r="F3623" s="91" t="n">
        <v>62101000</v>
      </c>
      <c r="G3623" s="91" t="n">
        <v>1401</v>
      </c>
      <c r="H3623" s="92" t="n">
        <v>414000</v>
      </c>
      <c r="I3623" s="91" t="inlineStr">
        <is>
          <t>5월 국내출장 - L여행사</t>
        </is>
      </c>
      <c r="J3623" s="91" t="inlineStr">
        <is>
          <t>V10017</t>
        </is>
      </c>
      <c r="K3623" s="91" t="inlineStr">
        <is>
          <t>L여행사</t>
        </is>
      </c>
      <c r="M3623" s="9">
        <f>IF($A3623="","",VALUE($A3623&amp;"")*12+VALUE($B3623&amp;""))</f>
        <v/>
      </c>
      <c r="N3623" s="63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3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3">
        <f>IF($A3623="","",IF(COUNTIF(변동분석!$E$7:$E$506,O3623)&gt;0,"Y","N"))</f>
        <v/>
      </c>
      <c r="W3623" s="63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3">
        <f>IF($A3623="","",IFERROR(INDEX(계정매핑!$E$5:$E$504,MATCH($F3623&amp;"",계정매핑!$A$5:$A$504,0))&amp;"","공통비"))</f>
        <v/>
      </c>
      <c r="AF3623" s="63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5</v>
      </c>
      <c r="C3624" s="91" t="inlineStr">
        <is>
          <t>5100000937</t>
        </is>
      </c>
      <c r="D3624" s="94" t="n">
        <v>46148</v>
      </c>
      <c r="E3624" s="91" t="inlineStr">
        <is>
          <t>KR</t>
        </is>
      </c>
      <c r="F3624" s="91" t="n">
        <v>62102000</v>
      </c>
      <c r="G3624" s="91" t="n">
        <v>1601</v>
      </c>
      <c r="H3624" s="92" t="n">
        <v>532000</v>
      </c>
      <c r="I3624" s="91" t="inlineStr">
        <is>
          <t>5월 해외출장 - M항공</t>
        </is>
      </c>
      <c r="J3624" s="91" t="inlineStr">
        <is>
          <t>V10001</t>
        </is>
      </c>
      <c r="K3624" s="91" t="inlineStr">
        <is>
          <t>M항공</t>
        </is>
      </c>
      <c r="M3624" s="9">
        <f>IF($A3624="","",VALUE($A3624&amp;"")*12+VALUE($B3624&amp;""))</f>
        <v/>
      </c>
      <c r="N3624" s="63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3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3">
        <f>IF($A3624="","",IF(COUNTIF(변동분석!$E$7:$E$506,O3624)&gt;0,"Y","N"))</f>
        <v/>
      </c>
      <c r="W3624" s="63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3">
        <f>IF($A3624="","",IFERROR(INDEX(계정매핑!$E$5:$E$504,MATCH($F3624&amp;"",계정매핑!$A$5:$A$504,0))&amp;"","공통비"))</f>
        <v/>
      </c>
      <c r="AF3624" s="63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5</v>
      </c>
      <c r="C3625" s="91" t="inlineStr">
        <is>
          <t>5100000938</t>
        </is>
      </c>
      <c r="D3625" s="94" t="n">
        <v>46148</v>
      </c>
      <c r="E3625" s="91" t="inlineStr">
        <is>
          <t>KR</t>
        </is>
      </c>
      <c r="F3625" s="91" t="n">
        <v>62201000</v>
      </c>
      <c r="G3625" s="91" t="n">
        <v>1401</v>
      </c>
      <c r="H3625" s="92" t="n">
        <v>236000</v>
      </c>
      <c r="I3625" s="91" t="inlineStr">
        <is>
          <t>5월 통신요금 - O텔레콤</t>
        </is>
      </c>
      <c r="J3625" s="91" t="inlineStr">
        <is>
          <t>V10002</t>
        </is>
      </c>
      <c r="K3625" s="91" t="inlineStr">
        <is>
          <t>O텔레콤</t>
        </is>
      </c>
      <c r="M3625" s="9">
        <f>IF($A3625="","",VALUE($A3625&amp;"")*12+VALUE($B3625&amp;""))</f>
        <v/>
      </c>
      <c r="N3625" s="63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3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3">
        <f>IF($A3625="","",IF(COUNTIF(변동분석!$E$7:$E$506,O3625)&gt;0,"Y","N"))</f>
        <v/>
      </c>
      <c r="W3625" s="63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3">
        <f>IF($A3625="","",IFERROR(INDEX(계정매핑!$E$5:$E$504,MATCH($F3625&amp;"",계정매핑!$A$5:$A$504,0))&amp;"","공통비"))</f>
        <v/>
      </c>
      <c r="AF3625" s="63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5</v>
      </c>
      <c r="C3626" s="91" t="inlineStr">
        <is>
          <t>5100000939</t>
        </is>
      </c>
      <c r="D3626" s="94" t="n">
        <v>46148</v>
      </c>
      <c r="E3626" s="91" t="inlineStr">
        <is>
          <t>KR</t>
        </is>
      </c>
      <c r="F3626" s="91" t="n">
        <v>62901000</v>
      </c>
      <c r="G3626" s="91" t="n">
        <v>1101</v>
      </c>
      <c r="H3626" s="92" t="n">
        <v>5213000</v>
      </c>
      <c r="I3626" s="91" t="inlineStr">
        <is>
          <t>5월 자문 수수료 - W컨설팅</t>
        </is>
      </c>
      <c r="J3626" s="91" t="inlineStr">
        <is>
          <t>V10006</t>
        </is>
      </c>
      <c r="K3626" s="91" t="inlineStr">
        <is>
          <t>W컨설팅</t>
        </is>
      </c>
      <c r="M3626" s="9">
        <f>IF($A3626="","",VALUE($A3626&amp;"")*12+VALUE($B3626&amp;""))</f>
        <v/>
      </c>
      <c r="N3626" s="63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3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3">
        <f>IF($A3626="","",IF(COUNTIF(변동분석!$E$7:$E$506,O3626)&gt;0,"Y","N"))</f>
        <v/>
      </c>
      <c r="W3626" s="63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3">
        <f>IF($A3626="","",IFERROR(INDEX(계정매핑!$E$5:$E$504,MATCH($F3626&amp;"",계정매핑!$A$5:$A$504,0))&amp;"","공통비"))</f>
        <v/>
      </c>
      <c r="AF3626" s="63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5</v>
      </c>
      <c r="C3627" s="91" t="inlineStr">
        <is>
          <t>5100000940</t>
        </is>
      </c>
      <c r="D3627" s="94" t="n">
        <v>46149</v>
      </c>
      <c r="E3627" s="91" t="inlineStr">
        <is>
          <t>KR</t>
        </is>
      </c>
      <c r="F3627" s="91" t="n">
        <v>62101000</v>
      </c>
      <c r="G3627" s="91" t="n">
        <v>1301</v>
      </c>
      <c r="H3627" s="92" t="n">
        <v>442000</v>
      </c>
      <c r="I3627" s="91" t="inlineStr">
        <is>
          <t>5월 국내출장 - (법인카드)</t>
        </is>
      </c>
      <c r="J3627" s="91" t="inlineStr">
        <is>
          <t>V10009</t>
        </is>
      </c>
      <c r="K3627" s="91" t="inlineStr">
        <is>
          <t>(법인카드)</t>
        </is>
      </c>
      <c r="M3627" s="9">
        <f>IF($A3627="","",VALUE($A3627&amp;"")*12+VALUE($B3627&amp;""))</f>
        <v/>
      </c>
      <c r="N3627" s="63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3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3">
        <f>IF($A3627="","",IF(COUNTIF(변동분석!$E$7:$E$506,O3627)&gt;0,"Y","N"))</f>
        <v/>
      </c>
      <c r="W3627" s="63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3">
        <f>IF($A3627="","",IFERROR(INDEX(계정매핑!$E$5:$E$504,MATCH($F3627&amp;"",계정매핑!$A$5:$A$504,0))&amp;"","공통비"))</f>
        <v/>
      </c>
      <c r="AF3627" s="63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5</v>
      </c>
      <c r="C3628" s="91" t="inlineStr">
        <is>
          <t>5100000941</t>
        </is>
      </c>
      <c r="D3628" s="94" t="n">
        <v>46149</v>
      </c>
      <c r="E3628" s="91" t="inlineStr">
        <is>
          <t>KR</t>
        </is>
      </c>
      <c r="F3628" s="91" t="n">
        <v>62102000</v>
      </c>
      <c r="G3628" s="91" t="n">
        <v>1401</v>
      </c>
      <c r="H3628" s="92" t="n">
        <v>78000</v>
      </c>
      <c r="I3628" s="91" t="inlineStr">
        <is>
          <t>5월 해외출장 - M항공</t>
        </is>
      </c>
      <c r="J3628" s="91" t="inlineStr">
        <is>
          <t>V10001</t>
        </is>
      </c>
      <c r="K3628" s="91" t="inlineStr">
        <is>
          <t>M항공</t>
        </is>
      </c>
      <c r="M3628" s="9">
        <f>IF($A3628="","",VALUE($A3628&amp;"")*12+VALUE($B3628&amp;""))</f>
        <v/>
      </c>
      <c r="N3628" s="63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3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3">
        <f>IF($A3628="","",IF(COUNTIF(변동분석!$E$7:$E$506,O3628)&gt;0,"Y","N"))</f>
        <v/>
      </c>
      <c r="W3628" s="63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3">
        <f>IF($A3628="","",IFERROR(INDEX(계정매핑!$E$5:$E$504,MATCH($F3628&amp;"",계정매핑!$A$5:$A$504,0))&amp;"","공통비"))</f>
        <v/>
      </c>
      <c r="AF3628" s="63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5</v>
      </c>
      <c r="C3629" s="91" t="inlineStr">
        <is>
          <t>5100000942</t>
        </is>
      </c>
      <c r="D3629" s="94" t="n">
        <v>46149</v>
      </c>
      <c r="E3629" s="91" t="inlineStr">
        <is>
          <t>KR</t>
        </is>
      </c>
      <c r="F3629" s="91" t="n">
        <v>62201000</v>
      </c>
      <c r="G3629" s="91" t="n">
        <v>1951</v>
      </c>
      <c r="H3629" s="92" t="n">
        <v>343000</v>
      </c>
      <c r="I3629" s="91" t="inlineStr">
        <is>
          <t>5월 통신요금 - O텔레콤</t>
        </is>
      </c>
      <c r="J3629" s="91" t="inlineStr">
        <is>
          <t>V10002</t>
        </is>
      </c>
      <c r="K3629" s="91" t="inlineStr">
        <is>
          <t>O텔레콤</t>
        </is>
      </c>
      <c r="M3629" s="9">
        <f>IF($A3629="","",VALUE($A3629&amp;"")*12+VALUE($B3629&amp;""))</f>
        <v/>
      </c>
      <c r="N3629" s="63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3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3">
        <f>IF($A3629="","",IF(COUNTIF(변동분석!$E$7:$E$506,O3629)&gt;0,"Y","N"))</f>
        <v/>
      </c>
      <c r="W3629" s="63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3">
        <f>IF($A3629="","",IFERROR(INDEX(계정매핑!$E$5:$E$504,MATCH($F3629&amp;"",계정매핑!$A$5:$A$504,0))&amp;"","공통비"))</f>
        <v/>
      </c>
      <c r="AF3629" s="63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5</v>
      </c>
      <c r="C3630" s="91" t="inlineStr">
        <is>
          <t>5100000943</t>
        </is>
      </c>
      <c r="D3630" s="94" t="n">
        <v>46149</v>
      </c>
      <c r="E3630" s="91" t="inlineStr">
        <is>
          <t>KR</t>
        </is>
      </c>
      <c r="F3630" s="91" t="n">
        <v>62301000</v>
      </c>
      <c r="G3630" s="91" t="n">
        <v>1301</v>
      </c>
      <c r="H3630" s="92" t="n">
        <v>270000</v>
      </c>
      <c r="I3630" s="91" t="inlineStr">
        <is>
          <t>5월 소모품 구입 - R문구</t>
        </is>
      </c>
      <c r="J3630" s="91" t="inlineStr">
        <is>
          <t>V10021</t>
        </is>
      </c>
      <c r="K3630" s="91" t="inlineStr">
        <is>
          <t>R문구</t>
        </is>
      </c>
      <c r="M3630" s="9">
        <f>IF($A3630="","",VALUE($A3630&amp;"")*12+VALUE($B3630&amp;""))</f>
        <v/>
      </c>
      <c r="N3630" s="63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3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3">
        <f>IF($A3630="","",IF(COUNTIF(변동분석!$E$7:$E$506,O3630)&gt;0,"Y","N"))</f>
        <v/>
      </c>
      <c r="W3630" s="63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3">
        <f>IF($A3630="","",IFERROR(INDEX(계정매핑!$E$5:$E$504,MATCH($F3630&amp;"",계정매핑!$A$5:$A$504,0))&amp;"","공통비"))</f>
        <v/>
      </c>
      <c r="AF3630" s="63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5</v>
      </c>
      <c r="C3631" s="91" t="inlineStr">
        <is>
          <t>5100000944</t>
        </is>
      </c>
      <c r="D3631" s="94" t="n">
        <v>46149</v>
      </c>
      <c r="E3631" s="91" t="inlineStr">
        <is>
          <t>KR</t>
        </is>
      </c>
      <c r="F3631" s="91" t="n">
        <v>62501000</v>
      </c>
      <c r="G3631" s="91" t="n">
        <v>1101</v>
      </c>
      <c r="H3631" s="92" t="n">
        <v>139000</v>
      </c>
      <c r="I3631" s="91" t="inlineStr">
        <is>
          <t>5월 회의 다과 - (법인카드)</t>
        </is>
      </c>
      <c r="J3631" s="91" t="inlineStr">
        <is>
          <t>V10009</t>
        </is>
      </c>
      <c r="K3631" s="91" t="inlineStr">
        <is>
          <t>(법인카드)</t>
        </is>
      </c>
      <c r="M3631" s="9">
        <f>IF($A3631="","",VALUE($A3631&amp;"")*12+VALUE($B3631&amp;""))</f>
        <v/>
      </c>
      <c r="N3631" s="63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3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3">
        <f>IF($A3631="","",IF(COUNTIF(변동분석!$E$7:$E$506,O3631)&gt;0,"Y","N"))</f>
        <v/>
      </c>
      <c r="W3631" s="63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3">
        <f>IF($A3631="","",IFERROR(INDEX(계정매핑!$E$5:$E$504,MATCH($F3631&amp;"",계정매핑!$A$5:$A$504,0))&amp;"","공통비"))</f>
        <v/>
      </c>
      <c r="AF3631" s="63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5</v>
      </c>
      <c r="C3632" s="91" t="inlineStr">
        <is>
          <t>5100000945</t>
        </is>
      </c>
      <c r="D3632" s="94" t="n">
        <v>46149</v>
      </c>
      <c r="E3632" s="91" t="inlineStr">
        <is>
          <t>KR</t>
        </is>
      </c>
      <c r="F3632" s="91" t="n">
        <v>62501000</v>
      </c>
      <c r="G3632" s="91" t="n">
        <v>1401</v>
      </c>
      <c r="H3632" s="92" t="n">
        <v>249000</v>
      </c>
      <c r="I3632" s="91" t="inlineStr">
        <is>
          <t>5월 회의 다과 - T케이터링</t>
        </is>
      </c>
      <c r="J3632" s="91" t="inlineStr">
        <is>
          <t>V10005</t>
        </is>
      </c>
      <c r="K3632" s="91" t="inlineStr">
        <is>
          <t>T케이터링</t>
        </is>
      </c>
      <c r="M3632" s="9">
        <f>IF($A3632="","",VALUE($A3632&amp;"")*12+VALUE($B3632&amp;""))</f>
        <v/>
      </c>
      <c r="N3632" s="63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3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3">
        <f>IF($A3632="","",IF(COUNTIF(변동분석!$E$7:$E$506,O3632)&gt;0,"Y","N"))</f>
        <v/>
      </c>
      <c r="W3632" s="63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3">
        <f>IF($A3632="","",IFERROR(INDEX(계정매핑!$E$5:$E$504,MATCH($F3632&amp;"",계정매핑!$A$5:$A$504,0))&amp;"","공통비"))</f>
        <v/>
      </c>
      <c r="AF3632" s="63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5</v>
      </c>
      <c r="C3633" s="91" t="inlineStr">
        <is>
          <t>5100000946</t>
        </is>
      </c>
      <c r="D3633" s="94" t="n">
        <v>46149</v>
      </c>
      <c r="E3633" s="91" t="inlineStr">
        <is>
          <t>KR</t>
        </is>
      </c>
      <c r="F3633" s="91" t="n">
        <v>62501000</v>
      </c>
      <c r="G3633" s="91" t="n">
        <v>1801</v>
      </c>
      <c r="H3633" s="92" t="n">
        <v>79000</v>
      </c>
      <c r="I3633" s="91" t="inlineStr">
        <is>
          <t>5월 회의 다과 - T케이터링</t>
        </is>
      </c>
      <c r="J3633" s="91" t="inlineStr">
        <is>
          <t>V10005</t>
        </is>
      </c>
      <c r="K3633" s="91" t="inlineStr">
        <is>
          <t>T케이터링</t>
        </is>
      </c>
      <c r="M3633" s="9">
        <f>IF($A3633="","",VALUE($A3633&amp;"")*12+VALUE($B3633&amp;""))</f>
        <v/>
      </c>
      <c r="N3633" s="63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3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3">
        <f>IF($A3633="","",IF(COUNTIF(변동분석!$E$7:$E$506,O3633)&gt;0,"Y","N"))</f>
        <v/>
      </c>
      <c r="W3633" s="63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3">
        <f>IF($A3633="","",IFERROR(INDEX(계정매핑!$E$5:$E$504,MATCH($F3633&amp;"",계정매핑!$A$5:$A$504,0))&amp;"","공통비"))</f>
        <v/>
      </c>
      <c r="AF3633" s="63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5</v>
      </c>
      <c r="C3634" s="91" t="inlineStr">
        <is>
          <t>5100000947</t>
        </is>
      </c>
      <c r="D3634" s="94" t="n">
        <v>46149</v>
      </c>
      <c r="E3634" s="91" t="inlineStr">
        <is>
          <t>KR</t>
        </is>
      </c>
      <c r="F3634" s="91" t="n">
        <v>62802000</v>
      </c>
      <c r="G3634" s="91" t="n">
        <v>1301</v>
      </c>
      <c r="H3634" s="92" t="n">
        <v>4148000</v>
      </c>
      <c r="I3634" s="91" t="inlineStr">
        <is>
          <t>5월 위탁교육 - I교육원</t>
        </is>
      </c>
      <c r="J3634" s="91" t="inlineStr">
        <is>
          <t>V10018</t>
        </is>
      </c>
      <c r="K3634" s="91" t="inlineStr">
        <is>
          <t>I교육원</t>
        </is>
      </c>
      <c r="M3634" s="9">
        <f>IF($A3634="","",VALUE($A3634&amp;"")*12+VALUE($B3634&amp;""))</f>
        <v/>
      </c>
      <c r="N3634" s="63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3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3">
        <f>IF($A3634="","",IF(COUNTIF(변동분석!$E$7:$E$506,O3634)&gt;0,"Y","N"))</f>
        <v/>
      </c>
      <c r="W3634" s="63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3">
        <f>IF($A3634="","",IFERROR(INDEX(계정매핑!$E$5:$E$504,MATCH($F3634&amp;"",계정매핑!$A$5:$A$504,0))&amp;"","공통비"))</f>
        <v/>
      </c>
      <c r="AF3634" s="63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5</v>
      </c>
      <c r="C3635" s="91" t="inlineStr">
        <is>
          <t>5100000948</t>
        </is>
      </c>
      <c r="D3635" s="94" t="n">
        <v>46149</v>
      </c>
      <c r="E3635" s="91" t="inlineStr">
        <is>
          <t>KR</t>
        </is>
      </c>
      <c r="F3635" s="91" t="n">
        <v>62802000</v>
      </c>
      <c r="G3635" s="91" t="n">
        <v>1301</v>
      </c>
      <c r="H3635" s="92" t="n">
        <v>4242000</v>
      </c>
      <c r="I3635" s="91" t="inlineStr">
        <is>
          <t>5월 위탁교육 - V아카데미</t>
        </is>
      </c>
      <c r="J3635" s="91" t="inlineStr">
        <is>
          <t>V10026</t>
        </is>
      </c>
      <c r="K3635" s="91" t="inlineStr">
        <is>
          <t>V아카데미</t>
        </is>
      </c>
      <c r="M3635" s="9">
        <f>IF($A3635="","",VALUE($A3635&amp;"")*12+VALUE($B3635&amp;""))</f>
        <v/>
      </c>
      <c r="N3635" s="63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3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3">
        <f>IF($A3635="","",IF(COUNTIF(변동분석!$E$7:$E$506,O3635)&gt;0,"Y","N"))</f>
        <v/>
      </c>
      <c r="W3635" s="63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3">
        <f>IF($A3635="","",IFERROR(INDEX(계정매핑!$E$5:$E$504,MATCH($F3635&amp;"",계정매핑!$A$5:$A$504,0))&amp;"","공통비"))</f>
        <v/>
      </c>
      <c r="AF3635" s="63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5</v>
      </c>
      <c r="C3636" s="91" t="inlineStr">
        <is>
          <t>5100000949</t>
        </is>
      </c>
      <c r="D3636" s="94" t="n">
        <v>46149</v>
      </c>
      <c r="E3636" s="91" t="inlineStr">
        <is>
          <t>KR</t>
        </is>
      </c>
      <c r="F3636" s="91" t="n">
        <v>62901000</v>
      </c>
      <c r="G3636" s="91" t="n">
        <v>1101</v>
      </c>
      <c r="H3636" s="92" t="n">
        <v>2613000</v>
      </c>
      <c r="I3636" s="91" t="inlineStr">
        <is>
          <t>5월 자문 수수료 - K회계법인</t>
        </is>
      </c>
      <c r="J3636" s="91" t="inlineStr">
        <is>
          <t>V10010</t>
        </is>
      </c>
      <c r="K3636" s="91" t="inlineStr">
        <is>
          <t>K회계법인</t>
        </is>
      </c>
      <c r="M3636" s="9">
        <f>IF($A3636="","",VALUE($A3636&amp;"")*12+VALUE($B3636&amp;""))</f>
        <v/>
      </c>
      <c r="N3636" s="63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3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3">
        <f>IF($A3636="","",IF(COUNTIF(변동분석!$E$7:$E$506,O3636)&gt;0,"Y","N"))</f>
        <v/>
      </c>
      <c r="W3636" s="63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3">
        <f>IF($A3636="","",IFERROR(INDEX(계정매핑!$E$5:$E$504,MATCH($F3636&amp;"",계정매핑!$A$5:$A$504,0))&amp;"","공통비"))</f>
        <v/>
      </c>
      <c r="AF3636" s="63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5</v>
      </c>
      <c r="C3637" s="91" t="inlineStr">
        <is>
          <t>5100000950</t>
        </is>
      </c>
      <c r="D3637" s="94" t="n">
        <v>46149</v>
      </c>
      <c r="E3637" s="91" t="inlineStr">
        <is>
          <t>KR</t>
        </is>
      </c>
      <c r="F3637" s="91" t="n">
        <v>62901000</v>
      </c>
      <c r="G3637" s="91" t="n">
        <v>1401</v>
      </c>
      <c r="H3637" s="92" t="n">
        <v>6594000</v>
      </c>
      <c r="I3637" s="91" t="inlineStr">
        <is>
          <t>5월 자문 수수료 - K회계법인</t>
        </is>
      </c>
      <c r="J3637" s="91" t="inlineStr">
        <is>
          <t>V10010</t>
        </is>
      </c>
      <c r="K3637" s="91" t="inlineStr">
        <is>
          <t>K회계법인</t>
        </is>
      </c>
      <c r="M3637" s="9">
        <f>IF($A3637="","",VALUE($A3637&amp;"")*12+VALUE($B3637&amp;""))</f>
        <v/>
      </c>
      <c r="N3637" s="63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3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3">
        <f>IF($A3637="","",IF(COUNTIF(변동분석!$E$7:$E$506,O3637)&gt;0,"Y","N"))</f>
        <v/>
      </c>
      <c r="W3637" s="63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3">
        <f>IF($A3637="","",IFERROR(INDEX(계정매핑!$E$5:$E$504,MATCH($F3637&amp;"",계정매핑!$A$5:$A$504,0))&amp;"","공통비"))</f>
        <v/>
      </c>
      <c r="AF3637" s="63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5</v>
      </c>
      <c r="C3638" s="91" t="inlineStr">
        <is>
          <t>5100000951</t>
        </is>
      </c>
      <c r="D3638" s="94" t="n">
        <v>46149</v>
      </c>
      <c r="E3638" s="91" t="inlineStr">
        <is>
          <t>KR</t>
        </is>
      </c>
      <c r="F3638" s="91" t="n">
        <v>62901000</v>
      </c>
      <c r="G3638" s="91" t="n">
        <v>1951</v>
      </c>
      <c r="H3638" s="92" t="n">
        <v>4301000</v>
      </c>
      <c r="I3638" s="91" t="inlineStr">
        <is>
          <t>5월 자문 수수료 - W컨설팅</t>
        </is>
      </c>
      <c r="J3638" s="91" t="inlineStr">
        <is>
          <t>V10006</t>
        </is>
      </c>
      <c r="K3638" s="91" t="inlineStr">
        <is>
          <t>W컨설팅</t>
        </is>
      </c>
      <c r="M3638" s="9">
        <f>IF($A3638="","",VALUE($A3638&amp;"")*12+VALUE($B3638&amp;""))</f>
        <v/>
      </c>
      <c r="N3638" s="63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3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3">
        <f>IF($A3638="","",IF(COUNTIF(변동분석!$E$7:$E$506,O3638)&gt;0,"Y","N"))</f>
        <v/>
      </c>
      <c r="W3638" s="63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3">
        <f>IF($A3638="","",IFERROR(INDEX(계정매핑!$E$5:$E$504,MATCH($F3638&amp;"",계정매핑!$A$5:$A$504,0))&amp;"","공통비"))</f>
        <v/>
      </c>
      <c r="AF3638" s="63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5100000952</t>
        </is>
      </c>
      <c r="D3639" s="94" t="n">
        <v>46149</v>
      </c>
      <c r="E3639" s="91" t="inlineStr">
        <is>
          <t>KR</t>
        </is>
      </c>
      <c r="F3639" s="91" t="n">
        <v>62902000</v>
      </c>
      <c r="G3639" s="91" t="n">
        <v>1401</v>
      </c>
      <c r="H3639" s="92" t="n">
        <v>1804000</v>
      </c>
      <c r="I3639" s="91" t="inlineStr">
        <is>
          <t>5월 업무 위탁 수수료 - X서비스</t>
        </is>
      </c>
      <c r="J3639" s="91" t="inlineStr">
        <is>
          <t>V10019</t>
        </is>
      </c>
      <c r="K3639" s="91" t="inlineStr">
        <is>
          <t>X서비스</t>
        </is>
      </c>
      <c r="M3639" s="9">
        <f>IF($A3639="","",VALUE($A3639&amp;"")*12+VALUE($B3639&amp;""))</f>
        <v/>
      </c>
      <c r="N3639" s="63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3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3">
        <f>IF($A3639="","",IF(COUNTIF(변동분석!$E$7:$E$506,O3639)&gt;0,"Y","N"))</f>
        <v/>
      </c>
      <c r="W3639" s="63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3">
        <f>IF($A3639="","",IFERROR(INDEX(계정매핑!$E$5:$E$504,MATCH($F3639&amp;"",계정매핑!$A$5:$A$504,0))&amp;"","공통비"))</f>
        <v/>
      </c>
      <c r="AF3639" s="63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5100000953</t>
        </is>
      </c>
      <c r="D3640" s="94" t="n">
        <v>46150</v>
      </c>
      <c r="E3640" s="91" t="inlineStr">
        <is>
          <t>KR</t>
        </is>
      </c>
      <c r="F3640" s="91" t="n">
        <v>62101000</v>
      </c>
      <c r="G3640" s="91" t="n">
        <v>1501</v>
      </c>
      <c r="H3640" s="92" t="n">
        <v>369000</v>
      </c>
      <c r="I3640" s="91" t="inlineStr">
        <is>
          <t>5월 국내출장 - L여행사</t>
        </is>
      </c>
      <c r="J3640" s="91" t="inlineStr">
        <is>
          <t>V10017</t>
        </is>
      </c>
      <c r="K3640" s="91" t="inlineStr">
        <is>
          <t>L여행사</t>
        </is>
      </c>
      <c r="M3640" s="9">
        <f>IF($A3640="","",VALUE($A3640&amp;"")*12+VALUE($B3640&amp;""))</f>
        <v/>
      </c>
      <c r="N3640" s="63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3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3">
        <f>IF($A3640="","",IF(COUNTIF(변동분석!$E$7:$E$506,O3640)&gt;0,"Y","N"))</f>
        <v/>
      </c>
      <c r="W3640" s="63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3">
        <f>IF($A3640="","",IFERROR(INDEX(계정매핑!$E$5:$E$504,MATCH($F3640&amp;"",계정매핑!$A$5:$A$504,0))&amp;"","공통비"))</f>
        <v/>
      </c>
      <c r="AF3640" s="63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5100000954</t>
        </is>
      </c>
      <c r="D3641" s="94" t="n">
        <v>46150</v>
      </c>
      <c r="E3641" s="91" t="inlineStr">
        <is>
          <t>KR</t>
        </is>
      </c>
      <c r="F3641" s="91" t="n">
        <v>62101000</v>
      </c>
      <c r="G3641" s="91" t="n">
        <v>1951</v>
      </c>
      <c r="H3641" s="92" t="n">
        <v>251000</v>
      </c>
      <c r="I3641" s="91" t="inlineStr">
        <is>
          <t>5월 국내출장 - M항공</t>
        </is>
      </c>
      <c r="J3641" s="91" t="inlineStr">
        <is>
          <t>V10001</t>
        </is>
      </c>
      <c r="K3641" s="91" t="inlineStr">
        <is>
          <t>M항공</t>
        </is>
      </c>
      <c r="M3641" s="9">
        <f>IF($A3641="","",VALUE($A3641&amp;"")*12+VALUE($B3641&amp;""))</f>
        <v/>
      </c>
      <c r="N3641" s="63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3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3">
        <f>IF($A3641="","",IF(COUNTIF(변동분석!$E$7:$E$506,O3641)&gt;0,"Y","N"))</f>
        <v/>
      </c>
      <c r="W3641" s="63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3">
        <f>IF($A3641="","",IFERROR(INDEX(계정매핑!$E$5:$E$504,MATCH($F3641&amp;"",계정매핑!$A$5:$A$504,0))&amp;"","공통비"))</f>
        <v/>
      </c>
      <c r="AF3641" s="63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5100000955</t>
        </is>
      </c>
      <c r="D3642" s="94" t="n">
        <v>46150</v>
      </c>
      <c r="E3642" s="91" t="inlineStr">
        <is>
          <t>KR</t>
        </is>
      </c>
      <c r="F3642" s="91" t="n">
        <v>62102000</v>
      </c>
      <c r="G3642" s="91" t="n">
        <v>1801</v>
      </c>
      <c r="H3642" s="92" t="n">
        <v>38000</v>
      </c>
      <c r="I3642" s="91" t="inlineStr">
        <is>
          <t>5월 해외출장 - M항공</t>
        </is>
      </c>
      <c r="J3642" s="91" t="inlineStr">
        <is>
          <t>V10001</t>
        </is>
      </c>
      <c r="K3642" s="91" t="inlineStr">
        <is>
          <t>M항공</t>
        </is>
      </c>
      <c r="M3642" s="9">
        <f>IF($A3642="","",VALUE($A3642&amp;"")*12+VALUE($B3642&amp;""))</f>
        <v/>
      </c>
      <c r="N3642" s="63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3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3">
        <f>IF($A3642="","",IF(COUNTIF(변동분석!$E$7:$E$506,O3642)&gt;0,"Y","N"))</f>
        <v/>
      </c>
      <c r="W3642" s="63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3">
        <f>IF($A3642="","",IFERROR(INDEX(계정매핑!$E$5:$E$504,MATCH($F3642&amp;"",계정매핑!$A$5:$A$504,0))&amp;"","공통비"))</f>
        <v/>
      </c>
      <c r="AF3642" s="63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5100000956</t>
        </is>
      </c>
      <c r="D3643" s="94" t="n">
        <v>46150</v>
      </c>
      <c r="E3643" s="91" t="inlineStr">
        <is>
          <t>KR</t>
        </is>
      </c>
      <c r="F3643" s="91" t="n">
        <v>62201000</v>
      </c>
      <c r="G3643" s="91" t="n">
        <v>1201</v>
      </c>
      <c r="H3643" s="92" t="n">
        <v>121000</v>
      </c>
      <c r="I3643" s="91" t="inlineStr">
        <is>
          <t>5월 통신요금 - O텔레콤</t>
        </is>
      </c>
      <c r="J3643" s="91" t="inlineStr">
        <is>
          <t>V10002</t>
        </is>
      </c>
      <c r="K3643" s="91" t="inlineStr">
        <is>
          <t>O텔레콤</t>
        </is>
      </c>
      <c r="M3643" s="9">
        <f>IF($A3643="","",VALUE($A3643&amp;"")*12+VALUE($B3643&amp;""))</f>
        <v/>
      </c>
      <c r="N3643" s="63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3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3">
        <f>IF($A3643="","",IF(COUNTIF(변동분석!$E$7:$E$506,O3643)&gt;0,"Y","N"))</f>
        <v/>
      </c>
      <c r="W3643" s="63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3">
        <f>IF($A3643="","",IFERROR(INDEX(계정매핑!$E$5:$E$504,MATCH($F3643&amp;"",계정매핑!$A$5:$A$504,0))&amp;"","공통비"))</f>
        <v/>
      </c>
      <c r="AF3643" s="63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5100000957</t>
        </is>
      </c>
      <c r="D3644" s="94" t="n">
        <v>46150</v>
      </c>
      <c r="E3644" s="91" t="inlineStr">
        <is>
          <t>KR</t>
        </is>
      </c>
      <c r="F3644" s="91" t="n">
        <v>62201000</v>
      </c>
      <c r="G3644" s="91" t="n">
        <v>1201</v>
      </c>
      <c r="H3644" s="92" t="n">
        <v>138000</v>
      </c>
      <c r="I3644" s="91" t="inlineStr">
        <is>
          <t>5월 통신요금 - P통신</t>
        </is>
      </c>
      <c r="J3644" s="91" t="inlineStr">
        <is>
          <t>V10013</t>
        </is>
      </c>
      <c r="K3644" s="91" t="inlineStr">
        <is>
          <t>P통신</t>
        </is>
      </c>
      <c r="M3644" s="9">
        <f>IF($A3644="","",VALUE($A3644&amp;"")*12+VALUE($B3644&amp;""))</f>
        <v/>
      </c>
      <c r="N3644" s="63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3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3">
        <f>IF($A3644="","",IF(COUNTIF(변동분석!$E$7:$E$506,O3644)&gt;0,"Y","N"))</f>
        <v/>
      </c>
      <c r="W3644" s="63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3">
        <f>IF($A3644="","",IFERROR(INDEX(계정매핑!$E$5:$E$504,MATCH($F3644&amp;"",계정매핑!$A$5:$A$504,0))&amp;"","공통비"))</f>
        <v/>
      </c>
      <c r="AF3644" s="63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5100000958</t>
        </is>
      </c>
      <c r="D3645" s="94" t="n">
        <v>46150</v>
      </c>
      <c r="E3645" s="91" t="inlineStr">
        <is>
          <t>KR</t>
        </is>
      </c>
      <c r="F3645" s="91" t="n">
        <v>62201000</v>
      </c>
      <c r="G3645" s="91" t="n">
        <v>1951</v>
      </c>
      <c r="H3645" s="92" t="n">
        <v>238000</v>
      </c>
      <c r="I3645" s="91" t="inlineStr">
        <is>
          <t>5월 통신요금 - P통신</t>
        </is>
      </c>
      <c r="J3645" s="91" t="inlineStr">
        <is>
          <t>V10013</t>
        </is>
      </c>
      <c r="K3645" s="91" t="inlineStr">
        <is>
          <t>P통신</t>
        </is>
      </c>
      <c r="M3645" s="9">
        <f>IF($A3645="","",VALUE($A3645&amp;"")*12+VALUE($B3645&amp;""))</f>
        <v/>
      </c>
      <c r="N3645" s="63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3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3">
        <f>IF($A3645="","",IF(COUNTIF(변동분석!$E$7:$E$506,O3645)&gt;0,"Y","N"))</f>
        <v/>
      </c>
      <c r="W3645" s="63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3">
        <f>IF($A3645="","",IFERROR(INDEX(계정매핑!$E$5:$E$504,MATCH($F3645&amp;"",계정매핑!$A$5:$A$504,0))&amp;"","공통비"))</f>
        <v/>
      </c>
      <c r="AF3645" s="63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5100000959</t>
        </is>
      </c>
      <c r="D3646" s="94" t="n">
        <v>46150</v>
      </c>
      <c r="E3646" s="91" t="inlineStr">
        <is>
          <t>KR</t>
        </is>
      </c>
      <c r="F3646" s="91" t="n">
        <v>62301000</v>
      </c>
      <c r="G3646" s="91" t="n">
        <v>1601</v>
      </c>
      <c r="H3646" s="92" t="n">
        <v>441000</v>
      </c>
      <c r="I3646" s="91" t="inlineStr">
        <is>
          <t>5월 소모품 구입 - Q오피스</t>
        </is>
      </c>
      <c r="J3646" s="91" t="inlineStr">
        <is>
          <t>V10003</t>
        </is>
      </c>
      <c r="K3646" s="91" t="inlineStr">
        <is>
          <t>Q오피스</t>
        </is>
      </c>
      <c r="M3646" s="9">
        <f>IF($A3646="","",VALUE($A3646&amp;"")*12+VALUE($B3646&amp;""))</f>
        <v/>
      </c>
      <c r="N3646" s="63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3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3">
        <f>IF($A3646="","",IF(COUNTIF(변동분석!$E$7:$E$506,O3646)&gt;0,"Y","N"))</f>
        <v/>
      </c>
      <c r="W3646" s="63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3">
        <f>IF($A3646="","",IFERROR(INDEX(계정매핑!$E$5:$E$504,MATCH($F3646&amp;"",계정매핑!$A$5:$A$504,0))&amp;"","공통비"))</f>
        <v/>
      </c>
      <c r="AF3646" s="63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5100000960</t>
        </is>
      </c>
      <c r="D3647" s="94" t="n">
        <v>46150</v>
      </c>
      <c r="E3647" s="91" t="inlineStr">
        <is>
          <t>KR</t>
        </is>
      </c>
      <c r="F3647" s="91" t="n">
        <v>62401000</v>
      </c>
      <c r="G3647" s="91" t="n">
        <v>1801</v>
      </c>
      <c r="H3647" s="92" t="n">
        <v>1753000</v>
      </c>
      <c r="I3647" s="91" t="inlineStr">
        <is>
          <t>5월 인쇄물 제작 - S출판</t>
        </is>
      </c>
      <c r="J3647" s="91" t="inlineStr">
        <is>
          <t>V10014</t>
        </is>
      </c>
      <c r="K3647" s="91" t="inlineStr">
        <is>
          <t>S출판</t>
        </is>
      </c>
      <c r="M3647" s="9">
        <f>IF($A3647="","",VALUE($A3647&amp;"")*12+VALUE($B3647&amp;""))</f>
        <v/>
      </c>
      <c r="N3647" s="63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3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3">
        <f>IF($A3647="","",IF(COUNTIF(변동분석!$E$7:$E$506,O3647)&gt;0,"Y","N"))</f>
        <v/>
      </c>
      <c r="W3647" s="63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3">
        <f>IF($A3647="","",IFERROR(INDEX(계정매핑!$E$5:$E$504,MATCH($F3647&amp;"",계정매핑!$A$5:$A$504,0))&amp;"","공통비"))</f>
        <v/>
      </c>
      <c r="AF3647" s="63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5100000961</t>
        </is>
      </c>
      <c r="D3648" s="94" t="n">
        <v>46150</v>
      </c>
      <c r="E3648" s="91" t="inlineStr">
        <is>
          <t>KR</t>
        </is>
      </c>
      <c r="F3648" s="91" t="n">
        <v>62501000</v>
      </c>
      <c r="G3648" s="91" t="n">
        <v>1401</v>
      </c>
      <c r="H3648" s="92" t="n">
        <v>294000</v>
      </c>
      <c r="I3648" s="91" t="inlineStr">
        <is>
          <t>5월 회의 다과 - (법인카드)</t>
        </is>
      </c>
      <c r="J3648" s="91" t="inlineStr">
        <is>
          <t>V10009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3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3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3">
        <f>IF($A3648="","",IF(COUNTIF(변동분석!$E$7:$E$506,O3648)&gt;0,"Y","N"))</f>
        <v/>
      </c>
      <c r="W3648" s="63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3">
        <f>IF($A3648="","",IFERROR(INDEX(계정매핑!$E$5:$E$504,MATCH($F3648&amp;"",계정매핑!$A$5:$A$504,0))&amp;"","공통비"))</f>
        <v/>
      </c>
      <c r="AF3648" s="63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5100000962</t>
        </is>
      </c>
      <c r="D3649" s="94" t="n">
        <v>46150</v>
      </c>
      <c r="E3649" s="91" t="inlineStr">
        <is>
          <t>KR</t>
        </is>
      </c>
      <c r="F3649" s="91" t="n">
        <v>62601000</v>
      </c>
      <c r="G3649" s="91" t="n">
        <v>1101</v>
      </c>
      <c r="H3649" s="92" t="n">
        <v>2148000</v>
      </c>
      <c r="I3649" s="91" t="inlineStr">
        <is>
          <t>5월 업무추진 - (법인카드)</t>
        </is>
      </c>
      <c r="J3649" s="91" t="inlineStr">
        <is>
          <t>V10009</t>
        </is>
      </c>
      <c r="K3649" s="91" t="inlineStr">
        <is>
          <t>(법인카드)</t>
        </is>
      </c>
      <c r="M3649" s="9">
        <f>IF($A3649="","",VALUE($A3649&amp;"")*12+VALUE($B3649&amp;""))</f>
        <v/>
      </c>
      <c r="N3649" s="63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3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3">
        <f>IF($A3649="","",IF(COUNTIF(변동분석!$E$7:$E$506,O3649)&gt;0,"Y","N"))</f>
        <v/>
      </c>
      <c r="W3649" s="63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3">
        <f>IF($A3649="","",IFERROR(INDEX(계정매핑!$E$5:$E$504,MATCH($F3649&amp;"",계정매핑!$A$5:$A$504,0))&amp;"","공통비"))</f>
        <v/>
      </c>
      <c r="AF3649" s="63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5100000963</t>
        </is>
      </c>
      <c r="D3650" s="94" t="n">
        <v>46150</v>
      </c>
      <c r="E3650" s="91" t="inlineStr">
        <is>
          <t>KR</t>
        </is>
      </c>
      <c r="F3650" s="91" t="n">
        <v>62601000</v>
      </c>
      <c r="G3650" s="91" t="n">
        <v>1601</v>
      </c>
      <c r="H3650" s="92" t="n">
        <v>3054000</v>
      </c>
      <c r="I3650" s="91" t="inlineStr">
        <is>
          <t>5월 업무추진 - (법인카드)</t>
        </is>
      </c>
      <c r="J3650" s="91" t="inlineStr">
        <is>
          <t>V10009</t>
        </is>
      </c>
      <c r="K3650" s="91" t="inlineStr">
        <is>
          <t>(법인카드)</t>
        </is>
      </c>
      <c r="M3650" s="9">
        <f>IF($A3650="","",VALUE($A3650&amp;"")*12+VALUE($B3650&amp;""))</f>
        <v/>
      </c>
      <c r="N3650" s="63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3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3">
        <f>IF($A3650="","",IF(COUNTIF(변동분석!$E$7:$E$506,O3650)&gt;0,"Y","N"))</f>
        <v/>
      </c>
      <c r="W3650" s="63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3">
        <f>IF($A3650="","",IFERROR(INDEX(계정매핑!$E$5:$E$504,MATCH($F3650&amp;"",계정매핑!$A$5:$A$504,0))&amp;"","공통비"))</f>
        <v/>
      </c>
      <c r="AF3650" s="63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5100000964</t>
        </is>
      </c>
      <c r="D3651" s="94" t="n">
        <v>46151</v>
      </c>
      <c r="E3651" s="91" t="inlineStr">
        <is>
          <t>KR</t>
        </is>
      </c>
      <c r="F3651" s="91" t="n">
        <v>62101000</v>
      </c>
      <c r="G3651" s="91" t="n">
        <v>1501</v>
      </c>
      <c r="H3651" s="92" t="n">
        <v>575000</v>
      </c>
      <c r="I3651" s="91" t="inlineStr">
        <is>
          <t>5월 국내출장 - (법인카드)</t>
        </is>
      </c>
      <c r="J3651" s="91" t="inlineStr">
        <is>
          <t>V10009</t>
        </is>
      </c>
      <c r="K3651" s="91" t="inlineStr">
        <is>
          <t>(법인카드)</t>
        </is>
      </c>
      <c r="M3651" s="9">
        <f>IF($A3651="","",VALUE($A3651&amp;"")*12+VALUE($B3651&amp;""))</f>
        <v/>
      </c>
      <c r="N3651" s="63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3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3">
        <f>IF($A3651="","",IF(COUNTIF(변동분석!$E$7:$E$506,O3651)&gt;0,"Y","N"))</f>
        <v/>
      </c>
      <c r="W3651" s="63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3">
        <f>IF($A3651="","",IFERROR(INDEX(계정매핑!$E$5:$E$504,MATCH($F3651&amp;"",계정매핑!$A$5:$A$504,0))&amp;"","공통비"))</f>
        <v/>
      </c>
      <c r="AF3651" s="63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5100000965</t>
        </is>
      </c>
      <c r="D3652" s="94" t="n">
        <v>46151</v>
      </c>
      <c r="E3652" s="91" t="inlineStr">
        <is>
          <t>KR</t>
        </is>
      </c>
      <c r="F3652" s="91" t="n">
        <v>62101000</v>
      </c>
      <c r="G3652" s="91" t="n">
        <v>1701</v>
      </c>
      <c r="H3652" s="92" t="n">
        <v>239000</v>
      </c>
      <c r="I3652" s="91" t="inlineStr">
        <is>
          <t>5월 국내출장 - (법인카드)</t>
        </is>
      </c>
      <c r="J3652" s="91" t="inlineStr">
        <is>
          <t>V10009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3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3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3">
        <f>IF($A3652="","",IF(COUNTIF(변동분석!$E$7:$E$506,O3652)&gt;0,"Y","N"))</f>
        <v/>
      </c>
      <c r="W3652" s="63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3">
        <f>IF($A3652="","",IFERROR(INDEX(계정매핑!$E$5:$E$504,MATCH($F3652&amp;"",계정매핑!$A$5:$A$504,0))&amp;"","공통비"))</f>
        <v/>
      </c>
      <c r="AF3652" s="63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5100000966</t>
        </is>
      </c>
      <c r="D3653" s="94" t="n">
        <v>46151</v>
      </c>
      <c r="E3653" s="91" t="inlineStr">
        <is>
          <t>KR</t>
        </is>
      </c>
      <c r="F3653" s="91" t="n">
        <v>62102000</v>
      </c>
      <c r="G3653" s="91" t="n">
        <v>1301</v>
      </c>
      <c r="H3653" s="92" t="n">
        <v>53000</v>
      </c>
      <c r="I3653" s="91" t="inlineStr">
        <is>
          <t>5월 해외출장 - M항공</t>
        </is>
      </c>
      <c r="J3653" s="91" t="inlineStr">
        <is>
          <t>V10001</t>
        </is>
      </c>
      <c r="K3653" s="91" t="inlineStr">
        <is>
          <t>M항공</t>
        </is>
      </c>
      <c r="M3653" s="9">
        <f>IF($A3653="","",VALUE($A3653&amp;"")*12+VALUE($B3653&amp;""))</f>
        <v/>
      </c>
      <c r="N3653" s="63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3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3">
        <f>IF($A3653="","",IF(COUNTIF(변동분석!$E$7:$E$506,O3653)&gt;0,"Y","N"))</f>
        <v/>
      </c>
      <c r="W3653" s="63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3">
        <f>IF($A3653="","",IFERROR(INDEX(계정매핑!$E$5:$E$504,MATCH($F3653&amp;"",계정매핑!$A$5:$A$504,0))&amp;"","공통비"))</f>
        <v/>
      </c>
      <c r="AF3653" s="63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5100000967</t>
        </is>
      </c>
      <c r="D3654" s="94" t="n">
        <v>46151</v>
      </c>
      <c r="E3654" s="91" t="inlineStr">
        <is>
          <t>KR</t>
        </is>
      </c>
      <c r="F3654" s="91" t="n">
        <v>62102000</v>
      </c>
      <c r="G3654" s="91" t="n">
        <v>1601</v>
      </c>
      <c r="H3654" s="92" t="n">
        <v>417000</v>
      </c>
      <c r="I3654" s="91" t="inlineStr">
        <is>
          <t>5월 해외출장 - N호텔</t>
        </is>
      </c>
      <c r="J3654" s="91" t="inlineStr">
        <is>
          <t>V10008</t>
        </is>
      </c>
      <c r="K3654" s="91" t="inlineStr">
        <is>
          <t>N호텔</t>
        </is>
      </c>
      <c r="M3654" s="9">
        <f>IF($A3654="","",VALUE($A3654&amp;"")*12+VALUE($B3654&amp;""))</f>
        <v/>
      </c>
      <c r="N3654" s="63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3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3">
        <f>IF($A3654="","",IF(COUNTIF(변동분석!$E$7:$E$506,O3654)&gt;0,"Y","N"))</f>
        <v/>
      </c>
      <c r="W3654" s="63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3">
        <f>IF($A3654="","",IFERROR(INDEX(계정매핑!$E$5:$E$504,MATCH($F3654&amp;"",계정매핑!$A$5:$A$504,0))&amp;"","공통비"))</f>
        <v/>
      </c>
      <c r="AF3654" s="63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5100000968</t>
        </is>
      </c>
      <c r="D3655" s="94" t="n">
        <v>46151</v>
      </c>
      <c r="E3655" s="91" t="inlineStr">
        <is>
          <t>KR</t>
        </is>
      </c>
      <c r="F3655" s="91" t="n">
        <v>62201000</v>
      </c>
      <c r="G3655" s="91" t="n">
        <v>1301</v>
      </c>
      <c r="H3655" s="92" t="n">
        <v>271000</v>
      </c>
      <c r="I3655" s="91" t="inlineStr">
        <is>
          <t>5월 통신요금 - O텔레콤</t>
        </is>
      </c>
      <c r="J3655" s="91" t="inlineStr">
        <is>
          <t>V10002</t>
        </is>
      </c>
      <c r="K3655" s="91" t="inlineStr">
        <is>
          <t>O텔레콤</t>
        </is>
      </c>
      <c r="M3655" s="9">
        <f>IF($A3655="","",VALUE($A3655&amp;"")*12+VALUE($B3655&amp;""))</f>
        <v/>
      </c>
      <c r="N3655" s="63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3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3">
        <f>IF($A3655="","",IF(COUNTIF(변동분석!$E$7:$E$506,O3655)&gt;0,"Y","N"))</f>
        <v/>
      </c>
      <c r="W3655" s="63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3">
        <f>IF($A3655="","",IFERROR(INDEX(계정매핑!$E$5:$E$504,MATCH($F3655&amp;"",계정매핑!$A$5:$A$504,0))&amp;"","공통비"))</f>
        <v/>
      </c>
      <c r="AF3655" s="63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5100000969</t>
        </is>
      </c>
      <c r="D3656" s="94" t="n">
        <v>46151</v>
      </c>
      <c r="E3656" s="91" t="inlineStr">
        <is>
          <t>KR</t>
        </is>
      </c>
      <c r="F3656" s="91" t="n">
        <v>62301000</v>
      </c>
      <c r="G3656" s="91" t="n">
        <v>1501</v>
      </c>
      <c r="H3656" s="92" t="n">
        <v>257000</v>
      </c>
      <c r="I3656" s="91" t="inlineStr">
        <is>
          <t>5월 소모품 구입 - Q오피스</t>
        </is>
      </c>
      <c r="J3656" s="91" t="inlineStr">
        <is>
          <t>V10003</t>
        </is>
      </c>
      <c r="K3656" s="91" t="inlineStr">
        <is>
          <t>Q오피스</t>
        </is>
      </c>
      <c r="M3656" s="9">
        <f>IF($A3656="","",VALUE($A3656&amp;"")*12+VALUE($B3656&amp;""))</f>
        <v/>
      </c>
      <c r="N3656" s="63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3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3">
        <f>IF($A3656="","",IF(COUNTIF(변동분석!$E$7:$E$506,O3656)&gt;0,"Y","N"))</f>
        <v/>
      </c>
      <c r="W3656" s="63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3">
        <f>IF($A3656="","",IFERROR(INDEX(계정매핑!$E$5:$E$504,MATCH($F3656&amp;"",계정매핑!$A$5:$A$504,0))&amp;"","공통비"))</f>
        <v/>
      </c>
      <c r="AF3656" s="63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5100000970</t>
        </is>
      </c>
      <c r="D3657" s="94" t="n">
        <v>46151</v>
      </c>
      <c r="E3657" s="91" t="inlineStr">
        <is>
          <t>KR</t>
        </is>
      </c>
      <c r="F3657" s="91" t="n">
        <v>62501000</v>
      </c>
      <c r="G3657" s="91" t="n">
        <v>1801</v>
      </c>
      <c r="H3657" s="92" t="n">
        <v>69000</v>
      </c>
      <c r="I3657" s="91" t="inlineStr">
        <is>
          <t>5월 회의 다과 - (법인카드)</t>
        </is>
      </c>
      <c r="J3657" s="91" t="inlineStr">
        <is>
          <t>V10009</t>
        </is>
      </c>
      <c r="K3657" s="91" t="inlineStr">
        <is>
          <t>(법인카드)</t>
        </is>
      </c>
      <c r="M3657" s="9">
        <f>IF($A3657="","",VALUE($A3657&amp;"")*12+VALUE($B3657&amp;""))</f>
        <v/>
      </c>
      <c r="N3657" s="63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3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3">
        <f>IF($A3657="","",IF(COUNTIF(변동분석!$E$7:$E$506,O3657)&gt;0,"Y","N"))</f>
        <v/>
      </c>
      <c r="W3657" s="63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3">
        <f>IF($A3657="","",IFERROR(INDEX(계정매핑!$E$5:$E$504,MATCH($F3657&amp;"",계정매핑!$A$5:$A$504,0))&amp;"","공통비"))</f>
        <v/>
      </c>
      <c r="AF3657" s="63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5100000971</t>
        </is>
      </c>
      <c r="D3658" s="94" t="n">
        <v>46151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155000</v>
      </c>
      <c r="I3658" s="91" t="inlineStr">
        <is>
          <t>5월 회의 다과 - T케이터링</t>
        </is>
      </c>
      <c r="J3658" s="91" t="inlineStr">
        <is>
          <t>V10005</t>
        </is>
      </c>
      <c r="K3658" s="91" t="inlineStr">
        <is>
          <t>T케이터링</t>
        </is>
      </c>
      <c r="M3658" s="9">
        <f>IF($A3658="","",VALUE($A3658&amp;"")*12+VALUE($B3658&amp;""))</f>
        <v/>
      </c>
      <c r="N3658" s="63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3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3">
        <f>IF($A3658="","",IF(COUNTIF(변동분석!$E$7:$E$506,O3658)&gt;0,"Y","N"))</f>
        <v/>
      </c>
      <c r="W3658" s="63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3">
        <f>IF($A3658="","",IFERROR(INDEX(계정매핑!$E$5:$E$504,MATCH($F3658&amp;"",계정매핑!$A$5:$A$504,0))&amp;"","공통비"))</f>
        <v/>
      </c>
      <c r="AF3658" s="63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5100000972</t>
        </is>
      </c>
      <c r="D3659" s="94" t="n">
        <v>46151</v>
      </c>
      <c r="E3659" s="91" t="inlineStr">
        <is>
          <t>KR</t>
        </is>
      </c>
      <c r="F3659" s="91" t="n">
        <v>62601000</v>
      </c>
      <c r="G3659" s="91" t="n">
        <v>1501</v>
      </c>
      <c r="H3659" s="92" t="n">
        <v>1195000</v>
      </c>
      <c r="I3659" s="91" t="inlineStr">
        <is>
          <t>5월 업무추진 - (법인카드)</t>
        </is>
      </c>
      <c r="J3659" s="91" t="inlineStr">
        <is>
          <t>V10009</t>
        </is>
      </c>
      <c r="K3659" s="91" t="inlineStr">
        <is>
          <t>(법인카드)</t>
        </is>
      </c>
      <c r="M3659" s="9">
        <f>IF($A3659="","",VALUE($A3659&amp;"")*12+VALUE($B3659&amp;""))</f>
        <v/>
      </c>
      <c r="N3659" s="63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3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3">
        <f>IF($A3659="","",IF(COUNTIF(변동분석!$E$7:$E$506,O3659)&gt;0,"Y","N"))</f>
        <v/>
      </c>
      <c r="W3659" s="63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3">
        <f>IF($A3659="","",IFERROR(INDEX(계정매핑!$E$5:$E$504,MATCH($F3659&amp;"",계정매핑!$A$5:$A$504,0))&amp;"","공통비"))</f>
        <v/>
      </c>
      <c r="AF3659" s="63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5100000973</t>
        </is>
      </c>
      <c r="D3660" s="94" t="n">
        <v>46151</v>
      </c>
      <c r="E3660" s="91" t="inlineStr">
        <is>
          <t>KR</t>
        </is>
      </c>
      <c r="F3660" s="91" t="n">
        <v>62701000</v>
      </c>
      <c r="G3660" s="91" t="n">
        <v>1501</v>
      </c>
      <c r="H3660" s="92" t="n">
        <v>41597000</v>
      </c>
      <c r="I3660" s="91" t="inlineStr">
        <is>
          <t>5월 광고 집행 - F애드</t>
        </is>
      </c>
      <c r="J3660" s="91" t="inlineStr">
        <is>
          <t>V10022</t>
        </is>
      </c>
      <c r="K3660" s="91" t="inlineStr">
        <is>
          <t>F애드</t>
        </is>
      </c>
      <c r="M3660" s="9">
        <f>IF($A3660="","",VALUE($A3660&amp;"")*12+VALUE($B3660&amp;""))</f>
        <v/>
      </c>
      <c r="N3660" s="63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3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3">
        <f>IF($A3660="","",IF(COUNTIF(변동분석!$E$7:$E$506,O3660)&gt;0,"Y","N"))</f>
        <v/>
      </c>
      <c r="W3660" s="63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3">
        <f>IF($A3660="","",IFERROR(INDEX(계정매핑!$E$5:$E$504,MATCH($F3660&amp;"",계정매핑!$A$5:$A$504,0))&amp;"","공통비"))</f>
        <v/>
      </c>
      <c r="AF3660" s="63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5100000974</t>
        </is>
      </c>
      <c r="D3661" s="94" t="n">
        <v>46151</v>
      </c>
      <c r="E3661" s="91" t="inlineStr">
        <is>
          <t>KR</t>
        </is>
      </c>
      <c r="F3661" s="91" t="n">
        <v>63001000</v>
      </c>
      <c r="G3661" s="91" t="n">
        <v>1951</v>
      </c>
      <c r="H3661" s="92" t="n">
        <v>2434000</v>
      </c>
      <c r="I3661" s="91" t="inlineStr">
        <is>
          <t>5월 SW 유지보수 - Y소프트</t>
        </is>
      </c>
      <c r="J3661" s="91" t="inlineStr">
        <is>
          <t>V10016</t>
        </is>
      </c>
      <c r="K3661" s="91" t="inlineStr">
        <is>
          <t>Y소프트</t>
        </is>
      </c>
      <c r="M3661" s="9">
        <f>IF($A3661="","",VALUE($A3661&amp;"")*12+VALUE($B3661&amp;""))</f>
        <v/>
      </c>
      <c r="N3661" s="63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3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3">
        <f>IF($A3661="","",IF(COUNTIF(변동분석!$E$7:$E$506,O3661)&gt;0,"Y","N"))</f>
        <v/>
      </c>
      <c r="W3661" s="63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3">
        <f>IF($A3661="","",IFERROR(INDEX(계정매핑!$E$5:$E$504,MATCH($F3661&amp;"",계정매핑!$A$5:$A$504,0))&amp;"","공통비"))</f>
        <v/>
      </c>
      <c r="AF3661" s="63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5100000975</t>
        </is>
      </c>
      <c r="D3662" s="94" t="n">
        <v>46152</v>
      </c>
      <c r="E3662" s="91" t="inlineStr">
        <is>
          <t>KR</t>
        </is>
      </c>
      <c r="F3662" s="91" t="n">
        <v>62101000</v>
      </c>
      <c r="G3662" s="91" t="n">
        <v>1201</v>
      </c>
      <c r="H3662" s="92" t="n">
        <v>212000</v>
      </c>
      <c r="I3662" s="91" t="inlineStr">
        <is>
          <t>5월 국내출장 - L여행사</t>
        </is>
      </c>
      <c r="J3662" s="91" t="inlineStr">
        <is>
          <t>V10017</t>
        </is>
      </c>
      <c r="K3662" s="91" t="inlineStr">
        <is>
          <t>L여행사</t>
        </is>
      </c>
      <c r="M3662" s="9">
        <f>IF($A3662="","",VALUE($A3662&amp;"")*12+VALUE($B3662&amp;""))</f>
        <v/>
      </c>
      <c r="N3662" s="63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3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3">
        <f>IF($A3662="","",IF(COUNTIF(변동분석!$E$7:$E$506,O3662)&gt;0,"Y","N"))</f>
        <v/>
      </c>
      <c r="W3662" s="63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3">
        <f>IF($A3662="","",IFERROR(INDEX(계정매핑!$E$5:$E$504,MATCH($F3662&amp;"",계정매핑!$A$5:$A$504,0))&amp;"","공통비"))</f>
        <v/>
      </c>
      <c r="AF3662" s="63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5100000976</t>
        </is>
      </c>
      <c r="D3663" s="94" t="n">
        <v>46152</v>
      </c>
      <c r="E3663" s="91" t="inlineStr">
        <is>
          <t>KR</t>
        </is>
      </c>
      <c r="F3663" s="91" t="n">
        <v>62101000</v>
      </c>
      <c r="G3663" s="91" t="n">
        <v>1201</v>
      </c>
      <c r="H3663" s="92" t="n">
        <v>164000</v>
      </c>
      <c r="I3663" s="91" t="inlineStr">
        <is>
          <t>5월 국내출장 - L여행사</t>
        </is>
      </c>
      <c r="J3663" s="91" t="inlineStr">
        <is>
          <t>V10017</t>
        </is>
      </c>
      <c r="K3663" s="91" t="inlineStr">
        <is>
          <t>L여행사</t>
        </is>
      </c>
      <c r="M3663" s="9">
        <f>IF($A3663="","",VALUE($A3663&amp;"")*12+VALUE($B3663&amp;""))</f>
        <v/>
      </c>
      <c r="N3663" s="63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3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3">
        <f>IF($A3663="","",IF(COUNTIF(변동분석!$E$7:$E$506,O3663)&gt;0,"Y","N"))</f>
        <v/>
      </c>
      <c r="W3663" s="63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3">
        <f>IF($A3663="","",IFERROR(INDEX(계정매핑!$E$5:$E$504,MATCH($F3663&amp;"",계정매핑!$A$5:$A$504,0))&amp;"","공통비"))</f>
        <v/>
      </c>
      <c r="AF3663" s="63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5100000977</t>
        </is>
      </c>
      <c r="D3664" s="94" t="n">
        <v>46152</v>
      </c>
      <c r="E3664" s="91" t="inlineStr">
        <is>
          <t>KR</t>
        </is>
      </c>
      <c r="F3664" s="91" t="n">
        <v>62101000</v>
      </c>
      <c r="G3664" s="91" t="n">
        <v>1201</v>
      </c>
      <c r="H3664" s="92" t="n">
        <v>273000</v>
      </c>
      <c r="I3664" s="91" t="inlineStr">
        <is>
          <t>5월 국내출장 - M항공</t>
        </is>
      </c>
      <c r="J3664" s="91" t="inlineStr">
        <is>
          <t>V10001</t>
        </is>
      </c>
      <c r="K3664" s="91" t="inlineStr">
        <is>
          <t>M항공</t>
        </is>
      </c>
      <c r="M3664" s="9">
        <f>IF($A3664="","",VALUE($A3664&amp;"")*12+VALUE($B3664&amp;""))</f>
        <v/>
      </c>
      <c r="N3664" s="63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3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3">
        <f>IF($A3664="","",IF(COUNTIF(변동분석!$E$7:$E$506,O3664)&gt;0,"Y","N"))</f>
        <v/>
      </c>
      <c r="W3664" s="63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3">
        <f>IF($A3664="","",IFERROR(INDEX(계정매핑!$E$5:$E$504,MATCH($F3664&amp;"",계정매핑!$A$5:$A$504,0))&amp;"","공통비"))</f>
        <v/>
      </c>
      <c r="AF3664" s="63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5100000978</t>
        </is>
      </c>
      <c r="D3665" s="94" t="n">
        <v>46152</v>
      </c>
      <c r="E3665" s="91" t="inlineStr">
        <is>
          <t>KR</t>
        </is>
      </c>
      <c r="F3665" s="91" t="n">
        <v>62101000</v>
      </c>
      <c r="G3665" s="91" t="n">
        <v>1951</v>
      </c>
      <c r="H3665" s="92" t="n">
        <v>274000</v>
      </c>
      <c r="I3665" s="91" t="inlineStr">
        <is>
          <t>5월 국내출장 - M항공</t>
        </is>
      </c>
      <c r="J3665" s="91" t="inlineStr">
        <is>
          <t>V10001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3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3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3">
        <f>IF($A3665="","",IF(COUNTIF(변동분석!$E$7:$E$506,O3665)&gt;0,"Y","N"))</f>
        <v/>
      </c>
      <c r="W3665" s="63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3">
        <f>IF($A3665="","",IFERROR(INDEX(계정매핑!$E$5:$E$504,MATCH($F3665&amp;"",계정매핑!$A$5:$A$504,0))&amp;"","공통비"))</f>
        <v/>
      </c>
      <c r="AF3665" s="63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5100000979</t>
        </is>
      </c>
      <c r="D3666" s="94" t="n">
        <v>46152</v>
      </c>
      <c r="E3666" s="91" t="inlineStr">
        <is>
          <t>KR</t>
        </is>
      </c>
      <c r="F3666" s="91" t="n">
        <v>62301000</v>
      </c>
      <c r="G3666" s="91" t="n">
        <v>1401</v>
      </c>
      <c r="H3666" s="92" t="n">
        <v>203000</v>
      </c>
      <c r="I3666" s="91" t="inlineStr">
        <is>
          <t>5월 소모품 구입 - Q오피스</t>
        </is>
      </c>
      <c r="J3666" s="91" t="inlineStr">
        <is>
          <t>V10003</t>
        </is>
      </c>
      <c r="K3666" s="91" t="inlineStr">
        <is>
          <t>Q오피스</t>
        </is>
      </c>
      <c r="M3666" s="9">
        <f>IF($A3666="","",VALUE($A3666&amp;"")*12+VALUE($B3666&amp;""))</f>
        <v/>
      </c>
      <c r="N3666" s="63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3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3">
        <f>IF($A3666="","",IF(COUNTIF(변동분석!$E$7:$E$506,O3666)&gt;0,"Y","N"))</f>
        <v/>
      </c>
      <c r="W3666" s="63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3">
        <f>IF($A3666="","",IFERROR(INDEX(계정매핑!$E$5:$E$504,MATCH($F3666&amp;"",계정매핑!$A$5:$A$504,0))&amp;"","공통비"))</f>
        <v/>
      </c>
      <c r="AF3666" s="63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5100000980</t>
        </is>
      </c>
      <c r="D3667" s="94" t="n">
        <v>46152</v>
      </c>
      <c r="E3667" s="91" t="inlineStr">
        <is>
          <t>KR</t>
        </is>
      </c>
      <c r="F3667" s="91" t="n">
        <v>62401000</v>
      </c>
      <c r="G3667" s="91" t="n">
        <v>1801</v>
      </c>
      <c r="H3667" s="92" t="n">
        <v>1791000</v>
      </c>
      <c r="I3667" s="91" t="inlineStr">
        <is>
          <t>5월 인쇄물 제작 - S출판</t>
        </is>
      </c>
      <c r="J3667" s="91" t="inlineStr">
        <is>
          <t>V10014</t>
        </is>
      </c>
      <c r="K3667" s="91" t="inlineStr">
        <is>
          <t>S출판</t>
        </is>
      </c>
      <c r="M3667" s="9">
        <f>IF($A3667="","",VALUE($A3667&amp;"")*12+VALUE($B3667&amp;""))</f>
        <v/>
      </c>
      <c r="N3667" s="63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3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3">
        <f>IF($A3667="","",IF(COUNTIF(변동분석!$E$7:$E$506,O3667)&gt;0,"Y","N"))</f>
        <v/>
      </c>
      <c r="W3667" s="63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3">
        <f>IF($A3667="","",IFERROR(INDEX(계정매핑!$E$5:$E$504,MATCH($F3667&amp;"",계정매핑!$A$5:$A$504,0))&amp;"","공통비"))</f>
        <v/>
      </c>
      <c r="AF3667" s="63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5100000981</t>
        </is>
      </c>
      <c r="D3668" s="94" t="n">
        <v>46152</v>
      </c>
      <c r="E3668" s="91" t="inlineStr">
        <is>
          <t>KR</t>
        </is>
      </c>
      <c r="F3668" s="91" t="n">
        <v>62501000</v>
      </c>
      <c r="G3668" s="91" t="n">
        <v>1201</v>
      </c>
      <c r="H3668" s="92" t="n">
        <v>76000</v>
      </c>
      <c r="I3668" s="91" t="inlineStr">
        <is>
          <t>5월 회의 다과 - T케이터링</t>
        </is>
      </c>
      <c r="J3668" s="91" t="inlineStr">
        <is>
          <t>V10005</t>
        </is>
      </c>
      <c r="K3668" s="91" t="inlineStr">
        <is>
          <t>T케이터링</t>
        </is>
      </c>
      <c r="M3668" s="9">
        <f>IF($A3668="","",VALUE($A3668&amp;"")*12+VALUE($B3668&amp;""))</f>
        <v/>
      </c>
      <c r="N3668" s="63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3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3">
        <f>IF($A3668="","",IF(COUNTIF(변동분석!$E$7:$E$506,O3668)&gt;0,"Y","N"))</f>
        <v/>
      </c>
      <c r="W3668" s="63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3">
        <f>IF($A3668="","",IFERROR(INDEX(계정매핑!$E$5:$E$504,MATCH($F3668&amp;"",계정매핑!$A$5:$A$504,0))&amp;"","공통비"))</f>
        <v/>
      </c>
      <c r="AF3668" s="63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5100000982</t>
        </is>
      </c>
      <c r="D3669" s="94" t="n">
        <v>46152</v>
      </c>
      <c r="E3669" s="91" t="inlineStr">
        <is>
          <t>KR</t>
        </is>
      </c>
      <c r="F3669" s="91" t="n">
        <v>62902000</v>
      </c>
      <c r="G3669" s="91" t="n">
        <v>1101</v>
      </c>
      <c r="H3669" s="92" t="n">
        <v>1220000</v>
      </c>
      <c r="I3669" s="91" t="inlineStr">
        <is>
          <t>5월 업무 위탁 수수료 - X서비스</t>
        </is>
      </c>
      <c r="J3669" s="91" t="inlineStr">
        <is>
          <t>V10019</t>
        </is>
      </c>
      <c r="K3669" s="91" t="inlineStr">
        <is>
          <t>X서비스</t>
        </is>
      </c>
      <c r="M3669" s="9">
        <f>IF($A3669="","",VALUE($A3669&amp;"")*12+VALUE($B3669&amp;""))</f>
        <v/>
      </c>
      <c r="N3669" s="63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3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3">
        <f>IF($A3669="","",IF(COUNTIF(변동분석!$E$7:$E$506,O3669)&gt;0,"Y","N"))</f>
        <v/>
      </c>
      <c r="W3669" s="63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3">
        <f>IF($A3669="","",IFERROR(INDEX(계정매핑!$E$5:$E$504,MATCH($F3669&amp;"",계정매핑!$A$5:$A$504,0))&amp;"","공통비"))</f>
        <v/>
      </c>
      <c r="AF3669" s="63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5100000983</t>
        </is>
      </c>
      <c r="D3670" s="94" t="n">
        <v>46152</v>
      </c>
      <c r="E3670" s="91" t="inlineStr">
        <is>
          <t>KR</t>
        </is>
      </c>
      <c r="F3670" s="91" t="n">
        <v>63001000</v>
      </c>
      <c r="G3670" s="91" t="n">
        <v>1701</v>
      </c>
      <c r="H3670" s="92" t="n">
        <v>39280000</v>
      </c>
      <c r="I3670" s="91" t="inlineStr">
        <is>
          <t>5월 SW 유지보수 - Y소프트</t>
        </is>
      </c>
      <c r="J3670" s="91" t="inlineStr">
        <is>
          <t>V10016</t>
        </is>
      </c>
      <c r="K3670" s="91" t="inlineStr">
        <is>
          <t>Y소프트</t>
        </is>
      </c>
      <c r="M3670" s="9">
        <f>IF($A3670="","",VALUE($A3670&amp;"")*12+VALUE($B3670&amp;""))</f>
        <v/>
      </c>
      <c r="N3670" s="63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3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3">
        <f>IF($A3670="","",IF(COUNTIF(변동분석!$E$7:$E$506,O3670)&gt;0,"Y","N"))</f>
        <v/>
      </c>
      <c r="W3670" s="63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3">
        <f>IF($A3670="","",IFERROR(INDEX(계정매핑!$E$5:$E$504,MATCH($F3670&amp;"",계정매핑!$A$5:$A$504,0))&amp;"","공통비"))</f>
        <v/>
      </c>
      <c r="AF3670" s="63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5100000984</t>
        </is>
      </c>
      <c r="D3671" s="94" t="n">
        <v>46152</v>
      </c>
      <c r="E3671" s="91" t="inlineStr">
        <is>
          <t>KR</t>
        </is>
      </c>
      <c r="F3671" s="91" t="n">
        <v>63001000</v>
      </c>
      <c r="G3671" s="91" t="n">
        <v>1951</v>
      </c>
      <c r="H3671" s="92" t="n">
        <v>2953000</v>
      </c>
      <c r="I3671" s="91" t="inlineStr">
        <is>
          <t>5월 SW 유지보수 - Y소프트</t>
        </is>
      </c>
      <c r="J3671" s="91" t="inlineStr">
        <is>
          <t>V10016</t>
        </is>
      </c>
      <c r="K3671" s="91" t="inlineStr">
        <is>
          <t>Y소프트</t>
        </is>
      </c>
      <c r="M3671" s="9">
        <f>IF($A3671="","",VALUE($A3671&amp;"")*12+VALUE($B3671&amp;""))</f>
        <v/>
      </c>
      <c r="N3671" s="63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3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3">
        <f>IF($A3671="","",IF(COUNTIF(변동분석!$E$7:$E$506,O3671)&gt;0,"Y","N"))</f>
        <v/>
      </c>
      <c r="W3671" s="63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3">
        <f>IF($A3671="","",IFERROR(INDEX(계정매핑!$E$5:$E$504,MATCH($F3671&amp;"",계정매핑!$A$5:$A$504,0))&amp;"","공통비"))</f>
        <v/>
      </c>
      <c r="AF3671" s="63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5100000985</t>
        </is>
      </c>
      <c r="D3672" s="94" t="n">
        <v>46153</v>
      </c>
      <c r="E3672" s="91" t="inlineStr">
        <is>
          <t>KR</t>
        </is>
      </c>
      <c r="F3672" s="91" t="n">
        <v>62401000</v>
      </c>
      <c r="G3672" s="91" t="n">
        <v>1502</v>
      </c>
      <c r="H3672" s="92" t="n">
        <v>1555000</v>
      </c>
      <c r="I3672" s="91" t="inlineStr">
        <is>
          <t>5월 인쇄물 제작 - G인쇄</t>
        </is>
      </c>
      <c r="J3672" s="91" t="inlineStr">
        <is>
          <t>V10004</t>
        </is>
      </c>
      <c r="K3672" s="91" t="inlineStr">
        <is>
          <t>G인쇄</t>
        </is>
      </c>
      <c r="M3672" s="9">
        <f>IF($A3672="","",VALUE($A3672&amp;"")*12+VALUE($B3672&amp;""))</f>
        <v/>
      </c>
      <c r="N3672" s="63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3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3">
        <f>IF($A3672="","",IF(COUNTIF(변동분석!$E$7:$E$506,O3672)&gt;0,"Y","N"))</f>
        <v/>
      </c>
      <c r="W3672" s="63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3">
        <f>IF($A3672="","",IFERROR(INDEX(계정매핑!$E$5:$E$504,MATCH($F3672&amp;"",계정매핑!$A$5:$A$504,0))&amp;"","공통비"))</f>
        <v/>
      </c>
      <c r="AF3672" s="63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5100000986</t>
        </is>
      </c>
      <c r="D3673" s="94" t="n">
        <v>46153</v>
      </c>
      <c r="E3673" s="91" t="inlineStr">
        <is>
          <t>KR</t>
        </is>
      </c>
      <c r="F3673" s="91" t="n">
        <v>62902000</v>
      </c>
      <c r="G3673" s="91" t="n">
        <v>1801</v>
      </c>
      <c r="H3673" s="92" t="n">
        <v>1822000</v>
      </c>
      <c r="I3673" s="91" t="inlineStr">
        <is>
          <t>5월 콜 위탁 수수료(건별)</t>
        </is>
      </c>
      <c r="J3673" s="91" t="inlineStr">
        <is>
          <t>V10015</t>
        </is>
      </c>
      <c r="K3673" s="91" t="inlineStr">
        <is>
          <t>J콜센터</t>
        </is>
      </c>
      <c r="M3673" s="9">
        <f>IF($A3673="","",VALUE($A3673&amp;"")*12+VALUE($B3673&amp;""))</f>
        <v/>
      </c>
      <c r="N3673" s="63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3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3">
        <f>IF($A3673="","",IF(COUNTIF(변동분석!$E$7:$E$506,O3673)&gt;0,"Y","N"))</f>
        <v/>
      </c>
      <c r="W3673" s="63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3">
        <f>IF($A3673="","",IFERROR(INDEX(계정매핑!$E$5:$E$504,MATCH($F3673&amp;"",계정매핑!$A$5:$A$504,0))&amp;"","공통비"))</f>
        <v/>
      </c>
      <c r="AF3673" s="63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5100000987</t>
        </is>
      </c>
      <c r="D3674" s="94" t="n">
        <v>46154</v>
      </c>
      <c r="E3674" s="91" t="inlineStr">
        <is>
          <t>KR</t>
        </is>
      </c>
      <c r="F3674" s="91" t="n">
        <v>62101000</v>
      </c>
      <c r="G3674" s="91" t="n">
        <v>1501</v>
      </c>
      <c r="H3674" s="92" t="n">
        <v>345000</v>
      </c>
      <c r="I3674" s="91" t="inlineStr">
        <is>
          <t>5월 국내출장 - (법인카드)</t>
        </is>
      </c>
      <c r="J3674" s="91" t="inlineStr">
        <is>
          <t>V10009</t>
        </is>
      </c>
      <c r="K3674" s="91" t="inlineStr">
        <is>
          <t>(법인카드)</t>
        </is>
      </c>
      <c r="M3674" s="9">
        <f>IF($A3674="","",VALUE($A3674&amp;"")*12+VALUE($B3674&amp;""))</f>
        <v/>
      </c>
      <c r="N3674" s="63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3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3">
        <f>IF($A3674="","",IF(COUNTIF(변동분석!$E$7:$E$506,O3674)&gt;0,"Y","N"))</f>
        <v/>
      </c>
      <c r="W3674" s="63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3">
        <f>IF($A3674="","",IFERROR(INDEX(계정매핑!$E$5:$E$504,MATCH($F3674&amp;"",계정매핑!$A$5:$A$504,0))&amp;"","공통비"))</f>
        <v/>
      </c>
      <c r="AF3674" s="63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5100000988</t>
        </is>
      </c>
      <c r="D3675" s="94" t="n">
        <v>46154</v>
      </c>
      <c r="E3675" s="91" t="inlineStr">
        <is>
          <t>KR</t>
        </is>
      </c>
      <c r="F3675" s="91" t="n">
        <v>62102000</v>
      </c>
      <c r="G3675" s="91" t="n">
        <v>1101</v>
      </c>
      <c r="H3675" s="92" t="n">
        <v>90000</v>
      </c>
      <c r="I3675" s="91" t="inlineStr">
        <is>
          <t>5월 해외출장 - M항공</t>
        </is>
      </c>
      <c r="J3675" s="91" t="inlineStr">
        <is>
          <t>V10001</t>
        </is>
      </c>
      <c r="K3675" s="91" t="inlineStr">
        <is>
          <t>M항공</t>
        </is>
      </c>
      <c r="M3675" s="9">
        <f>IF($A3675="","",VALUE($A3675&amp;"")*12+VALUE($B3675&amp;""))</f>
        <v/>
      </c>
      <c r="N3675" s="63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3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3">
        <f>IF($A3675="","",IF(COUNTIF(변동분석!$E$7:$E$506,O3675)&gt;0,"Y","N"))</f>
        <v/>
      </c>
      <c r="W3675" s="63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3">
        <f>IF($A3675="","",IFERROR(INDEX(계정매핑!$E$5:$E$504,MATCH($F3675&amp;"",계정매핑!$A$5:$A$504,0))&amp;"","공통비"))</f>
        <v/>
      </c>
      <c r="AF3675" s="63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5100000989</t>
        </is>
      </c>
      <c r="D3676" s="94" t="n">
        <v>46154</v>
      </c>
      <c r="E3676" s="91" t="inlineStr">
        <is>
          <t>KR</t>
        </is>
      </c>
      <c r="F3676" s="91" t="n">
        <v>62102000</v>
      </c>
      <c r="G3676" s="91" t="n">
        <v>1201</v>
      </c>
      <c r="H3676" s="92" t="n">
        <v>69000</v>
      </c>
      <c r="I3676" s="91" t="inlineStr">
        <is>
          <t>5월 해외출장 - M항공</t>
        </is>
      </c>
      <c r="J3676" s="91" t="inlineStr">
        <is>
          <t>V10001</t>
        </is>
      </c>
      <c r="K3676" s="91" t="inlineStr">
        <is>
          <t>M항공</t>
        </is>
      </c>
      <c r="M3676" s="9">
        <f>IF($A3676="","",VALUE($A3676&amp;"")*12+VALUE($B3676&amp;""))</f>
        <v/>
      </c>
      <c r="N3676" s="63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3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3">
        <f>IF($A3676="","",IF(COUNTIF(변동분석!$E$7:$E$506,O3676)&gt;0,"Y","N"))</f>
        <v/>
      </c>
      <c r="W3676" s="63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3">
        <f>IF($A3676="","",IFERROR(INDEX(계정매핑!$E$5:$E$504,MATCH($F3676&amp;"",계정매핑!$A$5:$A$504,0))&amp;"","공통비"))</f>
        <v/>
      </c>
      <c r="AF3676" s="63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5100000990</t>
        </is>
      </c>
      <c r="D3677" s="94" t="n">
        <v>46154</v>
      </c>
      <c r="E3677" s="91" t="inlineStr">
        <is>
          <t>KR</t>
        </is>
      </c>
      <c r="F3677" s="91" t="n">
        <v>62201000</v>
      </c>
      <c r="G3677" s="91" t="n">
        <v>1501</v>
      </c>
      <c r="H3677" s="92" t="n">
        <v>503000</v>
      </c>
      <c r="I3677" s="91" t="inlineStr">
        <is>
          <t>5월 통신요금 - P통신</t>
        </is>
      </c>
      <c r="J3677" s="91" t="inlineStr">
        <is>
          <t>V10013</t>
        </is>
      </c>
      <c r="K3677" s="91" t="inlineStr">
        <is>
          <t>P통신</t>
        </is>
      </c>
      <c r="M3677" s="9">
        <f>IF($A3677="","",VALUE($A3677&amp;"")*12+VALUE($B3677&amp;""))</f>
        <v/>
      </c>
      <c r="N3677" s="63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3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3">
        <f>IF($A3677="","",IF(COUNTIF(변동분석!$E$7:$E$506,O3677)&gt;0,"Y","N"))</f>
        <v/>
      </c>
      <c r="W3677" s="63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3">
        <f>IF($A3677="","",IFERROR(INDEX(계정매핑!$E$5:$E$504,MATCH($F3677&amp;"",계정매핑!$A$5:$A$504,0))&amp;"","공통비"))</f>
        <v/>
      </c>
      <c r="AF3677" s="63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5100000991</t>
        </is>
      </c>
      <c r="D3678" s="94" t="n">
        <v>46154</v>
      </c>
      <c r="E3678" s="91" t="inlineStr">
        <is>
          <t>KR</t>
        </is>
      </c>
      <c r="F3678" s="91" t="n">
        <v>62301000</v>
      </c>
      <c r="G3678" s="91" t="n">
        <v>1201</v>
      </c>
      <c r="H3678" s="92" t="n">
        <v>249000</v>
      </c>
      <c r="I3678" s="91" t="inlineStr">
        <is>
          <t>5월 소모품 구입 - R문구</t>
        </is>
      </c>
      <c r="J3678" s="91" t="inlineStr">
        <is>
          <t>V10021</t>
        </is>
      </c>
      <c r="K3678" s="91" t="inlineStr">
        <is>
          <t>R문구</t>
        </is>
      </c>
      <c r="M3678" s="9">
        <f>IF($A3678="","",VALUE($A3678&amp;"")*12+VALUE($B3678&amp;""))</f>
        <v/>
      </c>
      <c r="N3678" s="63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3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3">
        <f>IF($A3678="","",IF(COUNTIF(변동분석!$E$7:$E$506,O3678)&gt;0,"Y","N"))</f>
        <v/>
      </c>
      <c r="W3678" s="63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3">
        <f>IF($A3678="","",IFERROR(INDEX(계정매핑!$E$5:$E$504,MATCH($F3678&amp;"",계정매핑!$A$5:$A$504,0))&amp;"","공통비"))</f>
        <v/>
      </c>
      <c r="AF3678" s="63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5100000992</t>
        </is>
      </c>
      <c r="D3679" s="94" t="n">
        <v>46154</v>
      </c>
      <c r="E3679" s="91" t="inlineStr">
        <is>
          <t>KR</t>
        </is>
      </c>
      <c r="F3679" s="91" t="n">
        <v>62301000</v>
      </c>
      <c r="G3679" s="91" t="n">
        <v>1701</v>
      </c>
      <c r="H3679" s="92" t="n">
        <v>289000</v>
      </c>
      <c r="I3679" s="91" t="inlineStr">
        <is>
          <t>5월 소모품 구입 - R문구</t>
        </is>
      </c>
      <c r="J3679" s="91" t="inlineStr">
        <is>
          <t>V10021</t>
        </is>
      </c>
      <c r="K3679" s="91" t="inlineStr">
        <is>
          <t>R문구</t>
        </is>
      </c>
      <c r="M3679" s="9">
        <f>IF($A3679="","",VALUE($A3679&amp;"")*12+VALUE($B3679&amp;""))</f>
        <v/>
      </c>
      <c r="N3679" s="63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3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3">
        <f>IF($A3679="","",IF(COUNTIF(변동분석!$E$7:$E$506,O3679)&gt;0,"Y","N"))</f>
        <v/>
      </c>
      <c r="W3679" s="63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3">
        <f>IF($A3679="","",IFERROR(INDEX(계정매핑!$E$5:$E$504,MATCH($F3679&amp;"",계정매핑!$A$5:$A$504,0))&amp;"","공통비"))</f>
        <v/>
      </c>
      <c r="AF3679" s="63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5100000993</t>
        </is>
      </c>
      <c r="D3680" s="94" t="n">
        <v>46154</v>
      </c>
      <c r="E3680" s="91" t="inlineStr">
        <is>
          <t>KR</t>
        </is>
      </c>
      <c r="F3680" s="91" t="n">
        <v>62301000</v>
      </c>
      <c r="G3680" s="91" t="n">
        <v>1701</v>
      </c>
      <c r="H3680" s="92" t="n">
        <v>289000</v>
      </c>
      <c r="I3680" s="91" t="inlineStr">
        <is>
          <t>5월 소모품 구입 - R문구</t>
        </is>
      </c>
      <c r="J3680" s="91" t="inlineStr">
        <is>
          <t>V10021</t>
        </is>
      </c>
      <c r="K3680" s="91" t="inlineStr">
        <is>
          <t>R문구</t>
        </is>
      </c>
      <c r="M3680" s="9">
        <f>IF($A3680="","",VALUE($A3680&amp;"")*12+VALUE($B3680&amp;""))</f>
        <v/>
      </c>
      <c r="N3680" s="63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3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3">
        <f>IF($A3680="","",IF(COUNTIF(변동분석!$E$7:$E$506,O3680)&gt;0,"Y","N"))</f>
        <v/>
      </c>
      <c r="W3680" s="63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3">
        <f>IF($A3680="","",IFERROR(INDEX(계정매핑!$E$5:$E$504,MATCH($F3680&amp;"",계정매핑!$A$5:$A$504,0))&amp;"","공통비"))</f>
        <v/>
      </c>
      <c r="AF3680" s="63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5100000994</t>
        </is>
      </c>
      <c r="D3681" s="94" t="n">
        <v>46154</v>
      </c>
      <c r="E3681" s="91" t="inlineStr">
        <is>
          <t>KR</t>
        </is>
      </c>
      <c r="F3681" s="91" t="n">
        <v>62301000</v>
      </c>
      <c r="G3681" s="91" t="n">
        <v>1801</v>
      </c>
      <c r="H3681" s="92" t="n">
        <v>393000</v>
      </c>
      <c r="I3681" s="91" t="inlineStr">
        <is>
          <t>5월 소모품 구입 - Q오피스</t>
        </is>
      </c>
      <c r="J3681" s="91" t="inlineStr">
        <is>
          <t>V10003</t>
        </is>
      </c>
      <c r="K3681" s="91" t="inlineStr">
        <is>
          <t>Q오피스</t>
        </is>
      </c>
      <c r="M3681" s="9">
        <f>IF($A3681="","",VALUE($A3681&amp;"")*12+VALUE($B3681&amp;""))</f>
        <v/>
      </c>
      <c r="N3681" s="63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3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3">
        <f>IF($A3681="","",IF(COUNTIF(변동분석!$E$7:$E$506,O3681)&gt;0,"Y","N"))</f>
        <v/>
      </c>
      <c r="W3681" s="63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3">
        <f>IF($A3681="","",IFERROR(INDEX(계정매핑!$E$5:$E$504,MATCH($F3681&amp;"",계정매핑!$A$5:$A$504,0))&amp;"","공통비"))</f>
        <v/>
      </c>
      <c r="AF3681" s="63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5100000995</t>
        </is>
      </c>
      <c r="D3682" s="94" t="n">
        <v>46154</v>
      </c>
      <c r="E3682" s="91" t="inlineStr">
        <is>
          <t>KR</t>
        </is>
      </c>
      <c r="F3682" s="91" t="n">
        <v>62501000</v>
      </c>
      <c r="G3682" s="91" t="n">
        <v>1501</v>
      </c>
      <c r="H3682" s="92" t="n">
        <v>251000</v>
      </c>
      <c r="I3682" s="91" t="inlineStr">
        <is>
          <t>5월 회의 다과 - T케이터링</t>
        </is>
      </c>
      <c r="J3682" s="91" t="inlineStr">
        <is>
          <t>V10005</t>
        </is>
      </c>
      <c r="K3682" s="91" t="inlineStr">
        <is>
          <t>T케이터링</t>
        </is>
      </c>
      <c r="M3682" s="9">
        <f>IF($A3682="","",VALUE($A3682&amp;"")*12+VALUE($B3682&amp;""))</f>
        <v/>
      </c>
      <c r="N3682" s="63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3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3">
        <f>IF($A3682="","",IF(COUNTIF(변동분석!$E$7:$E$506,O3682)&gt;0,"Y","N"))</f>
        <v/>
      </c>
      <c r="W3682" s="63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3">
        <f>IF($A3682="","",IFERROR(INDEX(계정매핑!$E$5:$E$504,MATCH($F3682&amp;"",계정매핑!$A$5:$A$504,0))&amp;"","공통비"))</f>
        <v/>
      </c>
      <c r="AF3682" s="63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5100000996</t>
        </is>
      </c>
      <c r="D3683" s="94" t="n">
        <v>46154</v>
      </c>
      <c r="E3683" s="91" t="inlineStr">
        <is>
          <t>KR</t>
        </is>
      </c>
      <c r="F3683" s="91" t="n">
        <v>62901000</v>
      </c>
      <c r="G3683" s="91" t="n">
        <v>1801</v>
      </c>
      <c r="H3683" s="92" t="n">
        <v>8051000</v>
      </c>
      <c r="I3683" s="91" t="inlineStr">
        <is>
          <t>5월 자문 수수료 - W컨설팅</t>
        </is>
      </c>
      <c r="J3683" s="91" t="inlineStr">
        <is>
          <t>V10006</t>
        </is>
      </c>
      <c r="K3683" s="91" t="inlineStr">
        <is>
          <t>W컨설팅</t>
        </is>
      </c>
      <c r="M3683" s="9">
        <f>IF($A3683="","",VALUE($A3683&amp;"")*12+VALUE($B3683&amp;""))</f>
        <v/>
      </c>
      <c r="N3683" s="63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3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3">
        <f>IF($A3683="","",IF(COUNTIF(변동분석!$E$7:$E$506,O3683)&gt;0,"Y","N"))</f>
        <v/>
      </c>
      <c r="W3683" s="63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3">
        <f>IF($A3683="","",IFERROR(INDEX(계정매핑!$E$5:$E$504,MATCH($F3683&amp;"",계정매핑!$A$5:$A$504,0))&amp;"","공통비"))</f>
        <v/>
      </c>
      <c r="AF3683" s="63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5100000997</t>
        </is>
      </c>
      <c r="D3684" s="94" t="n">
        <v>46154</v>
      </c>
      <c r="E3684" s="91" t="inlineStr">
        <is>
          <t>KR</t>
        </is>
      </c>
      <c r="F3684" s="91" t="n">
        <v>62901000</v>
      </c>
      <c r="G3684" s="91" t="n">
        <v>1951</v>
      </c>
      <c r="H3684" s="92" t="n">
        <v>5272000</v>
      </c>
      <c r="I3684" s="91" t="inlineStr">
        <is>
          <t>5월 자문 수수료 - K회계법인</t>
        </is>
      </c>
      <c r="J3684" s="91" t="inlineStr">
        <is>
          <t>V10010</t>
        </is>
      </c>
      <c r="K3684" s="91" t="inlineStr">
        <is>
          <t>K회계법인</t>
        </is>
      </c>
      <c r="M3684" s="9">
        <f>IF($A3684="","",VALUE($A3684&amp;"")*12+VALUE($B3684&amp;""))</f>
        <v/>
      </c>
      <c r="N3684" s="63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3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3">
        <f>IF($A3684="","",IF(COUNTIF(변동분석!$E$7:$E$506,O3684)&gt;0,"Y","N"))</f>
        <v/>
      </c>
      <c r="W3684" s="63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3">
        <f>IF($A3684="","",IFERROR(INDEX(계정매핑!$E$5:$E$504,MATCH($F3684&amp;"",계정매핑!$A$5:$A$504,0))&amp;"","공통비"))</f>
        <v/>
      </c>
      <c r="AF3684" s="63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5100000998</t>
        </is>
      </c>
      <c r="D3685" s="94" t="n">
        <v>46154</v>
      </c>
      <c r="E3685" s="91" t="inlineStr">
        <is>
          <t>KR</t>
        </is>
      </c>
      <c r="F3685" s="91" t="n">
        <v>63101000</v>
      </c>
      <c r="G3685" s="91" t="n">
        <v>1601</v>
      </c>
      <c r="H3685" s="92" t="n">
        <v>6570000</v>
      </c>
      <c r="I3685" s="91" t="inlineStr">
        <is>
          <t>5월 사무실 임차료 - AA빌딩</t>
        </is>
      </c>
      <c r="J3685" s="91" t="inlineStr">
        <is>
          <t>V10007</t>
        </is>
      </c>
      <c r="K3685" s="91" t="inlineStr">
        <is>
          <t>AA빌딩</t>
        </is>
      </c>
      <c r="M3685" s="9">
        <f>IF($A3685="","",VALUE($A3685&amp;"")*12+VALUE($B3685&amp;""))</f>
        <v/>
      </c>
      <c r="N3685" s="63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3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3">
        <f>IF($A3685="","",IF(COUNTIF(변동분석!$E$7:$E$506,O3685)&gt;0,"Y","N"))</f>
        <v/>
      </c>
      <c r="W3685" s="63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3">
        <f>IF($A3685="","",IFERROR(INDEX(계정매핑!$E$5:$E$504,MATCH($F3685&amp;"",계정매핑!$A$5:$A$504,0))&amp;"","공통비"))</f>
        <v/>
      </c>
      <c r="AF3685" s="63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5100000999</t>
        </is>
      </c>
      <c r="D3686" s="94" t="n">
        <v>46154</v>
      </c>
      <c r="E3686" s="91" t="inlineStr">
        <is>
          <t>KR</t>
        </is>
      </c>
      <c r="F3686" s="91" t="n">
        <v>63501000</v>
      </c>
      <c r="G3686" s="91" t="n">
        <v>1901</v>
      </c>
      <c r="H3686" s="92" t="n">
        <v>463562000</v>
      </c>
      <c r="I3686" s="91" t="inlineStr">
        <is>
          <t>5월 모집수수료 - (전속설계사)</t>
        </is>
      </c>
      <c r="J3686" s="91" t="inlineStr">
        <is>
          <t>V10020</t>
        </is>
      </c>
      <c r="K3686" s="91" t="inlineStr">
        <is>
          <t>(전속설계사)</t>
        </is>
      </c>
      <c r="M3686" s="9">
        <f>IF($A3686="","",VALUE($A3686&amp;"")*12+VALUE($B3686&amp;""))</f>
        <v/>
      </c>
      <c r="N3686" s="63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3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3">
        <f>IF($A3686="","",IF(COUNTIF(변동분석!$E$7:$E$506,O3686)&gt;0,"Y","N"))</f>
        <v/>
      </c>
      <c r="W3686" s="63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3">
        <f>IF($A3686="","",IFERROR(INDEX(계정매핑!$E$5:$E$504,MATCH($F3686&amp;"",계정매핑!$A$5:$A$504,0))&amp;"","공통비"))</f>
        <v/>
      </c>
      <c r="AF3686" s="63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5100001000</t>
        </is>
      </c>
      <c r="D3687" s="94" t="n">
        <v>46155</v>
      </c>
      <c r="E3687" s="91" t="inlineStr">
        <is>
          <t>KR</t>
        </is>
      </c>
      <c r="F3687" s="91" t="n">
        <v>62101000</v>
      </c>
      <c r="G3687" s="91" t="n">
        <v>1101</v>
      </c>
      <c r="H3687" s="92" t="n">
        <v>399000</v>
      </c>
      <c r="I3687" s="91" t="inlineStr">
        <is>
          <t>5월 국내출장 - M항공</t>
        </is>
      </c>
      <c r="J3687" s="91" t="inlineStr">
        <is>
          <t>V10001</t>
        </is>
      </c>
      <c r="K3687" s="91" t="inlineStr">
        <is>
          <t>M항공</t>
        </is>
      </c>
      <c r="M3687" s="9">
        <f>IF($A3687="","",VALUE($A3687&amp;"")*12+VALUE($B3687&amp;""))</f>
        <v/>
      </c>
      <c r="N3687" s="63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3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3">
        <f>IF($A3687="","",IF(COUNTIF(변동분석!$E$7:$E$506,O3687)&gt;0,"Y","N"))</f>
        <v/>
      </c>
      <c r="W3687" s="63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3">
        <f>IF($A3687="","",IFERROR(INDEX(계정매핑!$E$5:$E$504,MATCH($F3687&amp;"",계정매핑!$A$5:$A$504,0))&amp;"","공통비"))</f>
        <v/>
      </c>
      <c r="AF3687" s="63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5100001001</t>
        </is>
      </c>
      <c r="D3688" s="94" t="n">
        <v>46155</v>
      </c>
      <c r="E3688" s="91" t="inlineStr">
        <is>
          <t>KR</t>
        </is>
      </c>
      <c r="F3688" s="91" t="n">
        <v>62101000</v>
      </c>
      <c r="G3688" s="91" t="n">
        <v>1701</v>
      </c>
      <c r="H3688" s="92" t="n">
        <v>272000</v>
      </c>
      <c r="I3688" s="91" t="inlineStr">
        <is>
          <t>5월 국내출장 - M항공</t>
        </is>
      </c>
      <c r="J3688" s="91" t="inlineStr">
        <is>
          <t>V10001</t>
        </is>
      </c>
      <c r="K3688" s="91" t="inlineStr">
        <is>
          <t>M항공</t>
        </is>
      </c>
      <c r="M3688" s="9">
        <f>IF($A3688="","",VALUE($A3688&amp;"")*12+VALUE($B3688&amp;""))</f>
        <v/>
      </c>
      <c r="N3688" s="63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3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3">
        <f>IF($A3688="","",IF(COUNTIF(변동분석!$E$7:$E$506,O3688)&gt;0,"Y","N"))</f>
        <v/>
      </c>
      <c r="W3688" s="63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3">
        <f>IF($A3688="","",IFERROR(INDEX(계정매핑!$E$5:$E$504,MATCH($F3688&amp;"",계정매핑!$A$5:$A$504,0))&amp;"","공통비"))</f>
        <v/>
      </c>
      <c r="AF3688" s="63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5100001002</t>
        </is>
      </c>
      <c r="D3689" s="94" t="n">
        <v>46155</v>
      </c>
      <c r="E3689" s="91" t="inlineStr">
        <is>
          <t>KR</t>
        </is>
      </c>
      <c r="F3689" s="91" t="n">
        <v>62102000</v>
      </c>
      <c r="G3689" s="91" t="n">
        <v>1501</v>
      </c>
      <c r="H3689" s="92" t="n">
        <v>137000</v>
      </c>
      <c r="I3689" s="91" t="inlineStr">
        <is>
          <t>5월 해외출장 - M항공</t>
        </is>
      </c>
      <c r="J3689" s="91" t="inlineStr">
        <is>
          <t>V10001</t>
        </is>
      </c>
      <c r="K3689" s="91" t="inlineStr">
        <is>
          <t>M항공</t>
        </is>
      </c>
      <c r="M3689" s="9">
        <f>IF($A3689="","",VALUE($A3689&amp;"")*12+VALUE($B3689&amp;""))</f>
        <v/>
      </c>
      <c r="N3689" s="63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3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3">
        <f>IF($A3689="","",IF(COUNTIF(변동분석!$E$7:$E$506,O3689)&gt;0,"Y","N"))</f>
        <v/>
      </c>
      <c r="W3689" s="63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3">
        <f>IF($A3689="","",IFERROR(INDEX(계정매핑!$E$5:$E$504,MATCH($F3689&amp;"",계정매핑!$A$5:$A$504,0))&amp;"","공통비"))</f>
        <v/>
      </c>
      <c r="AF3689" s="63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5100001003</t>
        </is>
      </c>
      <c r="D3690" s="94" t="n">
        <v>46155</v>
      </c>
      <c r="E3690" s="91" t="inlineStr">
        <is>
          <t>KR</t>
        </is>
      </c>
      <c r="F3690" s="91" t="n">
        <v>62201000</v>
      </c>
      <c r="G3690" s="91" t="n">
        <v>1301</v>
      </c>
      <c r="H3690" s="92" t="n">
        <v>289000</v>
      </c>
      <c r="I3690" s="91" t="inlineStr">
        <is>
          <t>5월 통신요금 - P통신</t>
        </is>
      </c>
      <c r="J3690" s="91" t="inlineStr">
        <is>
          <t>V10013</t>
        </is>
      </c>
      <c r="K3690" s="91" t="inlineStr">
        <is>
          <t>P통신</t>
        </is>
      </c>
      <c r="M3690" s="9">
        <f>IF($A3690="","",VALUE($A3690&amp;"")*12+VALUE($B3690&amp;""))</f>
        <v/>
      </c>
      <c r="N3690" s="63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3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3">
        <f>IF($A3690="","",IF(COUNTIF(변동분석!$E$7:$E$506,O3690)&gt;0,"Y","N"))</f>
        <v/>
      </c>
      <c r="W3690" s="63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3">
        <f>IF($A3690="","",IFERROR(INDEX(계정매핑!$E$5:$E$504,MATCH($F3690&amp;"",계정매핑!$A$5:$A$504,0))&amp;"","공통비"))</f>
        <v/>
      </c>
      <c r="AF3690" s="63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5100001004</t>
        </is>
      </c>
      <c r="D3691" s="94" t="n">
        <v>46155</v>
      </c>
      <c r="E3691" s="91" t="inlineStr">
        <is>
          <t>KR</t>
        </is>
      </c>
      <c r="F3691" s="91" t="n">
        <v>62401000</v>
      </c>
      <c r="G3691" s="91" t="n">
        <v>1401</v>
      </c>
      <c r="H3691" s="92" t="n">
        <v>472000</v>
      </c>
      <c r="I3691" s="91" t="inlineStr">
        <is>
          <t>5월 인쇄물 제작 - S출판</t>
        </is>
      </c>
      <c r="J3691" s="91" t="inlineStr">
        <is>
          <t>V10014</t>
        </is>
      </c>
      <c r="K3691" s="91" t="inlineStr">
        <is>
          <t>S출판</t>
        </is>
      </c>
      <c r="M3691" s="9">
        <f>IF($A3691="","",VALUE($A3691&amp;"")*12+VALUE($B3691&amp;""))</f>
        <v/>
      </c>
      <c r="N3691" s="63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3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3">
        <f>IF($A3691="","",IF(COUNTIF(변동분석!$E$7:$E$506,O3691)&gt;0,"Y","N"))</f>
        <v/>
      </c>
      <c r="W3691" s="63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3">
        <f>IF($A3691="","",IFERROR(INDEX(계정매핑!$E$5:$E$504,MATCH($F3691&amp;"",계정매핑!$A$5:$A$504,0))&amp;"","공통비"))</f>
        <v/>
      </c>
      <c r="AF3691" s="63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5100001005</t>
        </is>
      </c>
      <c r="D3692" s="94" t="n">
        <v>46155</v>
      </c>
      <c r="E3692" s="91" t="inlineStr">
        <is>
          <t>KR</t>
        </is>
      </c>
      <c r="F3692" s="91" t="n">
        <v>62801000</v>
      </c>
      <c r="G3692" s="91" t="n">
        <v>1301</v>
      </c>
      <c r="H3692" s="92" t="n">
        <v>3905000</v>
      </c>
      <c r="I3692" s="91" t="inlineStr">
        <is>
          <t>5월 사내교육 - U에듀</t>
        </is>
      </c>
      <c r="J3692" s="91" t="inlineStr">
        <is>
          <t>V10030</t>
        </is>
      </c>
      <c r="K3692" s="91" t="inlineStr">
        <is>
          <t>U에듀</t>
        </is>
      </c>
      <c r="M3692" s="9">
        <f>IF($A3692="","",VALUE($A3692&amp;"")*12+VALUE($B3692&amp;""))</f>
        <v/>
      </c>
      <c r="N3692" s="63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3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3">
        <f>IF($A3692="","",IF(COUNTIF(변동분석!$E$7:$E$506,O3692)&gt;0,"Y","N"))</f>
        <v/>
      </c>
      <c r="W3692" s="63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3">
        <f>IF($A3692="","",IFERROR(INDEX(계정매핑!$E$5:$E$504,MATCH($F3692&amp;"",계정매핑!$A$5:$A$504,0))&amp;"","공통비"))</f>
        <v/>
      </c>
      <c r="AF3692" s="63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5100001006</t>
        </is>
      </c>
      <c r="D3693" s="94" t="n">
        <v>46155</v>
      </c>
      <c r="E3693" s="91" t="inlineStr">
        <is>
          <t>KR</t>
        </is>
      </c>
      <c r="F3693" s="91" t="n">
        <v>62901000</v>
      </c>
      <c r="G3693" s="91" t="n">
        <v>1201</v>
      </c>
      <c r="H3693" s="92" t="n">
        <v>7103000</v>
      </c>
      <c r="I3693" s="91" t="inlineStr">
        <is>
          <t>5월 자문 수수료 - W컨설팅</t>
        </is>
      </c>
      <c r="J3693" s="91" t="inlineStr">
        <is>
          <t>V10006</t>
        </is>
      </c>
      <c r="K3693" s="91" t="inlineStr">
        <is>
          <t>W컨설팅</t>
        </is>
      </c>
      <c r="M3693" s="9">
        <f>IF($A3693="","",VALUE($A3693&amp;"")*12+VALUE($B3693&amp;""))</f>
        <v/>
      </c>
      <c r="N3693" s="63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3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3">
        <f>IF($A3693="","",IF(COUNTIF(변동분석!$E$7:$E$506,O3693)&gt;0,"Y","N"))</f>
        <v/>
      </c>
      <c r="W3693" s="63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3">
        <f>IF($A3693="","",IFERROR(INDEX(계정매핑!$E$5:$E$504,MATCH($F3693&amp;"",계정매핑!$A$5:$A$504,0))&amp;"","공통비"))</f>
        <v/>
      </c>
      <c r="AF3693" s="63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5100001007</t>
        </is>
      </c>
      <c r="D3694" s="94" t="n">
        <v>46155</v>
      </c>
      <c r="E3694" s="91" t="inlineStr">
        <is>
          <t>KR</t>
        </is>
      </c>
      <c r="F3694" s="91" t="n">
        <v>62901000</v>
      </c>
      <c r="G3694" s="91" t="n">
        <v>1801</v>
      </c>
      <c r="H3694" s="92" t="n">
        <v>7695000</v>
      </c>
      <c r="I3694" s="91" t="inlineStr">
        <is>
          <t>5월 자문 수수료 - W컨설팅</t>
        </is>
      </c>
      <c r="J3694" s="91" t="inlineStr">
        <is>
          <t>V10006</t>
        </is>
      </c>
      <c r="K3694" s="91" t="inlineStr">
        <is>
          <t>W컨설팅</t>
        </is>
      </c>
      <c r="M3694" s="9">
        <f>IF($A3694="","",VALUE($A3694&amp;"")*12+VALUE($B3694&amp;""))</f>
        <v/>
      </c>
      <c r="N3694" s="63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3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3">
        <f>IF($A3694="","",IF(COUNTIF(변동분석!$E$7:$E$506,O3694)&gt;0,"Y","N"))</f>
        <v/>
      </c>
      <c r="W3694" s="63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3">
        <f>IF($A3694="","",IFERROR(INDEX(계정매핑!$E$5:$E$504,MATCH($F3694&amp;"",계정매핑!$A$5:$A$504,0))&amp;"","공통비"))</f>
        <v/>
      </c>
      <c r="AF3694" s="63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5100001008</t>
        </is>
      </c>
      <c r="D3695" s="94" t="n">
        <v>46155</v>
      </c>
      <c r="E3695" s="91" t="inlineStr">
        <is>
          <t>KR</t>
        </is>
      </c>
      <c r="F3695" s="91" t="n">
        <v>62902000</v>
      </c>
      <c r="G3695" s="91" t="n">
        <v>1801</v>
      </c>
      <c r="H3695" s="92" t="n">
        <v>1821000</v>
      </c>
      <c r="I3695" s="91" t="inlineStr">
        <is>
          <t>5월 콜 위탁 수수료(건별)</t>
        </is>
      </c>
      <c r="J3695" s="91" t="inlineStr">
        <is>
          <t>V10015</t>
        </is>
      </c>
      <c r="K3695" s="91" t="inlineStr">
        <is>
          <t>J콜센터</t>
        </is>
      </c>
      <c r="M3695" s="9">
        <f>IF($A3695="","",VALUE($A3695&amp;"")*12+VALUE($B3695&amp;""))</f>
        <v/>
      </c>
      <c r="N3695" s="63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3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3">
        <f>IF($A3695="","",IF(COUNTIF(변동분석!$E$7:$E$506,O3695)&gt;0,"Y","N"))</f>
        <v/>
      </c>
      <c r="W3695" s="63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3">
        <f>IF($A3695="","",IFERROR(INDEX(계정매핑!$E$5:$E$504,MATCH($F3695&amp;"",계정매핑!$A$5:$A$504,0))&amp;"","공통비"))</f>
        <v/>
      </c>
      <c r="AF3695" s="63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5100001009</t>
        </is>
      </c>
      <c r="D3696" s="94" t="n">
        <v>46155</v>
      </c>
      <c r="E3696" s="91" t="inlineStr">
        <is>
          <t>KR</t>
        </is>
      </c>
      <c r="F3696" s="91" t="n">
        <v>63502000</v>
      </c>
      <c r="G3696" s="91" t="n">
        <v>1902</v>
      </c>
      <c r="H3696" s="92" t="n">
        <v>233682000</v>
      </c>
      <c r="I3696" s="91" t="inlineStr">
        <is>
          <t>5월 유지수수료 - (전속설계사)</t>
        </is>
      </c>
      <c r="J3696" s="91" t="inlineStr">
        <is>
          <t>V10020</t>
        </is>
      </c>
      <c r="K3696" s="91" t="inlineStr">
        <is>
          <t>(전속설계사)</t>
        </is>
      </c>
      <c r="M3696" s="9">
        <f>IF($A3696="","",VALUE($A3696&amp;"")*12+VALUE($B3696&amp;""))</f>
        <v/>
      </c>
      <c r="N3696" s="63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3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3">
        <f>IF($A3696="","",IF(COUNTIF(변동분석!$E$7:$E$506,O3696)&gt;0,"Y","N"))</f>
        <v/>
      </c>
      <c r="W3696" s="63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3">
        <f>IF($A3696="","",IFERROR(INDEX(계정매핑!$E$5:$E$504,MATCH($F3696&amp;"",계정매핑!$A$5:$A$504,0))&amp;"","공통비"))</f>
        <v/>
      </c>
      <c r="AF3696" s="63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5100001010</t>
        </is>
      </c>
      <c r="D3697" s="94" t="n">
        <v>46156</v>
      </c>
      <c r="E3697" s="91" t="inlineStr">
        <is>
          <t>KR</t>
        </is>
      </c>
      <c r="F3697" s="91" t="n">
        <v>62101000</v>
      </c>
      <c r="G3697" s="91" t="n">
        <v>1502</v>
      </c>
      <c r="H3697" s="92" t="n">
        <v>525000</v>
      </c>
      <c r="I3697" s="91" t="inlineStr">
        <is>
          <t>5월 국내출장 - M항공</t>
        </is>
      </c>
      <c r="J3697" s="91" t="inlineStr">
        <is>
          <t>V10001</t>
        </is>
      </c>
      <c r="K3697" s="91" t="inlineStr">
        <is>
          <t>M항공</t>
        </is>
      </c>
      <c r="M3697" s="9">
        <f>IF($A3697="","",VALUE($A3697&amp;"")*12+VALUE($B3697&amp;""))</f>
        <v/>
      </c>
      <c r="N3697" s="63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3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3">
        <f>IF($A3697="","",IF(COUNTIF(변동분석!$E$7:$E$506,O3697)&gt;0,"Y","N"))</f>
        <v/>
      </c>
      <c r="W3697" s="63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3">
        <f>IF($A3697="","",IFERROR(INDEX(계정매핑!$E$5:$E$504,MATCH($F3697&amp;"",계정매핑!$A$5:$A$504,0))&amp;"","공통비"))</f>
        <v/>
      </c>
      <c r="AF3697" s="63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5100001011</t>
        </is>
      </c>
      <c r="D3698" s="94" t="n">
        <v>46156</v>
      </c>
      <c r="E3698" s="91" t="inlineStr">
        <is>
          <t>KR</t>
        </is>
      </c>
      <c r="F3698" s="91" t="n">
        <v>62102000</v>
      </c>
      <c r="G3698" s="91" t="n">
        <v>1101</v>
      </c>
      <c r="H3698" s="92" t="n">
        <v>100000</v>
      </c>
      <c r="I3698" s="91" t="inlineStr">
        <is>
          <t>5월 해외출장 - M항공</t>
        </is>
      </c>
      <c r="J3698" s="91" t="inlineStr">
        <is>
          <t>V10001</t>
        </is>
      </c>
      <c r="K3698" s="91" t="inlineStr">
        <is>
          <t>M항공</t>
        </is>
      </c>
      <c r="M3698" s="9">
        <f>IF($A3698="","",VALUE($A3698&amp;"")*12+VALUE($B3698&amp;""))</f>
        <v/>
      </c>
      <c r="N3698" s="63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3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3">
        <f>IF($A3698="","",IF(COUNTIF(변동분석!$E$7:$E$506,O3698)&gt;0,"Y","N"))</f>
        <v/>
      </c>
      <c r="W3698" s="63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3">
        <f>IF($A3698="","",IFERROR(INDEX(계정매핑!$E$5:$E$504,MATCH($F3698&amp;"",계정매핑!$A$5:$A$504,0))&amp;"","공통비"))</f>
        <v/>
      </c>
      <c r="AF3698" s="63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5100001012</t>
        </is>
      </c>
      <c r="D3699" s="94" t="n">
        <v>46156</v>
      </c>
      <c r="E3699" s="91" t="inlineStr">
        <is>
          <t>KR</t>
        </is>
      </c>
      <c r="F3699" s="91" t="n">
        <v>62201000</v>
      </c>
      <c r="G3699" s="91" t="n">
        <v>1401</v>
      </c>
      <c r="H3699" s="92" t="n">
        <v>130000</v>
      </c>
      <c r="I3699" s="91" t="inlineStr">
        <is>
          <t>5월 통신요금 - P통신</t>
        </is>
      </c>
      <c r="J3699" s="91" t="inlineStr">
        <is>
          <t>V10013</t>
        </is>
      </c>
      <c r="K3699" s="91" t="inlineStr">
        <is>
          <t>P통신</t>
        </is>
      </c>
      <c r="M3699" s="9">
        <f>IF($A3699="","",VALUE($A3699&amp;"")*12+VALUE($B3699&amp;""))</f>
        <v/>
      </c>
      <c r="N3699" s="63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3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3">
        <f>IF($A3699="","",IF(COUNTIF(변동분석!$E$7:$E$506,O3699)&gt;0,"Y","N"))</f>
        <v/>
      </c>
      <c r="W3699" s="63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3">
        <f>IF($A3699="","",IFERROR(INDEX(계정매핑!$E$5:$E$504,MATCH($F3699&amp;"",계정매핑!$A$5:$A$504,0))&amp;"","공통비"))</f>
        <v/>
      </c>
      <c r="AF3699" s="63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5100001013</t>
        </is>
      </c>
      <c r="D3700" s="94" t="n">
        <v>46156</v>
      </c>
      <c r="E3700" s="91" t="inlineStr">
        <is>
          <t>KR</t>
        </is>
      </c>
      <c r="F3700" s="91" t="n">
        <v>62201000</v>
      </c>
      <c r="G3700" s="91" t="n">
        <v>1601</v>
      </c>
      <c r="H3700" s="92" t="n">
        <v>538000</v>
      </c>
      <c r="I3700" s="91" t="inlineStr">
        <is>
          <t>5월 통신요금 - P통신</t>
        </is>
      </c>
      <c r="J3700" s="91" t="inlineStr">
        <is>
          <t>V10013</t>
        </is>
      </c>
      <c r="K3700" s="91" t="inlineStr">
        <is>
          <t>P통신</t>
        </is>
      </c>
      <c r="M3700" s="9">
        <f>IF($A3700="","",VALUE($A3700&amp;"")*12+VALUE($B3700&amp;""))</f>
        <v/>
      </c>
      <c r="N3700" s="63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3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3">
        <f>IF($A3700="","",IF(COUNTIF(변동분석!$E$7:$E$506,O3700)&gt;0,"Y","N"))</f>
        <v/>
      </c>
      <c r="W3700" s="63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3">
        <f>IF($A3700="","",IFERROR(INDEX(계정매핑!$E$5:$E$504,MATCH($F3700&amp;"",계정매핑!$A$5:$A$504,0))&amp;"","공통비"))</f>
        <v/>
      </c>
      <c r="AF3700" s="63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5100001014</t>
        </is>
      </c>
      <c r="D3701" s="94" t="n">
        <v>46156</v>
      </c>
      <c r="E3701" s="91" t="inlineStr">
        <is>
          <t>KR</t>
        </is>
      </c>
      <c r="F3701" s="91" t="n">
        <v>62501000</v>
      </c>
      <c r="G3701" s="91" t="n">
        <v>1801</v>
      </c>
      <c r="H3701" s="92" t="n">
        <v>102000</v>
      </c>
      <c r="I3701" s="91" t="inlineStr">
        <is>
          <t>5월 회의 다과 - (법인카드)</t>
        </is>
      </c>
      <c r="J3701" s="91" t="inlineStr">
        <is>
          <t>V10009</t>
        </is>
      </c>
      <c r="K3701" s="91" t="inlineStr">
        <is>
          <t>(법인카드)</t>
        </is>
      </c>
      <c r="M3701" s="9">
        <f>IF($A3701="","",VALUE($A3701&amp;"")*12+VALUE($B3701&amp;""))</f>
        <v/>
      </c>
      <c r="N3701" s="63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3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3">
        <f>IF($A3701="","",IF(COUNTIF(변동분석!$E$7:$E$506,O3701)&gt;0,"Y","N"))</f>
        <v/>
      </c>
      <c r="W3701" s="63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3">
        <f>IF($A3701="","",IFERROR(INDEX(계정매핑!$E$5:$E$504,MATCH($F3701&amp;"",계정매핑!$A$5:$A$504,0))&amp;"","공통비"))</f>
        <v/>
      </c>
      <c r="AF3701" s="63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5100001015</t>
        </is>
      </c>
      <c r="D3702" s="94" t="n">
        <v>46156</v>
      </c>
      <c r="E3702" s="91" t="inlineStr">
        <is>
          <t>KR</t>
        </is>
      </c>
      <c r="F3702" s="91" t="n">
        <v>62601000</v>
      </c>
      <c r="G3702" s="91" t="n">
        <v>1301</v>
      </c>
      <c r="H3702" s="92" t="n">
        <v>1656000</v>
      </c>
      <c r="I3702" s="91" t="inlineStr">
        <is>
          <t>5월 업무추진 - (법인카드)</t>
        </is>
      </c>
      <c r="J3702" s="91" t="inlineStr">
        <is>
          <t>V10009</t>
        </is>
      </c>
      <c r="K3702" s="91" t="inlineStr">
        <is>
          <t>(법인카드)</t>
        </is>
      </c>
      <c r="M3702" s="9">
        <f>IF($A3702="","",VALUE($A3702&amp;"")*12+VALUE($B3702&amp;""))</f>
        <v/>
      </c>
      <c r="N3702" s="63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3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3">
        <f>IF($A3702="","",IF(COUNTIF(변동분석!$E$7:$E$506,O3702)&gt;0,"Y","N"))</f>
        <v/>
      </c>
      <c r="W3702" s="63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3">
        <f>IF($A3702="","",IFERROR(INDEX(계정매핑!$E$5:$E$504,MATCH($F3702&amp;"",계정매핑!$A$5:$A$504,0))&amp;"","공통비"))</f>
        <v/>
      </c>
      <c r="AF3702" s="63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5100001016</t>
        </is>
      </c>
      <c r="D3703" s="94" t="n">
        <v>46156</v>
      </c>
      <c r="E3703" s="91" t="inlineStr">
        <is>
          <t>KR</t>
        </is>
      </c>
      <c r="F3703" s="91" t="n">
        <v>62701000</v>
      </c>
      <c r="G3703" s="91" t="n">
        <v>1501</v>
      </c>
      <c r="H3703" s="92" t="n">
        <v>58700000</v>
      </c>
      <c r="I3703" s="91" t="inlineStr">
        <is>
          <t>5월 광고 집행 - F애드</t>
        </is>
      </c>
      <c r="J3703" s="91" t="inlineStr">
        <is>
          <t>V10022</t>
        </is>
      </c>
      <c r="K3703" s="91" t="inlineStr">
        <is>
          <t>F애드</t>
        </is>
      </c>
      <c r="M3703" s="9">
        <f>IF($A3703="","",VALUE($A3703&amp;"")*12+VALUE($B3703&amp;""))</f>
        <v/>
      </c>
      <c r="N3703" s="63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3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3">
        <f>IF($A3703="","",IF(COUNTIF(변동분석!$E$7:$E$506,O3703)&gt;0,"Y","N"))</f>
        <v/>
      </c>
      <c r="W3703" s="63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3">
        <f>IF($A3703="","",IFERROR(INDEX(계정매핑!$E$5:$E$504,MATCH($F3703&amp;"",계정매핑!$A$5:$A$504,0))&amp;"","공통비"))</f>
        <v/>
      </c>
      <c r="AF3703" s="63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5100001017</t>
        </is>
      </c>
      <c r="D3704" s="94" t="n">
        <v>46156</v>
      </c>
      <c r="E3704" s="91" t="inlineStr">
        <is>
          <t>KR</t>
        </is>
      </c>
      <c r="F3704" s="91" t="n">
        <v>62902000</v>
      </c>
      <c r="G3704" s="91" t="n">
        <v>1801</v>
      </c>
      <c r="H3704" s="92" t="n">
        <v>1786000</v>
      </c>
      <c r="I3704" s="91" t="inlineStr">
        <is>
          <t>5월 콜 위탁 수수료(건별)</t>
        </is>
      </c>
      <c r="J3704" s="91" t="inlineStr">
        <is>
          <t>V10015</t>
        </is>
      </c>
      <c r="K3704" s="91" t="inlineStr">
        <is>
          <t>J콜센터</t>
        </is>
      </c>
      <c r="M3704" s="9">
        <f>IF($A3704="","",VALUE($A3704&amp;"")*12+VALUE($B3704&amp;""))</f>
        <v/>
      </c>
      <c r="N3704" s="63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3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3">
        <f>IF($A3704="","",IF(COUNTIF(변동분석!$E$7:$E$506,O3704)&gt;0,"Y","N"))</f>
        <v/>
      </c>
      <c r="W3704" s="63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3">
        <f>IF($A3704="","",IFERROR(INDEX(계정매핑!$E$5:$E$504,MATCH($F3704&amp;"",계정매핑!$A$5:$A$504,0))&amp;"","공통비"))</f>
        <v/>
      </c>
      <c r="AF3704" s="63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5100001018</t>
        </is>
      </c>
      <c r="D3705" s="94" t="n">
        <v>46156</v>
      </c>
      <c r="E3705" s="91" t="inlineStr">
        <is>
          <t>KR</t>
        </is>
      </c>
      <c r="F3705" s="91" t="n">
        <v>62902000</v>
      </c>
      <c r="G3705" s="91" t="n">
        <v>1951</v>
      </c>
      <c r="H3705" s="92" t="n">
        <v>3040000</v>
      </c>
      <c r="I3705" s="91" t="inlineStr">
        <is>
          <t>5월 업무 위탁 수수료 - J콜센터</t>
        </is>
      </c>
      <c r="J3705" s="91" t="inlineStr">
        <is>
          <t>V10015</t>
        </is>
      </c>
      <c r="K3705" s="91" t="inlineStr">
        <is>
          <t>J콜센터</t>
        </is>
      </c>
      <c r="M3705" s="9">
        <f>IF($A3705="","",VALUE($A3705&amp;"")*12+VALUE($B3705&amp;""))</f>
        <v/>
      </c>
      <c r="N3705" s="63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3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3">
        <f>IF($A3705="","",IF(COUNTIF(변동분석!$E$7:$E$506,O3705)&gt;0,"Y","N"))</f>
        <v/>
      </c>
      <c r="W3705" s="63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3">
        <f>IF($A3705="","",IFERROR(INDEX(계정매핑!$E$5:$E$504,MATCH($F3705&amp;"",계정매핑!$A$5:$A$504,0))&amp;"","공통비"))</f>
        <v/>
      </c>
      <c r="AF3705" s="63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5100001019</t>
        </is>
      </c>
      <c r="D3706" s="94" t="n">
        <v>46156</v>
      </c>
      <c r="E3706" s="91" t="inlineStr">
        <is>
          <t>KR</t>
        </is>
      </c>
      <c r="F3706" s="91" t="n">
        <v>63001000</v>
      </c>
      <c r="G3706" s="91" t="n">
        <v>1951</v>
      </c>
      <c r="H3706" s="92" t="n">
        <v>3826000</v>
      </c>
      <c r="I3706" s="91" t="inlineStr">
        <is>
          <t>5월 SW 유지보수 - Z시스템</t>
        </is>
      </c>
      <c r="J3706" s="91" t="inlineStr">
        <is>
          <t>V10011</t>
        </is>
      </c>
      <c r="K3706" s="91" t="inlineStr">
        <is>
          <t>Z시스템</t>
        </is>
      </c>
      <c r="M3706" s="9">
        <f>IF($A3706="","",VALUE($A3706&amp;"")*12+VALUE($B3706&amp;""))</f>
        <v/>
      </c>
      <c r="N3706" s="63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3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3">
        <f>IF($A3706="","",IF(COUNTIF(변동분석!$E$7:$E$506,O3706)&gt;0,"Y","N"))</f>
        <v/>
      </c>
      <c r="W3706" s="63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3">
        <f>IF($A3706="","",IFERROR(INDEX(계정매핑!$E$5:$E$504,MATCH($F3706&amp;"",계정매핑!$A$5:$A$504,0))&amp;"","공통비"))</f>
        <v/>
      </c>
      <c r="AF3706" s="63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5100001020</t>
        </is>
      </c>
      <c r="D3707" s="94" t="n">
        <v>46156</v>
      </c>
      <c r="E3707" s="91" t="inlineStr">
        <is>
          <t>KR</t>
        </is>
      </c>
      <c r="F3707" s="91" t="n">
        <v>63101000</v>
      </c>
      <c r="G3707" s="91" t="n">
        <v>1602</v>
      </c>
      <c r="H3707" s="92" t="n">
        <v>6712000</v>
      </c>
      <c r="I3707" s="91" t="inlineStr">
        <is>
          <t>5월 사무실 임차료 - BB부동산</t>
        </is>
      </c>
      <c r="J3707" s="91" t="inlineStr">
        <is>
          <t>V10027</t>
        </is>
      </c>
      <c r="K3707" s="91" t="inlineStr">
        <is>
          <t>BB부동산</t>
        </is>
      </c>
      <c r="M3707" s="9">
        <f>IF($A3707="","",VALUE($A3707&amp;"")*12+VALUE($B3707&amp;""))</f>
        <v/>
      </c>
      <c r="N3707" s="63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3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3">
        <f>IF($A3707="","",IF(COUNTIF(변동분석!$E$7:$E$506,O3707)&gt;0,"Y","N"))</f>
        <v/>
      </c>
      <c r="W3707" s="63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3">
        <f>IF($A3707="","",IFERROR(INDEX(계정매핑!$E$5:$E$504,MATCH($F3707&amp;"",계정매핑!$A$5:$A$504,0))&amp;"","공통비"))</f>
        <v/>
      </c>
      <c r="AF3707" s="63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5100001021</t>
        </is>
      </c>
      <c r="D3708" s="94" t="n">
        <v>46157</v>
      </c>
      <c r="E3708" s="91" t="inlineStr">
        <is>
          <t>KR</t>
        </is>
      </c>
      <c r="F3708" s="91" t="n">
        <v>62102000</v>
      </c>
      <c r="G3708" s="91" t="n">
        <v>1101</v>
      </c>
      <c r="H3708" s="92" t="n">
        <v>94000</v>
      </c>
      <c r="I3708" s="91" t="inlineStr">
        <is>
          <t>5월 해외출장 - N호텔</t>
        </is>
      </c>
      <c r="J3708" s="91" t="inlineStr">
        <is>
          <t>V10008</t>
        </is>
      </c>
      <c r="K3708" s="91" t="inlineStr">
        <is>
          <t>N호텔</t>
        </is>
      </c>
      <c r="M3708" s="9">
        <f>IF($A3708="","",VALUE($A3708&amp;"")*12+VALUE($B3708&amp;""))</f>
        <v/>
      </c>
      <c r="N3708" s="63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3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3">
        <f>IF($A3708="","",IF(COUNTIF(변동분석!$E$7:$E$506,O3708)&gt;0,"Y","N"))</f>
        <v/>
      </c>
      <c r="W3708" s="63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3">
        <f>IF($A3708="","",IFERROR(INDEX(계정매핑!$E$5:$E$504,MATCH($F3708&amp;"",계정매핑!$A$5:$A$504,0))&amp;"","공통비"))</f>
        <v/>
      </c>
      <c r="AF3708" s="63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5100001022</t>
        </is>
      </c>
      <c r="D3709" s="94" t="n">
        <v>46157</v>
      </c>
      <c r="E3709" s="91" t="inlineStr">
        <is>
          <t>KR</t>
        </is>
      </c>
      <c r="F3709" s="91" t="n">
        <v>62201000</v>
      </c>
      <c r="G3709" s="91" t="n">
        <v>1201</v>
      </c>
      <c r="H3709" s="92" t="n">
        <v>163000</v>
      </c>
      <c r="I3709" s="91" t="inlineStr">
        <is>
          <t>5월 통신요금 - O텔레콤</t>
        </is>
      </c>
      <c r="J3709" s="91" t="inlineStr">
        <is>
          <t>V10002</t>
        </is>
      </c>
      <c r="K3709" s="91" t="inlineStr">
        <is>
          <t>O텔레콤</t>
        </is>
      </c>
      <c r="M3709" s="9">
        <f>IF($A3709="","",VALUE($A3709&amp;"")*12+VALUE($B3709&amp;""))</f>
        <v/>
      </c>
      <c r="N3709" s="63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3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3">
        <f>IF($A3709="","",IF(COUNTIF(변동분석!$E$7:$E$506,O3709)&gt;0,"Y","N"))</f>
        <v/>
      </c>
      <c r="W3709" s="63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3">
        <f>IF($A3709="","",IFERROR(INDEX(계정매핑!$E$5:$E$504,MATCH($F3709&amp;"",계정매핑!$A$5:$A$504,0))&amp;"","공통비"))</f>
        <v/>
      </c>
      <c r="AF3709" s="63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5100001023</t>
        </is>
      </c>
      <c r="D3710" s="94" t="n">
        <v>46157</v>
      </c>
      <c r="E3710" s="91" t="inlineStr">
        <is>
          <t>KR</t>
        </is>
      </c>
      <c r="F3710" s="91" t="n">
        <v>62201000</v>
      </c>
      <c r="G3710" s="91" t="n">
        <v>1601</v>
      </c>
      <c r="H3710" s="92" t="n">
        <v>634000</v>
      </c>
      <c r="I3710" s="91" t="inlineStr">
        <is>
          <t>5월 통신요금 - O텔레콤</t>
        </is>
      </c>
      <c r="J3710" s="91" t="inlineStr">
        <is>
          <t>V10002</t>
        </is>
      </c>
      <c r="K3710" s="91" t="inlineStr">
        <is>
          <t>O텔레콤</t>
        </is>
      </c>
      <c r="M3710" s="9">
        <f>IF($A3710="","",VALUE($A3710&amp;"")*12+VALUE($B3710&amp;""))</f>
        <v/>
      </c>
      <c r="N3710" s="63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3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3">
        <f>IF($A3710="","",IF(COUNTIF(변동분석!$E$7:$E$506,O3710)&gt;0,"Y","N"))</f>
        <v/>
      </c>
      <c r="W3710" s="63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3">
        <f>IF($A3710="","",IFERROR(INDEX(계정매핑!$E$5:$E$504,MATCH($F3710&amp;"",계정매핑!$A$5:$A$504,0))&amp;"","공통비"))</f>
        <v/>
      </c>
      <c r="AF3710" s="63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5100001024</t>
        </is>
      </c>
      <c r="D3711" s="94" t="n">
        <v>46157</v>
      </c>
      <c r="E3711" s="91" t="inlineStr">
        <is>
          <t>KR</t>
        </is>
      </c>
      <c r="F3711" s="91" t="n">
        <v>62301000</v>
      </c>
      <c r="G3711" s="91" t="n">
        <v>1701</v>
      </c>
      <c r="H3711" s="92" t="n">
        <v>234000</v>
      </c>
      <c r="I3711" s="91" t="inlineStr">
        <is>
          <t>5월 소모품 구입 - Q오피스</t>
        </is>
      </c>
      <c r="J3711" s="91" t="inlineStr">
        <is>
          <t>V10003</t>
        </is>
      </c>
      <c r="K3711" s="91" t="inlineStr">
        <is>
          <t>Q오피스</t>
        </is>
      </c>
      <c r="M3711" s="9">
        <f>IF($A3711="","",VALUE($A3711&amp;"")*12+VALUE($B3711&amp;""))</f>
        <v/>
      </c>
      <c r="N3711" s="63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3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3">
        <f>IF($A3711="","",IF(COUNTIF(변동분석!$E$7:$E$506,O3711)&gt;0,"Y","N"))</f>
        <v/>
      </c>
      <c r="W3711" s="63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3">
        <f>IF($A3711="","",IFERROR(INDEX(계정매핑!$E$5:$E$504,MATCH($F3711&amp;"",계정매핑!$A$5:$A$504,0))&amp;"","공통비"))</f>
        <v/>
      </c>
      <c r="AF3711" s="63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5100001025</t>
        </is>
      </c>
      <c r="D3712" s="94" t="n">
        <v>46157</v>
      </c>
      <c r="E3712" s="91" t="inlineStr">
        <is>
          <t>KR</t>
        </is>
      </c>
      <c r="F3712" s="91" t="n">
        <v>62301000</v>
      </c>
      <c r="G3712" s="91" t="n">
        <v>1801</v>
      </c>
      <c r="H3712" s="92" t="n">
        <v>319000</v>
      </c>
      <c r="I3712" s="91" t="inlineStr">
        <is>
          <t>5월 소모품 구입 - R문구</t>
        </is>
      </c>
      <c r="J3712" s="91" t="inlineStr">
        <is>
          <t>V10021</t>
        </is>
      </c>
      <c r="K3712" s="91" t="inlineStr">
        <is>
          <t>R문구</t>
        </is>
      </c>
      <c r="M3712" s="9">
        <f>IF($A3712="","",VALUE($A3712&amp;"")*12+VALUE($B3712&amp;""))</f>
        <v/>
      </c>
      <c r="N3712" s="63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3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3">
        <f>IF($A3712="","",IF(COUNTIF(변동분석!$E$7:$E$506,O3712)&gt;0,"Y","N"))</f>
        <v/>
      </c>
      <c r="W3712" s="63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3">
        <f>IF($A3712="","",IFERROR(INDEX(계정매핑!$E$5:$E$504,MATCH($F3712&amp;"",계정매핑!$A$5:$A$504,0))&amp;"","공통비"))</f>
        <v/>
      </c>
      <c r="AF3712" s="63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5100001026</t>
        </is>
      </c>
      <c r="D3713" s="94" t="n">
        <v>46157</v>
      </c>
      <c r="E3713" s="91" t="inlineStr">
        <is>
          <t>KR</t>
        </is>
      </c>
      <c r="F3713" s="91" t="n">
        <v>62401000</v>
      </c>
      <c r="G3713" s="91" t="n">
        <v>1401</v>
      </c>
      <c r="H3713" s="92" t="n">
        <v>244000</v>
      </c>
      <c r="I3713" s="91" t="inlineStr">
        <is>
          <t>5월 인쇄물 제작 - S출판</t>
        </is>
      </c>
      <c r="J3713" s="91" t="inlineStr">
        <is>
          <t>V10014</t>
        </is>
      </c>
      <c r="K3713" s="91" t="inlineStr">
        <is>
          <t>S출판</t>
        </is>
      </c>
      <c r="M3713" s="9">
        <f>IF($A3713="","",VALUE($A3713&amp;"")*12+VALUE($B3713&amp;""))</f>
        <v/>
      </c>
      <c r="N3713" s="63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3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3">
        <f>IF($A3713="","",IF(COUNTIF(변동분석!$E$7:$E$506,O3713)&gt;0,"Y","N"))</f>
        <v/>
      </c>
      <c r="W3713" s="63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3">
        <f>IF($A3713="","",IFERROR(INDEX(계정매핑!$E$5:$E$504,MATCH($F3713&amp;"",계정매핑!$A$5:$A$504,0))&amp;"","공통비"))</f>
        <v/>
      </c>
      <c r="AF3713" s="63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5100001027</t>
        </is>
      </c>
      <c r="D3714" s="94" t="n">
        <v>46157</v>
      </c>
      <c r="E3714" s="91" t="inlineStr">
        <is>
          <t>KR</t>
        </is>
      </c>
      <c r="F3714" s="91" t="n">
        <v>62501000</v>
      </c>
      <c r="G3714" s="91" t="n">
        <v>1701</v>
      </c>
      <c r="H3714" s="92" t="n">
        <v>157000</v>
      </c>
      <c r="I3714" s="91" t="inlineStr">
        <is>
          <t>5월 회의 다과 - (법인카드)</t>
        </is>
      </c>
      <c r="J3714" s="91" t="inlineStr">
        <is>
          <t>V10009</t>
        </is>
      </c>
      <c r="K3714" s="91" t="inlineStr">
        <is>
          <t>(법인카드)</t>
        </is>
      </c>
      <c r="M3714" s="9">
        <f>IF($A3714="","",VALUE($A3714&amp;"")*12+VALUE($B3714&amp;""))</f>
        <v/>
      </c>
      <c r="N3714" s="63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3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3">
        <f>IF($A3714="","",IF(COUNTIF(변동분석!$E$7:$E$506,O3714)&gt;0,"Y","N"))</f>
        <v/>
      </c>
      <c r="W3714" s="63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3">
        <f>IF($A3714="","",IFERROR(INDEX(계정매핑!$E$5:$E$504,MATCH($F3714&amp;"",계정매핑!$A$5:$A$504,0))&amp;"","공통비"))</f>
        <v/>
      </c>
      <c r="AF3714" s="63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5100001028</t>
        </is>
      </c>
      <c r="D3715" s="94" t="n">
        <v>46157</v>
      </c>
      <c r="E3715" s="91" t="inlineStr">
        <is>
          <t>KR</t>
        </is>
      </c>
      <c r="F3715" s="91" t="n">
        <v>62701000</v>
      </c>
      <c r="G3715" s="91" t="n">
        <v>1501</v>
      </c>
      <c r="H3715" s="92" t="n">
        <v>29704000</v>
      </c>
      <c r="I3715" s="91" t="inlineStr">
        <is>
          <t>5월 광고 집행 - E미디어</t>
        </is>
      </c>
      <c r="J3715" s="91" t="inlineStr">
        <is>
          <t>V10031</t>
        </is>
      </c>
      <c r="K3715" s="91" t="inlineStr">
        <is>
          <t>E미디어</t>
        </is>
      </c>
      <c r="M3715" s="9">
        <f>IF($A3715="","",VALUE($A3715&amp;"")*12+VALUE($B3715&amp;""))</f>
        <v/>
      </c>
      <c r="N3715" s="63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3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3">
        <f>IF($A3715="","",IF(COUNTIF(변동분석!$E$7:$E$506,O3715)&gt;0,"Y","N"))</f>
        <v/>
      </c>
      <c r="W3715" s="63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3">
        <f>IF($A3715="","",IFERROR(INDEX(계정매핑!$E$5:$E$504,MATCH($F3715&amp;"",계정매핑!$A$5:$A$504,0))&amp;"","공통비"))</f>
        <v/>
      </c>
      <c r="AF3715" s="63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5100001029</t>
        </is>
      </c>
      <c r="D3716" s="94" t="n">
        <v>46157</v>
      </c>
      <c r="E3716" s="91" t="inlineStr">
        <is>
          <t>KR</t>
        </is>
      </c>
      <c r="F3716" s="91" t="n">
        <v>62902000</v>
      </c>
      <c r="G3716" s="91" t="n">
        <v>1101</v>
      </c>
      <c r="H3716" s="92" t="n">
        <v>2024000</v>
      </c>
      <c r="I3716" s="91" t="inlineStr">
        <is>
          <t>5월 업무 위탁 수수료 - J콜센터</t>
        </is>
      </c>
      <c r="J3716" s="91" t="inlineStr">
        <is>
          <t>V10015</t>
        </is>
      </c>
      <c r="K3716" s="91" t="inlineStr">
        <is>
          <t>J콜센터</t>
        </is>
      </c>
      <c r="M3716" s="9">
        <f>IF($A3716="","",VALUE($A3716&amp;"")*12+VALUE($B3716&amp;""))</f>
        <v/>
      </c>
      <c r="N3716" s="63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3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3">
        <f>IF($A3716="","",IF(COUNTIF(변동분석!$E$7:$E$506,O3716)&gt;0,"Y","N"))</f>
        <v/>
      </c>
      <c r="W3716" s="63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3">
        <f>IF($A3716="","",IFERROR(INDEX(계정매핑!$E$5:$E$504,MATCH($F3716&amp;"",계정매핑!$A$5:$A$504,0))&amp;"","공통비"))</f>
        <v/>
      </c>
      <c r="AF3716" s="63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5100001030</t>
        </is>
      </c>
      <c r="D3717" s="94" t="n">
        <v>46158</v>
      </c>
      <c r="E3717" s="91" t="inlineStr">
        <is>
          <t>KR</t>
        </is>
      </c>
      <c r="F3717" s="91" t="n">
        <v>62101000</v>
      </c>
      <c r="G3717" s="91" t="n">
        <v>1101</v>
      </c>
      <c r="H3717" s="92" t="n">
        <v>298000</v>
      </c>
      <c r="I3717" s="91" t="inlineStr">
        <is>
          <t>5월 국내출장 - (법인카드)</t>
        </is>
      </c>
      <c r="J3717" s="91" t="inlineStr">
        <is>
          <t>V10009</t>
        </is>
      </c>
      <c r="K3717" s="91" t="inlineStr">
        <is>
          <t>(법인카드)</t>
        </is>
      </c>
      <c r="M3717" s="9">
        <f>IF($A3717="","",VALUE($A3717&amp;"")*12+VALUE($B3717&amp;""))</f>
        <v/>
      </c>
      <c r="N3717" s="63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3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3">
        <f>IF($A3717="","",IF(COUNTIF(변동분석!$E$7:$E$506,O3717)&gt;0,"Y","N"))</f>
        <v/>
      </c>
      <c r="W3717" s="63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3">
        <f>IF($A3717="","",IFERROR(INDEX(계정매핑!$E$5:$E$504,MATCH($F3717&amp;"",계정매핑!$A$5:$A$504,0))&amp;"","공통비"))</f>
        <v/>
      </c>
      <c r="AF3717" s="63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5100001031</t>
        </is>
      </c>
      <c r="D3718" s="94" t="n">
        <v>46158</v>
      </c>
      <c r="E3718" s="91" t="inlineStr">
        <is>
          <t>KR</t>
        </is>
      </c>
      <c r="F3718" s="91" t="n">
        <v>62101000</v>
      </c>
      <c r="G3718" s="91" t="n">
        <v>1301</v>
      </c>
      <c r="H3718" s="92" t="n">
        <v>444000</v>
      </c>
      <c r="I3718" s="91" t="inlineStr">
        <is>
          <t>5월 국내출장 - M항공</t>
        </is>
      </c>
      <c r="J3718" s="91" t="inlineStr">
        <is>
          <t>V10001</t>
        </is>
      </c>
      <c r="K3718" s="91" t="inlineStr">
        <is>
          <t>M항공</t>
        </is>
      </c>
      <c r="M3718" s="9">
        <f>IF($A3718="","",VALUE($A3718&amp;"")*12+VALUE($B3718&amp;""))</f>
        <v/>
      </c>
      <c r="N3718" s="63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3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3">
        <f>IF($A3718="","",IF(COUNTIF(변동분석!$E$7:$E$506,O3718)&gt;0,"Y","N"))</f>
        <v/>
      </c>
      <c r="W3718" s="63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3">
        <f>IF($A3718="","",IFERROR(INDEX(계정매핑!$E$5:$E$504,MATCH($F3718&amp;"",계정매핑!$A$5:$A$504,0))&amp;"","공통비"))</f>
        <v/>
      </c>
      <c r="AF3718" s="63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5100001032</t>
        </is>
      </c>
      <c r="D3719" s="94" t="n">
        <v>46158</v>
      </c>
      <c r="E3719" s="91" t="inlineStr">
        <is>
          <t>KR</t>
        </is>
      </c>
      <c r="F3719" s="91" t="n">
        <v>62101000</v>
      </c>
      <c r="G3719" s="91" t="n">
        <v>1801</v>
      </c>
      <c r="H3719" s="92" t="n">
        <v>156000</v>
      </c>
      <c r="I3719" s="91" t="inlineStr">
        <is>
          <t>5월 국내출장 - M항공</t>
        </is>
      </c>
      <c r="J3719" s="91" t="inlineStr">
        <is>
          <t>V10001</t>
        </is>
      </c>
      <c r="K3719" s="91" t="inlineStr">
        <is>
          <t>M항공</t>
        </is>
      </c>
      <c r="M3719" s="9">
        <f>IF($A3719="","",VALUE($A3719&amp;"")*12+VALUE($B3719&amp;""))</f>
        <v/>
      </c>
      <c r="N3719" s="63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3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3">
        <f>IF($A3719="","",IF(COUNTIF(변동분석!$E$7:$E$506,O3719)&gt;0,"Y","N"))</f>
        <v/>
      </c>
      <c r="W3719" s="63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3">
        <f>IF($A3719="","",IFERROR(INDEX(계정매핑!$E$5:$E$504,MATCH($F3719&amp;"",계정매핑!$A$5:$A$504,0))&amp;"","공통비"))</f>
        <v/>
      </c>
      <c r="AF3719" s="63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5100001033</t>
        </is>
      </c>
      <c r="D3720" s="94" t="n">
        <v>46158</v>
      </c>
      <c r="E3720" s="91" t="inlineStr">
        <is>
          <t>KR</t>
        </is>
      </c>
      <c r="F3720" s="91" t="n">
        <v>62102000</v>
      </c>
      <c r="G3720" s="91" t="n">
        <v>1951</v>
      </c>
      <c r="H3720" s="92" t="n">
        <v>54000</v>
      </c>
      <c r="I3720" s="91" t="inlineStr">
        <is>
          <t>5월 해외출장 - M항공</t>
        </is>
      </c>
      <c r="J3720" s="91" t="inlineStr">
        <is>
          <t>V10001</t>
        </is>
      </c>
      <c r="K3720" s="91" t="inlineStr">
        <is>
          <t>M항공</t>
        </is>
      </c>
      <c r="M3720" s="9">
        <f>IF($A3720="","",VALUE($A3720&amp;"")*12+VALUE($B3720&amp;""))</f>
        <v/>
      </c>
      <c r="N3720" s="63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3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3">
        <f>IF($A3720="","",IF(COUNTIF(변동분석!$E$7:$E$506,O3720)&gt;0,"Y","N"))</f>
        <v/>
      </c>
      <c r="W3720" s="63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3">
        <f>IF($A3720="","",IFERROR(INDEX(계정매핑!$E$5:$E$504,MATCH($F3720&amp;"",계정매핑!$A$5:$A$504,0))&amp;"","공통비"))</f>
        <v/>
      </c>
      <c r="AF3720" s="63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5100001034</t>
        </is>
      </c>
      <c r="D3721" s="94" t="n">
        <v>46158</v>
      </c>
      <c r="E3721" s="91" t="inlineStr">
        <is>
          <t>KR</t>
        </is>
      </c>
      <c r="F3721" s="91" t="n">
        <v>62201000</v>
      </c>
      <c r="G3721" s="91" t="n">
        <v>1801</v>
      </c>
      <c r="H3721" s="92" t="n">
        <v>9588000</v>
      </c>
      <c r="I3721" s="91" t="inlineStr">
        <is>
          <t>5월 통신요금 - O텔레콤</t>
        </is>
      </c>
      <c r="J3721" s="91" t="inlineStr">
        <is>
          <t>V10002</t>
        </is>
      </c>
      <c r="K3721" s="91" t="inlineStr">
        <is>
          <t>O텔레콤</t>
        </is>
      </c>
      <c r="M3721" s="9">
        <f>IF($A3721="","",VALUE($A3721&amp;"")*12+VALUE($B3721&amp;""))</f>
        <v/>
      </c>
      <c r="N3721" s="63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3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3">
        <f>IF($A3721="","",IF(COUNTIF(변동분석!$E$7:$E$506,O3721)&gt;0,"Y","N"))</f>
        <v/>
      </c>
      <c r="W3721" s="63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3">
        <f>IF($A3721="","",IFERROR(INDEX(계정매핑!$E$5:$E$504,MATCH($F3721&amp;"",계정매핑!$A$5:$A$504,0))&amp;"","공통비"))</f>
        <v/>
      </c>
      <c r="AF3721" s="63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5100001035</t>
        </is>
      </c>
      <c r="D3722" s="94" t="n">
        <v>46158</v>
      </c>
      <c r="E3722" s="91" t="inlineStr">
        <is>
          <t>KR</t>
        </is>
      </c>
      <c r="F3722" s="91" t="n">
        <v>62501000</v>
      </c>
      <c r="G3722" s="91" t="n">
        <v>1602</v>
      </c>
      <c r="H3722" s="92" t="n">
        <v>517000</v>
      </c>
      <c r="I3722" s="91" t="inlineStr">
        <is>
          <t>5월 회의 다과 - T케이터링</t>
        </is>
      </c>
      <c r="J3722" s="91" t="inlineStr">
        <is>
          <t>V10005</t>
        </is>
      </c>
      <c r="K3722" s="91" t="inlineStr">
        <is>
          <t>T케이터링</t>
        </is>
      </c>
      <c r="M3722" s="9">
        <f>IF($A3722="","",VALUE($A3722&amp;"")*12+VALUE($B3722&amp;""))</f>
        <v/>
      </c>
      <c r="N3722" s="63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3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3">
        <f>IF($A3722="","",IF(COUNTIF(변동분석!$E$7:$E$506,O3722)&gt;0,"Y","N"))</f>
        <v/>
      </c>
      <c r="W3722" s="63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3">
        <f>IF($A3722="","",IFERROR(INDEX(계정매핑!$E$5:$E$504,MATCH($F3722&amp;"",계정매핑!$A$5:$A$504,0))&amp;"","공통비"))</f>
        <v/>
      </c>
      <c r="AF3722" s="63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5100001036</t>
        </is>
      </c>
      <c r="D3723" s="94" t="n">
        <v>46158</v>
      </c>
      <c r="E3723" s="91" t="inlineStr">
        <is>
          <t>KR</t>
        </is>
      </c>
      <c r="F3723" s="91" t="n">
        <v>62601000</v>
      </c>
      <c r="G3723" s="91" t="n">
        <v>1501</v>
      </c>
      <c r="H3723" s="92" t="n">
        <v>1720000</v>
      </c>
      <c r="I3723" s="91" t="inlineStr">
        <is>
          <t>5월 업무추진 - (법인카드)</t>
        </is>
      </c>
      <c r="J3723" s="91" t="inlineStr">
        <is>
          <t>V10009</t>
        </is>
      </c>
      <c r="K3723" s="91" t="inlineStr">
        <is>
          <t>(법인카드)</t>
        </is>
      </c>
      <c r="M3723" s="9">
        <f>IF($A3723="","",VALUE($A3723&amp;"")*12+VALUE($B3723&amp;""))</f>
        <v/>
      </c>
      <c r="N3723" s="63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3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3">
        <f>IF($A3723="","",IF(COUNTIF(변동분석!$E$7:$E$506,O3723)&gt;0,"Y","N"))</f>
        <v/>
      </c>
      <c r="W3723" s="63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3">
        <f>IF($A3723="","",IFERROR(INDEX(계정매핑!$E$5:$E$504,MATCH($F3723&amp;"",계정매핑!$A$5:$A$504,0))&amp;"","공통비"))</f>
        <v/>
      </c>
      <c r="AF3723" s="63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5100001037</t>
        </is>
      </c>
      <c r="D3724" s="94" t="n">
        <v>46158</v>
      </c>
      <c r="E3724" s="91" t="inlineStr">
        <is>
          <t>KR</t>
        </is>
      </c>
      <c r="F3724" s="91" t="n">
        <v>62802000</v>
      </c>
      <c r="G3724" s="91" t="n">
        <v>1301</v>
      </c>
      <c r="H3724" s="92" t="n">
        <v>3054000</v>
      </c>
      <c r="I3724" s="91" t="inlineStr">
        <is>
          <t>5월 위탁교육 - V아카데미</t>
        </is>
      </c>
      <c r="J3724" s="91" t="inlineStr">
        <is>
          <t>V10026</t>
        </is>
      </c>
      <c r="K3724" s="91" t="inlineStr">
        <is>
          <t>V아카데미</t>
        </is>
      </c>
      <c r="M3724" s="9">
        <f>IF($A3724="","",VALUE($A3724&amp;"")*12+VALUE($B3724&amp;""))</f>
        <v/>
      </c>
      <c r="N3724" s="63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3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3">
        <f>IF($A3724="","",IF(COUNTIF(변동분석!$E$7:$E$506,O3724)&gt;0,"Y","N"))</f>
        <v/>
      </c>
      <c r="W3724" s="63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3">
        <f>IF($A3724="","",IFERROR(INDEX(계정매핑!$E$5:$E$504,MATCH($F3724&amp;"",계정매핑!$A$5:$A$504,0))&amp;"","공통비"))</f>
        <v/>
      </c>
      <c r="AF3724" s="63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5100001038</t>
        </is>
      </c>
      <c r="D3725" s="94" t="n">
        <v>46158</v>
      </c>
      <c r="E3725" s="91" t="inlineStr">
        <is>
          <t>KR</t>
        </is>
      </c>
      <c r="F3725" s="91" t="n">
        <v>62901000</v>
      </c>
      <c r="G3725" s="91" t="n">
        <v>1401</v>
      </c>
      <c r="H3725" s="92" t="n">
        <v>6707000</v>
      </c>
      <c r="I3725" s="91" t="inlineStr">
        <is>
          <t>5월 자문 수수료 - W컨설팅</t>
        </is>
      </c>
      <c r="J3725" s="91" t="inlineStr">
        <is>
          <t>V10006</t>
        </is>
      </c>
      <c r="K3725" s="91" t="inlineStr">
        <is>
          <t>W컨설팅</t>
        </is>
      </c>
      <c r="M3725" s="9">
        <f>IF($A3725="","",VALUE($A3725&amp;"")*12+VALUE($B3725&amp;""))</f>
        <v/>
      </c>
      <c r="N3725" s="63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3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3">
        <f>IF($A3725="","",IF(COUNTIF(변동분석!$E$7:$E$506,O3725)&gt;0,"Y","N"))</f>
        <v/>
      </c>
      <c r="W3725" s="63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3">
        <f>IF($A3725="","",IFERROR(INDEX(계정매핑!$E$5:$E$504,MATCH($F3725&amp;"",계정매핑!$A$5:$A$504,0))&amp;"","공통비"))</f>
        <v/>
      </c>
      <c r="AF3725" s="63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5100001039</t>
        </is>
      </c>
      <c r="D3726" s="94" t="n">
        <v>46158</v>
      </c>
      <c r="E3726" s="91" t="inlineStr">
        <is>
          <t>KR</t>
        </is>
      </c>
      <c r="F3726" s="91" t="n">
        <v>62901000</v>
      </c>
      <c r="G3726" s="91" t="n">
        <v>1951</v>
      </c>
      <c r="H3726" s="92" t="n">
        <v>3141000</v>
      </c>
      <c r="I3726" s="91" t="inlineStr">
        <is>
          <t>5월 자문 수수료 - K회계법인</t>
        </is>
      </c>
      <c r="J3726" s="91" t="inlineStr">
        <is>
          <t>V10010</t>
        </is>
      </c>
      <c r="K3726" s="91" t="inlineStr">
        <is>
          <t>K회계법인</t>
        </is>
      </c>
      <c r="M3726" s="9">
        <f>IF($A3726="","",VALUE($A3726&amp;"")*12+VALUE($B3726&amp;""))</f>
        <v/>
      </c>
      <c r="N3726" s="63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3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3">
        <f>IF($A3726="","",IF(COUNTIF(변동분석!$E$7:$E$506,O3726)&gt;0,"Y","N"))</f>
        <v/>
      </c>
      <c r="W3726" s="63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3">
        <f>IF($A3726="","",IFERROR(INDEX(계정매핑!$E$5:$E$504,MATCH($F3726&amp;"",계정매핑!$A$5:$A$504,0))&amp;"","공통비"))</f>
        <v/>
      </c>
      <c r="AF3726" s="63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5100001040</t>
        </is>
      </c>
      <c r="D3727" s="94" t="n">
        <v>46158</v>
      </c>
      <c r="E3727" s="91" t="inlineStr">
        <is>
          <t>KR</t>
        </is>
      </c>
      <c r="F3727" s="91" t="n">
        <v>62902000</v>
      </c>
      <c r="G3727" s="91" t="n">
        <v>1951</v>
      </c>
      <c r="H3727" s="92" t="n">
        <v>4522000</v>
      </c>
      <c r="I3727" s="91" t="inlineStr">
        <is>
          <t>5월 업무 위탁 수수료 - X서비스</t>
        </is>
      </c>
      <c r="J3727" s="91" t="inlineStr">
        <is>
          <t>V10019</t>
        </is>
      </c>
      <c r="K3727" s="91" t="inlineStr">
        <is>
          <t>X서비스</t>
        </is>
      </c>
      <c r="M3727" s="9">
        <f>IF($A3727="","",VALUE($A3727&amp;"")*12+VALUE($B3727&amp;""))</f>
        <v/>
      </c>
      <c r="N3727" s="63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3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3">
        <f>IF($A3727="","",IF(COUNTIF(변동분석!$E$7:$E$506,O3727)&gt;0,"Y","N"))</f>
        <v/>
      </c>
      <c r="W3727" s="63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3">
        <f>IF($A3727="","",IFERROR(INDEX(계정매핑!$E$5:$E$504,MATCH($F3727&amp;"",계정매핑!$A$5:$A$504,0))&amp;"","공통비"))</f>
        <v/>
      </c>
      <c r="AF3727" s="63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5100001041</t>
        </is>
      </c>
      <c r="D3728" s="94" t="n">
        <v>46159</v>
      </c>
      <c r="E3728" s="91" t="inlineStr">
        <is>
          <t>KR</t>
        </is>
      </c>
      <c r="F3728" s="91" t="n">
        <v>62101000</v>
      </c>
      <c r="G3728" s="91" t="n">
        <v>1602</v>
      </c>
      <c r="H3728" s="92" t="n">
        <v>900000</v>
      </c>
      <c r="I3728" s="91" t="inlineStr">
        <is>
          <t>5월 국내출장 - (법인카드)</t>
        </is>
      </c>
      <c r="J3728" s="91" t="inlineStr">
        <is>
          <t>V10009</t>
        </is>
      </c>
      <c r="K3728" s="91" t="inlineStr">
        <is>
          <t>(법인카드)</t>
        </is>
      </c>
      <c r="M3728" s="9">
        <f>IF($A3728="","",VALUE($A3728&amp;"")*12+VALUE($B3728&amp;""))</f>
        <v/>
      </c>
      <c r="N3728" s="63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3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3">
        <f>IF($A3728="","",IF(COUNTIF(변동분석!$E$7:$E$506,O3728)&gt;0,"Y","N"))</f>
        <v/>
      </c>
      <c r="W3728" s="63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3">
        <f>IF($A3728="","",IFERROR(INDEX(계정매핑!$E$5:$E$504,MATCH($F3728&amp;"",계정매핑!$A$5:$A$504,0))&amp;"","공통비"))</f>
        <v/>
      </c>
      <c r="AF3728" s="63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5100001042</t>
        </is>
      </c>
      <c r="D3729" s="94" t="n">
        <v>46159</v>
      </c>
      <c r="E3729" s="91" t="inlineStr">
        <is>
          <t>KR</t>
        </is>
      </c>
      <c r="F3729" s="91" t="n">
        <v>62101000</v>
      </c>
      <c r="G3729" s="91" t="n">
        <v>1951</v>
      </c>
      <c r="H3729" s="92" t="n">
        <v>336000</v>
      </c>
      <c r="I3729" s="91" t="inlineStr">
        <is>
          <t>5월 국내출장 - (법인카드)</t>
        </is>
      </c>
      <c r="J3729" s="91" t="inlineStr">
        <is>
          <t>V10009</t>
        </is>
      </c>
      <c r="K3729" s="91" t="inlineStr">
        <is>
          <t>(법인카드)</t>
        </is>
      </c>
      <c r="M3729" s="9">
        <f>IF($A3729="","",VALUE($A3729&amp;"")*12+VALUE($B3729&amp;""))</f>
        <v/>
      </c>
      <c r="N3729" s="63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3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3">
        <f>IF($A3729="","",IF(COUNTIF(변동분석!$E$7:$E$506,O3729)&gt;0,"Y","N"))</f>
        <v/>
      </c>
      <c r="W3729" s="63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3">
        <f>IF($A3729="","",IFERROR(INDEX(계정매핑!$E$5:$E$504,MATCH($F3729&amp;"",계정매핑!$A$5:$A$504,0))&amp;"","공통비"))</f>
        <v/>
      </c>
      <c r="AF3729" s="63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5100001043</t>
        </is>
      </c>
      <c r="D3730" s="94" t="n">
        <v>46159</v>
      </c>
      <c r="E3730" s="91" t="inlineStr">
        <is>
          <t>KR</t>
        </is>
      </c>
      <c r="F3730" s="91" t="n">
        <v>62102000</v>
      </c>
      <c r="G3730" s="91" t="n">
        <v>1951</v>
      </c>
      <c r="H3730" s="92" t="n">
        <v>94000</v>
      </c>
      <c r="I3730" s="91" t="inlineStr">
        <is>
          <t>5월 해외출장 - N호텔</t>
        </is>
      </c>
      <c r="J3730" s="91" t="inlineStr">
        <is>
          <t>V10008</t>
        </is>
      </c>
      <c r="K3730" s="91" t="inlineStr">
        <is>
          <t>N호텔</t>
        </is>
      </c>
      <c r="M3730" s="9">
        <f>IF($A3730="","",VALUE($A3730&amp;"")*12+VALUE($B3730&amp;""))</f>
        <v/>
      </c>
      <c r="N3730" s="63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3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3">
        <f>IF($A3730="","",IF(COUNTIF(변동분석!$E$7:$E$506,O3730)&gt;0,"Y","N"))</f>
        <v/>
      </c>
      <c r="W3730" s="63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3">
        <f>IF($A3730="","",IFERROR(INDEX(계정매핑!$E$5:$E$504,MATCH($F3730&amp;"",계정매핑!$A$5:$A$504,0))&amp;"","공통비"))</f>
        <v/>
      </c>
      <c r="AF3730" s="63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5100001044</t>
        </is>
      </c>
      <c r="D3731" s="94" t="n">
        <v>46159</v>
      </c>
      <c r="E3731" s="91" t="inlineStr">
        <is>
          <t>KR</t>
        </is>
      </c>
      <c r="F3731" s="91" t="n">
        <v>62201000</v>
      </c>
      <c r="G3731" s="91" t="n">
        <v>1701</v>
      </c>
      <c r="H3731" s="92" t="n">
        <v>3914000</v>
      </c>
      <c r="I3731" s="91" t="inlineStr">
        <is>
          <t>5월 통신요금 - O텔레콤</t>
        </is>
      </c>
      <c r="J3731" s="91" t="inlineStr">
        <is>
          <t>V10002</t>
        </is>
      </c>
      <c r="K3731" s="91" t="inlineStr">
        <is>
          <t>O텔레콤</t>
        </is>
      </c>
      <c r="M3731" s="9">
        <f>IF($A3731="","",VALUE($A3731&amp;"")*12+VALUE($B3731&amp;""))</f>
        <v/>
      </c>
      <c r="N3731" s="63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3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3">
        <f>IF($A3731="","",IF(COUNTIF(변동분석!$E$7:$E$506,O3731)&gt;0,"Y","N"))</f>
        <v/>
      </c>
      <c r="W3731" s="63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3">
        <f>IF($A3731="","",IFERROR(INDEX(계정매핑!$E$5:$E$504,MATCH($F3731&amp;"",계정매핑!$A$5:$A$504,0))&amp;"","공통비"))</f>
        <v/>
      </c>
      <c r="AF3731" s="63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5100001045</t>
        </is>
      </c>
      <c r="D3732" s="94" t="n">
        <v>46159</v>
      </c>
      <c r="E3732" s="91" t="inlineStr">
        <is>
          <t>KR</t>
        </is>
      </c>
      <c r="F3732" s="91" t="n">
        <v>62301000</v>
      </c>
      <c r="G3732" s="91" t="n">
        <v>1101</v>
      </c>
      <c r="H3732" s="92" t="n">
        <v>205000</v>
      </c>
      <c r="I3732" s="91" t="inlineStr">
        <is>
          <t>5월 소모품 구입 - R문구</t>
        </is>
      </c>
      <c r="J3732" s="91" t="inlineStr">
        <is>
          <t>V10021</t>
        </is>
      </c>
      <c r="K3732" s="91" t="inlineStr">
        <is>
          <t>R문구</t>
        </is>
      </c>
      <c r="M3732" s="9">
        <f>IF($A3732="","",VALUE($A3732&amp;"")*12+VALUE($B3732&amp;""))</f>
        <v/>
      </c>
      <c r="N3732" s="63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3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3">
        <f>IF($A3732="","",IF(COUNTIF(변동분석!$E$7:$E$506,O3732)&gt;0,"Y","N"))</f>
        <v/>
      </c>
      <c r="W3732" s="63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3">
        <f>IF($A3732="","",IFERROR(INDEX(계정매핑!$E$5:$E$504,MATCH($F3732&amp;"",계정매핑!$A$5:$A$504,0))&amp;"","공통비"))</f>
        <v/>
      </c>
      <c r="AF3732" s="63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5100001046</t>
        </is>
      </c>
      <c r="D3733" s="94" t="n">
        <v>46159</v>
      </c>
      <c r="E3733" s="91" t="inlineStr">
        <is>
          <t>KR</t>
        </is>
      </c>
      <c r="F3733" s="91" t="n">
        <v>62301000</v>
      </c>
      <c r="G3733" s="91" t="n">
        <v>1201</v>
      </c>
      <c r="H3733" s="92" t="n">
        <v>231000</v>
      </c>
      <c r="I3733" s="91" t="inlineStr">
        <is>
          <t>5월 소모품 구입 - Q오피스</t>
        </is>
      </c>
      <c r="J3733" s="91" t="inlineStr">
        <is>
          <t>V10003</t>
        </is>
      </c>
      <c r="K3733" s="91" t="inlineStr">
        <is>
          <t>Q오피스</t>
        </is>
      </c>
      <c r="M3733" s="9">
        <f>IF($A3733="","",VALUE($A3733&amp;"")*12+VALUE($B3733&amp;""))</f>
        <v/>
      </c>
      <c r="N3733" s="63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3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3">
        <f>IF($A3733="","",IF(COUNTIF(변동분석!$E$7:$E$506,O3733)&gt;0,"Y","N"))</f>
        <v/>
      </c>
      <c r="W3733" s="63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3">
        <f>IF($A3733="","",IFERROR(INDEX(계정매핑!$E$5:$E$504,MATCH($F3733&amp;"",계정매핑!$A$5:$A$504,0))&amp;"","공통비"))</f>
        <v/>
      </c>
      <c r="AF3733" s="63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5100001047</t>
        </is>
      </c>
      <c r="D3734" s="94" t="n">
        <v>46159</v>
      </c>
      <c r="E3734" s="91" t="inlineStr">
        <is>
          <t>KR</t>
        </is>
      </c>
      <c r="F3734" s="91" t="n">
        <v>62501000</v>
      </c>
      <c r="G3734" s="91" t="n">
        <v>1101</v>
      </c>
      <c r="H3734" s="92" t="n">
        <v>260000</v>
      </c>
      <c r="I3734" s="91" t="inlineStr">
        <is>
          <t>5월 회의 다과 - T케이터링</t>
        </is>
      </c>
      <c r="J3734" s="91" t="inlineStr">
        <is>
          <t>V10005</t>
        </is>
      </c>
      <c r="K3734" s="91" t="inlineStr">
        <is>
          <t>T케이터링</t>
        </is>
      </c>
      <c r="M3734" s="9">
        <f>IF($A3734="","",VALUE($A3734&amp;"")*12+VALUE($B3734&amp;""))</f>
        <v/>
      </c>
      <c r="N3734" s="63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3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3">
        <f>IF($A3734="","",IF(COUNTIF(변동분석!$E$7:$E$506,O3734)&gt;0,"Y","N"))</f>
        <v/>
      </c>
      <c r="W3734" s="63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3">
        <f>IF($A3734="","",IFERROR(INDEX(계정매핑!$E$5:$E$504,MATCH($F3734&amp;"",계정매핑!$A$5:$A$504,0))&amp;"","공통비"))</f>
        <v/>
      </c>
      <c r="AF3734" s="63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5100001048</t>
        </is>
      </c>
      <c r="D3735" s="94" t="n">
        <v>46159</v>
      </c>
      <c r="E3735" s="91" t="inlineStr">
        <is>
          <t>KR</t>
        </is>
      </c>
      <c r="F3735" s="91" t="n">
        <v>62501000</v>
      </c>
      <c r="G3735" s="91" t="n">
        <v>1201</v>
      </c>
      <c r="H3735" s="92" t="n">
        <v>152000</v>
      </c>
      <c r="I3735" s="91" t="inlineStr">
        <is>
          <t>5월 회의 다과 - (법인카드)</t>
        </is>
      </c>
      <c r="J3735" s="91" t="inlineStr">
        <is>
          <t>V10009</t>
        </is>
      </c>
      <c r="K3735" s="91" t="inlineStr">
        <is>
          <t>(법인카드)</t>
        </is>
      </c>
      <c r="M3735" s="9">
        <f>IF($A3735="","",VALUE($A3735&amp;"")*12+VALUE($B3735&amp;""))</f>
        <v/>
      </c>
      <c r="N3735" s="63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3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3">
        <f>IF($A3735="","",IF(COUNTIF(변동분석!$E$7:$E$506,O3735)&gt;0,"Y","N"))</f>
        <v/>
      </c>
      <c r="W3735" s="63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3">
        <f>IF($A3735="","",IFERROR(INDEX(계정매핑!$E$5:$E$504,MATCH($F3735&amp;"",계정매핑!$A$5:$A$504,0))&amp;"","공통비"))</f>
        <v/>
      </c>
      <c r="AF3735" s="63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5100001049</t>
        </is>
      </c>
      <c r="D3736" s="94" t="n">
        <v>46159</v>
      </c>
      <c r="E3736" s="91" t="inlineStr">
        <is>
          <t>KR</t>
        </is>
      </c>
      <c r="F3736" s="91" t="n">
        <v>62501000</v>
      </c>
      <c r="G3736" s="91" t="n">
        <v>1201</v>
      </c>
      <c r="H3736" s="92" t="n">
        <v>138000</v>
      </c>
      <c r="I3736" s="91" t="inlineStr">
        <is>
          <t>5월 회의 다과 - (법인카드)</t>
        </is>
      </c>
      <c r="J3736" s="91" t="inlineStr">
        <is>
          <t>V10009</t>
        </is>
      </c>
      <c r="K3736" s="91" t="inlineStr">
        <is>
          <t>(법인카드)</t>
        </is>
      </c>
      <c r="M3736" s="9">
        <f>IF($A3736="","",VALUE($A3736&amp;"")*12+VALUE($B3736&amp;""))</f>
        <v/>
      </c>
      <c r="N3736" s="63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3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3">
        <f>IF($A3736="","",IF(COUNTIF(변동분석!$E$7:$E$506,O3736)&gt;0,"Y","N"))</f>
        <v/>
      </c>
      <c r="W3736" s="63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3">
        <f>IF($A3736="","",IFERROR(INDEX(계정매핑!$E$5:$E$504,MATCH($F3736&amp;"",계정매핑!$A$5:$A$504,0))&amp;"","공통비"))</f>
        <v/>
      </c>
      <c r="AF3736" s="63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5100001050</t>
        </is>
      </c>
      <c r="D3737" s="94" t="n">
        <v>46159</v>
      </c>
      <c r="E3737" s="91" t="inlineStr">
        <is>
          <t>KR</t>
        </is>
      </c>
      <c r="F3737" s="91" t="n">
        <v>62901000</v>
      </c>
      <c r="G3737" s="91" t="n">
        <v>1201</v>
      </c>
      <c r="H3737" s="92" t="n">
        <v>6729000</v>
      </c>
      <c r="I3737" s="91" t="inlineStr">
        <is>
          <t>5월 자문 수수료 - K회계법인</t>
        </is>
      </c>
      <c r="J3737" s="91" t="inlineStr">
        <is>
          <t>V10010</t>
        </is>
      </c>
      <c r="K3737" s="91" t="inlineStr">
        <is>
          <t>K회계법인</t>
        </is>
      </c>
      <c r="M3737" s="9">
        <f>IF($A3737="","",VALUE($A3737&amp;"")*12+VALUE($B3737&amp;""))</f>
        <v/>
      </c>
      <c r="N3737" s="63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3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3">
        <f>IF($A3737="","",IF(COUNTIF(변동분석!$E$7:$E$506,O3737)&gt;0,"Y","N"))</f>
        <v/>
      </c>
      <c r="W3737" s="63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3">
        <f>IF($A3737="","",IFERROR(INDEX(계정매핑!$E$5:$E$504,MATCH($F3737&amp;"",계정매핑!$A$5:$A$504,0))&amp;"","공통비"))</f>
        <v/>
      </c>
      <c r="AF3737" s="63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5100001051</t>
        </is>
      </c>
      <c r="D3738" s="94" t="n">
        <v>46159</v>
      </c>
      <c r="E3738" s="91" t="inlineStr">
        <is>
          <t>KR</t>
        </is>
      </c>
      <c r="F3738" s="91" t="n">
        <v>62902000</v>
      </c>
      <c r="G3738" s="91" t="n">
        <v>1801</v>
      </c>
      <c r="H3738" s="92" t="n">
        <v>1837000</v>
      </c>
      <c r="I3738" s="91" t="inlineStr">
        <is>
          <t>5월 콜 위탁 수수료(건별)</t>
        </is>
      </c>
      <c r="J3738" s="91" t="inlineStr">
        <is>
          <t>V10015</t>
        </is>
      </c>
      <c r="K3738" s="91" t="inlineStr">
        <is>
          <t>J콜센터</t>
        </is>
      </c>
      <c r="M3738" s="9">
        <f>IF($A3738="","",VALUE($A3738&amp;"")*12+VALUE($B3738&amp;""))</f>
        <v/>
      </c>
      <c r="N3738" s="63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3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3">
        <f>IF($A3738="","",IF(COUNTIF(변동분석!$E$7:$E$506,O3738)&gt;0,"Y","N"))</f>
        <v/>
      </c>
      <c r="W3738" s="63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3">
        <f>IF($A3738="","",IFERROR(INDEX(계정매핑!$E$5:$E$504,MATCH($F3738&amp;"",계정매핑!$A$5:$A$504,0))&amp;"","공통비"))</f>
        <v/>
      </c>
      <c r="AF3738" s="63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5100001052</t>
        </is>
      </c>
      <c r="D3739" s="94" t="n">
        <v>46159</v>
      </c>
      <c r="E3739" s="91" t="inlineStr">
        <is>
          <t>KR</t>
        </is>
      </c>
      <c r="F3739" s="91" t="n">
        <v>62902000</v>
      </c>
      <c r="G3739" s="91" t="n">
        <v>1801</v>
      </c>
      <c r="H3739" s="92" t="n">
        <v>1836000</v>
      </c>
      <c r="I3739" s="91" t="inlineStr">
        <is>
          <t>5월 콜 위탁 수수료(건별)</t>
        </is>
      </c>
      <c r="J3739" s="91" t="inlineStr">
        <is>
          <t>V10015</t>
        </is>
      </c>
      <c r="K3739" s="91" t="inlineStr">
        <is>
          <t>J콜센터</t>
        </is>
      </c>
      <c r="M3739" s="9">
        <f>IF($A3739="","",VALUE($A3739&amp;"")*12+VALUE($B3739&amp;""))</f>
        <v/>
      </c>
      <c r="N3739" s="63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3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3">
        <f>IF($A3739="","",IF(COUNTIF(변동분석!$E$7:$E$506,O3739)&gt;0,"Y","N"))</f>
        <v/>
      </c>
      <c r="W3739" s="63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3">
        <f>IF($A3739="","",IFERROR(INDEX(계정매핑!$E$5:$E$504,MATCH($F3739&amp;"",계정매핑!$A$5:$A$504,0))&amp;"","공통비"))</f>
        <v/>
      </c>
      <c r="AF3739" s="63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5100001053</t>
        </is>
      </c>
      <c r="D3740" s="94" t="n">
        <v>46160</v>
      </c>
      <c r="E3740" s="91" t="inlineStr">
        <is>
          <t>KR</t>
        </is>
      </c>
      <c r="F3740" s="91" t="n">
        <v>62101000</v>
      </c>
      <c r="G3740" s="91" t="n">
        <v>1201</v>
      </c>
      <c r="H3740" s="92" t="n">
        <v>222000</v>
      </c>
      <c r="I3740" s="91" t="inlineStr">
        <is>
          <t>5월 국내출장 - (법인카드)</t>
        </is>
      </c>
      <c r="J3740" s="91" t="inlineStr">
        <is>
          <t>V10009</t>
        </is>
      </c>
      <c r="K3740" s="91" t="inlineStr">
        <is>
          <t>(법인카드)</t>
        </is>
      </c>
      <c r="M3740" s="9">
        <f>IF($A3740="","",VALUE($A3740&amp;"")*12+VALUE($B3740&amp;""))</f>
        <v/>
      </c>
      <c r="N3740" s="63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3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3">
        <f>IF($A3740="","",IF(COUNTIF(변동분석!$E$7:$E$506,O3740)&gt;0,"Y","N"))</f>
        <v/>
      </c>
      <c r="W3740" s="63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3">
        <f>IF($A3740="","",IFERROR(INDEX(계정매핑!$E$5:$E$504,MATCH($F3740&amp;"",계정매핑!$A$5:$A$504,0))&amp;"","공통비"))</f>
        <v/>
      </c>
      <c r="AF3740" s="63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5100001054</t>
        </is>
      </c>
      <c r="D3741" s="94" t="n">
        <v>46160</v>
      </c>
      <c r="E3741" s="91" t="inlineStr">
        <is>
          <t>KR</t>
        </is>
      </c>
      <c r="F3741" s="91" t="n">
        <v>62101000</v>
      </c>
      <c r="G3741" s="91" t="n">
        <v>1701</v>
      </c>
      <c r="H3741" s="92" t="n">
        <v>302000</v>
      </c>
      <c r="I3741" s="91" t="inlineStr">
        <is>
          <t>5월 국내출장 - L여행사</t>
        </is>
      </c>
      <c r="J3741" s="91" t="inlineStr">
        <is>
          <t>V10017</t>
        </is>
      </c>
      <c r="K3741" s="91" t="inlineStr">
        <is>
          <t>L여행사</t>
        </is>
      </c>
      <c r="M3741" s="9">
        <f>IF($A3741="","",VALUE($A3741&amp;"")*12+VALUE($B3741&amp;""))</f>
        <v/>
      </c>
      <c r="N3741" s="63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3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3">
        <f>IF($A3741="","",IF(COUNTIF(변동분석!$E$7:$E$506,O3741)&gt;0,"Y","N"))</f>
        <v/>
      </c>
      <c r="W3741" s="63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3">
        <f>IF($A3741="","",IFERROR(INDEX(계정매핑!$E$5:$E$504,MATCH($F3741&amp;"",계정매핑!$A$5:$A$504,0))&amp;"","공통비"))</f>
        <v/>
      </c>
      <c r="AF3741" s="63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5100001055</t>
        </is>
      </c>
      <c r="D3742" s="94" t="n">
        <v>46160</v>
      </c>
      <c r="E3742" s="91" t="inlineStr">
        <is>
          <t>KR</t>
        </is>
      </c>
      <c r="F3742" s="91" t="n">
        <v>62102000</v>
      </c>
      <c r="G3742" s="91" t="n">
        <v>1301</v>
      </c>
      <c r="H3742" s="92" t="n">
        <v>67000</v>
      </c>
      <c r="I3742" s="91" t="inlineStr">
        <is>
          <t>5월 해외출장 - N호텔</t>
        </is>
      </c>
      <c r="J3742" s="91" t="inlineStr">
        <is>
          <t>V10008</t>
        </is>
      </c>
      <c r="K3742" s="91" t="inlineStr">
        <is>
          <t>N호텔</t>
        </is>
      </c>
      <c r="M3742" s="9">
        <f>IF($A3742="","",VALUE($A3742&amp;"")*12+VALUE($B3742&amp;""))</f>
        <v/>
      </c>
      <c r="N3742" s="63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3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3">
        <f>IF($A3742="","",IF(COUNTIF(변동분석!$E$7:$E$506,O3742)&gt;0,"Y","N"))</f>
        <v/>
      </c>
      <c r="W3742" s="63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3">
        <f>IF($A3742="","",IFERROR(INDEX(계정매핑!$E$5:$E$504,MATCH($F3742&amp;"",계정매핑!$A$5:$A$504,0))&amp;"","공통비"))</f>
        <v/>
      </c>
      <c r="AF3742" s="63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5100001056</t>
        </is>
      </c>
      <c r="D3743" s="94" t="n">
        <v>46160</v>
      </c>
      <c r="E3743" s="91" t="inlineStr">
        <is>
          <t>KR</t>
        </is>
      </c>
      <c r="F3743" s="91" t="n">
        <v>62201000</v>
      </c>
      <c r="G3743" s="91" t="n">
        <v>1951</v>
      </c>
      <c r="H3743" s="92" t="n">
        <v>331000</v>
      </c>
      <c r="I3743" s="91" t="inlineStr">
        <is>
          <t>5월 통신요금 - P통신</t>
        </is>
      </c>
      <c r="J3743" s="91" t="inlineStr">
        <is>
          <t>V10013</t>
        </is>
      </c>
      <c r="K3743" s="91" t="inlineStr">
        <is>
          <t>P통신</t>
        </is>
      </c>
      <c r="M3743" s="9">
        <f>IF($A3743="","",VALUE($A3743&amp;"")*12+VALUE($B3743&amp;""))</f>
        <v/>
      </c>
      <c r="N3743" s="63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3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3">
        <f>IF($A3743="","",IF(COUNTIF(변동분석!$E$7:$E$506,O3743)&gt;0,"Y","N"))</f>
        <v/>
      </c>
      <c r="W3743" s="63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3">
        <f>IF($A3743="","",IFERROR(INDEX(계정매핑!$E$5:$E$504,MATCH($F3743&amp;"",계정매핑!$A$5:$A$504,0))&amp;"","공통비"))</f>
        <v/>
      </c>
      <c r="AF3743" s="63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5100001057</t>
        </is>
      </c>
      <c r="D3744" s="94" t="n">
        <v>46160</v>
      </c>
      <c r="E3744" s="91" t="inlineStr">
        <is>
          <t>KR</t>
        </is>
      </c>
      <c r="F3744" s="91" t="n">
        <v>62301000</v>
      </c>
      <c r="G3744" s="91" t="n">
        <v>1301</v>
      </c>
      <c r="H3744" s="92" t="n">
        <v>217000</v>
      </c>
      <c r="I3744" s="91" t="inlineStr">
        <is>
          <t>5월 소모품 구입 - R문구</t>
        </is>
      </c>
      <c r="J3744" s="91" t="inlineStr">
        <is>
          <t>V10021</t>
        </is>
      </c>
      <c r="K3744" s="91" t="inlineStr">
        <is>
          <t>R문구</t>
        </is>
      </c>
      <c r="M3744" s="9">
        <f>IF($A3744="","",VALUE($A3744&amp;"")*12+VALUE($B3744&amp;""))</f>
        <v/>
      </c>
      <c r="N3744" s="63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3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3">
        <f>IF($A3744="","",IF(COUNTIF(변동분석!$E$7:$E$506,O3744)&gt;0,"Y","N"))</f>
        <v/>
      </c>
      <c r="W3744" s="63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3">
        <f>IF($A3744="","",IFERROR(INDEX(계정매핑!$E$5:$E$504,MATCH($F3744&amp;"",계정매핑!$A$5:$A$504,0))&amp;"","공통비"))</f>
        <v/>
      </c>
      <c r="AF3744" s="63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5100001058</t>
        </is>
      </c>
      <c r="D3745" s="94" t="n">
        <v>46160</v>
      </c>
      <c r="E3745" s="91" t="inlineStr">
        <is>
          <t>KR</t>
        </is>
      </c>
      <c r="F3745" s="91" t="n">
        <v>62501000</v>
      </c>
      <c r="G3745" s="91" t="n">
        <v>1101</v>
      </c>
      <c r="H3745" s="92" t="n">
        <v>235000</v>
      </c>
      <c r="I3745" s="91" t="inlineStr">
        <is>
          <t>5월 회의 다과 - T케이터링</t>
        </is>
      </c>
      <c r="J3745" s="91" t="inlineStr">
        <is>
          <t>V10005</t>
        </is>
      </c>
      <c r="K3745" s="91" t="inlineStr">
        <is>
          <t>T케이터링</t>
        </is>
      </c>
      <c r="M3745" s="9">
        <f>IF($A3745="","",VALUE($A3745&amp;"")*12+VALUE($B3745&amp;""))</f>
        <v/>
      </c>
      <c r="N3745" s="63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3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3">
        <f>IF($A3745="","",IF(COUNTIF(변동분석!$E$7:$E$506,O3745)&gt;0,"Y","N"))</f>
        <v/>
      </c>
      <c r="W3745" s="63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3">
        <f>IF($A3745="","",IFERROR(INDEX(계정매핑!$E$5:$E$504,MATCH($F3745&amp;"",계정매핑!$A$5:$A$504,0))&amp;"","공통비"))</f>
        <v/>
      </c>
      <c r="AF3745" s="63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5100001059</t>
        </is>
      </c>
      <c r="D3746" s="94" t="n">
        <v>46160</v>
      </c>
      <c r="E3746" s="91" t="inlineStr">
        <is>
          <t>KR</t>
        </is>
      </c>
      <c r="F3746" s="91" t="n">
        <v>62501000</v>
      </c>
      <c r="G3746" s="91" t="n">
        <v>1201</v>
      </c>
      <c r="H3746" s="92" t="n">
        <v>121000</v>
      </c>
      <c r="I3746" s="91" t="inlineStr">
        <is>
          <t>5월 회의 다과 - T케이터링</t>
        </is>
      </c>
      <c r="J3746" s="91" t="inlineStr">
        <is>
          <t>V10005</t>
        </is>
      </c>
      <c r="K3746" s="91" t="inlineStr">
        <is>
          <t>T케이터링</t>
        </is>
      </c>
      <c r="M3746" s="9">
        <f>IF($A3746="","",VALUE($A3746&amp;"")*12+VALUE($B3746&amp;""))</f>
        <v/>
      </c>
      <c r="N3746" s="63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3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3">
        <f>IF($A3746="","",IF(COUNTIF(변동분석!$E$7:$E$506,O3746)&gt;0,"Y","N"))</f>
        <v/>
      </c>
      <c r="W3746" s="63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3">
        <f>IF($A3746="","",IFERROR(INDEX(계정매핑!$E$5:$E$504,MATCH($F3746&amp;"",계정매핑!$A$5:$A$504,0))&amp;"","공통비"))</f>
        <v/>
      </c>
      <c r="AF3746" s="63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5100001060</t>
        </is>
      </c>
      <c r="D3747" s="94" t="n">
        <v>46160</v>
      </c>
      <c r="E3747" s="91" t="inlineStr">
        <is>
          <t>KR</t>
        </is>
      </c>
      <c r="F3747" s="91" t="n">
        <v>62902000</v>
      </c>
      <c r="G3747" s="91" t="n">
        <v>1401</v>
      </c>
      <c r="H3747" s="92" t="n">
        <v>2241000</v>
      </c>
      <c r="I3747" s="91" t="inlineStr">
        <is>
          <t>5월 업무 위탁 수수료 - X서비스</t>
        </is>
      </c>
      <c r="J3747" s="91" t="inlineStr">
        <is>
          <t>V10019</t>
        </is>
      </c>
      <c r="K3747" s="91" t="inlineStr">
        <is>
          <t>X서비스</t>
        </is>
      </c>
      <c r="M3747" s="9">
        <f>IF($A3747="","",VALUE($A3747&amp;"")*12+VALUE($B3747&amp;""))</f>
        <v/>
      </c>
      <c r="N3747" s="63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3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3">
        <f>IF($A3747="","",IF(COUNTIF(변동분석!$E$7:$E$506,O3747)&gt;0,"Y","N"))</f>
        <v/>
      </c>
      <c r="W3747" s="63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3">
        <f>IF($A3747="","",IFERROR(INDEX(계정매핑!$E$5:$E$504,MATCH($F3747&amp;"",계정매핑!$A$5:$A$504,0))&amp;"","공통비"))</f>
        <v/>
      </c>
      <c r="AF3747" s="63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5100001061</t>
        </is>
      </c>
      <c r="D3748" s="94" t="n">
        <v>46161</v>
      </c>
      <c r="E3748" s="91" t="inlineStr">
        <is>
          <t>KR</t>
        </is>
      </c>
      <c r="F3748" s="91" t="n">
        <v>62101000</v>
      </c>
      <c r="G3748" s="91" t="n">
        <v>1501</v>
      </c>
      <c r="H3748" s="92" t="n">
        <v>429000</v>
      </c>
      <c r="I3748" s="91" t="inlineStr">
        <is>
          <t>5월 국내출장 - M항공</t>
        </is>
      </c>
      <c r="J3748" s="91" t="inlineStr">
        <is>
          <t>V10001</t>
        </is>
      </c>
      <c r="K3748" s="91" t="inlineStr">
        <is>
          <t>M항공</t>
        </is>
      </c>
      <c r="M3748" s="9">
        <f>IF($A3748="","",VALUE($A3748&amp;"")*12+VALUE($B3748&amp;""))</f>
        <v/>
      </c>
      <c r="N3748" s="63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3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3">
        <f>IF($A3748="","",IF(COUNTIF(변동분석!$E$7:$E$506,O3748)&gt;0,"Y","N"))</f>
        <v/>
      </c>
      <c r="W3748" s="63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3">
        <f>IF($A3748="","",IFERROR(INDEX(계정매핑!$E$5:$E$504,MATCH($F3748&amp;"",계정매핑!$A$5:$A$504,0))&amp;"","공통비"))</f>
        <v/>
      </c>
      <c r="AF3748" s="63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5100001062</t>
        </is>
      </c>
      <c r="D3749" s="94" t="n">
        <v>46161</v>
      </c>
      <c r="E3749" s="91" t="inlineStr">
        <is>
          <t>KR</t>
        </is>
      </c>
      <c r="F3749" s="91" t="n">
        <v>62101000</v>
      </c>
      <c r="G3749" s="91" t="n">
        <v>1801</v>
      </c>
      <c r="H3749" s="92" t="n">
        <v>244000</v>
      </c>
      <c r="I3749" s="91" t="inlineStr">
        <is>
          <t>5월 국내출장 - (법인카드)</t>
        </is>
      </c>
      <c r="J3749" s="91" t="inlineStr">
        <is>
          <t>V10009</t>
        </is>
      </c>
      <c r="K3749" s="91" t="inlineStr">
        <is>
          <t>(법인카드)</t>
        </is>
      </c>
      <c r="M3749" s="9">
        <f>IF($A3749="","",VALUE($A3749&amp;"")*12+VALUE($B3749&amp;""))</f>
        <v/>
      </c>
      <c r="N3749" s="63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3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3">
        <f>IF($A3749="","",IF(COUNTIF(변동분석!$E$7:$E$506,O3749)&gt;0,"Y","N"))</f>
        <v/>
      </c>
      <c r="W3749" s="63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3">
        <f>IF($A3749="","",IFERROR(INDEX(계정매핑!$E$5:$E$504,MATCH($F3749&amp;"",계정매핑!$A$5:$A$504,0))&amp;"","공통비"))</f>
        <v/>
      </c>
      <c r="AF3749" s="63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5100001063</t>
        </is>
      </c>
      <c r="D3750" s="94" t="n">
        <v>46161</v>
      </c>
      <c r="E3750" s="91" t="inlineStr">
        <is>
          <t>KR</t>
        </is>
      </c>
      <c r="F3750" s="91" t="n">
        <v>62102000</v>
      </c>
      <c r="G3750" s="91" t="n">
        <v>1801</v>
      </c>
      <c r="H3750" s="92" t="n">
        <v>41000</v>
      </c>
      <c r="I3750" s="91" t="inlineStr">
        <is>
          <t>5월 해외출장 - N호텔</t>
        </is>
      </c>
      <c r="J3750" s="91" t="inlineStr">
        <is>
          <t>V10008</t>
        </is>
      </c>
      <c r="K3750" s="91" t="inlineStr">
        <is>
          <t>N호텔</t>
        </is>
      </c>
      <c r="M3750" s="9">
        <f>IF($A3750="","",VALUE($A3750&amp;"")*12+VALUE($B3750&amp;""))</f>
        <v/>
      </c>
      <c r="N3750" s="63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3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3">
        <f>IF($A3750="","",IF(COUNTIF(변동분석!$E$7:$E$506,O3750)&gt;0,"Y","N"))</f>
        <v/>
      </c>
      <c r="W3750" s="63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3">
        <f>IF($A3750="","",IFERROR(INDEX(계정매핑!$E$5:$E$504,MATCH($F3750&amp;"",계정매핑!$A$5:$A$504,0))&amp;"","공통비"))</f>
        <v/>
      </c>
      <c r="AF3750" s="63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5100001064</t>
        </is>
      </c>
      <c r="D3751" s="94" t="n">
        <v>46161</v>
      </c>
      <c r="E3751" s="91" t="inlineStr">
        <is>
          <t>KR</t>
        </is>
      </c>
      <c r="F3751" s="91" t="n">
        <v>62301000</v>
      </c>
      <c r="G3751" s="91" t="n">
        <v>1301</v>
      </c>
      <c r="H3751" s="92" t="n">
        <v>214000</v>
      </c>
      <c r="I3751" s="91" t="inlineStr">
        <is>
          <t>5월 소모품 구입 - Q오피스</t>
        </is>
      </c>
      <c r="J3751" s="91" t="inlineStr">
        <is>
          <t>V10003</t>
        </is>
      </c>
      <c r="K3751" s="91" t="inlineStr">
        <is>
          <t>Q오피스</t>
        </is>
      </c>
      <c r="M3751" s="9">
        <f>IF($A3751="","",VALUE($A3751&amp;"")*12+VALUE($B3751&amp;""))</f>
        <v/>
      </c>
      <c r="N3751" s="63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3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3">
        <f>IF($A3751="","",IF(COUNTIF(변동분석!$E$7:$E$506,O3751)&gt;0,"Y","N"))</f>
        <v/>
      </c>
      <c r="W3751" s="63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3">
        <f>IF($A3751="","",IFERROR(INDEX(계정매핑!$E$5:$E$504,MATCH($F3751&amp;"",계정매핑!$A$5:$A$504,0))&amp;"","공통비"))</f>
        <v/>
      </c>
      <c r="AF3751" s="63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5100001065</t>
        </is>
      </c>
      <c r="D3752" s="94" t="n">
        <v>46161</v>
      </c>
      <c r="E3752" s="91" t="inlineStr">
        <is>
          <t>KR</t>
        </is>
      </c>
      <c r="F3752" s="91" t="n">
        <v>62401000</v>
      </c>
      <c r="G3752" s="91" t="n">
        <v>1801</v>
      </c>
      <c r="H3752" s="92" t="n">
        <v>2252000</v>
      </c>
      <c r="I3752" s="91" t="inlineStr">
        <is>
          <t>5월 인쇄물 제작 - G인쇄</t>
        </is>
      </c>
      <c r="J3752" s="91" t="inlineStr">
        <is>
          <t>V10004</t>
        </is>
      </c>
      <c r="K3752" s="91" t="inlineStr">
        <is>
          <t>G인쇄</t>
        </is>
      </c>
      <c r="M3752" s="9">
        <f>IF($A3752="","",VALUE($A3752&amp;"")*12+VALUE($B3752&amp;""))</f>
        <v/>
      </c>
      <c r="N3752" s="63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3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3">
        <f>IF($A3752="","",IF(COUNTIF(변동분석!$E$7:$E$506,O3752)&gt;0,"Y","N"))</f>
        <v/>
      </c>
      <c r="W3752" s="63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3">
        <f>IF($A3752="","",IFERROR(INDEX(계정매핑!$E$5:$E$504,MATCH($F3752&amp;"",계정매핑!$A$5:$A$504,0))&amp;"","공통비"))</f>
        <v/>
      </c>
      <c r="AF3752" s="63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5100001066</t>
        </is>
      </c>
      <c r="D3753" s="94" t="n">
        <v>46161</v>
      </c>
      <c r="E3753" s="91" t="inlineStr">
        <is>
          <t>KR</t>
        </is>
      </c>
      <c r="F3753" s="91" t="n">
        <v>62601000</v>
      </c>
      <c r="G3753" s="91" t="n">
        <v>1101</v>
      </c>
      <c r="H3753" s="92" t="n">
        <v>1361000</v>
      </c>
      <c r="I3753" s="91" t="inlineStr">
        <is>
          <t>5월 업무추진 - (법인카드)</t>
        </is>
      </c>
      <c r="J3753" s="91" t="inlineStr">
        <is>
          <t>V10009</t>
        </is>
      </c>
      <c r="K3753" s="91" t="inlineStr">
        <is>
          <t>(법인카드)</t>
        </is>
      </c>
      <c r="M3753" s="9">
        <f>IF($A3753="","",VALUE($A3753&amp;"")*12+VALUE($B3753&amp;""))</f>
        <v/>
      </c>
      <c r="N3753" s="63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3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3">
        <f>IF($A3753="","",IF(COUNTIF(변동분석!$E$7:$E$506,O3753)&gt;0,"Y","N"))</f>
        <v/>
      </c>
      <c r="W3753" s="63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3">
        <f>IF($A3753="","",IFERROR(INDEX(계정매핑!$E$5:$E$504,MATCH($F3753&amp;"",계정매핑!$A$5:$A$504,0))&amp;"","공통비"))</f>
        <v/>
      </c>
      <c r="AF3753" s="63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5100001067</t>
        </is>
      </c>
      <c r="D3754" s="94" t="n">
        <v>46161</v>
      </c>
      <c r="E3754" s="91" t="inlineStr">
        <is>
          <t>KR</t>
        </is>
      </c>
      <c r="F3754" s="91" t="n">
        <v>63501000</v>
      </c>
      <c r="G3754" s="91" t="n">
        <v>1901</v>
      </c>
      <c r="H3754" s="92" t="n">
        <v>444459000</v>
      </c>
      <c r="I3754" s="91" t="inlineStr">
        <is>
          <t>5월 모집수수료 - (전속설계사)</t>
        </is>
      </c>
      <c r="J3754" s="91" t="inlineStr">
        <is>
          <t>V10020</t>
        </is>
      </c>
      <c r="K3754" s="91" t="inlineStr">
        <is>
          <t>(전속설계사)</t>
        </is>
      </c>
      <c r="M3754" s="9">
        <f>IF($A3754="","",VALUE($A3754&amp;"")*12+VALUE($B3754&amp;""))</f>
        <v/>
      </c>
      <c r="N3754" s="63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3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3">
        <f>IF($A3754="","",IF(COUNTIF(변동분석!$E$7:$E$506,O3754)&gt;0,"Y","N"))</f>
        <v/>
      </c>
      <c r="W3754" s="63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3">
        <f>IF($A3754="","",IFERROR(INDEX(계정매핑!$E$5:$E$504,MATCH($F3754&amp;"",계정매핑!$A$5:$A$504,0))&amp;"","공통비"))</f>
        <v/>
      </c>
      <c r="AF3754" s="63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5100001068</t>
        </is>
      </c>
      <c r="D3755" s="94" t="n">
        <v>46162</v>
      </c>
      <c r="E3755" s="91" t="inlineStr">
        <is>
          <t>KR</t>
        </is>
      </c>
      <c r="F3755" s="91" t="n">
        <v>62101000</v>
      </c>
      <c r="G3755" s="91" t="n">
        <v>1401</v>
      </c>
      <c r="H3755" s="92" t="n">
        <v>459000</v>
      </c>
      <c r="I3755" s="91" t="inlineStr">
        <is>
          <t>5월 국내출장 - (법인카드)</t>
        </is>
      </c>
      <c r="J3755" s="91" t="inlineStr">
        <is>
          <t>V10009</t>
        </is>
      </c>
      <c r="K3755" s="91" t="inlineStr">
        <is>
          <t>(법인카드)</t>
        </is>
      </c>
      <c r="M3755" s="9">
        <f>IF($A3755="","",VALUE($A3755&amp;"")*12+VALUE($B3755&amp;""))</f>
        <v/>
      </c>
      <c r="N3755" s="63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3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3">
        <f>IF($A3755="","",IF(COUNTIF(변동분석!$E$7:$E$506,O3755)&gt;0,"Y","N"))</f>
        <v/>
      </c>
      <c r="W3755" s="63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3">
        <f>IF($A3755="","",IFERROR(INDEX(계정매핑!$E$5:$E$504,MATCH($F3755&amp;"",계정매핑!$A$5:$A$504,0))&amp;"","공통비"))</f>
        <v/>
      </c>
      <c r="AF3755" s="63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5100001069</t>
        </is>
      </c>
      <c r="D3756" s="94" t="n">
        <v>46162</v>
      </c>
      <c r="E3756" s="91" t="inlineStr">
        <is>
          <t>KR</t>
        </is>
      </c>
      <c r="F3756" s="91" t="n">
        <v>62201000</v>
      </c>
      <c r="G3756" s="91" t="n">
        <v>1201</v>
      </c>
      <c r="H3756" s="92" t="n">
        <v>116000</v>
      </c>
      <c r="I3756" s="91" t="inlineStr">
        <is>
          <t>5월 통신요금 - P통신</t>
        </is>
      </c>
      <c r="J3756" s="91" t="inlineStr">
        <is>
          <t>V10013</t>
        </is>
      </c>
      <c r="K3756" s="91" t="inlineStr">
        <is>
          <t>P통신</t>
        </is>
      </c>
      <c r="M3756" s="9">
        <f>IF($A3756="","",VALUE($A3756&amp;"")*12+VALUE($B3756&amp;""))</f>
        <v/>
      </c>
      <c r="N3756" s="63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3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3">
        <f>IF($A3756="","",IF(COUNTIF(변동분석!$E$7:$E$506,O3756)&gt;0,"Y","N"))</f>
        <v/>
      </c>
      <c r="W3756" s="63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3">
        <f>IF($A3756="","",IFERROR(INDEX(계정매핑!$E$5:$E$504,MATCH($F3756&amp;"",계정매핑!$A$5:$A$504,0))&amp;"","공통비"))</f>
        <v/>
      </c>
      <c r="AF3756" s="63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5100001070</t>
        </is>
      </c>
      <c r="D3757" s="94" t="n">
        <v>46162</v>
      </c>
      <c r="E3757" s="91" t="inlineStr">
        <is>
          <t>KR</t>
        </is>
      </c>
      <c r="F3757" s="91" t="n">
        <v>62201000</v>
      </c>
      <c r="G3757" s="91" t="n">
        <v>1601</v>
      </c>
      <c r="H3757" s="92" t="n">
        <v>932000</v>
      </c>
      <c r="I3757" s="91" t="inlineStr">
        <is>
          <t>5월 통신요금 - O텔레콤</t>
        </is>
      </c>
      <c r="J3757" s="91" t="inlineStr">
        <is>
          <t>V10002</t>
        </is>
      </c>
      <c r="K3757" s="91" t="inlineStr">
        <is>
          <t>O텔레콤</t>
        </is>
      </c>
      <c r="M3757" s="9">
        <f>IF($A3757="","",VALUE($A3757&amp;"")*12+VALUE($B3757&amp;""))</f>
        <v/>
      </c>
      <c r="N3757" s="63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3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3">
        <f>IF($A3757="","",IF(COUNTIF(변동분석!$E$7:$E$506,O3757)&gt;0,"Y","N"))</f>
        <v/>
      </c>
      <c r="W3757" s="63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3">
        <f>IF($A3757="","",IFERROR(INDEX(계정매핑!$E$5:$E$504,MATCH($F3757&amp;"",계정매핑!$A$5:$A$504,0))&amp;"","공통비"))</f>
        <v/>
      </c>
      <c r="AF3757" s="63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5100001071</t>
        </is>
      </c>
      <c r="D3758" s="94" t="n">
        <v>46162</v>
      </c>
      <c r="E3758" s="91" t="inlineStr">
        <is>
          <t>KR</t>
        </is>
      </c>
      <c r="F3758" s="91" t="n">
        <v>62401000</v>
      </c>
      <c r="G3758" s="91" t="n">
        <v>1501</v>
      </c>
      <c r="H3758" s="92" t="n">
        <v>1776000</v>
      </c>
      <c r="I3758" s="91" t="inlineStr">
        <is>
          <t>5월 인쇄물 제작 - S출판</t>
        </is>
      </c>
      <c r="J3758" s="91" t="inlineStr">
        <is>
          <t>V10014</t>
        </is>
      </c>
      <c r="K3758" s="91" t="inlineStr">
        <is>
          <t>S출판</t>
        </is>
      </c>
      <c r="M3758" s="9">
        <f>IF($A3758="","",VALUE($A3758&amp;"")*12+VALUE($B3758&amp;""))</f>
        <v/>
      </c>
      <c r="N3758" s="63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3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3">
        <f>IF($A3758="","",IF(COUNTIF(변동분석!$E$7:$E$506,O3758)&gt;0,"Y","N"))</f>
        <v/>
      </c>
      <c r="W3758" s="63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3">
        <f>IF($A3758="","",IFERROR(INDEX(계정매핑!$E$5:$E$504,MATCH($F3758&amp;"",계정매핑!$A$5:$A$504,0))&amp;"","공통비"))</f>
        <v/>
      </c>
      <c r="AF3758" s="63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5100001072</t>
        </is>
      </c>
      <c r="D3759" s="94" t="n">
        <v>46162</v>
      </c>
      <c r="E3759" s="91" t="inlineStr">
        <is>
          <t>KR</t>
        </is>
      </c>
      <c r="F3759" s="91" t="n">
        <v>62401000</v>
      </c>
      <c r="G3759" s="91" t="n">
        <v>1502</v>
      </c>
      <c r="H3759" s="92" t="n">
        <v>1334000</v>
      </c>
      <c r="I3759" s="91" t="inlineStr">
        <is>
          <t>5월 인쇄물 제작 - G인쇄</t>
        </is>
      </c>
      <c r="J3759" s="91" t="inlineStr">
        <is>
          <t>V10004</t>
        </is>
      </c>
      <c r="K3759" s="91" t="inlineStr">
        <is>
          <t>G인쇄</t>
        </is>
      </c>
      <c r="M3759" s="9">
        <f>IF($A3759="","",VALUE($A3759&amp;"")*12+VALUE($B3759&amp;""))</f>
        <v/>
      </c>
      <c r="N3759" s="63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3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3">
        <f>IF($A3759="","",IF(COUNTIF(변동분석!$E$7:$E$506,O3759)&gt;0,"Y","N"))</f>
        <v/>
      </c>
      <c r="W3759" s="63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3">
        <f>IF($A3759="","",IFERROR(INDEX(계정매핑!$E$5:$E$504,MATCH($F3759&amp;"",계정매핑!$A$5:$A$504,0))&amp;"","공통비"))</f>
        <v/>
      </c>
      <c r="AF3759" s="63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5100001073</t>
        </is>
      </c>
      <c r="D3760" s="94" t="n">
        <v>46162</v>
      </c>
      <c r="E3760" s="91" t="inlineStr">
        <is>
          <t>KR</t>
        </is>
      </c>
      <c r="F3760" s="91" t="n">
        <v>62901000</v>
      </c>
      <c r="G3760" s="91" t="n">
        <v>1401</v>
      </c>
      <c r="H3760" s="92" t="n">
        <v>7036000</v>
      </c>
      <c r="I3760" s="91" t="inlineStr">
        <is>
          <t>5월 자문 수수료 - W컨설팅</t>
        </is>
      </c>
      <c r="J3760" s="91" t="inlineStr">
        <is>
          <t>V10006</t>
        </is>
      </c>
      <c r="K3760" s="91" t="inlineStr">
        <is>
          <t>W컨설팅</t>
        </is>
      </c>
      <c r="M3760" s="9">
        <f>IF($A3760="","",VALUE($A3760&amp;"")*12+VALUE($B3760&amp;""))</f>
        <v/>
      </c>
      <c r="N3760" s="63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3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3">
        <f>IF($A3760="","",IF(COUNTIF(변동분석!$E$7:$E$506,O3760)&gt;0,"Y","N"))</f>
        <v/>
      </c>
      <c r="W3760" s="63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3">
        <f>IF($A3760="","",IFERROR(INDEX(계정매핑!$E$5:$E$504,MATCH($F3760&amp;"",계정매핑!$A$5:$A$504,0))&amp;"","공통비"))</f>
        <v/>
      </c>
      <c r="AF3760" s="63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5100001074</t>
        </is>
      </c>
      <c r="D3761" s="94" t="n">
        <v>46162</v>
      </c>
      <c r="E3761" s="91" t="inlineStr">
        <is>
          <t>KR</t>
        </is>
      </c>
      <c r="F3761" s="91" t="n">
        <v>62901000</v>
      </c>
      <c r="G3761" s="91" t="n">
        <v>1951</v>
      </c>
      <c r="H3761" s="92" t="n">
        <v>5000000</v>
      </c>
      <c r="I3761" s="91" t="inlineStr">
        <is>
          <t>5월 자문 수수료 - W컨설팅</t>
        </is>
      </c>
      <c r="J3761" s="91" t="inlineStr">
        <is>
          <t>V10006</t>
        </is>
      </c>
      <c r="K3761" s="91" t="inlineStr">
        <is>
          <t>W컨설팅</t>
        </is>
      </c>
      <c r="M3761" s="9">
        <f>IF($A3761="","",VALUE($A3761&amp;"")*12+VALUE($B3761&amp;""))</f>
        <v/>
      </c>
      <c r="N3761" s="63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3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3">
        <f>IF($A3761="","",IF(COUNTIF(변동분석!$E$7:$E$506,O3761)&gt;0,"Y","N"))</f>
        <v/>
      </c>
      <c r="W3761" s="63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3">
        <f>IF($A3761="","",IFERROR(INDEX(계정매핑!$E$5:$E$504,MATCH($F3761&amp;"",계정매핑!$A$5:$A$504,0))&amp;"","공통비"))</f>
        <v/>
      </c>
      <c r="AF3761" s="63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5100001075</t>
        </is>
      </c>
      <c r="D3762" s="94" t="n">
        <v>46162</v>
      </c>
      <c r="E3762" s="91" t="inlineStr">
        <is>
          <t>KR</t>
        </is>
      </c>
      <c r="F3762" s="91" t="n">
        <v>62902000</v>
      </c>
      <c r="G3762" s="91" t="n">
        <v>1101</v>
      </c>
      <c r="H3762" s="92" t="n">
        <v>1795000</v>
      </c>
      <c r="I3762" s="91" t="inlineStr">
        <is>
          <t>5월 업무 위탁 수수료 - X서비스</t>
        </is>
      </c>
      <c r="J3762" s="91" t="inlineStr">
        <is>
          <t>V10019</t>
        </is>
      </c>
      <c r="K3762" s="91" t="inlineStr">
        <is>
          <t>X서비스</t>
        </is>
      </c>
      <c r="M3762" s="9">
        <f>IF($A3762="","",VALUE($A3762&amp;"")*12+VALUE($B3762&amp;""))</f>
        <v/>
      </c>
      <c r="N3762" s="63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3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3">
        <f>IF($A3762="","",IF(COUNTIF(변동분석!$E$7:$E$506,O3762)&gt;0,"Y","N"))</f>
        <v/>
      </c>
      <c r="W3762" s="63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3">
        <f>IF($A3762="","",IFERROR(INDEX(계정매핑!$E$5:$E$504,MATCH($F3762&amp;"",계정매핑!$A$5:$A$504,0))&amp;"","공통비"))</f>
        <v/>
      </c>
      <c r="AF3762" s="63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5100001076</t>
        </is>
      </c>
      <c r="D3763" s="94" t="n">
        <v>46162</v>
      </c>
      <c r="E3763" s="91" t="inlineStr">
        <is>
          <t>KR</t>
        </is>
      </c>
      <c r="F3763" s="91" t="n">
        <v>62902000</v>
      </c>
      <c r="G3763" s="91" t="n">
        <v>1401</v>
      </c>
      <c r="H3763" s="92" t="n">
        <v>1529000</v>
      </c>
      <c r="I3763" s="91" t="inlineStr">
        <is>
          <t>5월 업무 위탁 수수료 - J콜센터</t>
        </is>
      </c>
      <c r="J3763" s="91" t="inlineStr">
        <is>
          <t>V10015</t>
        </is>
      </c>
      <c r="K3763" s="91" t="inlineStr">
        <is>
          <t>J콜센터</t>
        </is>
      </c>
      <c r="M3763" s="9">
        <f>IF($A3763="","",VALUE($A3763&amp;"")*12+VALUE($B3763&amp;""))</f>
        <v/>
      </c>
      <c r="N3763" s="63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3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3">
        <f>IF($A3763="","",IF(COUNTIF(변동분석!$E$7:$E$506,O3763)&gt;0,"Y","N"))</f>
        <v/>
      </c>
      <c r="W3763" s="63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3">
        <f>IF($A3763="","",IFERROR(INDEX(계정매핑!$E$5:$E$504,MATCH($F3763&amp;"",계정매핑!$A$5:$A$504,0))&amp;"","공통비"))</f>
        <v/>
      </c>
      <c r="AF3763" s="63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5100001077</t>
        </is>
      </c>
      <c r="D3764" s="94" t="n">
        <v>46163</v>
      </c>
      <c r="E3764" s="91" t="inlineStr">
        <is>
          <t>KR</t>
        </is>
      </c>
      <c r="F3764" s="91" t="n">
        <v>62101000</v>
      </c>
      <c r="G3764" s="91" t="n">
        <v>1101</v>
      </c>
      <c r="H3764" s="92" t="n">
        <v>425000</v>
      </c>
      <c r="I3764" s="91" t="inlineStr">
        <is>
          <t>5월 국내출장 - L여행사</t>
        </is>
      </c>
      <c r="J3764" s="91" t="inlineStr">
        <is>
          <t>V10017</t>
        </is>
      </c>
      <c r="K3764" s="91" t="inlineStr">
        <is>
          <t>L여행사</t>
        </is>
      </c>
      <c r="M3764" s="9">
        <f>IF($A3764="","",VALUE($A3764&amp;"")*12+VALUE($B3764&amp;""))</f>
        <v/>
      </c>
      <c r="N3764" s="63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3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3">
        <f>IF($A3764="","",IF(COUNTIF(변동분석!$E$7:$E$506,O3764)&gt;0,"Y","N"))</f>
        <v/>
      </c>
      <c r="W3764" s="63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3">
        <f>IF($A3764="","",IFERROR(INDEX(계정매핑!$E$5:$E$504,MATCH($F3764&amp;"",계정매핑!$A$5:$A$504,0))&amp;"","공통비"))</f>
        <v/>
      </c>
      <c r="AF3764" s="63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5100001078</t>
        </is>
      </c>
      <c r="D3765" s="94" t="n">
        <v>46163</v>
      </c>
      <c r="E3765" s="91" t="inlineStr">
        <is>
          <t>KR</t>
        </is>
      </c>
      <c r="F3765" s="91" t="n">
        <v>62201000</v>
      </c>
      <c r="G3765" s="91" t="n">
        <v>1501</v>
      </c>
      <c r="H3765" s="92" t="n">
        <v>366000</v>
      </c>
      <c r="I3765" s="91" t="inlineStr">
        <is>
          <t>5월 통신요금 - O텔레콤</t>
        </is>
      </c>
      <c r="J3765" s="91" t="inlineStr">
        <is>
          <t>V10002</t>
        </is>
      </c>
      <c r="K3765" s="91" t="inlineStr">
        <is>
          <t>O텔레콤</t>
        </is>
      </c>
      <c r="M3765" s="9">
        <f>IF($A3765="","",VALUE($A3765&amp;"")*12+VALUE($B3765&amp;""))</f>
        <v/>
      </c>
      <c r="N3765" s="63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3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3">
        <f>IF($A3765="","",IF(COUNTIF(변동분석!$E$7:$E$506,O3765)&gt;0,"Y","N"))</f>
        <v/>
      </c>
      <c r="W3765" s="63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3">
        <f>IF($A3765="","",IFERROR(INDEX(계정매핑!$E$5:$E$504,MATCH($F3765&amp;"",계정매핑!$A$5:$A$504,0))&amp;"","공통비"))</f>
        <v/>
      </c>
      <c r="AF3765" s="63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5100001079</t>
        </is>
      </c>
      <c r="D3766" s="94" t="n">
        <v>46163</v>
      </c>
      <c r="E3766" s="91" t="inlineStr">
        <is>
          <t>KR</t>
        </is>
      </c>
      <c r="F3766" s="91" t="n">
        <v>62301000</v>
      </c>
      <c r="G3766" s="91" t="n">
        <v>1602</v>
      </c>
      <c r="H3766" s="92" t="n">
        <v>296000</v>
      </c>
      <c r="I3766" s="91" t="inlineStr">
        <is>
          <t>5월 소모품 구입 - Q오피스</t>
        </is>
      </c>
      <c r="J3766" s="91" t="inlineStr">
        <is>
          <t>V10003</t>
        </is>
      </c>
      <c r="K3766" s="91" t="inlineStr">
        <is>
          <t>Q오피스</t>
        </is>
      </c>
      <c r="M3766" s="9">
        <f>IF($A3766="","",VALUE($A3766&amp;"")*12+VALUE($B3766&amp;""))</f>
        <v/>
      </c>
      <c r="N3766" s="63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3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3">
        <f>IF($A3766="","",IF(COUNTIF(변동분석!$E$7:$E$506,O3766)&gt;0,"Y","N"))</f>
        <v/>
      </c>
      <c r="W3766" s="63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3">
        <f>IF($A3766="","",IFERROR(INDEX(계정매핑!$E$5:$E$504,MATCH($F3766&amp;"",계정매핑!$A$5:$A$504,0))&amp;"","공통비"))</f>
        <v/>
      </c>
      <c r="AF3766" s="63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5100001080</t>
        </is>
      </c>
      <c r="D3767" s="94" t="n">
        <v>46163</v>
      </c>
      <c r="E3767" s="91" t="inlineStr">
        <is>
          <t>KR</t>
        </is>
      </c>
      <c r="F3767" s="91" t="n">
        <v>62301000</v>
      </c>
      <c r="G3767" s="91" t="n">
        <v>1801</v>
      </c>
      <c r="H3767" s="92" t="n">
        <v>214000</v>
      </c>
      <c r="I3767" s="91" t="inlineStr">
        <is>
          <t>5월 소모품 구입 - R문구</t>
        </is>
      </c>
      <c r="J3767" s="91" t="inlineStr">
        <is>
          <t>V10021</t>
        </is>
      </c>
      <c r="K3767" s="91" t="inlineStr">
        <is>
          <t>R문구</t>
        </is>
      </c>
      <c r="M3767" s="9">
        <f>IF($A3767="","",VALUE($A3767&amp;"")*12+VALUE($B3767&amp;""))</f>
        <v/>
      </c>
      <c r="N3767" s="63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3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3">
        <f>IF($A3767="","",IF(COUNTIF(변동분석!$E$7:$E$506,O3767)&gt;0,"Y","N"))</f>
        <v/>
      </c>
      <c r="W3767" s="63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3">
        <f>IF($A3767="","",IFERROR(INDEX(계정매핑!$E$5:$E$504,MATCH($F3767&amp;"",계정매핑!$A$5:$A$504,0))&amp;"","공통비"))</f>
        <v/>
      </c>
      <c r="AF3767" s="63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5100001081</t>
        </is>
      </c>
      <c r="D3768" s="94" t="n">
        <v>46163</v>
      </c>
      <c r="E3768" s="91" t="inlineStr">
        <is>
          <t>KR</t>
        </is>
      </c>
      <c r="F3768" s="91" t="n">
        <v>62501000</v>
      </c>
      <c r="G3768" s="91" t="n">
        <v>1101</v>
      </c>
      <c r="H3768" s="92" t="n">
        <v>239000</v>
      </c>
      <c r="I3768" s="91" t="inlineStr">
        <is>
          <t>5월 회의 다과 - (법인카드)</t>
        </is>
      </c>
      <c r="J3768" s="91" t="inlineStr">
        <is>
          <t>V10009</t>
        </is>
      </c>
      <c r="K3768" s="91" t="inlineStr">
        <is>
          <t>(법인카드)</t>
        </is>
      </c>
      <c r="M3768" s="9">
        <f>IF($A3768="","",VALUE($A3768&amp;"")*12+VALUE($B3768&amp;""))</f>
        <v/>
      </c>
      <c r="N3768" s="63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3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3">
        <f>IF($A3768="","",IF(COUNTIF(변동분석!$E$7:$E$506,O3768)&gt;0,"Y","N"))</f>
        <v/>
      </c>
      <c r="W3768" s="63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3">
        <f>IF($A3768="","",IFERROR(INDEX(계정매핑!$E$5:$E$504,MATCH($F3768&amp;"",계정매핑!$A$5:$A$504,0))&amp;"","공통비"))</f>
        <v/>
      </c>
      <c r="AF3768" s="63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5100001082</t>
        </is>
      </c>
      <c r="D3769" s="94" t="n">
        <v>46163</v>
      </c>
      <c r="E3769" s="91" t="inlineStr">
        <is>
          <t>KR</t>
        </is>
      </c>
      <c r="F3769" s="91" t="n">
        <v>62501000</v>
      </c>
      <c r="G3769" s="91" t="n">
        <v>1301</v>
      </c>
      <c r="H3769" s="92" t="n">
        <v>121000</v>
      </c>
      <c r="I3769" s="91" t="inlineStr">
        <is>
          <t>5월 회의 다과 - (법인카드)</t>
        </is>
      </c>
      <c r="J3769" s="91" t="inlineStr">
        <is>
          <t>V10009</t>
        </is>
      </c>
      <c r="K3769" s="91" t="inlineStr">
        <is>
          <t>(법인카드)</t>
        </is>
      </c>
      <c r="M3769" s="9">
        <f>IF($A3769="","",VALUE($A3769&amp;"")*12+VALUE($B3769&amp;""))</f>
        <v/>
      </c>
      <c r="N3769" s="63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3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3">
        <f>IF($A3769="","",IF(COUNTIF(변동분석!$E$7:$E$506,O3769)&gt;0,"Y","N"))</f>
        <v/>
      </c>
      <c r="W3769" s="63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3">
        <f>IF($A3769="","",IFERROR(INDEX(계정매핑!$E$5:$E$504,MATCH($F3769&amp;"",계정매핑!$A$5:$A$504,0))&amp;"","공통비"))</f>
        <v/>
      </c>
      <c r="AF3769" s="63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5100001083</t>
        </is>
      </c>
      <c r="D3770" s="94" t="n">
        <v>46163</v>
      </c>
      <c r="E3770" s="91" t="inlineStr">
        <is>
          <t>KR</t>
        </is>
      </c>
      <c r="F3770" s="91" t="n">
        <v>62501000</v>
      </c>
      <c r="G3770" s="91" t="n">
        <v>1301</v>
      </c>
      <c r="H3770" s="92" t="n">
        <v>202000</v>
      </c>
      <c r="I3770" s="91" t="inlineStr">
        <is>
          <t>5월 회의 다과 - (법인카드)</t>
        </is>
      </c>
      <c r="J3770" s="91" t="inlineStr">
        <is>
          <t>V10009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3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3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3">
        <f>IF($A3770="","",IF(COUNTIF(변동분석!$E$7:$E$506,O3770)&gt;0,"Y","N"))</f>
        <v/>
      </c>
      <c r="W3770" s="63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3">
        <f>IF($A3770="","",IFERROR(INDEX(계정매핑!$E$5:$E$504,MATCH($F3770&amp;"",계정매핑!$A$5:$A$504,0))&amp;"","공통비"))</f>
        <v/>
      </c>
      <c r="AF3770" s="63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5100001084</t>
        </is>
      </c>
      <c r="D3771" s="94" t="n">
        <v>46163</v>
      </c>
      <c r="E3771" s="91" t="inlineStr">
        <is>
          <t>KR</t>
        </is>
      </c>
      <c r="F3771" s="91" t="n">
        <v>62902000</v>
      </c>
      <c r="G3771" s="91" t="n">
        <v>1801</v>
      </c>
      <c r="H3771" s="92" t="n">
        <v>1749000</v>
      </c>
      <c r="I3771" s="91" t="inlineStr">
        <is>
          <t>5월 콜 위탁 수수료(건별)</t>
        </is>
      </c>
      <c r="J3771" s="91" t="inlineStr">
        <is>
          <t>V10015</t>
        </is>
      </c>
      <c r="K3771" s="91" t="inlineStr">
        <is>
          <t>J콜센터</t>
        </is>
      </c>
      <c r="M3771" s="9">
        <f>IF($A3771="","",VALUE($A3771&amp;"")*12+VALUE($B3771&amp;""))</f>
        <v/>
      </c>
      <c r="N3771" s="63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3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3">
        <f>IF($A3771="","",IF(COUNTIF(변동분석!$E$7:$E$506,O3771)&gt;0,"Y","N"))</f>
        <v/>
      </c>
      <c r="W3771" s="63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3">
        <f>IF($A3771="","",IFERROR(INDEX(계정매핑!$E$5:$E$504,MATCH($F3771&amp;"",계정매핑!$A$5:$A$504,0))&amp;"","공통비"))</f>
        <v/>
      </c>
      <c r="AF3771" s="63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5100001085</t>
        </is>
      </c>
      <c r="D3772" s="94" t="n">
        <v>46163</v>
      </c>
      <c r="E3772" s="91" t="inlineStr">
        <is>
          <t>KR</t>
        </is>
      </c>
      <c r="F3772" s="91" t="n">
        <v>63502000</v>
      </c>
      <c r="G3772" s="91" t="n">
        <v>1901</v>
      </c>
      <c r="H3772" s="92" t="n">
        <v>215922000</v>
      </c>
      <c r="I3772" s="91" t="inlineStr">
        <is>
          <t>5월 유지수수료 - CC금융서비스</t>
        </is>
      </c>
      <c r="J3772" s="91" t="inlineStr">
        <is>
          <t>V10028</t>
        </is>
      </c>
      <c r="K3772" s="91" t="inlineStr">
        <is>
          <t>CC금융서비스</t>
        </is>
      </c>
      <c r="M3772" s="9">
        <f>IF($A3772="","",VALUE($A3772&amp;"")*12+VALUE($B3772&amp;""))</f>
        <v/>
      </c>
      <c r="N3772" s="63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3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3">
        <f>IF($A3772="","",IF(COUNTIF(변동분석!$E$7:$E$506,O3772)&gt;0,"Y","N"))</f>
        <v/>
      </c>
      <c r="W3772" s="63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3">
        <f>IF($A3772="","",IFERROR(INDEX(계정매핑!$E$5:$E$504,MATCH($F3772&amp;"",계정매핑!$A$5:$A$504,0))&amp;"","공통비"))</f>
        <v/>
      </c>
      <c r="AF3772" s="63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5100001086</t>
        </is>
      </c>
      <c r="D3773" s="94" t="n">
        <v>46164</v>
      </c>
      <c r="E3773" s="91" t="inlineStr">
        <is>
          <t>KR</t>
        </is>
      </c>
      <c r="F3773" s="91" t="n">
        <v>62101000</v>
      </c>
      <c r="G3773" s="91" t="n">
        <v>1101</v>
      </c>
      <c r="H3773" s="92" t="n">
        <v>458000</v>
      </c>
      <c r="I3773" s="91" t="inlineStr">
        <is>
          <t>5월 국내출장 - (법인카드)</t>
        </is>
      </c>
      <c r="J3773" s="91" t="inlineStr">
        <is>
          <t>V10009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3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3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3">
        <f>IF($A3773="","",IF(COUNTIF(변동분석!$E$7:$E$506,O3773)&gt;0,"Y","N"))</f>
        <v/>
      </c>
      <c r="W3773" s="63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3">
        <f>IF($A3773="","",IFERROR(INDEX(계정매핑!$E$5:$E$504,MATCH($F3773&amp;"",계정매핑!$A$5:$A$504,0))&amp;"","공통비"))</f>
        <v/>
      </c>
      <c r="AF3773" s="63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5100001087</t>
        </is>
      </c>
      <c r="D3774" s="94" t="n">
        <v>46164</v>
      </c>
      <c r="E3774" s="91" t="inlineStr">
        <is>
          <t>KR</t>
        </is>
      </c>
      <c r="F3774" s="91" t="n">
        <v>62101000</v>
      </c>
      <c r="G3774" s="91" t="n">
        <v>1401</v>
      </c>
      <c r="H3774" s="92" t="n">
        <v>451000</v>
      </c>
      <c r="I3774" s="91" t="inlineStr">
        <is>
          <t>5월 국내출장 - (법인카드)</t>
        </is>
      </c>
      <c r="J3774" s="91" t="inlineStr">
        <is>
          <t>V10009</t>
        </is>
      </c>
      <c r="K3774" s="91" t="inlineStr">
        <is>
          <t>(법인카드)</t>
        </is>
      </c>
      <c r="M3774" s="9">
        <f>IF($A3774="","",VALUE($A3774&amp;"")*12+VALUE($B3774&amp;""))</f>
        <v/>
      </c>
      <c r="N3774" s="63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3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3">
        <f>IF($A3774="","",IF(COUNTIF(변동분석!$E$7:$E$506,O3774)&gt;0,"Y","N"))</f>
        <v/>
      </c>
      <c r="W3774" s="63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3">
        <f>IF($A3774="","",IFERROR(INDEX(계정매핑!$E$5:$E$504,MATCH($F3774&amp;"",계정매핑!$A$5:$A$504,0))&amp;"","공통비"))</f>
        <v/>
      </c>
      <c r="AF3774" s="63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5100001088</t>
        </is>
      </c>
      <c r="D3775" s="94" t="n">
        <v>46164</v>
      </c>
      <c r="E3775" s="91" t="inlineStr">
        <is>
          <t>KR</t>
        </is>
      </c>
      <c r="F3775" s="91" t="n">
        <v>62101000</v>
      </c>
      <c r="G3775" s="91" t="n">
        <v>1801</v>
      </c>
      <c r="H3775" s="92" t="n">
        <v>245000</v>
      </c>
      <c r="I3775" s="91" t="inlineStr">
        <is>
          <t>5월 국내출장 - (법인카드)</t>
        </is>
      </c>
      <c r="J3775" s="91" t="inlineStr">
        <is>
          <t>V10009</t>
        </is>
      </c>
      <c r="K3775" s="91" t="inlineStr">
        <is>
          <t>(법인카드)</t>
        </is>
      </c>
      <c r="M3775" s="9">
        <f>IF($A3775="","",VALUE($A3775&amp;"")*12+VALUE($B3775&amp;""))</f>
        <v/>
      </c>
      <c r="N3775" s="63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3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3">
        <f>IF($A3775="","",IF(COUNTIF(변동분석!$E$7:$E$506,O3775)&gt;0,"Y","N"))</f>
        <v/>
      </c>
      <c r="W3775" s="63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3">
        <f>IF($A3775="","",IFERROR(INDEX(계정매핑!$E$5:$E$504,MATCH($F3775&amp;"",계정매핑!$A$5:$A$504,0))&amp;"","공통비"))</f>
        <v/>
      </c>
      <c r="AF3775" s="63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5100001089</t>
        </is>
      </c>
      <c r="D3776" s="94" t="n">
        <v>46164</v>
      </c>
      <c r="E3776" s="91" t="inlineStr">
        <is>
          <t>KR</t>
        </is>
      </c>
      <c r="F3776" s="91" t="n">
        <v>62102000</v>
      </c>
      <c r="G3776" s="91" t="n">
        <v>1951</v>
      </c>
      <c r="H3776" s="92" t="n">
        <v>49000</v>
      </c>
      <c r="I3776" s="91" t="inlineStr">
        <is>
          <t>5월 해외출장 - M항공</t>
        </is>
      </c>
      <c r="J3776" s="91" t="inlineStr">
        <is>
          <t>V10001</t>
        </is>
      </c>
      <c r="K3776" s="91" t="inlineStr">
        <is>
          <t>M항공</t>
        </is>
      </c>
      <c r="M3776" s="9">
        <f>IF($A3776="","",VALUE($A3776&amp;"")*12+VALUE($B3776&amp;""))</f>
        <v/>
      </c>
      <c r="N3776" s="63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3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3">
        <f>IF($A3776="","",IF(COUNTIF(변동분석!$E$7:$E$506,O3776)&gt;0,"Y","N"))</f>
        <v/>
      </c>
      <c r="W3776" s="63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3">
        <f>IF($A3776="","",IFERROR(INDEX(계정매핑!$E$5:$E$504,MATCH($F3776&amp;"",계정매핑!$A$5:$A$504,0))&amp;"","공통비"))</f>
        <v/>
      </c>
      <c r="AF3776" s="63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5100001090</t>
        </is>
      </c>
      <c r="D3777" s="94" t="n">
        <v>46164</v>
      </c>
      <c r="E3777" s="91" t="inlineStr">
        <is>
          <t>KR</t>
        </is>
      </c>
      <c r="F3777" s="91" t="n">
        <v>62201000</v>
      </c>
      <c r="G3777" s="91" t="n">
        <v>1101</v>
      </c>
      <c r="H3777" s="92" t="n">
        <v>279000</v>
      </c>
      <c r="I3777" s="91" t="inlineStr">
        <is>
          <t>5월 통신요금 - P통신</t>
        </is>
      </c>
      <c r="J3777" s="91" t="inlineStr">
        <is>
          <t>V10013</t>
        </is>
      </c>
      <c r="K3777" s="91" t="inlineStr">
        <is>
          <t>P통신</t>
        </is>
      </c>
      <c r="M3777" s="9">
        <f>IF($A3777="","",VALUE($A3777&amp;"")*12+VALUE($B3777&amp;""))</f>
        <v/>
      </c>
      <c r="N3777" s="63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3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3">
        <f>IF($A3777="","",IF(COUNTIF(변동분석!$E$7:$E$506,O3777)&gt;0,"Y","N"))</f>
        <v/>
      </c>
      <c r="W3777" s="63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3">
        <f>IF($A3777="","",IFERROR(INDEX(계정매핑!$E$5:$E$504,MATCH($F3777&amp;"",계정매핑!$A$5:$A$504,0))&amp;"","공통비"))</f>
        <v/>
      </c>
      <c r="AF3777" s="63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5100001091</t>
        </is>
      </c>
      <c r="D3778" s="94" t="n">
        <v>46164</v>
      </c>
      <c r="E3778" s="91" t="inlineStr">
        <is>
          <t>KR</t>
        </is>
      </c>
      <c r="F3778" s="91" t="n">
        <v>62501000</v>
      </c>
      <c r="G3778" s="91" t="n">
        <v>1301</v>
      </c>
      <c r="H3778" s="92" t="n">
        <v>241000</v>
      </c>
      <c r="I3778" s="91" t="inlineStr">
        <is>
          <t>5월 회의 다과 - T케이터링</t>
        </is>
      </c>
      <c r="J3778" s="91" t="inlineStr">
        <is>
          <t>V10005</t>
        </is>
      </c>
      <c r="K3778" s="91" t="inlineStr">
        <is>
          <t>T케이터링</t>
        </is>
      </c>
      <c r="M3778" s="9">
        <f>IF($A3778="","",VALUE($A3778&amp;"")*12+VALUE($B3778&amp;""))</f>
        <v/>
      </c>
      <c r="N3778" s="63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3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3">
        <f>IF($A3778="","",IF(COUNTIF(변동분석!$E$7:$E$506,O3778)&gt;0,"Y","N"))</f>
        <v/>
      </c>
      <c r="W3778" s="63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3">
        <f>IF($A3778="","",IFERROR(INDEX(계정매핑!$E$5:$E$504,MATCH($F3778&amp;"",계정매핑!$A$5:$A$504,0))&amp;"","공통비"))</f>
        <v/>
      </c>
      <c r="AF3778" s="63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5100001092</t>
        </is>
      </c>
      <c r="D3779" s="94" t="n">
        <v>46164</v>
      </c>
      <c r="E3779" s="91" t="inlineStr">
        <is>
          <t>KR</t>
        </is>
      </c>
      <c r="F3779" s="91" t="n">
        <v>62801000</v>
      </c>
      <c r="G3779" s="91" t="n">
        <v>1301</v>
      </c>
      <c r="H3779" s="92" t="n">
        <v>7062000</v>
      </c>
      <c r="I3779" s="91" t="inlineStr">
        <is>
          <t>5월 사내교육 - (사내강사료)</t>
        </is>
      </c>
      <c r="J3779" s="91" t="inlineStr">
        <is>
          <t>V10023</t>
        </is>
      </c>
      <c r="K3779" s="91" t="inlineStr">
        <is>
          <t>(사내강사료)</t>
        </is>
      </c>
      <c r="M3779" s="9">
        <f>IF($A3779="","",VALUE($A3779&amp;"")*12+VALUE($B3779&amp;""))</f>
        <v/>
      </c>
      <c r="N3779" s="63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3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3">
        <f>IF($A3779="","",IF(COUNTIF(변동분석!$E$7:$E$506,O3779)&gt;0,"Y","N"))</f>
        <v/>
      </c>
      <c r="W3779" s="63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3">
        <f>IF($A3779="","",IFERROR(INDEX(계정매핑!$E$5:$E$504,MATCH($F3779&amp;"",계정매핑!$A$5:$A$504,0))&amp;"","공통비"))</f>
        <v/>
      </c>
      <c r="AF3779" s="63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5100001093</t>
        </is>
      </c>
      <c r="D3780" s="94" t="n">
        <v>46164</v>
      </c>
      <c r="E3780" s="91" t="inlineStr">
        <is>
          <t>KR</t>
        </is>
      </c>
      <c r="F3780" s="91" t="n">
        <v>62902000</v>
      </c>
      <c r="G3780" s="91" t="n">
        <v>1201</v>
      </c>
      <c r="H3780" s="92" t="n">
        <v>3649000</v>
      </c>
      <c r="I3780" s="91" t="inlineStr">
        <is>
          <t>5월 업무 위탁 수수료 - J콜센터</t>
        </is>
      </c>
      <c r="J3780" s="91" t="inlineStr">
        <is>
          <t>V10015</t>
        </is>
      </c>
      <c r="K3780" s="91" t="inlineStr">
        <is>
          <t>J콜센터</t>
        </is>
      </c>
      <c r="M3780" s="9">
        <f>IF($A3780="","",VALUE($A3780&amp;"")*12+VALUE($B3780&amp;""))</f>
        <v/>
      </c>
      <c r="N3780" s="63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3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3">
        <f>IF($A3780="","",IF(COUNTIF(변동분석!$E$7:$E$506,O3780)&gt;0,"Y","N"))</f>
        <v/>
      </c>
      <c r="W3780" s="63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3">
        <f>IF($A3780="","",IFERROR(INDEX(계정매핑!$E$5:$E$504,MATCH($F3780&amp;"",계정매핑!$A$5:$A$504,0))&amp;"","공통비"))</f>
        <v/>
      </c>
      <c r="AF3780" s="63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5100001094</t>
        </is>
      </c>
      <c r="D3781" s="94" t="n">
        <v>46164</v>
      </c>
      <c r="E3781" s="91" t="inlineStr">
        <is>
          <t>KR</t>
        </is>
      </c>
      <c r="F3781" s="91" t="n">
        <v>63101000</v>
      </c>
      <c r="G3781" s="91" t="n">
        <v>1601</v>
      </c>
      <c r="H3781" s="92" t="n">
        <v>3384000</v>
      </c>
      <c r="I3781" s="91" t="inlineStr">
        <is>
          <t>5월 사무실 임차료 - BB부동산</t>
        </is>
      </c>
      <c r="J3781" s="91" t="inlineStr">
        <is>
          <t>V10027</t>
        </is>
      </c>
      <c r="K3781" s="91" t="inlineStr">
        <is>
          <t>BB부동산</t>
        </is>
      </c>
      <c r="M3781" s="9">
        <f>IF($A3781="","",VALUE($A3781&amp;"")*12+VALUE($B3781&amp;""))</f>
        <v/>
      </c>
      <c r="N3781" s="63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3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3">
        <f>IF($A3781="","",IF(COUNTIF(변동분석!$E$7:$E$506,O3781)&gt;0,"Y","N"))</f>
        <v/>
      </c>
      <c r="W3781" s="63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3">
        <f>IF($A3781="","",IFERROR(INDEX(계정매핑!$E$5:$E$504,MATCH($F3781&amp;"",계정매핑!$A$5:$A$504,0))&amp;"","공통비"))</f>
        <v/>
      </c>
      <c r="AF3781" s="63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5100001095</t>
        </is>
      </c>
      <c r="D3782" s="94" t="n">
        <v>46165</v>
      </c>
      <c r="E3782" s="91" t="inlineStr">
        <is>
          <t>KR</t>
        </is>
      </c>
      <c r="F3782" s="91" t="n">
        <v>62101000</v>
      </c>
      <c r="G3782" s="91" t="n">
        <v>1401</v>
      </c>
      <c r="H3782" s="92" t="n">
        <v>571000</v>
      </c>
      <c r="I3782" s="91" t="inlineStr">
        <is>
          <t>5월 국내출장 - M항공</t>
        </is>
      </c>
      <c r="J3782" s="91" t="inlineStr">
        <is>
          <t>V10001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3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3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3">
        <f>IF($A3782="","",IF(COUNTIF(변동분석!$E$7:$E$506,O3782)&gt;0,"Y","N"))</f>
        <v/>
      </c>
      <c r="W3782" s="63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3">
        <f>IF($A3782="","",IFERROR(INDEX(계정매핑!$E$5:$E$504,MATCH($F3782&amp;"",계정매핑!$A$5:$A$504,0))&amp;"","공통비"))</f>
        <v/>
      </c>
      <c r="AF3782" s="63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5100001096</t>
        </is>
      </c>
      <c r="D3783" s="94" t="n">
        <v>46165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163000</v>
      </c>
      <c r="I3783" s="91" t="inlineStr">
        <is>
          <t>5월 국내출장 - L여행사</t>
        </is>
      </c>
      <c r="J3783" s="91" t="inlineStr">
        <is>
          <t>V10017</t>
        </is>
      </c>
      <c r="K3783" s="91" t="inlineStr">
        <is>
          <t>L여행사</t>
        </is>
      </c>
      <c r="M3783" s="9">
        <f>IF($A3783="","",VALUE($A3783&amp;"")*12+VALUE($B3783&amp;""))</f>
        <v/>
      </c>
      <c r="N3783" s="63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3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3">
        <f>IF($A3783="","",IF(COUNTIF(변동분석!$E$7:$E$506,O3783)&gt;0,"Y","N"))</f>
        <v/>
      </c>
      <c r="W3783" s="63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3">
        <f>IF($A3783="","",IFERROR(INDEX(계정매핑!$E$5:$E$504,MATCH($F3783&amp;"",계정매핑!$A$5:$A$504,0))&amp;"","공통비"))</f>
        <v/>
      </c>
      <c r="AF3783" s="63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5100001097</t>
        </is>
      </c>
      <c r="D3784" s="94" t="n">
        <v>46165</v>
      </c>
      <c r="E3784" s="91" t="inlineStr">
        <is>
          <t>KR</t>
        </is>
      </c>
      <c r="F3784" s="91" t="n">
        <v>62102000</v>
      </c>
      <c r="G3784" s="91" t="n">
        <v>1701</v>
      </c>
      <c r="H3784" s="92" t="n">
        <v>68000</v>
      </c>
      <c r="I3784" s="91" t="inlineStr">
        <is>
          <t>5월 해외출장 - M항공</t>
        </is>
      </c>
      <c r="J3784" s="91" t="inlineStr">
        <is>
          <t>V10001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3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3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3">
        <f>IF($A3784="","",IF(COUNTIF(변동분석!$E$7:$E$506,O3784)&gt;0,"Y","N"))</f>
        <v/>
      </c>
      <c r="W3784" s="63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3">
        <f>IF($A3784="","",IFERROR(INDEX(계정매핑!$E$5:$E$504,MATCH($F3784&amp;"",계정매핑!$A$5:$A$504,0))&amp;"","공통비"))</f>
        <v/>
      </c>
      <c r="AF3784" s="63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5100001098</t>
        </is>
      </c>
      <c r="D3785" s="94" t="n">
        <v>46165</v>
      </c>
      <c r="E3785" s="91" t="inlineStr">
        <is>
          <t>KR</t>
        </is>
      </c>
      <c r="F3785" s="91" t="n">
        <v>62102000</v>
      </c>
      <c r="G3785" s="91" t="n">
        <v>1701</v>
      </c>
      <c r="H3785" s="92" t="n">
        <v>83000</v>
      </c>
      <c r="I3785" s="91" t="inlineStr">
        <is>
          <t>5월 해외출장 - N호텔</t>
        </is>
      </c>
      <c r="J3785" s="91" t="inlineStr">
        <is>
          <t>V10008</t>
        </is>
      </c>
      <c r="K3785" s="91" t="inlineStr">
        <is>
          <t>N호텔</t>
        </is>
      </c>
      <c r="M3785" s="9">
        <f>IF($A3785="","",VALUE($A3785&amp;"")*12+VALUE($B3785&amp;""))</f>
        <v/>
      </c>
      <c r="N3785" s="63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3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3">
        <f>IF($A3785="","",IF(COUNTIF(변동분석!$E$7:$E$506,O3785)&gt;0,"Y","N"))</f>
        <v/>
      </c>
      <c r="W3785" s="63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3">
        <f>IF($A3785="","",IFERROR(INDEX(계정매핑!$E$5:$E$504,MATCH($F3785&amp;"",계정매핑!$A$5:$A$504,0))&amp;"","공통비"))</f>
        <v/>
      </c>
      <c r="AF3785" s="63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5100001099</t>
        </is>
      </c>
      <c r="D3786" s="94" t="n">
        <v>46165</v>
      </c>
      <c r="E3786" s="91" t="inlineStr">
        <is>
          <t>KR</t>
        </is>
      </c>
      <c r="F3786" s="91" t="n">
        <v>62102000</v>
      </c>
      <c r="G3786" s="91" t="n">
        <v>1801</v>
      </c>
      <c r="H3786" s="92" t="n">
        <v>33000</v>
      </c>
      <c r="I3786" s="91" t="inlineStr">
        <is>
          <t>5월 해외출장 - M항공</t>
        </is>
      </c>
      <c r="J3786" s="91" t="inlineStr">
        <is>
          <t>V10001</t>
        </is>
      </c>
      <c r="K3786" s="91" t="inlineStr">
        <is>
          <t>M항공</t>
        </is>
      </c>
      <c r="M3786" s="9">
        <f>IF($A3786="","",VALUE($A3786&amp;"")*12+VALUE($B3786&amp;""))</f>
        <v/>
      </c>
      <c r="N3786" s="63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3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3">
        <f>IF($A3786="","",IF(COUNTIF(변동분석!$E$7:$E$506,O3786)&gt;0,"Y","N"))</f>
        <v/>
      </c>
      <c r="W3786" s="63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3">
        <f>IF($A3786="","",IFERROR(INDEX(계정매핑!$E$5:$E$504,MATCH($F3786&amp;"",계정매핑!$A$5:$A$504,0))&amp;"","공통비"))</f>
        <v/>
      </c>
      <c r="AF3786" s="63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5100001100</t>
        </is>
      </c>
      <c r="D3787" s="94" t="n">
        <v>46165</v>
      </c>
      <c r="E3787" s="91" t="inlineStr">
        <is>
          <t>KR</t>
        </is>
      </c>
      <c r="F3787" s="91" t="n">
        <v>62401000</v>
      </c>
      <c r="G3787" s="91" t="n">
        <v>1502</v>
      </c>
      <c r="H3787" s="92" t="n">
        <v>1188000</v>
      </c>
      <c r="I3787" s="91" t="inlineStr">
        <is>
          <t>5월 인쇄물 제작 - S출판</t>
        </is>
      </c>
      <c r="J3787" s="91" t="inlineStr">
        <is>
          <t>V10014</t>
        </is>
      </c>
      <c r="K3787" s="91" t="inlineStr">
        <is>
          <t>S출판</t>
        </is>
      </c>
      <c r="M3787" s="9">
        <f>IF($A3787="","",VALUE($A3787&amp;"")*12+VALUE($B3787&amp;""))</f>
        <v/>
      </c>
      <c r="N3787" s="63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3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3">
        <f>IF($A3787="","",IF(COUNTIF(변동분석!$E$7:$E$506,O3787)&gt;0,"Y","N"))</f>
        <v/>
      </c>
      <c r="W3787" s="63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3">
        <f>IF($A3787="","",IFERROR(INDEX(계정매핑!$E$5:$E$504,MATCH($F3787&amp;"",계정매핑!$A$5:$A$504,0))&amp;"","공통비"))</f>
        <v/>
      </c>
      <c r="AF3787" s="63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5100001101</t>
        </is>
      </c>
      <c r="D3788" s="94" t="n">
        <v>46165</v>
      </c>
      <c r="E3788" s="91" t="inlineStr">
        <is>
          <t>KR</t>
        </is>
      </c>
      <c r="F3788" s="91" t="n">
        <v>62901000</v>
      </c>
      <c r="G3788" s="91" t="n">
        <v>1101</v>
      </c>
      <c r="H3788" s="92" t="n">
        <v>3111000</v>
      </c>
      <c r="I3788" s="91" t="inlineStr">
        <is>
          <t>5월 자문 수수료 - K회계법인</t>
        </is>
      </c>
      <c r="J3788" s="91" t="inlineStr">
        <is>
          <t>V10010</t>
        </is>
      </c>
      <c r="K3788" s="91" t="inlineStr">
        <is>
          <t>K회계법인</t>
        </is>
      </c>
      <c r="M3788" s="9">
        <f>IF($A3788="","",VALUE($A3788&amp;"")*12+VALUE($B3788&amp;""))</f>
        <v/>
      </c>
      <c r="N3788" s="63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3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3">
        <f>IF($A3788="","",IF(COUNTIF(변동분석!$E$7:$E$506,O3788)&gt;0,"Y","N"))</f>
        <v/>
      </c>
      <c r="W3788" s="63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3">
        <f>IF($A3788="","",IFERROR(INDEX(계정매핑!$E$5:$E$504,MATCH($F3788&amp;"",계정매핑!$A$5:$A$504,0))&amp;"","공통비"))</f>
        <v/>
      </c>
      <c r="AF3788" s="63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5100001102</t>
        </is>
      </c>
      <c r="D3789" s="94" t="n">
        <v>46165</v>
      </c>
      <c r="E3789" s="91" t="inlineStr">
        <is>
          <t>KR</t>
        </is>
      </c>
      <c r="F3789" s="91" t="n">
        <v>63001000</v>
      </c>
      <c r="G3789" s="91" t="n">
        <v>1701</v>
      </c>
      <c r="H3789" s="92" t="n">
        <v>24959000</v>
      </c>
      <c r="I3789" s="91" t="inlineStr">
        <is>
          <t>5월 SW 유지보수 - Z시스템</t>
        </is>
      </c>
      <c r="J3789" s="91" t="inlineStr">
        <is>
          <t>V10011</t>
        </is>
      </c>
      <c r="K3789" s="91" t="inlineStr">
        <is>
          <t>Z시스템</t>
        </is>
      </c>
      <c r="M3789" s="9">
        <f>IF($A3789="","",VALUE($A3789&amp;"")*12+VALUE($B3789&amp;""))</f>
        <v/>
      </c>
      <c r="N3789" s="63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3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3">
        <f>IF($A3789="","",IF(COUNTIF(변동분석!$E$7:$E$506,O3789)&gt;0,"Y","N"))</f>
        <v/>
      </c>
      <c r="W3789" s="63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3">
        <f>IF($A3789="","",IFERROR(INDEX(계정매핑!$E$5:$E$504,MATCH($F3789&amp;"",계정매핑!$A$5:$A$504,0))&amp;"","공통비"))</f>
        <v/>
      </c>
      <c r="AF3789" s="63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5100001103</t>
        </is>
      </c>
      <c r="D3790" s="94" t="n">
        <v>46166</v>
      </c>
      <c r="E3790" s="91" t="inlineStr">
        <is>
          <t>KR</t>
        </is>
      </c>
      <c r="F3790" s="91" t="n">
        <v>62101000</v>
      </c>
      <c r="G3790" s="91" t="n">
        <v>1101</v>
      </c>
      <c r="H3790" s="92" t="n">
        <v>462000</v>
      </c>
      <c r="I3790" s="91" t="inlineStr">
        <is>
          <t>5월 국내출장 - L여행사</t>
        </is>
      </c>
      <c r="J3790" s="91" t="inlineStr">
        <is>
          <t>V10017</t>
        </is>
      </c>
      <c r="K3790" s="91" t="inlineStr">
        <is>
          <t>L여행사</t>
        </is>
      </c>
      <c r="M3790" s="9">
        <f>IF($A3790="","",VALUE($A3790&amp;"")*12+VALUE($B3790&amp;""))</f>
        <v/>
      </c>
      <c r="N3790" s="63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3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3">
        <f>IF($A3790="","",IF(COUNTIF(변동분석!$E$7:$E$506,O3790)&gt;0,"Y","N"))</f>
        <v/>
      </c>
      <c r="W3790" s="63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3">
        <f>IF($A3790="","",IFERROR(INDEX(계정매핑!$E$5:$E$504,MATCH($F3790&amp;"",계정매핑!$A$5:$A$504,0))&amp;"","공통비"))</f>
        <v/>
      </c>
      <c r="AF3790" s="63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5100001104</t>
        </is>
      </c>
      <c r="D3791" s="94" t="n">
        <v>46166</v>
      </c>
      <c r="E3791" s="91" t="inlineStr">
        <is>
          <t>KR</t>
        </is>
      </c>
      <c r="F3791" s="91" t="n">
        <v>62102000</v>
      </c>
      <c r="G3791" s="91" t="n">
        <v>1101</v>
      </c>
      <c r="H3791" s="92" t="n">
        <v>92000</v>
      </c>
      <c r="I3791" s="91" t="inlineStr">
        <is>
          <t>5월 해외출장 - N호텔</t>
        </is>
      </c>
      <c r="J3791" s="91" t="inlineStr">
        <is>
          <t>V10008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3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3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3">
        <f>IF($A3791="","",IF(COUNTIF(변동분석!$E$7:$E$506,O3791)&gt;0,"Y","N"))</f>
        <v/>
      </c>
      <c r="W3791" s="63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3">
        <f>IF($A3791="","",IFERROR(INDEX(계정매핑!$E$5:$E$504,MATCH($F3791&amp;"",계정매핑!$A$5:$A$504,0))&amp;"","공통비"))</f>
        <v/>
      </c>
      <c r="AF3791" s="63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5100001105</t>
        </is>
      </c>
      <c r="D3792" s="94" t="n">
        <v>46166</v>
      </c>
      <c r="E3792" s="91" t="inlineStr">
        <is>
          <t>KR</t>
        </is>
      </c>
      <c r="F3792" s="91" t="n">
        <v>62501000</v>
      </c>
      <c r="G3792" s="91" t="n">
        <v>1301</v>
      </c>
      <c r="H3792" s="92" t="n">
        <v>118000</v>
      </c>
      <c r="I3792" s="91" t="inlineStr">
        <is>
          <t>5월 회의 다과 - T케이터링</t>
        </is>
      </c>
      <c r="J3792" s="91" t="inlineStr">
        <is>
          <t>V10005</t>
        </is>
      </c>
      <c r="K3792" s="91" t="inlineStr">
        <is>
          <t>T케이터링</t>
        </is>
      </c>
      <c r="M3792" s="9">
        <f>IF($A3792="","",VALUE($A3792&amp;"")*12+VALUE($B3792&amp;""))</f>
        <v/>
      </c>
      <c r="N3792" s="63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3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3">
        <f>IF($A3792="","",IF(COUNTIF(변동분석!$E$7:$E$506,O3792)&gt;0,"Y","N"))</f>
        <v/>
      </c>
      <c r="W3792" s="63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3">
        <f>IF($A3792="","",IFERROR(INDEX(계정매핑!$E$5:$E$504,MATCH($F3792&amp;"",계정매핑!$A$5:$A$504,0))&amp;"","공통비"))</f>
        <v/>
      </c>
      <c r="AF3792" s="63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5100001106</t>
        </is>
      </c>
      <c r="D3793" s="94" t="n">
        <v>46166</v>
      </c>
      <c r="E3793" s="91" t="inlineStr">
        <is>
          <t>KR</t>
        </is>
      </c>
      <c r="F3793" s="91" t="n">
        <v>62801000</v>
      </c>
      <c r="G3793" s="91" t="n">
        <v>1301</v>
      </c>
      <c r="H3793" s="92" t="n">
        <v>4297000</v>
      </c>
      <c r="I3793" s="91" t="inlineStr">
        <is>
          <t>5월 사내교육 - (사내강사료)</t>
        </is>
      </c>
      <c r="J3793" s="91" t="inlineStr">
        <is>
          <t>V10023</t>
        </is>
      </c>
      <c r="K3793" s="91" t="inlineStr">
        <is>
          <t>(사내강사료)</t>
        </is>
      </c>
      <c r="M3793" s="9">
        <f>IF($A3793="","",VALUE($A3793&amp;"")*12+VALUE($B3793&amp;""))</f>
        <v/>
      </c>
      <c r="N3793" s="63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3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3">
        <f>IF($A3793="","",IF(COUNTIF(변동분석!$E$7:$E$506,O3793)&gt;0,"Y","N"))</f>
        <v/>
      </c>
      <c r="W3793" s="63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3">
        <f>IF($A3793="","",IFERROR(INDEX(계정매핑!$E$5:$E$504,MATCH($F3793&amp;"",계정매핑!$A$5:$A$504,0))&amp;"","공통비"))</f>
        <v/>
      </c>
      <c r="AF3793" s="63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5100001107</t>
        </is>
      </c>
      <c r="D3794" s="94" t="n">
        <v>46166</v>
      </c>
      <c r="E3794" s="91" t="inlineStr">
        <is>
          <t>KR</t>
        </is>
      </c>
      <c r="F3794" s="91" t="n">
        <v>62901000</v>
      </c>
      <c r="G3794" s="91" t="n">
        <v>1801</v>
      </c>
      <c r="H3794" s="92" t="n">
        <v>7050000</v>
      </c>
      <c r="I3794" s="91" t="inlineStr">
        <is>
          <t>5월 자문 수수료 - K회계법인</t>
        </is>
      </c>
      <c r="J3794" s="91" t="inlineStr">
        <is>
          <t>V10010</t>
        </is>
      </c>
      <c r="K3794" s="91" t="inlineStr">
        <is>
          <t>K회계법인</t>
        </is>
      </c>
      <c r="M3794" s="9">
        <f>IF($A3794="","",VALUE($A3794&amp;"")*12+VALUE($B3794&amp;""))</f>
        <v/>
      </c>
      <c r="N3794" s="63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3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3">
        <f>IF($A3794="","",IF(COUNTIF(변동분석!$E$7:$E$506,O3794)&gt;0,"Y","N"))</f>
        <v/>
      </c>
      <c r="W3794" s="63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3">
        <f>IF($A3794="","",IFERROR(INDEX(계정매핑!$E$5:$E$504,MATCH($F3794&amp;"",계정매핑!$A$5:$A$504,0))&amp;"","공통비"))</f>
        <v/>
      </c>
      <c r="AF3794" s="63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5100001108</t>
        </is>
      </c>
      <c r="D3795" s="94" t="n">
        <v>46166</v>
      </c>
      <c r="E3795" s="91" t="inlineStr">
        <is>
          <t>KR</t>
        </is>
      </c>
      <c r="F3795" s="91" t="n">
        <v>63201000</v>
      </c>
      <c r="G3795" s="91" t="n">
        <v>1602</v>
      </c>
      <c r="H3795" s="92" t="n">
        <v>5751000</v>
      </c>
      <c r="I3795" s="91" t="inlineStr">
        <is>
          <t>5월 차량 유지 - D정비</t>
        </is>
      </c>
      <c r="J3795" s="91" t="inlineStr">
        <is>
          <t>V10024</t>
        </is>
      </c>
      <c r="K3795" s="91" t="inlineStr">
        <is>
          <t>D정비</t>
        </is>
      </c>
      <c r="M3795" s="9">
        <f>IF($A3795="","",VALUE($A3795&amp;"")*12+VALUE($B3795&amp;""))</f>
        <v/>
      </c>
      <c r="N3795" s="63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3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3">
        <f>IF($A3795="","",IF(COUNTIF(변동분석!$E$7:$E$506,O3795)&gt;0,"Y","N"))</f>
        <v/>
      </c>
      <c r="W3795" s="63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3">
        <f>IF($A3795="","",IFERROR(INDEX(계정매핑!$E$5:$E$504,MATCH($F3795&amp;"",계정매핑!$A$5:$A$504,0))&amp;"","공통비"))</f>
        <v/>
      </c>
      <c r="AF3795" s="63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5100001109</t>
        </is>
      </c>
      <c r="D3796" s="94" t="n">
        <v>46167</v>
      </c>
      <c r="E3796" s="91" t="inlineStr">
        <is>
          <t>KR</t>
        </is>
      </c>
      <c r="F3796" s="91" t="n">
        <v>62102000</v>
      </c>
      <c r="G3796" s="91" t="n">
        <v>1951</v>
      </c>
      <c r="H3796" s="92" t="n">
        <v>54000</v>
      </c>
      <c r="I3796" s="91" t="inlineStr">
        <is>
          <t>5월 해외출장 - N호텔</t>
        </is>
      </c>
      <c r="J3796" s="91" t="inlineStr">
        <is>
          <t>V10008</t>
        </is>
      </c>
      <c r="K3796" s="91" t="inlineStr">
        <is>
          <t>N호텔</t>
        </is>
      </c>
      <c r="M3796" s="9">
        <f>IF($A3796="","",VALUE($A3796&amp;"")*12+VALUE($B3796&amp;""))</f>
        <v/>
      </c>
      <c r="N3796" s="63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3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3">
        <f>IF($A3796="","",IF(COUNTIF(변동분석!$E$7:$E$506,O3796)&gt;0,"Y","N"))</f>
        <v/>
      </c>
      <c r="W3796" s="63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3">
        <f>IF($A3796="","",IFERROR(INDEX(계정매핑!$E$5:$E$504,MATCH($F3796&amp;"",계정매핑!$A$5:$A$504,0))&amp;"","공통비"))</f>
        <v/>
      </c>
      <c r="AF3796" s="63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5100001110</t>
        </is>
      </c>
      <c r="D3797" s="94" t="n">
        <v>46167</v>
      </c>
      <c r="E3797" s="91" t="inlineStr">
        <is>
          <t>KR</t>
        </is>
      </c>
      <c r="F3797" s="91" t="n">
        <v>62201000</v>
      </c>
      <c r="G3797" s="91" t="n">
        <v>1101</v>
      </c>
      <c r="H3797" s="92" t="n">
        <v>309000</v>
      </c>
      <c r="I3797" s="91" t="inlineStr">
        <is>
          <t>5월 통신요금 - P통신</t>
        </is>
      </c>
      <c r="J3797" s="91" t="inlineStr">
        <is>
          <t>V10013</t>
        </is>
      </c>
      <c r="K3797" s="91" t="inlineStr">
        <is>
          <t>P통신</t>
        </is>
      </c>
      <c r="M3797" s="9">
        <f>IF($A3797="","",VALUE($A3797&amp;"")*12+VALUE($B3797&amp;""))</f>
        <v/>
      </c>
      <c r="N3797" s="63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3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3">
        <f>IF($A3797="","",IF(COUNTIF(변동분석!$E$7:$E$506,O3797)&gt;0,"Y","N"))</f>
        <v/>
      </c>
      <c r="W3797" s="63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3">
        <f>IF($A3797="","",IFERROR(INDEX(계정매핑!$E$5:$E$504,MATCH($F3797&amp;"",계정매핑!$A$5:$A$504,0))&amp;"","공통비"))</f>
        <v/>
      </c>
      <c r="AF3797" s="63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5100001111</t>
        </is>
      </c>
      <c r="D3798" s="94" t="n">
        <v>46167</v>
      </c>
      <c r="E3798" s="91" t="inlineStr">
        <is>
          <t>KR</t>
        </is>
      </c>
      <c r="F3798" s="91" t="n">
        <v>62301000</v>
      </c>
      <c r="G3798" s="91" t="n">
        <v>1801</v>
      </c>
      <c r="H3798" s="92" t="n">
        <v>256000</v>
      </c>
      <c r="I3798" s="91" t="inlineStr">
        <is>
          <t>5월 소모품 구입 - Q오피스</t>
        </is>
      </c>
      <c r="J3798" s="91" t="inlineStr">
        <is>
          <t>V10003</t>
        </is>
      </c>
      <c r="K3798" s="91" t="inlineStr">
        <is>
          <t>Q오피스</t>
        </is>
      </c>
      <c r="M3798" s="9">
        <f>IF($A3798="","",VALUE($A3798&amp;"")*12+VALUE($B3798&amp;""))</f>
        <v/>
      </c>
      <c r="N3798" s="63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3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3">
        <f>IF($A3798="","",IF(COUNTIF(변동분석!$E$7:$E$506,O3798)&gt;0,"Y","N"))</f>
        <v/>
      </c>
      <c r="W3798" s="63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3">
        <f>IF($A3798="","",IFERROR(INDEX(계정매핑!$E$5:$E$504,MATCH($F3798&amp;"",계정매핑!$A$5:$A$504,0))&amp;"","공통비"))</f>
        <v/>
      </c>
      <c r="AF3798" s="63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5100001112</t>
        </is>
      </c>
      <c r="D3799" s="94" t="n">
        <v>46167</v>
      </c>
      <c r="E3799" s="91" t="inlineStr">
        <is>
          <t>KR</t>
        </is>
      </c>
      <c r="F3799" s="91" t="n">
        <v>62902000</v>
      </c>
      <c r="G3799" s="91" t="n">
        <v>1201</v>
      </c>
      <c r="H3799" s="92" t="n">
        <v>2882000</v>
      </c>
      <c r="I3799" s="91" t="inlineStr">
        <is>
          <t>5월 업무 위탁 수수료 - X서비스</t>
        </is>
      </c>
      <c r="J3799" s="91" t="inlineStr">
        <is>
          <t>V10019</t>
        </is>
      </c>
      <c r="K3799" s="91" t="inlineStr">
        <is>
          <t>X서비스</t>
        </is>
      </c>
      <c r="M3799" s="9">
        <f>IF($A3799="","",VALUE($A3799&amp;"")*12+VALUE($B3799&amp;""))</f>
        <v/>
      </c>
      <c r="N3799" s="63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3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3">
        <f>IF($A3799="","",IF(COUNTIF(변동분석!$E$7:$E$506,O3799)&gt;0,"Y","N"))</f>
        <v/>
      </c>
      <c r="W3799" s="63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3">
        <f>IF($A3799="","",IFERROR(INDEX(계정매핑!$E$5:$E$504,MATCH($F3799&amp;"",계정매핑!$A$5:$A$504,0))&amp;"","공통비"))</f>
        <v/>
      </c>
      <c r="AF3799" s="63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5100001113</t>
        </is>
      </c>
      <c r="D3800" s="94" t="n">
        <v>46167</v>
      </c>
      <c r="E3800" s="91" t="inlineStr">
        <is>
          <t>KR</t>
        </is>
      </c>
      <c r="F3800" s="91" t="n">
        <v>62902000</v>
      </c>
      <c r="G3800" s="91" t="n">
        <v>1401</v>
      </c>
      <c r="H3800" s="92" t="n">
        <v>1239000</v>
      </c>
      <c r="I3800" s="91" t="inlineStr">
        <is>
          <t>5월 업무 위탁 수수료 - J콜센터</t>
        </is>
      </c>
      <c r="J3800" s="91" t="inlineStr">
        <is>
          <t>V10015</t>
        </is>
      </c>
      <c r="K3800" s="91" t="inlineStr">
        <is>
          <t>J콜센터</t>
        </is>
      </c>
      <c r="M3800" s="9">
        <f>IF($A3800="","",VALUE($A3800&amp;"")*12+VALUE($B3800&amp;""))</f>
        <v/>
      </c>
      <c r="N3800" s="63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3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3">
        <f>IF($A3800="","",IF(COUNTIF(변동분석!$E$7:$E$506,O3800)&gt;0,"Y","N"))</f>
        <v/>
      </c>
      <c r="W3800" s="63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3">
        <f>IF($A3800="","",IFERROR(INDEX(계정매핑!$E$5:$E$504,MATCH($F3800&amp;"",계정매핑!$A$5:$A$504,0))&amp;"","공통비"))</f>
        <v/>
      </c>
      <c r="AF3800" s="63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5100001114</t>
        </is>
      </c>
      <c r="D3801" s="94" t="n">
        <v>46167</v>
      </c>
      <c r="E3801" s="91" t="inlineStr">
        <is>
          <t>KR</t>
        </is>
      </c>
      <c r="F3801" s="91" t="n">
        <v>62902000</v>
      </c>
      <c r="G3801" s="91" t="n">
        <v>1801</v>
      </c>
      <c r="H3801" s="92" t="n">
        <v>1752000</v>
      </c>
      <c r="I3801" s="91" t="inlineStr">
        <is>
          <t>5월 콜 위탁 수수료(건별)</t>
        </is>
      </c>
      <c r="J3801" s="91" t="inlineStr">
        <is>
          <t>V10015</t>
        </is>
      </c>
      <c r="K3801" s="91" t="inlineStr">
        <is>
          <t>J콜센터</t>
        </is>
      </c>
      <c r="M3801" s="9">
        <f>IF($A3801="","",VALUE($A3801&amp;"")*12+VALUE($B3801&amp;""))</f>
        <v/>
      </c>
      <c r="N3801" s="63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3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3">
        <f>IF($A3801="","",IF(COUNTIF(변동분석!$E$7:$E$506,O3801)&gt;0,"Y","N"))</f>
        <v/>
      </c>
      <c r="W3801" s="63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3">
        <f>IF($A3801="","",IFERROR(INDEX(계정매핑!$E$5:$E$504,MATCH($F3801&amp;"",계정매핑!$A$5:$A$504,0))&amp;"","공통비"))</f>
        <v/>
      </c>
      <c r="AF3801" s="63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5100001115</t>
        </is>
      </c>
      <c r="D3802" s="94" t="n">
        <v>46167</v>
      </c>
      <c r="E3802" s="91" t="inlineStr">
        <is>
          <t>KR</t>
        </is>
      </c>
      <c r="F3802" s="91" t="n">
        <v>63002000</v>
      </c>
      <c r="G3802" s="91" t="n">
        <v>1701</v>
      </c>
      <c r="H3802" s="92" t="n">
        <v>79000000</v>
      </c>
      <c r="I3802" s="91" t="inlineStr">
        <is>
          <t>5월 클라우드 사용료 - C클라우드</t>
        </is>
      </c>
      <c r="J3802" s="91" t="inlineStr">
        <is>
          <t>V10025</t>
        </is>
      </c>
      <c r="K3802" s="91" t="inlineStr">
        <is>
          <t>C클라우드</t>
        </is>
      </c>
      <c r="M3802" s="9">
        <f>IF($A3802="","",VALUE($A3802&amp;"")*12+VALUE($B3802&amp;""))</f>
        <v/>
      </c>
      <c r="N3802" s="63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3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3">
        <f>IF($A3802="","",IF(COUNTIF(변동분석!$E$7:$E$506,O3802)&gt;0,"Y","N"))</f>
        <v/>
      </c>
      <c r="W3802" s="63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3">
        <f>IF($A3802="","",IFERROR(INDEX(계정매핑!$E$5:$E$504,MATCH($F3802&amp;"",계정매핑!$A$5:$A$504,0))&amp;"","공통비"))</f>
        <v/>
      </c>
      <c r="AF3802" s="63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5100001116</t>
        </is>
      </c>
      <c r="D3803" s="94" t="n">
        <v>46167</v>
      </c>
      <c r="E3803" s="91" t="inlineStr">
        <is>
          <t>KR</t>
        </is>
      </c>
      <c r="F3803" s="91" t="n">
        <v>63501000</v>
      </c>
      <c r="G3803" s="91" t="n">
        <v>1901</v>
      </c>
      <c r="H3803" s="92" t="n">
        <v>571411000</v>
      </c>
      <c r="I3803" s="91" t="inlineStr">
        <is>
          <t>5월 모집수수료 - BB에셋</t>
        </is>
      </c>
      <c r="J3803" s="91" t="inlineStr">
        <is>
          <t>V10012</t>
        </is>
      </c>
      <c r="K3803" s="91" t="inlineStr">
        <is>
          <t>BB에셋</t>
        </is>
      </c>
      <c r="M3803" s="9">
        <f>IF($A3803="","",VALUE($A3803&amp;"")*12+VALUE($B3803&amp;""))</f>
        <v/>
      </c>
      <c r="N3803" s="63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3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3">
        <f>IF($A3803="","",IF(COUNTIF(변동분석!$E$7:$E$506,O3803)&gt;0,"Y","N"))</f>
        <v/>
      </c>
      <c r="W3803" s="63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3">
        <f>IF($A3803="","",IFERROR(INDEX(계정매핑!$E$5:$E$504,MATCH($F3803&amp;"",계정매핑!$A$5:$A$504,0))&amp;"","공통비"))</f>
        <v/>
      </c>
      <c r="AF3803" s="63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5100001117</t>
        </is>
      </c>
      <c r="D3804" s="94" t="n">
        <v>46167</v>
      </c>
      <c r="E3804" s="91" t="inlineStr">
        <is>
          <t>KR</t>
        </is>
      </c>
      <c r="F3804" s="91" t="n">
        <v>63501000</v>
      </c>
      <c r="G3804" s="91" t="n">
        <v>1902</v>
      </c>
      <c r="H3804" s="92" t="n">
        <v>304485000</v>
      </c>
      <c r="I3804" s="91" t="inlineStr">
        <is>
          <t>5월 모집수수료 - AA보험대리점</t>
        </is>
      </c>
      <c r="J3804" s="91" t="inlineStr">
        <is>
          <t>V10032</t>
        </is>
      </c>
      <c r="K3804" s="91" t="inlineStr">
        <is>
          <t>AA보험대리점</t>
        </is>
      </c>
      <c r="M3804" s="9">
        <f>IF($A3804="","",VALUE($A3804&amp;"")*12+VALUE($B3804&amp;""))</f>
        <v/>
      </c>
      <c r="N3804" s="63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3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3">
        <f>IF($A3804="","",IF(COUNTIF(변동분석!$E$7:$E$506,O3804)&gt;0,"Y","N"))</f>
        <v/>
      </c>
      <c r="W3804" s="63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3">
        <f>IF($A3804="","",IFERROR(INDEX(계정매핑!$E$5:$E$504,MATCH($F3804&amp;"",계정매핑!$A$5:$A$504,0))&amp;"","공통비"))</f>
        <v/>
      </c>
      <c r="AF3804" s="63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5100001118</t>
        </is>
      </c>
      <c r="D3805" s="94" t="n">
        <v>46168</v>
      </c>
      <c r="E3805" s="91" t="inlineStr">
        <is>
          <t>KR</t>
        </is>
      </c>
      <c r="F3805" s="91" t="n">
        <v>62101000</v>
      </c>
      <c r="G3805" s="91" t="n">
        <v>1602</v>
      </c>
      <c r="H3805" s="92" t="n">
        <v>1711000</v>
      </c>
      <c r="I3805" s="91" t="inlineStr">
        <is>
          <t>5월 국내출장 - L여행사</t>
        </is>
      </c>
      <c r="J3805" s="91" t="inlineStr">
        <is>
          <t>V10017</t>
        </is>
      </c>
      <c r="K3805" s="91" t="inlineStr">
        <is>
          <t>L여행사</t>
        </is>
      </c>
      <c r="M3805" s="9">
        <f>IF($A3805="","",VALUE($A3805&amp;"")*12+VALUE($B3805&amp;""))</f>
        <v/>
      </c>
      <c r="N3805" s="63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3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3">
        <f>IF($A3805="","",IF(COUNTIF(변동분석!$E$7:$E$506,O3805)&gt;0,"Y","N"))</f>
        <v/>
      </c>
      <c r="W3805" s="63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3">
        <f>IF($A3805="","",IFERROR(INDEX(계정매핑!$E$5:$E$504,MATCH($F3805&amp;"",계정매핑!$A$5:$A$504,0))&amp;"","공통비"))</f>
        <v/>
      </c>
      <c r="AF3805" s="63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5100001119</t>
        </is>
      </c>
      <c r="D3806" s="94" t="n">
        <v>46168</v>
      </c>
      <c r="E3806" s="91" t="inlineStr">
        <is>
          <t>KR</t>
        </is>
      </c>
      <c r="F3806" s="91" t="n">
        <v>62101000</v>
      </c>
      <c r="G3806" s="91" t="n">
        <v>1951</v>
      </c>
      <c r="H3806" s="92" t="n">
        <v>216000</v>
      </c>
      <c r="I3806" s="91" t="inlineStr">
        <is>
          <t>5월 국내출장 - L여행사</t>
        </is>
      </c>
      <c r="J3806" s="91" t="inlineStr">
        <is>
          <t>V10017</t>
        </is>
      </c>
      <c r="K3806" s="91" t="inlineStr">
        <is>
          <t>L여행사</t>
        </is>
      </c>
      <c r="M3806" s="9">
        <f>IF($A3806="","",VALUE($A3806&amp;"")*12+VALUE($B3806&amp;""))</f>
        <v/>
      </c>
      <c r="N3806" s="63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3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3">
        <f>IF($A3806="","",IF(COUNTIF(변동분석!$E$7:$E$506,O3806)&gt;0,"Y","N"))</f>
        <v/>
      </c>
      <c r="W3806" s="63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3">
        <f>IF($A3806="","",IFERROR(INDEX(계정매핑!$E$5:$E$504,MATCH($F3806&amp;"",계정매핑!$A$5:$A$504,0))&amp;"","공통비"))</f>
        <v/>
      </c>
      <c r="AF3806" s="63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5100001120</t>
        </is>
      </c>
      <c r="D3807" s="94" t="n">
        <v>46168</v>
      </c>
      <c r="E3807" s="91" t="inlineStr">
        <is>
          <t>KR</t>
        </is>
      </c>
      <c r="F3807" s="91" t="n">
        <v>62101000</v>
      </c>
      <c r="G3807" s="91" t="n">
        <v>1951</v>
      </c>
      <c r="H3807" s="92" t="n">
        <v>356000</v>
      </c>
      <c r="I3807" s="91" t="inlineStr">
        <is>
          <t>5월 국내출장 - (법인카드)</t>
        </is>
      </c>
      <c r="J3807" s="91" t="inlineStr">
        <is>
          <t>V10009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3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3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3">
        <f>IF($A3807="","",IF(COUNTIF(변동분석!$E$7:$E$506,O3807)&gt;0,"Y","N"))</f>
        <v/>
      </c>
      <c r="W3807" s="63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3">
        <f>IF($A3807="","",IFERROR(INDEX(계정매핑!$E$5:$E$504,MATCH($F3807&amp;"",계정매핑!$A$5:$A$504,0))&amp;"","공통비"))</f>
        <v/>
      </c>
      <c r="AF3807" s="63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5100001121</t>
        </is>
      </c>
      <c r="D3808" s="94" t="n">
        <v>46168</v>
      </c>
      <c r="E3808" s="91" t="inlineStr">
        <is>
          <t>KR</t>
        </is>
      </c>
      <c r="F3808" s="91" t="n">
        <v>62102000</v>
      </c>
      <c r="G3808" s="91" t="n">
        <v>1502</v>
      </c>
      <c r="H3808" s="92" t="n">
        <v>131000</v>
      </c>
      <c r="I3808" s="91" t="inlineStr">
        <is>
          <t>5월 해외출장 - N호텔</t>
        </is>
      </c>
      <c r="J3808" s="91" t="inlineStr">
        <is>
          <t>V10008</t>
        </is>
      </c>
      <c r="K3808" s="91" t="inlineStr">
        <is>
          <t>N호텔</t>
        </is>
      </c>
      <c r="M3808" s="9">
        <f>IF($A3808="","",VALUE($A3808&amp;"")*12+VALUE($B3808&amp;""))</f>
        <v/>
      </c>
      <c r="N3808" s="63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3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3">
        <f>IF($A3808="","",IF(COUNTIF(변동분석!$E$7:$E$506,O3808)&gt;0,"Y","N"))</f>
        <v/>
      </c>
      <c r="W3808" s="63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3">
        <f>IF($A3808="","",IFERROR(INDEX(계정매핑!$E$5:$E$504,MATCH($F3808&amp;"",계정매핑!$A$5:$A$504,0))&amp;"","공통비"))</f>
        <v/>
      </c>
      <c r="AF3808" s="63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5100001122</t>
        </is>
      </c>
      <c r="D3809" s="94" t="n">
        <v>46168</v>
      </c>
      <c r="E3809" s="91" t="inlineStr">
        <is>
          <t>KR</t>
        </is>
      </c>
      <c r="F3809" s="91" t="n">
        <v>62301000</v>
      </c>
      <c r="G3809" s="91" t="n">
        <v>1501</v>
      </c>
      <c r="H3809" s="92" t="n">
        <v>146000</v>
      </c>
      <c r="I3809" s="91" t="inlineStr">
        <is>
          <t>5월 소모품 구입 - R문구</t>
        </is>
      </c>
      <c r="J3809" s="91" t="inlineStr">
        <is>
          <t>V10021</t>
        </is>
      </c>
      <c r="K3809" s="91" t="inlineStr">
        <is>
          <t>R문구</t>
        </is>
      </c>
      <c r="M3809" s="9">
        <f>IF($A3809="","",VALUE($A3809&amp;"")*12+VALUE($B3809&amp;""))</f>
        <v/>
      </c>
      <c r="N3809" s="63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3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3">
        <f>IF($A3809="","",IF(COUNTIF(변동분석!$E$7:$E$506,O3809)&gt;0,"Y","N"))</f>
        <v/>
      </c>
      <c r="W3809" s="63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3">
        <f>IF($A3809="","",IFERROR(INDEX(계정매핑!$E$5:$E$504,MATCH($F3809&amp;"",계정매핑!$A$5:$A$504,0))&amp;"","공통비"))</f>
        <v/>
      </c>
      <c r="AF3809" s="63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5100001123</t>
        </is>
      </c>
      <c r="D3810" s="94" t="n">
        <v>46168</v>
      </c>
      <c r="E3810" s="91" t="inlineStr">
        <is>
          <t>KR</t>
        </is>
      </c>
      <c r="F3810" s="91" t="n">
        <v>62401000</v>
      </c>
      <c r="G3810" s="91" t="n">
        <v>1401</v>
      </c>
      <c r="H3810" s="92" t="n">
        <v>239000</v>
      </c>
      <c r="I3810" s="91" t="inlineStr">
        <is>
          <t>5월 인쇄물 제작 - G인쇄</t>
        </is>
      </c>
      <c r="J3810" s="91" t="inlineStr">
        <is>
          <t>V10004</t>
        </is>
      </c>
      <c r="K3810" s="91" t="inlineStr">
        <is>
          <t>G인쇄</t>
        </is>
      </c>
      <c r="M3810" s="9">
        <f>IF($A3810="","",VALUE($A3810&amp;"")*12+VALUE($B3810&amp;""))</f>
        <v/>
      </c>
      <c r="N3810" s="63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3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3">
        <f>IF($A3810="","",IF(COUNTIF(변동분석!$E$7:$E$506,O3810)&gt;0,"Y","N"))</f>
        <v/>
      </c>
      <c r="W3810" s="63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3">
        <f>IF($A3810="","",IFERROR(INDEX(계정매핑!$E$5:$E$504,MATCH($F3810&amp;"",계정매핑!$A$5:$A$504,0))&amp;"","공통비"))</f>
        <v/>
      </c>
      <c r="AF3810" s="63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5100001124</t>
        </is>
      </c>
      <c r="D3811" s="94" t="n">
        <v>46168</v>
      </c>
      <c r="E3811" s="91" t="inlineStr">
        <is>
          <t>KR</t>
        </is>
      </c>
      <c r="F3811" s="91" t="n">
        <v>62501000</v>
      </c>
      <c r="G3811" s="91" t="n">
        <v>1502</v>
      </c>
      <c r="H3811" s="92" t="n">
        <v>352000</v>
      </c>
      <c r="I3811" s="91" t="inlineStr">
        <is>
          <t>5월 회의 다과 - (법인카드)</t>
        </is>
      </c>
      <c r="J3811" s="91" t="inlineStr">
        <is>
          <t>V10009</t>
        </is>
      </c>
      <c r="K3811" s="91" t="inlineStr">
        <is>
          <t>(법인카드)</t>
        </is>
      </c>
      <c r="M3811" s="9">
        <f>IF($A3811="","",VALUE($A3811&amp;"")*12+VALUE($B3811&amp;""))</f>
        <v/>
      </c>
      <c r="N3811" s="63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3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3">
        <f>IF($A3811="","",IF(COUNTIF(변동분석!$E$7:$E$506,O3811)&gt;0,"Y","N"))</f>
        <v/>
      </c>
      <c r="W3811" s="63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3">
        <f>IF($A3811="","",IFERROR(INDEX(계정매핑!$E$5:$E$504,MATCH($F3811&amp;"",계정매핑!$A$5:$A$504,0))&amp;"","공통비"))</f>
        <v/>
      </c>
      <c r="AF3811" s="63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5100001125</t>
        </is>
      </c>
      <c r="D3812" s="94" t="n">
        <v>46168</v>
      </c>
      <c r="E3812" s="91" t="inlineStr">
        <is>
          <t>KR</t>
        </is>
      </c>
      <c r="F3812" s="91" t="n">
        <v>62902000</v>
      </c>
      <c r="G3812" s="91" t="n">
        <v>1201</v>
      </c>
      <c r="H3812" s="92" t="n">
        <v>3723000</v>
      </c>
      <c r="I3812" s="91" t="inlineStr">
        <is>
          <t>5월 업무 위탁 수수료 - J콜센터</t>
        </is>
      </c>
      <c r="J3812" s="91" t="inlineStr">
        <is>
          <t>V10015</t>
        </is>
      </c>
      <c r="K3812" s="91" t="inlineStr">
        <is>
          <t>J콜센터</t>
        </is>
      </c>
      <c r="M3812" s="9">
        <f>IF($A3812="","",VALUE($A3812&amp;"")*12+VALUE($B3812&amp;""))</f>
        <v/>
      </c>
      <c r="N3812" s="63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3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3">
        <f>IF($A3812="","",IF(COUNTIF(변동분석!$E$7:$E$506,O3812)&gt;0,"Y","N"))</f>
        <v/>
      </c>
      <c r="W3812" s="63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3">
        <f>IF($A3812="","",IFERROR(INDEX(계정매핑!$E$5:$E$504,MATCH($F3812&amp;"",계정매핑!$A$5:$A$504,0))&amp;"","공통비"))</f>
        <v/>
      </c>
      <c r="AF3812" s="63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5100001126</t>
        </is>
      </c>
      <c r="D3813" s="94" t="n">
        <v>46168</v>
      </c>
      <c r="E3813" s="91" t="inlineStr">
        <is>
          <t>KR</t>
        </is>
      </c>
      <c r="F3813" s="91" t="n">
        <v>62902000</v>
      </c>
      <c r="G3813" s="91" t="n">
        <v>1801</v>
      </c>
      <c r="H3813" s="92" t="n">
        <v>1811000</v>
      </c>
      <c r="I3813" s="91" t="inlineStr">
        <is>
          <t>5월 콜 위탁 수수료(건별)</t>
        </is>
      </c>
      <c r="J3813" s="91" t="inlineStr">
        <is>
          <t>V10015</t>
        </is>
      </c>
      <c r="K3813" s="91" t="inlineStr">
        <is>
          <t>J콜센터</t>
        </is>
      </c>
      <c r="M3813" s="9">
        <f>IF($A3813="","",VALUE($A3813&amp;"")*12+VALUE($B3813&amp;""))</f>
        <v/>
      </c>
      <c r="N3813" s="63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3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3">
        <f>IF($A3813="","",IF(COUNTIF(변동분석!$E$7:$E$506,O3813)&gt;0,"Y","N"))</f>
        <v/>
      </c>
      <c r="W3813" s="63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3">
        <f>IF($A3813="","",IFERROR(INDEX(계정매핑!$E$5:$E$504,MATCH($F3813&amp;"",계정매핑!$A$5:$A$504,0))&amp;"","공통비"))</f>
        <v/>
      </c>
      <c r="AF3813" s="63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5100001127</t>
        </is>
      </c>
      <c r="D3814" s="94" t="n">
        <v>46169</v>
      </c>
      <c r="E3814" s="91" t="inlineStr">
        <is>
          <t>KR</t>
        </is>
      </c>
      <c r="F3814" s="91" t="n">
        <v>62101000</v>
      </c>
      <c r="G3814" s="91" t="n">
        <v>1101</v>
      </c>
      <c r="H3814" s="92" t="n">
        <v>310000</v>
      </c>
      <c r="I3814" s="91" t="inlineStr">
        <is>
          <t>5월 국내출장 - M항공</t>
        </is>
      </c>
      <c r="J3814" s="91" t="inlineStr">
        <is>
          <t>V10001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3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3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3">
        <f>IF($A3814="","",IF(COUNTIF(변동분석!$E$7:$E$506,O3814)&gt;0,"Y","N"))</f>
        <v/>
      </c>
      <c r="W3814" s="63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3">
        <f>IF($A3814="","",IFERROR(INDEX(계정매핑!$E$5:$E$504,MATCH($F3814&amp;"",계정매핑!$A$5:$A$504,0))&amp;"","공통비"))</f>
        <v/>
      </c>
      <c r="AF3814" s="63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5100001128</t>
        </is>
      </c>
      <c r="D3815" s="94" t="n">
        <v>46169</v>
      </c>
      <c r="E3815" s="91" t="inlineStr">
        <is>
          <t>KR</t>
        </is>
      </c>
      <c r="F3815" s="91" t="n">
        <v>62101000</v>
      </c>
      <c r="G3815" s="91" t="n">
        <v>1201</v>
      </c>
      <c r="H3815" s="92" t="n">
        <v>213000</v>
      </c>
      <c r="I3815" s="91" t="inlineStr">
        <is>
          <t>5월 국내출장 - M항공</t>
        </is>
      </c>
      <c r="J3815" s="91" t="inlineStr">
        <is>
          <t>V10001</t>
        </is>
      </c>
      <c r="K3815" s="91" t="inlineStr">
        <is>
          <t>M항공</t>
        </is>
      </c>
      <c r="M3815" s="9">
        <f>IF($A3815="","",VALUE($A3815&amp;"")*12+VALUE($B3815&amp;""))</f>
        <v/>
      </c>
      <c r="N3815" s="63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3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3">
        <f>IF($A3815="","",IF(COUNTIF(변동분석!$E$7:$E$506,O3815)&gt;0,"Y","N"))</f>
        <v/>
      </c>
      <c r="W3815" s="63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3">
        <f>IF($A3815="","",IFERROR(INDEX(계정매핑!$E$5:$E$504,MATCH($F3815&amp;"",계정매핑!$A$5:$A$504,0))&amp;"","공통비"))</f>
        <v/>
      </c>
      <c r="AF3815" s="63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5100001129</t>
        </is>
      </c>
      <c r="D3816" s="94" t="n">
        <v>46169</v>
      </c>
      <c r="E3816" s="91" t="inlineStr">
        <is>
          <t>KR</t>
        </is>
      </c>
      <c r="F3816" s="91" t="n">
        <v>62101000</v>
      </c>
      <c r="G3816" s="91" t="n">
        <v>1501</v>
      </c>
      <c r="H3816" s="92" t="n">
        <v>522000</v>
      </c>
      <c r="I3816" s="91" t="inlineStr">
        <is>
          <t>5월 국내출장 - L여행사</t>
        </is>
      </c>
      <c r="J3816" s="91" t="inlineStr">
        <is>
          <t>V10017</t>
        </is>
      </c>
      <c r="K3816" s="91" t="inlineStr">
        <is>
          <t>L여행사</t>
        </is>
      </c>
      <c r="M3816" s="9">
        <f>IF($A3816="","",VALUE($A3816&amp;"")*12+VALUE($B3816&amp;""))</f>
        <v/>
      </c>
      <c r="N3816" s="63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3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3">
        <f>IF($A3816="","",IF(COUNTIF(변동분석!$E$7:$E$506,O3816)&gt;0,"Y","N"))</f>
        <v/>
      </c>
      <c r="W3816" s="63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3">
        <f>IF($A3816="","",IFERROR(INDEX(계정매핑!$E$5:$E$504,MATCH($F3816&amp;"",계정매핑!$A$5:$A$504,0))&amp;"","공통비"))</f>
        <v/>
      </c>
      <c r="AF3816" s="63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5100001130</t>
        </is>
      </c>
      <c r="D3817" s="94" t="n">
        <v>46169</v>
      </c>
      <c r="E3817" s="91" t="inlineStr">
        <is>
          <t>KR</t>
        </is>
      </c>
      <c r="F3817" s="91" t="n">
        <v>62101000</v>
      </c>
      <c r="G3817" s="91" t="n">
        <v>1701</v>
      </c>
      <c r="H3817" s="92" t="n">
        <v>143000</v>
      </c>
      <c r="I3817" s="91" t="inlineStr">
        <is>
          <t>5월 국내출장 - M항공</t>
        </is>
      </c>
      <c r="J3817" s="91" t="inlineStr">
        <is>
          <t>V10001</t>
        </is>
      </c>
      <c r="K3817" s="91" t="inlineStr">
        <is>
          <t>M항공</t>
        </is>
      </c>
      <c r="M3817" s="9">
        <f>IF($A3817="","",VALUE($A3817&amp;"")*12+VALUE($B3817&amp;""))</f>
        <v/>
      </c>
      <c r="N3817" s="63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3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3">
        <f>IF($A3817="","",IF(COUNTIF(변동분석!$E$7:$E$506,O3817)&gt;0,"Y","N"))</f>
        <v/>
      </c>
      <c r="W3817" s="63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3">
        <f>IF($A3817="","",IFERROR(INDEX(계정매핑!$E$5:$E$504,MATCH($F3817&amp;"",계정매핑!$A$5:$A$504,0))&amp;"","공통비"))</f>
        <v/>
      </c>
      <c r="AF3817" s="63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5100001131</t>
        </is>
      </c>
      <c r="D3818" s="94" t="n">
        <v>46169</v>
      </c>
      <c r="E3818" s="91" t="inlineStr">
        <is>
          <t>KR</t>
        </is>
      </c>
      <c r="F3818" s="91" t="n">
        <v>62501000</v>
      </c>
      <c r="G3818" s="91" t="n">
        <v>1501</v>
      </c>
      <c r="H3818" s="92" t="n">
        <v>320000</v>
      </c>
      <c r="I3818" s="91" t="inlineStr">
        <is>
          <t>5월 회의 다과 - T케이터링</t>
        </is>
      </c>
      <c r="J3818" s="91" t="inlineStr">
        <is>
          <t>V10005</t>
        </is>
      </c>
      <c r="K3818" s="91" t="inlineStr">
        <is>
          <t>T케이터링</t>
        </is>
      </c>
      <c r="M3818" s="9">
        <f>IF($A3818="","",VALUE($A3818&amp;"")*12+VALUE($B3818&amp;""))</f>
        <v/>
      </c>
      <c r="N3818" s="63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3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3">
        <f>IF($A3818="","",IF(COUNTIF(변동분석!$E$7:$E$506,O3818)&gt;0,"Y","N"))</f>
        <v/>
      </c>
      <c r="W3818" s="63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3">
        <f>IF($A3818="","",IFERROR(INDEX(계정매핑!$E$5:$E$504,MATCH($F3818&amp;"",계정매핑!$A$5:$A$504,0))&amp;"","공통비"))</f>
        <v/>
      </c>
      <c r="AF3818" s="63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5100001132</t>
        </is>
      </c>
      <c r="D3819" s="94" t="n">
        <v>46169</v>
      </c>
      <c r="E3819" s="91" t="inlineStr">
        <is>
          <t>KR</t>
        </is>
      </c>
      <c r="F3819" s="91" t="n">
        <v>63201000</v>
      </c>
      <c r="G3819" s="91" t="n">
        <v>1601</v>
      </c>
      <c r="H3819" s="92" t="n">
        <v>1954000</v>
      </c>
      <c r="I3819" s="91" t="inlineStr">
        <is>
          <t>5월 차량 유지 - H에너지</t>
        </is>
      </c>
      <c r="J3819" s="91" t="inlineStr">
        <is>
          <t>V10029</t>
        </is>
      </c>
      <c r="K3819" s="91" t="inlineStr">
        <is>
          <t>H에너지</t>
        </is>
      </c>
      <c r="M3819" s="9">
        <f>IF($A3819="","",VALUE($A3819&amp;"")*12+VALUE($B3819&amp;""))</f>
        <v/>
      </c>
      <c r="N3819" s="63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3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3">
        <f>IF($A3819="","",IF(COUNTIF(변동분석!$E$7:$E$506,O3819)&gt;0,"Y","N"))</f>
        <v/>
      </c>
      <c r="W3819" s="63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3">
        <f>IF($A3819="","",IFERROR(INDEX(계정매핑!$E$5:$E$504,MATCH($F3819&amp;"",계정매핑!$A$5:$A$504,0))&amp;"","공통비"))</f>
        <v/>
      </c>
      <c r="AF3819" s="63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6</v>
      </c>
      <c r="C3820" s="91" t="inlineStr">
        <is>
          <t>5100001133</t>
        </is>
      </c>
      <c r="D3820" s="94" t="n">
        <v>46175</v>
      </c>
      <c r="E3820" s="91" t="inlineStr">
        <is>
          <t>KR</t>
        </is>
      </c>
      <c r="F3820" s="91" t="n">
        <v>62201000</v>
      </c>
      <c r="G3820" s="91" t="n">
        <v>1201</v>
      </c>
      <c r="H3820" s="92" t="n">
        <v>95000</v>
      </c>
      <c r="I3820" s="91" t="inlineStr">
        <is>
          <t>6월 통신요금 - O텔레콤</t>
        </is>
      </c>
      <c r="J3820" s="91" t="inlineStr">
        <is>
          <t>V10002</t>
        </is>
      </c>
      <c r="K3820" s="91" t="inlineStr">
        <is>
          <t>O텔레콤</t>
        </is>
      </c>
      <c r="M3820" s="9">
        <f>IF($A3820="","",VALUE($A3820&amp;"")*12+VALUE($B3820&amp;""))</f>
        <v/>
      </c>
      <c r="N3820" s="63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3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3">
        <f>IF($A3820="","",IF(COUNTIF(변동분석!$E$7:$E$506,O3820)&gt;0,"Y","N"))</f>
        <v/>
      </c>
      <c r="W3820" s="63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3">
        <f>IF($A3820="","",IFERROR(INDEX(계정매핑!$E$5:$E$504,MATCH($F3820&amp;"",계정매핑!$A$5:$A$504,0))&amp;"","공통비"))</f>
        <v/>
      </c>
      <c r="AF3820" s="63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6</v>
      </c>
      <c r="C3821" s="91" t="inlineStr">
        <is>
          <t>5100001134</t>
        </is>
      </c>
      <c r="D3821" s="94" t="n">
        <v>46175</v>
      </c>
      <c r="E3821" s="91" t="inlineStr">
        <is>
          <t>KR</t>
        </is>
      </c>
      <c r="F3821" s="91" t="n">
        <v>62401000</v>
      </c>
      <c r="G3821" s="91" t="n">
        <v>1801</v>
      </c>
      <c r="H3821" s="92" t="n">
        <v>1425000</v>
      </c>
      <c r="I3821" s="91" t="inlineStr">
        <is>
          <t>6월 인쇄물 제작 - S출판</t>
        </is>
      </c>
      <c r="J3821" s="91" t="inlineStr">
        <is>
          <t>V10014</t>
        </is>
      </c>
      <c r="K3821" s="91" t="inlineStr">
        <is>
          <t>S출판</t>
        </is>
      </c>
      <c r="M3821" s="9">
        <f>IF($A3821="","",VALUE($A3821&amp;"")*12+VALUE($B3821&amp;""))</f>
        <v/>
      </c>
      <c r="N3821" s="63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3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3">
        <f>IF($A3821="","",IF(COUNTIF(변동분석!$E$7:$E$506,O3821)&gt;0,"Y","N"))</f>
        <v/>
      </c>
      <c r="W3821" s="63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3">
        <f>IF($A3821="","",IFERROR(INDEX(계정매핑!$E$5:$E$504,MATCH($F3821&amp;"",계정매핑!$A$5:$A$504,0))&amp;"","공통비"))</f>
        <v/>
      </c>
      <c r="AF3821" s="63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6</v>
      </c>
      <c r="C3822" s="91" t="inlineStr">
        <is>
          <t>5100001135</t>
        </is>
      </c>
      <c r="D3822" s="94" t="n">
        <v>46175</v>
      </c>
      <c r="E3822" s="91" t="inlineStr">
        <is>
          <t>KR</t>
        </is>
      </c>
      <c r="F3822" s="91" t="n">
        <v>62501000</v>
      </c>
      <c r="G3822" s="91" t="n">
        <v>1401</v>
      </c>
      <c r="H3822" s="92" t="n">
        <v>98000</v>
      </c>
      <c r="I3822" s="91" t="inlineStr">
        <is>
          <t>6월 회의 다과 - T케이터링</t>
        </is>
      </c>
      <c r="J3822" s="91" t="inlineStr">
        <is>
          <t>V10005</t>
        </is>
      </c>
      <c r="K3822" s="91" t="inlineStr">
        <is>
          <t>T케이터링</t>
        </is>
      </c>
      <c r="M3822" s="9">
        <f>IF($A3822="","",VALUE($A3822&amp;"")*12+VALUE($B3822&amp;""))</f>
        <v/>
      </c>
      <c r="N3822" s="63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3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3">
        <f>IF($A3822="","",IF(COUNTIF(변동분석!$E$7:$E$506,O3822)&gt;0,"Y","N"))</f>
        <v/>
      </c>
      <c r="W3822" s="63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3">
        <f>IF($A3822="","",IFERROR(INDEX(계정매핑!$E$5:$E$504,MATCH($F3822&amp;"",계정매핑!$A$5:$A$504,0))&amp;"","공통비"))</f>
        <v/>
      </c>
      <c r="AF3822" s="63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6</v>
      </c>
      <c r="C3823" s="91" t="inlineStr">
        <is>
          <t>5100001136</t>
        </is>
      </c>
      <c r="D3823" s="94" t="n">
        <v>46175</v>
      </c>
      <c r="E3823" s="91" t="inlineStr">
        <is>
          <t>KR</t>
        </is>
      </c>
      <c r="F3823" s="91" t="n">
        <v>62501000</v>
      </c>
      <c r="G3823" s="91" t="n">
        <v>1601</v>
      </c>
      <c r="H3823" s="92" t="n">
        <v>517000</v>
      </c>
      <c r="I3823" s="91" t="inlineStr">
        <is>
          <t>6월 회의 다과 - T케이터링</t>
        </is>
      </c>
      <c r="J3823" s="91" t="inlineStr">
        <is>
          <t>V10005</t>
        </is>
      </c>
      <c r="K3823" s="91" t="inlineStr">
        <is>
          <t>T케이터링</t>
        </is>
      </c>
      <c r="M3823" s="9">
        <f>IF($A3823="","",VALUE($A3823&amp;"")*12+VALUE($B3823&amp;""))</f>
        <v/>
      </c>
      <c r="N3823" s="63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3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3">
        <f>IF($A3823="","",IF(COUNTIF(변동분석!$E$7:$E$506,O3823)&gt;0,"Y","N"))</f>
        <v/>
      </c>
      <c r="W3823" s="63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3">
        <f>IF($A3823="","",IFERROR(INDEX(계정매핑!$E$5:$E$504,MATCH($F3823&amp;"",계정매핑!$A$5:$A$504,0))&amp;"","공통비"))</f>
        <v/>
      </c>
      <c r="AF3823" s="63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6</v>
      </c>
      <c r="C3824" s="91" t="inlineStr">
        <is>
          <t>5100001137</t>
        </is>
      </c>
      <c r="D3824" s="94" t="n">
        <v>46175</v>
      </c>
      <c r="E3824" s="91" t="inlineStr">
        <is>
          <t>KR</t>
        </is>
      </c>
      <c r="F3824" s="91" t="n">
        <v>62601000</v>
      </c>
      <c r="G3824" s="91" t="n">
        <v>1301</v>
      </c>
      <c r="H3824" s="92" t="n">
        <v>829000</v>
      </c>
      <c r="I3824" s="91" t="inlineStr">
        <is>
          <t>6월 업무추진 - (법인카드)</t>
        </is>
      </c>
      <c r="J3824" s="91" t="inlineStr">
        <is>
          <t>V10009</t>
        </is>
      </c>
      <c r="K3824" s="91" t="inlineStr">
        <is>
          <t>(법인카드)</t>
        </is>
      </c>
      <c r="M3824" s="9">
        <f>IF($A3824="","",VALUE($A3824&amp;"")*12+VALUE($B3824&amp;""))</f>
        <v/>
      </c>
      <c r="N3824" s="63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3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3">
        <f>IF($A3824="","",IF(COUNTIF(변동분석!$E$7:$E$506,O3824)&gt;0,"Y","N"))</f>
        <v/>
      </c>
      <c r="W3824" s="63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3">
        <f>IF($A3824="","",IFERROR(INDEX(계정매핑!$E$5:$E$504,MATCH($F3824&amp;"",계정매핑!$A$5:$A$504,0))&amp;"","공통비"))</f>
        <v/>
      </c>
      <c r="AF3824" s="63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6</v>
      </c>
      <c r="C3825" s="91" t="inlineStr">
        <is>
          <t>5100001138</t>
        </is>
      </c>
      <c r="D3825" s="94" t="n">
        <v>46175</v>
      </c>
      <c r="E3825" s="91" t="inlineStr">
        <is>
          <t>KR</t>
        </is>
      </c>
      <c r="F3825" s="91" t="n">
        <v>62902000</v>
      </c>
      <c r="G3825" s="91" t="n">
        <v>1801</v>
      </c>
      <c r="H3825" s="92" t="n">
        <v>1848000</v>
      </c>
      <c r="I3825" s="91" t="inlineStr">
        <is>
          <t>6월 콜 위탁 수수료(건별)</t>
        </is>
      </c>
      <c r="J3825" s="91" t="inlineStr">
        <is>
          <t>V10015</t>
        </is>
      </c>
      <c r="K3825" s="91" t="inlineStr">
        <is>
          <t>J콜센터</t>
        </is>
      </c>
      <c r="M3825" s="9">
        <f>IF($A3825="","",VALUE($A3825&amp;"")*12+VALUE($B3825&amp;""))</f>
        <v/>
      </c>
      <c r="N3825" s="63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3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3">
        <f>IF($A3825="","",IF(COUNTIF(변동분석!$E$7:$E$506,O3825)&gt;0,"Y","N"))</f>
        <v/>
      </c>
      <c r="W3825" s="63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3">
        <f>IF($A3825="","",IFERROR(INDEX(계정매핑!$E$5:$E$504,MATCH($F3825&amp;"",계정매핑!$A$5:$A$504,0))&amp;"","공통비"))</f>
        <v/>
      </c>
      <c r="AF3825" s="63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6</v>
      </c>
      <c r="C3826" s="91" t="inlineStr">
        <is>
          <t>5100001139</t>
        </is>
      </c>
      <c r="D3826" s="94" t="n">
        <v>46176</v>
      </c>
      <c r="E3826" s="91" t="inlineStr">
        <is>
          <t>KR</t>
        </is>
      </c>
      <c r="F3826" s="91" t="n">
        <v>62102000</v>
      </c>
      <c r="G3826" s="91" t="n">
        <v>1201</v>
      </c>
      <c r="H3826" s="92" t="n">
        <v>56000</v>
      </c>
      <c r="I3826" s="91" t="inlineStr">
        <is>
          <t>6월 해외출장 - M항공</t>
        </is>
      </c>
      <c r="J3826" s="91" t="inlineStr">
        <is>
          <t>V10001</t>
        </is>
      </c>
      <c r="K3826" s="91" t="inlineStr">
        <is>
          <t>M항공</t>
        </is>
      </c>
      <c r="M3826" s="9">
        <f>IF($A3826="","",VALUE($A3826&amp;"")*12+VALUE($B3826&amp;""))</f>
        <v/>
      </c>
      <c r="N3826" s="63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3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3">
        <f>IF($A3826="","",IF(COUNTIF(변동분석!$E$7:$E$506,O3826)&gt;0,"Y","N"))</f>
        <v/>
      </c>
      <c r="W3826" s="63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3">
        <f>IF($A3826="","",IFERROR(INDEX(계정매핑!$E$5:$E$504,MATCH($F3826&amp;"",계정매핑!$A$5:$A$504,0))&amp;"","공통비"))</f>
        <v/>
      </c>
      <c r="AF3826" s="63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6</v>
      </c>
      <c r="C3827" s="91" t="inlineStr">
        <is>
          <t>5100001140</t>
        </is>
      </c>
      <c r="D3827" s="94" t="n">
        <v>46176</v>
      </c>
      <c r="E3827" s="91" t="inlineStr">
        <is>
          <t>KR</t>
        </is>
      </c>
      <c r="F3827" s="91" t="n">
        <v>62102000</v>
      </c>
      <c r="G3827" s="91" t="n">
        <v>1201</v>
      </c>
      <c r="H3827" s="92" t="n">
        <v>50000</v>
      </c>
      <c r="I3827" s="91" t="inlineStr">
        <is>
          <t>6월 해외출장 - N호텔</t>
        </is>
      </c>
      <c r="J3827" s="91" t="inlineStr">
        <is>
          <t>V10008</t>
        </is>
      </c>
      <c r="K3827" s="91" t="inlineStr">
        <is>
          <t>N호텔</t>
        </is>
      </c>
      <c r="M3827" s="9">
        <f>IF($A3827="","",VALUE($A3827&amp;"")*12+VALUE($B3827&amp;""))</f>
        <v/>
      </c>
      <c r="N3827" s="63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3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3">
        <f>IF($A3827="","",IF(COUNTIF(변동분석!$E$7:$E$506,O3827)&gt;0,"Y","N"))</f>
        <v/>
      </c>
      <c r="W3827" s="63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3">
        <f>IF($A3827="","",IFERROR(INDEX(계정매핑!$E$5:$E$504,MATCH($F3827&amp;"",계정매핑!$A$5:$A$504,0))&amp;"","공통비"))</f>
        <v/>
      </c>
      <c r="AF3827" s="63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6</v>
      </c>
      <c r="C3828" s="91" t="inlineStr">
        <is>
          <t>5100001141</t>
        </is>
      </c>
      <c r="D3828" s="94" t="n">
        <v>46176</v>
      </c>
      <c r="E3828" s="91" t="inlineStr">
        <is>
          <t>KR</t>
        </is>
      </c>
      <c r="F3828" s="91" t="n">
        <v>62201000</v>
      </c>
      <c r="G3828" s="91" t="n">
        <v>1401</v>
      </c>
      <c r="H3828" s="92" t="n">
        <v>172000</v>
      </c>
      <c r="I3828" s="91" t="inlineStr">
        <is>
          <t>6월 통신요금 - O텔레콤</t>
        </is>
      </c>
      <c r="J3828" s="91" t="inlineStr">
        <is>
          <t>V10002</t>
        </is>
      </c>
      <c r="K3828" s="91" t="inlineStr">
        <is>
          <t>O텔레콤</t>
        </is>
      </c>
      <c r="M3828" s="9">
        <f>IF($A3828="","",VALUE($A3828&amp;"")*12+VALUE($B3828&amp;""))</f>
        <v/>
      </c>
      <c r="N3828" s="63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3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3">
        <f>IF($A3828="","",IF(COUNTIF(변동분석!$E$7:$E$506,O3828)&gt;0,"Y","N"))</f>
        <v/>
      </c>
      <c r="W3828" s="63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3">
        <f>IF($A3828="","",IFERROR(INDEX(계정매핑!$E$5:$E$504,MATCH($F3828&amp;"",계정매핑!$A$5:$A$504,0))&amp;"","공통비"))</f>
        <v/>
      </c>
      <c r="AF3828" s="63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6</v>
      </c>
      <c r="C3829" s="91" t="inlineStr">
        <is>
          <t>5100001142</t>
        </is>
      </c>
      <c r="D3829" s="94" t="n">
        <v>46176</v>
      </c>
      <c r="E3829" s="91" t="inlineStr">
        <is>
          <t>KR</t>
        </is>
      </c>
      <c r="F3829" s="91" t="n">
        <v>62301000</v>
      </c>
      <c r="G3829" s="91" t="n">
        <v>1201</v>
      </c>
      <c r="H3829" s="92" t="n">
        <v>185000</v>
      </c>
      <c r="I3829" s="91" t="inlineStr">
        <is>
          <t>6월 소모품 구입 - Q오피스</t>
        </is>
      </c>
      <c r="J3829" s="91" t="inlineStr">
        <is>
          <t>V10003</t>
        </is>
      </c>
      <c r="K3829" s="91" t="inlineStr">
        <is>
          <t>Q오피스</t>
        </is>
      </c>
      <c r="M3829" s="9">
        <f>IF($A3829="","",VALUE($A3829&amp;"")*12+VALUE($B3829&amp;""))</f>
        <v/>
      </c>
      <c r="N3829" s="63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3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3">
        <f>IF($A3829="","",IF(COUNTIF(변동분석!$E$7:$E$506,O3829)&gt;0,"Y","N"))</f>
        <v/>
      </c>
      <c r="W3829" s="63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3">
        <f>IF($A3829="","",IFERROR(INDEX(계정매핑!$E$5:$E$504,MATCH($F3829&amp;"",계정매핑!$A$5:$A$504,0))&amp;"","공통비"))</f>
        <v/>
      </c>
      <c r="AF3829" s="63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6</v>
      </c>
      <c r="C3830" s="91" t="inlineStr">
        <is>
          <t>5100001143</t>
        </is>
      </c>
      <c r="D3830" s="94" t="n">
        <v>46176</v>
      </c>
      <c r="E3830" s="91" t="inlineStr">
        <is>
          <t>KR</t>
        </is>
      </c>
      <c r="F3830" s="91" t="n">
        <v>62301000</v>
      </c>
      <c r="G3830" s="91" t="n">
        <v>1301</v>
      </c>
      <c r="H3830" s="92" t="n">
        <v>288000</v>
      </c>
      <c r="I3830" s="91" t="inlineStr">
        <is>
          <t>6월 소모품 구입 - R문구</t>
        </is>
      </c>
      <c r="J3830" s="91" t="inlineStr">
        <is>
          <t>V10021</t>
        </is>
      </c>
      <c r="K3830" s="91" t="inlineStr">
        <is>
          <t>R문구</t>
        </is>
      </c>
      <c r="M3830" s="9">
        <f>IF($A3830="","",VALUE($A3830&amp;"")*12+VALUE($B3830&amp;""))</f>
        <v/>
      </c>
      <c r="N3830" s="63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3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3">
        <f>IF($A3830="","",IF(COUNTIF(변동분석!$E$7:$E$506,O3830)&gt;0,"Y","N"))</f>
        <v/>
      </c>
      <c r="W3830" s="63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3">
        <f>IF($A3830="","",IFERROR(INDEX(계정매핑!$E$5:$E$504,MATCH($F3830&amp;"",계정매핑!$A$5:$A$504,0))&amp;"","공통비"))</f>
        <v/>
      </c>
      <c r="AF3830" s="63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6</v>
      </c>
      <c r="C3831" s="91" t="inlineStr">
        <is>
          <t>5100001144</t>
        </is>
      </c>
      <c r="D3831" s="94" t="n">
        <v>46176</v>
      </c>
      <c r="E3831" s="91" t="inlineStr">
        <is>
          <t>KR</t>
        </is>
      </c>
      <c r="F3831" s="91" t="n">
        <v>62301000</v>
      </c>
      <c r="G3831" s="91" t="n">
        <v>1801</v>
      </c>
      <c r="H3831" s="92" t="n">
        <v>515000</v>
      </c>
      <c r="I3831" s="91" t="inlineStr">
        <is>
          <t>6월 소모품 구입 - R문구</t>
        </is>
      </c>
      <c r="J3831" s="91" t="inlineStr">
        <is>
          <t>V10021</t>
        </is>
      </c>
      <c r="K3831" s="91" t="inlineStr">
        <is>
          <t>R문구</t>
        </is>
      </c>
      <c r="M3831" s="9">
        <f>IF($A3831="","",VALUE($A3831&amp;"")*12+VALUE($B3831&amp;""))</f>
        <v/>
      </c>
      <c r="N3831" s="63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3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3">
        <f>IF($A3831="","",IF(COUNTIF(변동분석!$E$7:$E$506,O3831)&gt;0,"Y","N"))</f>
        <v/>
      </c>
      <c r="W3831" s="63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3">
        <f>IF($A3831="","",IFERROR(INDEX(계정매핑!$E$5:$E$504,MATCH($F3831&amp;"",계정매핑!$A$5:$A$504,0))&amp;"","공통비"))</f>
        <v/>
      </c>
      <c r="AF3831" s="63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6</v>
      </c>
      <c r="C3832" s="91" t="inlineStr">
        <is>
          <t>5100001145</t>
        </is>
      </c>
      <c r="D3832" s="94" t="n">
        <v>46176</v>
      </c>
      <c r="E3832" s="91" t="inlineStr">
        <is>
          <t>KR</t>
        </is>
      </c>
      <c r="F3832" s="91" t="n">
        <v>62501000</v>
      </c>
      <c r="G3832" s="91" t="n">
        <v>1601</v>
      </c>
      <c r="H3832" s="92" t="n">
        <v>391000</v>
      </c>
      <c r="I3832" s="91" t="inlineStr">
        <is>
          <t>6월 회의 다과 - (법인카드)</t>
        </is>
      </c>
      <c r="J3832" s="91" t="inlineStr">
        <is>
          <t>V10009</t>
        </is>
      </c>
      <c r="K3832" s="91" t="inlineStr">
        <is>
          <t>(법인카드)</t>
        </is>
      </c>
      <c r="M3832" s="9">
        <f>IF($A3832="","",VALUE($A3832&amp;"")*12+VALUE($B3832&amp;""))</f>
        <v/>
      </c>
      <c r="N3832" s="63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3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3">
        <f>IF($A3832="","",IF(COUNTIF(변동분석!$E$7:$E$506,O3832)&gt;0,"Y","N"))</f>
        <v/>
      </c>
      <c r="W3832" s="63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3">
        <f>IF($A3832="","",IFERROR(INDEX(계정매핑!$E$5:$E$504,MATCH($F3832&amp;"",계정매핑!$A$5:$A$504,0))&amp;"","공통비"))</f>
        <v/>
      </c>
      <c r="AF3832" s="63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6</v>
      </c>
      <c r="C3833" s="91" t="inlineStr">
        <is>
          <t>5100001146</t>
        </is>
      </c>
      <c r="D3833" s="94" t="n">
        <v>46176</v>
      </c>
      <c r="E3833" s="91" t="inlineStr">
        <is>
          <t>KR</t>
        </is>
      </c>
      <c r="F3833" s="91" t="n">
        <v>62501000</v>
      </c>
      <c r="G3833" s="91" t="n">
        <v>1701</v>
      </c>
      <c r="H3833" s="92" t="n">
        <v>140000</v>
      </c>
      <c r="I3833" s="91" t="inlineStr">
        <is>
          <t>6월 회의 다과 - T케이터링</t>
        </is>
      </c>
      <c r="J3833" s="91" t="inlineStr">
        <is>
          <t>V10005</t>
        </is>
      </c>
      <c r="K3833" s="91" t="inlineStr">
        <is>
          <t>T케이터링</t>
        </is>
      </c>
      <c r="M3833" s="9">
        <f>IF($A3833="","",VALUE($A3833&amp;"")*12+VALUE($B3833&amp;""))</f>
        <v/>
      </c>
      <c r="N3833" s="63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3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3">
        <f>IF($A3833="","",IF(COUNTIF(변동분석!$E$7:$E$506,O3833)&gt;0,"Y","N"))</f>
        <v/>
      </c>
      <c r="W3833" s="63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3">
        <f>IF($A3833="","",IFERROR(INDEX(계정매핑!$E$5:$E$504,MATCH($F3833&amp;"",계정매핑!$A$5:$A$504,0))&amp;"","공통비"))</f>
        <v/>
      </c>
      <c r="AF3833" s="63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6</v>
      </c>
      <c r="C3834" s="91" t="inlineStr">
        <is>
          <t>5100001147</t>
        </is>
      </c>
      <c r="D3834" s="94" t="n">
        <v>46176</v>
      </c>
      <c r="E3834" s="91" t="inlineStr">
        <is>
          <t>KR</t>
        </is>
      </c>
      <c r="F3834" s="91" t="n">
        <v>62601000</v>
      </c>
      <c r="G3834" s="91" t="n">
        <v>1501</v>
      </c>
      <c r="H3834" s="92" t="n">
        <v>2875000</v>
      </c>
      <c r="I3834" s="91" t="inlineStr">
        <is>
          <t>6월 업무추진 - (법인카드)</t>
        </is>
      </c>
      <c r="J3834" s="91" t="inlineStr">
        <is>
          <t>V10009</t>
        </is>
      </c>
      <c r="K3834" s="91" t="inlineStr">
        <is>
          <t>(법인카드)</t>
        </is>
      </c>
      <c r="M3834" s="9">
        <f>IF($A3834="","",VALUE($A3834&amp;"")*12+VALUE($B3834&amp;""))</f>
        <v/>
      </c>
      <c r="N3834" s="63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3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3">
        <f>IF($A3834="","",IF(COUNTIF(변동분석!$E$7:$E$506,O3834)&gt;0,"Y","N"))</f>
        <v/>
      </c>
      <c r="W3834" s="63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3">
        <f>IF($A3834="","",IFERROR(INDEX(계정매핑!$E$5:$E$504,MATCH($F3834&amp;"",계정매핑!$A$5:$A$504,0))&amp;"","공통비"))</f>
        <v/>
      </c>
      <c r="AF3834" s="63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6</v>
      </c>
      <c r="C3835" s="91" t="inlineStr">
        <is>
          <t>5100001148</t>
        </is>
      </c>
      <c r="D3835" s="94" t="n">
        <v>46176</v>
      </c>
      <c r="E3835" s="91" t="inlineStr">
        <is>
          <t>KR</t>
        </is>
      </c>
      <c r="F3835" s="91" t="n">
        <v>62902000</v>
      </c>
      <c r="G3835" s="91" t="n">
        <v>1801</v>
      </c>
      <c r="H3835" s="92" t="n">
        <v>3000000</v>
      </c>
      <c r="I3835" s="91" t="inlineStr">
        <is>
          <t>6월 업무 위탁 수수료 - X서비스</t>
        </is>
      </c>
      <c r="J3835" s="91" t="inlineStr">
        <is>
          <t>V10019</t>
        </is>
      </c>
      <c r="K3835" s="91" t="inlineStr">
        <is>
          <t>X서비스</t>
        </is>
      </c>
      <c r="M3835" s="9">
        <f>IF($A3835="","",VALUE($A3835&amp;"")*12+VALUE($B3835&amp;""))</f>
        <v/>
      </c>
      <c r="N3835" s="63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3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3">
        <f>IF($A3835="","",IF(COUNTIF(변동분석!$E$7:$E$506,O3835)&gt;0,"Y","N"))</f>
        <v/>
      </c>
      <c r="W3835" s="63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3">
        <f>IF($A3835="","",IFERROR(INDEX(계정매핑!$E$5:$E$504,MATCH($F3835&amp;"",계정매핑!$A$5:$A$504,0))&amp;"","공통비"))</f>
        <v/>
      </c>
      <c r="AF3835" s="63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6</v>
      </c>
      <c r="C3836" s="91" t="inlineStr">
        <is>
          <t>5100001149</t>
        </is>
      </c>
      <c r="D3836" s="94" t="n">
        <v>46177</v>
      </c>
      <c r="E3836" s="91" t="inlineStr">
        <is>
          <t>KR</t>
        </is>
      </c>
      <c r="F3836" s="91" t="n">
        <v>62101000</v>
      </c>
      <c r="G3836" s="91" t="n">
        <v>1101</v>
      </c>
      <c r="H3836" s="92" t="n">
        <v>401000</v>
      </c>
      <c r="I3836" s="91" t="inlineStr">
        <is>
          <t>6월 국내출장 - M항공</t>
        </is>
      </c>
      <c r="J3836" s="91" t="inlineStr">
        <is>
          <t>V10001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3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3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3">
        <f>IF($A3836="","",IF(COUNTIF(변동분석!$E$7:$E$506,O3836)&gt;0,"Y","N"))</f>
        <v/>
      </c>
      <c r="W3836" s="63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3">
        <f>IF($A3836="","",IFERROR(INDEX(계정매핑!$E$5:$E$504,MATCH($F3836&amp;"",계정매핑!$A$5:$A$504,0))&amp;"","공통비"))</f>
        <v/>
      </c>
      <c r="AF3836" s="63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6</v>
      </c>
      <c r="C3837" s="91" t="inlineStr">
        <is>
          <t>5100001150</t>
        </is>
      </c>
      <c r="D3837" s="94" t="n">
        <v>46177</v>
      </c>
      <c r="E3837" s="91" t="inlineStr">
        <is>
          <t>KR</t>
        </is>
      </c>
      <c r="F3837" s="91" t="n">
        <v>62101000</v>
      </c>
      <c r="G3837" s="91" t="n">
        <v>1601</v>
      </c>
      <c r="H3837" s="92" t="n">
        <v>885000</v>
      </c>
      <c r="I3837" s="91" t="inlineStr">
        <is>
          <t>6월 국내출장 - M항공</t>
        </is>
      </c>
      <c r="J3837" s="91" t="inlineStr">
        <is>
          <t>V10001</t>
        </is>
      </c>
      <c r="K3837" s="91" t="inlineStr">
        <is>
          <t>M항공</t>
        </is>
      </c>
      <c r="M3837" s="9">
        <f>IF($A3837="","",VALUE($A3837&amp;"")*12+VALUE($B3837&amp;""))</f>
        <v/>
      </c>
      <c r="N3837" s="63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3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3">
        <f>IF($A3837="","",IF(COUNTIF(변동분석!$E$7:$E$506,O3837)&gt;0,"Y","N"))</f>
        <v/>
      </c>
      <c r="W3837" s="63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3">
        <f>IF($A3837="","",IFERROR(INDEX(계정매핑!$E$5:$E$504,MATCH($F3837&amp;"",계정매핑!$A$5:$A$504,0))&amp;"","공통비"))</f>
        <v/>
      </c>
      <c r="AF3837" s="63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6</v>
      </c>
      <c r="C3838" s="91" t="inlineStr">
        <is>
          <t>5100001151</t>
        </is>
      </c>
      <c r="D3838" s="94" t="n">
        <v>46177</v>
      </c>
      <c r="E3838" s="91" t="inlineStr">
        <is>
          <t>KR</t>
        </is>
      </c>
      <c r="F3838" s="91" t="n">
        <v>62201000</v>
      </c>
      <c r="G3838" s="91" t="n">
        <v>1401</v>
      </c>
      <c r="H3838" s="92" t="n">
        <v>193000</v>
      </c>
      <c r="I3838" s="91" t="inlineStr">
        <is>
          <t>6월 통신요금 - P통신</t>
        </is>
      </c>
      <c r="J3838" s="91" t="inlineStr">
        <is>
          <t>V10013</t>
        </is>
      </c>
      <c r="K3838" s="91" t="inlineStr">
        <is>
          <t>P통신</t>
        </is>
      </c>
      <c r="M3838" s="9">
        <f>IF($A3838="","",VALUE($A3838&amp;"")*12+VALUE($B3838&amp;""))</f>
        <v/>
      </c>
      <c r="N3838" s="63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3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3">
        <f>IF($A3838="","",IF(COUNTIF(변동분석!$E$7:$E$506,O3838)&gt;0,"Y","N"))</f>
        <v/>
      </c>
      <c r="W3838" s="63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3">
        <f>IF($A3838="","",IFERROR(INDEX(계정매핑!$E$5:$E$504,MATCH($F3838&amp;"",계정매핑!$A$5:$A$504,0))&amp;"","공통비"))</f>
        <v/>
      </c>
      <c r="AF3838" s="63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6</v>
      </c>
      <c r="C3839" s="91" t="inlineStr">
        <is>
          <t>5100001152</t>
        </is>
      </c>
      <c r="D3839" s="94" t="n">
        <v>46177</v>
      </c>
      <c r="E3839" s="91" t="inlineStr">
        <is>
          <t>KR</t>
        </is>
      </c>
      <c r="F3839" s="91" t="n">
        <v>62301000</v>
      </c>
      <c r="G3839" s="91" t="n">
        <v>1301</v>
      </c>
      <c r="H3839" s="92" t="n">
        <v>297000</v>
      </c>
      <c r="I3839" s="91" t="inlineStr">
        <is>
          <t>6월 소모품 구입 - Q오피스</t>
        </is>
      </c>
      <c r="J3839" s="91" t="inlineStr">
        <is>
          <t>V10003</t>
        </is>
      </c>
      <c r="K3839" s="91" t="inlineStr">
        <is>
          <t>Q오피스</t>
        </is>
      </c>
      <c r="M3839" s="9">
        <f>IF($A3839="","",VALUE($A3839&amp;"")*12+VALUE($B3839&amp;""))</f>
        <v/>
      </c>
      <c r="N3839" s="63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3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3">
        <f>IF($A3839="","",IF(COUNTIF(변동분석!$E$7:$E$506,O3839)&gt;0,"Y","N"))</f>
        <v/>
      </c>
      <c r="W3839" s="63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3">
        <f>IF($A3839="","",IFERROR(INDEX(계정매핑!$E$5:$E$504,MATCH($F3839&amp;"",계정매핑!$A$5:$A$504,0))&amp;"","공통비"))</f>
        <v/>
      </c>
      <c r="AF3839" s="63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6</v>
      </c>
      <c r="C3840" s="91" t="inlineStr">
        <is>
          <t>5100001153</t>
        </is>
      </c>
      <c r="D3840" s="94" t="n">
        <v>46177</v>
      </c>
      <c r="E3840" s="91" t="inlineStr">
        <is>
          <t>KR</t>
        </is>
      </c>
      <c r="F3840" s="91" t="n">
        <v>62902000</v>
      </c>
      <c r="G3840" s="91" t="n">
        <v>1801</v>
      </c>
      <c r="H3840" s="92" t="n">
        <v>1850000</v>
      </c>
      <c r="I3840" s="91" t="inlineStr">
        <is>
          <t>6월 콜 위탁 수수료(건별)</t>
        </is>
      </c>
      <c r="J3840" s="91" t="inlineStr">
        <is>
          <t>V10015</t>
        </is>
      </c>
      <c r="K3840" s="91" t="inlineStr">
        <is>
          <t>J콜센터</t>
        </is>
      </c>
      <c r="M3840" s="9">
        <f>IF($A3840="","",VALUE($A3840&amp;"")*12+VALUE($B3840&amp;""))</f>
        <v/>
      </c>
      <c r="N3840" s="63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3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3">
        <f>IF($A3840="","",IF(COUNTIF(변동분석!$E$7:$E$506,O3840)&gt;0,"Y","N"))</f>
        <v/>
      </c>
      <c r="W3840" s="63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3">
        <f>IF($A3840="","",IFERROR(INDEX(계정매핑!$E$5:$E$504,MATCH($F3840&amp;"",계정매핑!$A$5:$A$504,0))&amp;"","공통비"))</f>
        <v/>
      </c>
      <c r="AF3840" s="63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6</v>
      </c>
      <c r="C3841" s="91" t="inlineStr">
        <is>
          <t>5100001154</t>
        </is>
      </c>
      <c r="D3841" s="94" t="n">
        <v>46178</v>
      </c>
      <c r="E3841" s="91" t="inlineStr">
        <is>
          <t>KR</t>
        </is>
      </c>
      <c r="F3841" s="91" t="n">
        <v>62101000</v>
      </c>
      <c r="G3841" s="91" t="n">
        <v>1951</v>
      </c>
      <c r="H3841" s="92" t="n">
        <v>431000</v>
      </c>
      <c r="I3841" s="91" t="inlineStr">
        <is>
          <t>6월 국내출장 - M항공</t>
        </is>
      </c>
      <c r="J3841" s="91" t="inlineStr">
        <is>
          <t>V10001</t>
        </is>
      </c>
      <c r="K3841" s="91" t="inlineStr">
        <is>
          <t>M항공</t>
        </is>
      </c>
      <c r="M3841" s="9">
        <f>IF($A3841="","",VALUE($A3841&amp;"")*12+VALUE($B3841&amp;""))</f>
        <v/>
      </c>
      <c r="N3841" s="63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3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3">
        <f>IF($A3841="","",IF(COUNTIF(변동분석!$E$7:$E$506,O3841)&gt;0,"Y","N"))</f>
        <v/>
      </c>
      <c r="W3841" s="63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3">
        <f>IF($A3841="","",IFERROR(INDEX(계정매핑!$E$5:$E$504,MATCH($F3841&amp;"",계정매핑!$A$5:$A$504,0))&amp;"","공통비"))</f>
        <v/>
      </c>
      <c r="AF3841" s="63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6</v>
      </c>
      <c r="C3842" s="91" t="inlineStr">
        <is>
          <t>5100001155</t>
        </is>
      </c>
      <c r="D3842" s="94" t="n">
        <v>46178</v>
      </c>
      <c r="E3842" s="91" t="inlineStr">
        <is>
          <t>KR</t>
        </is>
      </c>
      <c r="F3842" s="91" t="n">
        <v>62102000</v>
      </c>
      <c r="G3842" s="91" t="n">
        <v>1101</v>
      </c>
      <c r="H3842" s="92" t="n">
        <v>227000</v>
      </c>
      <c r="I3842" s="91" t="inlineStr">
        <is>
          <t>6월 해외출장 - M항공</t>
        </is>
      </c>
      <c r="J3842" s="91" t="inlineStr">
        <is>
          <t>V10001</t>
        </is>
      </c>
      <c r="K3842" s="91" t="inlineStr">
        <is>
          <t>M항공</t>
        </is>
      </c>
      <c r="M3842" s="9">
        <f>IF($A3842="","",VALUE($A3842&amp;"")*12+VALUE($B3842&amp;""))</f>
        <v/>
      </c>
      <c r="N3842" s="63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3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3">
        <f>IF($A3842="","",IF(COUNTIF(변동분석!$E$7:$E$506,O3842)&gt;0,"Y","N"))</f>
        <v/>
      </c>
      <c r="W3842" s="63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3">
        <f>IF($A3842="","",IFERROR(INDEX(계정매핑!$E$5:$E$504,MATCH($F3842&amp;"",계정매핑!$A$5:$A$504,0))&amp;"","공통비"))</f>
        <v/>
      </c>
      <c r="AF3842" s="63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6</v>
      </c>
      <c r="C3843" s="91" t="inlineStr">
        <is>
          <t>5100001156</t>
        </is>
      </c>
      <c r="D3843" s="94" t="n">
        <v>46178</v>
      </c>
      <c r="E3843" s="91" t="inlineStr">
        <is>
          <t>KR</t>
        </is>
      </c>
      <c r="F3843" s="91" t="n">
        <v>62102000</v>
      </c>
      <c r="G3843" s="91" t="n">
        <v>1801</v>
      </c>
      <c r="H3843" s="92" t="n">
        <v>27000</v>
      </c>
      <c r="I3843" s="91" t="inlineStr">
        <is>
          <t>6월 해외출장 - N호텔</t>
        </is>
      </c>
      <c r="J3843" s="91" t="inlineStr">
        <is>
          <t>V10008</t>
        </is>
      </c>
      <c r="K3843" s="91" t="inlineStr">
        <is>
          <t>N호텔</t>
        </is>
      </c>
      <c r="M3843" s="9">
        <f>IF($A3843="","",VALUE($A3843&amp;"")*12+VALUE($B3843&amp;""))</f>
        <v/>
      </c>
      <c r="N3843" s="63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3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3">
        <f>IF($A3843="","",IF(COUNTIF(변동분석!$E$7:$E$506,O3843)&gt;0,"Y","N"))</f>
        <v/>
      </c>
      <c r="W3843" s="63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3">
        <f>IF($A3843="","",IFERROR(INDEX(계정매핑!$E$5:$E$504,MATCH($F3843&amp;"",계정매핑!$A$5:$A$504,0))&amp;"","공통비"))</f>
        <v/>
      </c>
      <c r="AF3843" s="63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6</v>
      </c>
      <c r="C3844" s="91" t="inlineStr">
        <is>
          <t>5100001157</t>
        </is>
      </c>
      <c r="D3844" s="94" t="n">
        <v>46178</v>
      </c>
      <c r="E3844" s="91" t="inlineStr">
        <is>
          <t>KR</t>
        </is>
      </c>
      <c r="F3844" s="91" t="n">
        <v>62201000</v>
      </c>
      <c r="G3844" s="91" t="n">
        <v>1951</v>
      </c>
      <c r="H3844" s="92" t="n">
        <v>232000</v>
      </c>
      <c r="I3844" s="91" t="inlineStr">
        <is>
          <t>6월 통신요금 - P통신</t>
        </is>
      </c>
      <c r="J3844" s="91" t="inlineStr">
        <is>
          <t>V10013</t>
        </is>
      </c>
      <c r="K3844" s="91" t="inlineStr">
        <is>
          <t>P통신</t>
        </is>
      </c>
      <c r="M3844" s="9">
        <f>IF($A3844="","",VALUE($A3844&amp;"")*12+VALUE($B3844&amp;""))</f>
        <v/>
      </c>
      <c r="N3844" s="63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3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3">
        <f>IF($A3844="","",IF(COUNTIF(변동분석!$E$7:$E$506,O3844)&gt;0,"Y","N"))</f>
        <v/>
      </c>
      <c r="W3844" s="63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3">
        <f>IF($A3844="","",IFERROR(INDEX(계정매핑!$E$5:$E$504,MATCH($F3844&amp;"",계정매핑!$A$5:$A$504,0))&amp;"","공통비"))</f>
        <v/>
      </c>
      <c r="AF3844" s="63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6</v>
      </c>
      <c r="C3845" s="91" t="inlineStr">
        <is>
          <t>5100001158</t>
        </is>
      </c>
      <c r="D3845" s="94" t="n">
        <v>46178</v>
      </c>
      <c r="E3845" s="91" t="inlineStr">
        <is>
          <t>KR</t>
        </is>
      </c>
      <c r="F3845" s="91" t="n">
        <v>62301000</v>
      </c>
      <c r="G3845" s="91" t="n">
        <v>1101</v>
      </c>
      <c r="H3845" s="92" t="n">
        <v>200000</v>
      </c>
      <c r="I3845" s="91" t="inlineStr">
        <is>
          <t>6월 소모품 구입 - Q오피스</t>
        </is>
      </c>
      <c r="J3845" s="91" t="inlineStr">
        <is>
          <t>V10003</t>
        </is>
      </c>
      <c r="K3845" s="91" t="inlineStr">
        <is>
          <t>Q오피스</t>
        </is>
      </c>
      <c r="M3845" s="9">
        <f>IF($A3845="","",VALUE($A3845&amp;"")*12+VALUE($B3845&amp;""))</f>
        <v/>
      </c>
      <c r="N3845" s="63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3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3">
        <f>IF($A3845="","",IF(COUNTIF(변동분석!$E$7:$E$506,O3845)&gt;0,"Y","N"))</f>
        <v/>
      </c>
      <c r="W3845" s="63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3">
        <f>IF($A3845="","",IFERROR(INDEX(계정매핑!$E$5:$E$504,MATCH($F3845&amp;"",계정매핑!$A$5:$A$504,0))&amp;"","공통비"))</f>
        <v/>
      </c>
      <c r="AF3845" s="63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6</v>
      </c>
      <c r="C3846" s="91" t="inlineStr">
        <is>
          <t>5100001159</t>
        </is>
      </c>
      <c r="D3846" s="94" t="n">
        <v>46178</v>
      </c>
      <c r="E3846" s="91" t="inlineStr">
        <is>
          <t>KR</t>
        </is>
      </c>
      <c r="F3846" s="91" t="n">
        <v>62501000</v>
      </c>
      <c r="G3846" s="91" t="n">
        <v>1401</v>
      </c>
      <c r="H3846" s="92" t="n">
        <v>143000</v>
      </c>
      <c r="I3846" s="91" t="inlineStr">
        <is>
          <t>6월 회의 다과 - (법인카드)</t>
        </is>
      </c>
      <c r="J3846" s="91" t="inlineStr">
        <is>
          <t>V10009</t>
        </is>
      </c>
      <c r="K3846" s="91" t="inlineStr">
        <is>
          <t>(법인카드)</t>
        </is>
      </c>
      <c r="M3846" s="9">
        <f>IF($A3846="","",VALUE($A3846&amp;"")*12+VALUE($B3846&amp;""))</f>
        <v/>
      </c>
      <c r="N3846" s="63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3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3">
        <f>IF($A3846="","",IF(COUNTIF(변동분석!$E$7:$E$506,O3846)&gt;0,"Y","N"))</f>
        <v/>
      </c>
      <c r="W3846" s="63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3">
        <f>IF($A3846="","",IFERROR(INDEX(계정매핑!$E$5:$E$504,MATCH($F3846&amp;"",계정매핑!$A$5:$A$504,0))&amp;"","공통비"))</f>
        <v/>
      </c>
      <c r="AF3846" s="63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6</v>
      </c>
      <c r="C3847" s="91" t="inlineStr">
        <is>
          <t>5100001160</t>
        </is>
      </c>
      <c r="D3847" s="94" t="n">
        <v>46178</v>
      </c>
      <c r="E3847" s="91" t="inlineStr">
        <is>
          <t>KR</t>
        </is>
      </c>
      <c r="F3847" s="91" t="n">
        <v>62501000</v>
      </c>
      <c r="G3847" s="91" t="n">
        <v>1701</v>
      </c>
      <c r="H3847" s="92" t="n">
        <v>85000</v>
      </c>
      <c r="I3847" s="91" t="inlineStr">
        <is>
          <t>6월 회의 다과 - (법인카드)</t>
        </is>
      </c>
      <c r="J3847" s="91" t="inlineStr">
        <is>
          <t>V10009</t>
        </is>
      </c>
      <c r="K3847" s="91" t="inlineStr">
        <is>
          <t>(법인카드)</t>
        </is>
      </c>
      <c r="M3847" s="9">
        <f>IF($A3847="","",VALUE($A3847&amp;"")*12+VALUE($B3847&amp;""))</f>
        <v/>
      </c>
      <c r="N3847" s="63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3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3">
        <f>IF($A3847="","",IF(COUNTIF(변동분석!$E$7:$E$506,O3847)&gt;0,"Y","N"))</f>
        <v/>
      </c>
      <c r="W3847" s="63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3">
        <f>IF($A3847="","",IFERROR(INDEX(계정매핑!$E$5:$E$504,MATCH($F3847&amp;"",계정매핑!$A$5:$A$504,0))&amp;"","공통비"))</f>
        <v/>
      </c>
      <c r="AF3847" s="63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6</v>
      </c>
      <c r="C3848" s="91" t="inlineStr">
        <is>
          <t>5100001161</t>
        </is>
      </c>
      <c r="D3848" s="94" t="n">
        <v>46178</v>
      </c>
      <c r="E3848" s="91" t="inlineStr">
        <is>
          <t>KR</t>
        </is>
      </c>
      <c r="F3848" s="91" t="n">
        <v>62601000</v>
      </c>
      <c r="G3848" s="91" t="n">
        <v>1101</v>
      </c>
      <c r="H3848" s="92" t="n">
        <v>1917000</v>
      </c>
      <c r="I3848" s="91" t="inlineStr">
        <is>
          <t>6월 업무추진 - (법인카드)</t>
        </is>
      </c>
      <c r="J3848" s="91" t="inlineStr">
        <is>
          <t>V10009</t>
        </is>
      </c>
      <c r="K3848" s="91" t="inlineStr">
        <is>
          <t>(법인카드)</t>
        </is>
      </c>
      <c r="M3848" s="9">
        <f>IF($A3848="","",VALUE($A3848&amp;"")*12+VALUE($B3848&amp;""))</f>
        <v/>
      </c>
      <c r="N3848" s="63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3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3">
        <f>IF($A3848="","",IF(COUNTIF(변동분석!$E$7:$E$506,O3848)&gt;0,"Y","N"))</f>
        <v/>
      </c>
      <c r="W3848" s="63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3">
        <f>IF($A3848="","",IFERROR(INDEX(계정매핑!$E$5:$E$504,MATCH($F3848&amp;"",계정매핑!$A$5:$A$504,0))&amp;"","공통비"))</f>
        <v/>
      </c>
      <c r="AF3848" s="63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6</v>
      </c>
      <c r="C3849" s="91" t="inlineStr">
        <is>
          <t>5100001162</t>
        </is>
      </c>
      <c r="D3849" s="94" t="n">
        <v>46178</v>
      </c>
      <c r="E3849" s="91" t="inlineStr">
        <is>
          <t>KR</t>
        </is>
      </c>
      <c r="F3849" s="91" t="n">
        <v>62802000</v>
      </c>
      <c r="G3849" s="91" t="n">
        <v>1301</v>
      </c>
      <c r="H3849" s="92" t="n">
        <v>6701000</v>
      </c>
      <c r="I3849" s="91" t="inlineStr">
        <is>
          <t>6월 위탁교육 - V아카데미</t>
        </is>
      </c>
      <c r="J3849" s="91" t="inlineStr">
        <is>
          <t>V10026</t>
        </is>
      </c>
      <c r="K3849" s="91" t="inlineStr">
        <is>
          <t>V아카데미</t>
        </is>
      </c>
      <c r="M3849" s="9">
        <f>IF($A3849="","",VALUE($A3849&amp;"")*12+VALUE($B3849&amp;""))</f>
        <v/>
      </c>
      <c r="N3849" s="63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3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3">
        <f>IF($A3849="","",IF(COUNTIF(변동분석!$E$7:$E$506,O3849)&gt;0,"Y","N"))</f>
        <v/>
      </c>
      <c r="W3849" s="63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3">
        <f>IF($A3849="","",IFERROR(INDEX(계정매핑!$E$5:$E$504,MATCH($F3849&amp;"",계정매핑!$A$5:$A$504,0))&amp;"","공통비"))</f>
        <v/>
      </c>
      <c r="AF3849" s="63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6</v>
      </c>
      <c r="C3850" s="91" t="inlineStr">
        <is>
          <t>5100001163</t>
        </is>
      </c>
      <c r="D3850" s="94" t="n">
        <v>46178</v>
      </c>
      <c r="E3850" s="91" t="inlineStr">
        <is>
          <t>KR</t>
        </is>
      </c>
      <c r="F3850" s="91" t="n">
        <v>62901000</v>
      </c>
      <c r="G3850" s="91" t="n">
        <v>1951</v>
      </c>
      <c r="H3850" s="92" t="n">
        <v>7149000</v>
      </c>
      <c r="I3850" s="91" t="inlineStr">
        <is>
          <t>6월 자문 수수료 - K회계법인</t>
        </is>
      </c>
      <c r="J3850" s="91" t="inlineStr">
        <is>
          <t>V10010</t>
        </is>
      </c>
      <c r="K3850" s="91" t="inlineStr">
        <is>
          <t>K회계법인</t>
        </is>
      </c>
      <c r="M3850" s="9">
        <f>IF($A3850="","",VALUE($A3850&amp;"")*12+VALUE($B3850&amp;""))</f>
        <v/>
      </c>
      <c r="N3850" s="63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3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3">
        <f>IF($A3850="","",IF(COUNTIF(변동분석!$E$7:$E$506,O3850)&gt;0,"Y","N"))</f>
        <v/>
      </c>
      <c r="W3850" s="63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3">
        <f>IF($A3850="","",IFERROR(INDEX(계정매핑!$E$5:$E$504,MATCH($F3850&amp;"",계정매핑!$A$5:$A$504,0))&amp;"","공통비"))</f>
        <v/>
      </c>
      <c r="AF3850" s="63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6</v>
      </c>
      <c r="C3851" s="91" t="inlineStr">
        <is>
          <t>5100001164</t>
        </is>
      </c>
      <c r="D3851" s="94" t="n">
        <v>46178</v>
      </c>
      <c r="E3851" s="91" t="inlineStr">
        <is>
          <t>KR</t>
        </is>
      </c>
      <c r="F3851" s="91" t="n">
        <v>63502000</v>
      </c>
      <c r="G3851" s="91" t="n">
        <v>1902</v>
      </c>
      <c r="H3851" s="92" t="n">
        <v>192583000</v>
      </c>
      <c r="I3851" s="91" t="inlineStr">
        <is>
          <t>6월 유지수수료 - CC금융서비스</t>
        </is>
      </c>
      <c r="J3851" s="91" t="inlineStr">
        <is>
          <t>V10028</t>
        </is>
      </c>
      <c r="K3851" s="91" t="inlineStr">
        <is>
          <t>CC금융서비스</t>
        </is>
      </c>
      <c r="M3851" s="9">
        <f>IF($A3851="","",VALUE($A3851&amp;"")*12+VALUE($B3851&amp;""))</f>
        <v/>
      </c>
      <c r="N3851" s="63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3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3">
        <f>IF($A3851="","",IF(COUNTIF(변동분석!$E$7:$E$506,O3851)&gt;0,"Y","N"))</f>
        <v/>
      </c>
      <c r="W3851" s="63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3">
        <f>IF($A3851="","",IFERROR(INDEX(계정매핑!$E$5:$E$504,MATCH($F3851&amp;"",계정매핑!$A$5:$A$504,0))&amp;"","공통비"))</f>
        <v/>
      </c>
      <c r="AF3851" s="63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6</v>
      </c>
      <c r="C3852" s="91" t="inlineStr">
        <is>
          <t>5100001165</t>
        </is>
      </c>
      <c r="D3852" s="94" t="n">
        <v>46179</v>
      </c>
      <c r="E3852" s="91" t="inlineStr">
        <is>
          <t>KR</t>
        </is>
      </c>
      <c r="F3852" s="91" t="n">
        <v>62101000</v>
      </c>
      <c r="G3852" s="91" t="n">
        <v>1301</v>
      </c>
      <c r="H3852" s="92" t="n">
        <v>537000</v>
      </c>
      <c r="I3852" s="91" t="inlineStr">
        <is>
          <t>6월 국내출장 - L여행사</t>
        </is>
      </c>
      <c r="J3852" s="91" t="inlineStr">
        <is>
          <t>V10017</t>
        </is>
      </c>
      <c r="K3852" s="91" t="inlineStr">
        <is>
          <t>L여행사</t>
        </is>
      </c>
      <c r="M3852" s="9">
        <f>IF($A3852="","",VALUE($A3852&amp;"")*12+VALUE($B3852&amp;""))</f>
        <v/>
      </c>
      <c r="N3852" s="63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3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3">
        <f>IF($A3852="","",IF(COUNTIF(변동분석!$E$7:$E$506,O3852)&gt;0,"Y","N"))</f>
        <v/>
      </c>
      <c r="W3852" s="63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3">
        <f>IF($A3852="","",IFERROR(INDEX(계정매핑!$E$5:$E$504,MATCH($F3852&amp;"",계정매핑!$A$5:$A$504,0))&amp;"","공통비"))</f>
        <v/>
      </c>
      <c r="AF3852" s="63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6</v>
      </c>
      <c r="C3853" s="91" t="inlineStr">
        <is>
          <t>5100001166</t>
        </is>
      </c>
      <c r="D3853" s="94" t="n">
        <v>46179</v>
      </c>
      <c r="E3853" s="91" t="inlineStr">
        <is>
          <t>KR</t>
        </is>
      </c>
      <c r="F3853" s="91" t="n">
        <v>62102000</v>
      </c>
      <c r="G3853" s="91" t="n">
        <v>1401</v>
      </c>
      <c r="H3853" s="92" t="n">
        <v>103000</v>
      </c>
      <c r="I3853" s="91" t="inlineStr">
        <is>
          <t>6월 해외출장 - M항공</t>
        </is>
      </c>
      <c r="J3853" s="91" t="inlineStr">
        <is>
          <t>V10001</t>
        </is>
      </c>
      <c r="K3853" s="91" t="inlineStr">
        <is>
          <t>M항공</t>
        </is>
      </c>
      <c r="M3853" s="9">
        <f>IF($A3853="","",VALUE($A3853&amp;"")*12+VALUE($B3853&amp;""))</f>
        <v/>
      </c>
      <c r="N3853" s="63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3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3">
        <f>IF($A3853="","",IF(COUNTIF(변동분석!$E$7:$E$506,O3853)&gt;0,"Y","N"))</f>
        <v/>
      </c>
      <c r="W3853" s="63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3">
        <f>IF($A3853="","",IFERROR(INDEX(계정매핑!$E$5:$E$504,MATCH($F3853&amp;"",계정매핑!$A$5:$A$504,0))&amp;"","공통비"))</f>
        <v/>
      </c>
      <c r="AF3853" s="63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6</v>
      </c>
      <c r="C3854" s="91" t="inlineStr">
        <is>
          <t>5100001167</t>
        </is>
      </c>
      <c r="D3854" s="94" t="n">
        <v>46179</v>
      </c>
      <c r="E3854" s="91" t="inlineStr">
        <is>
          <t>KR</t>
        </is>
      </c>
      <c r="F3854" s="91" t="n">
        <v>62201000</v>
      </c>
      <c r="G3854" s="91" t="n">
        <v>1401</v>
      </c>
      <c r="H3854" s="92" t="n">
        <v>148000</v>
      </c>
      <c r="I3854" s="91" t="inlineStr">
        <is>
          <t>6월 통신요금 - P통신</t>
        </is>
      </c>
      <c r="J3854" s="91" t="inlineStr">
        <is>
          <t>V10013</t>
        </is>
      </c>
      <c r="K3854" s="91" t="inlineStr">
        <is>
          <t>P통신</t>
        </is>
      </c>
      <c r="M3854" s="9">
        <f>IF($A3854="","",VALUE($A3854&amp;"")*12+VALUE($B3854&amp;""))</f>
        <v/>
      </c>
      <c r="N3854" s="63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3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3">
        <f>IF($A3854="","",IF(COUNTIF(변동분석!$E$7:$E$506,O3854)&gt;0,"Y","N"))</f>
        <v/>
      </c>
      <c r="W3854" s="63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3">
        <f>IF($A3854="","",IFERROR(INDEX(계정매핑!$E$5:$E$504,MATCH($F3854&amp;"",계정매핑!$A$5:$A$504,0))&amp;"","공통비"))</f>
        <v/>
      </c>
      <c r="AF3854" s="63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6</v>
      </c>
      <c r="C3855" s="91" t="inlineStr">
        <is>
          <t>5100001168</t>
        </is>
      </c>
      <c r="D3855" s="94" t="n">
        <v>46179</v>
      </c>
      <c r="E3855" s="91" t="inlineStr">
        <is>
          <t>KR</t>
        </is>
      </c>
      <c r="F3855" s="91" t="n">
        <v>62601000</v>
      </c>
      <c r="G3855" s="91" t="n">
        <v>1301</v>
      </c>
      <c r="H3855" s="92" t="n">
        <v>786000</v>
      </c>
      <c r="I3855" s="91" t="inlineStr">
        <is>
          <t>6월 업무추진 - (법인카드)</t>
        </is>
      </c>
      <c r="J3855" s="91" t="inlineStr">
        <is>
          <t>V10009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3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3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3">
        <f>IF($A3855="","",IF(COUNTIF(변동분석!$E$7:$E$506,O3855)&gt;0,"Y","N"))</f>
        <v/>
      </c>
      <c r="W3855" s="63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3">
        <f>IF($A3855="","",IFERROR(INDEX(계정매핑!$E$5:$E$504,MATCH($F3855&amp;"",계정매핑!$A$5:$A$504,0))&amp;"","공통비"))</f>
        <v/>
      </c>
      <c r="AF3855" s="63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6</v>
      </c>
      <c r="C3856" s="91" t="inlineStr">
        <is>
          <t>5100001169</t>
        </is>
      </c>
      <c r="D3856" s="94" t="n">
        <v>46179</v>
      </c>
      <c r="E3856" s="91" t="inlineStr">
        <is>
          <t>KR</t>
        </is>
      </c>
      <c r="F3856" s="91" t="n">
        <v>62901000</v>
      </c>
      <c r="G3856" s="91" t="n">
        <v>1201</v>
      </c>
      <c r="H3856" s="92" t="n">
        <v>5380000</v>
      </c>
      <c r="I3856" s="91" t="inlineStr">
        <is>
          <t>6월 자문 수수료 - W컨설팅</t>
        </is>
      </c>
      <c r="J3856" s="91" t="inlineStr">
        <is>
          <t>V10006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3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3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3">
        <f>IF($A3856="","",IF(COUNTIF(변동분석!$E$7:$E$506,O3856)&gt;0,"Y","N"))</f>
        <v/>
      </c>
      <c r="W3856" s="63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3">
        <f>IF($A3856="","",IFERROR(INDEX(계정매핑!$E$5:$E$504,MATCH($F3856&amp;"",계정매핑!$A$5:$A$504,0))&amp;"","공통비"))</f>
        <v/>
      </c>
      <c r="AF3856" s="63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6</v>
      </c>
      <c r="C3857" s="91" t="inlineStr">
        <is>
          <t>5100001170</t>
        </is>
      </c>
      <c r="D3857" s="94" t="n">
        <v>46179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1825000</v>
      </c>
      <c r="I3857" s="91" t="inlineStr">
        <is>
          <t>6월 콜 위탁 수수료(건별)</t>
        </is>
      </c>
      <c r="J3857" s="91" t="inlineStr">
        <is>
          <t>V10015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3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3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3">
        <f>IF($A3857="","",IF(COUNTIF(변동분석!$E$7:$E$506,O3857)&gt;0,"Y","N"))</f>
        <v/>
      </c>
      <c r="W3857" s="63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3">
        <f>IF($A3857="","",IFERROR(INDEX(계정매핑!$E$5:$E$504,MATCH($F3857&amp;"",계정매핑!$A$5:$A$504,0))&amp;"","공통비"))</f>
        <v/>
      </c>
      <c r="AF3857" s="63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6</v>
      </c>
      <c r="C3858" s="91" t="inlineStr">
        <is>
          <t>5100001171</t>
        </is>
      </c>
      <c r="D3858" s="94" t="n">
        <v>46180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105000</v>
      </c>
      <c r="I3858" s="91" t="inlineStr">
        <is>
          <t>6월 해외출장 - N호텔</t>
        </is>
      </c>
      <c r="J3858" s="91" t="inlineStr">
        <is>
          <t>V10008</t>
        </is>
      </c>
      <c r="K3858" s="91" t="inlineStr">
        <is>
          <t>N호텔</t>
        </is>
      </c>
      <c r="M3858" s="9">
        <f>IF($A3858="","",VALUE($A3858&amp;"")*12+VALUE($B3858&amp;""))</f>
        <v/>
      </c>
      <c r="N3858" s="63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3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3">
        <f>IF($A3858="","",IF(COUNTIF(변동분석!$E$7:$E$506,O3858)&gt;0,"Y","N"))</f>
        <v/>
      </c>
      <c r="W3858" s="63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3">
        <f>IF($A3858="","",IFERROR(INDEX(계정매핑!$E$5:$E$504,MATCH($F3858&amp;"",계정매핑!$A$5:$A$504,0))&amp;"","공통비"))</f>
        <v/>
      </c>
      <c r="AF3858" s="63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6</v>
      </c>
      <c r="C3859" s="91" t="inlineStr">
        <is>
          <t>5100001172</t>
        </is>
      </c>
      <c r="D3859" s="94" t="n">
        <v>46180</v>
      </c>
      <c r="E3859" s="91" t="inlineStr">
        <is>
          <t>KR</t>
        </is>
      </c>
      <c r="F3859" s="91" t="n">
        <v>62301000</v>
      </c>
      <c r="G3859" s="91" t="n">
        <v>1401</v>
      </c>
      <c r="H3859" s="92" t="n">
        <v>212000</v>
      </c>
      <c r="I3859" s="91" t="inlineStr">
        <is>
          <t>6월 소모품 구입 - R문구</t>
        </is>
      </c>
      <c r="J3859" s="91" t="inlineStr">
        <is>
          <t>V10021</t>
        </is>
      </c>
      <c r="K3859" s="91" t="inlineStr">
        <is>
          <t>R문구</t>
        </is>
      </c>
      <c r="M3859" s="9">
        <f>IF($A3859="","",VALUE($A3859&amp;"")*12+VALUE($B3859&amp;""))</f>
        <v/>
      </c>
      <c r="N3859" s="63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3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3">
        <f>IF($A3859="","",IF(COUNTIF(변동분석!$E$7:$E$506,O3859)&gt;0,"Y","N"))</f>
        <v/>
      </c>
      <c r="W3859" s="63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3">
        <f>IF($A3859="","",IFERROR(INDEX(계정매핑!$E$5:$E$504,MATCH($F3859&amp;"",계정매핑!$A$5:$A$504,0))&amp;"","공통비"))</f>
        <v/>
      </c>
      <c r="AF3859" s="63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6</v>
      </c>
      <c r="C3860" s="91" t="inlineStr">
        <is>
          <t>5100001173</t>
        </is>
      </c>
      <c r="D3860" s="94" t="n">
        <v>46180</v>
      </c>
      <c r="E3860" s="91" t="inlineStr">
        <is>
          <t>KR</t>
        </is>
      </c>
      <c r="F3860" s="91" t="n">
        <v>62501000</v>
      </c>
      <c r="G3860" s="91" t="n">
        <v>1301</v>
      </c>
      <c r="H3860" s="92" t="n">
        <v>212000</v>
      </c>
      <c r="I3860" s="91" t="inlineStr">
        <is>
          <t>6월 회의 다과 - T케이터링</t>
        </is>
      </c>
      <c r="J3860" s="91" t="inlineStr">
        <is>
          <t>V10005</t>
        </is>
      </c>
      <c r="K3860" s="91" t="inlineStr">
        <is>
          <t>T케이터링</t>
        </is>
      </c>
      <c r="M3860" s="9">
        <f>IF($A3860="","",VALUE($A3860&amp;"")*12+VALUE($B3860&amp;""))</f>
        <v/>
      </c>
      <c r="N3860" s="63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3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3">
        <f>IF($A3860="","",IF(COUNTIF(변동분석!$E$7:$E$506,O3860)&gt;0,"Y","N"))</f>
        <v/>
      </c>
      <c r="W3860" s="63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3">
        <f>IF($A3860="","",IFERROR(INDEX(계정매핑!$E$5:$E$504,MATCH($F3860&amp;"",계정매핑!$A$5:$A$504,0))&amp;"","공통비"))</f>
        <v/>
      </c>
      <c r="AF3860" s="63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6</v>
      </c>
      <c r="C3861" s="91" t="inlineStr">
        <is>
          <t>5100001174</t>
        </is>
      </c>
      <c r="D3861" s="94" t="n">
        <v>46180</v>
      </c>
      <c r="E3861" s="91" t="inlineStr">
        <is>
          <t>KR</t>
        </is>
      </c>
      <c r="F3861" s="91" t="n">
        <v>62902000</v>
      </c>
      <c r="G3861" s="91" t="n">
        <v>1201</v>
      </c>
      <c r="H3861" s="92" t="n">
        <v>4977000</v>
      </c>
      <c r="I3861" s="91" t="inlineStr">
        <is>
          <t>6월 업무 위탁 수수료 - X서비스</t>
        </is>
      </c>
      <c r="J3861" s="91" t="inlineStr">
        <is>
          <t>V10019</t>
        </is>
      </c>
      <c r="K3861" s="91" t="inlineStr">
        <is>
          <t>X서비스</t>
        </is>
      </c>
      <c r="M3861" s="9">
        <f>IF($A3861="","",VALUE($A3861&amp;"")*12+VALUE($B3861&amp;""))</f>
        <v/>
      </c>
      <c r="N3861" s="63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3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3">
        <f>IF($A3861="","",IF(COUNTIF(변동분석!$E$7:$E$506,O3861)&gt;0,"Y","N"))</f>
        <v/>
      </c>
      <c r="W3861" s="63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3">
        <f>IF($A3861="","",IFERROR(INDEX(계정매핑!$E$5:$E$504,MATCH($F3861&amp;"",계정매핑!$A$5:$A$504,0))&amp;"","공통비"))</f>
        <v/>
      </c>
      <c r="AF3861" s="63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6</v>
      </c>
      <c r="C3862" s="91" t="inlineStr">
        <is>
          <t>5100001175</t>
        </is>
      </c>
      <c r="D3862" s="94" t="n">
        <v>46181</v>
      </c>
      <c r="E3862" s="91" t="inlineStr">
        <is>
          <t>KR</t>
        </is>
      </c>
      <c r="F3862" s="91" t="n">
        <v>62101000</v>
      </c>
      <c r="G3862" s="91" t="n">
        <v>1101</v>
      </c>
      <c r="H3862" s="92" t="n">
        <v>398000</v>
      </c>
      <c r="I3862" s="91" t="inlineStr">
        <is>
          <t>6월 국내출장 - (법인카드)</t>
        </is>
      </c>
      <c r="J3862" s="91" t="inlineStr">
        <is>
          <t>V10009</t>
        </is>
      </c>
      <c r="K3862" s="91" t="inlineStr">
        <is>
          <t>(법인카드)</t>
        </is>
      </c>
      <c r="M3862" s="9">
        <f>IF($A3862="","",VALUE($A3862&amp;"")*12+VALUE($B3862&amp;""))</f>
        <v/>
      </c>
      <c r="N3862" s="63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3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3">
        <f>IF($A3862="","",IF(COUNTIF(변동분석!$E$7:$E$506,O3862)&gt;0,"Y","N"))</f>
        <v/>
      </c>
      <c r="W3862" s="63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3">
        <f>IF($A3862="","",IFERROR(INDEX(계정매핑!$E$5:$E$504,MATCH($F3862&amp;"",계정매핑!$A$5:$A$504,0))&amp;"","공통비"))</f>
        <v/>
      </c>
      <c r="AF3862" s="63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6</v>
      </c>
      <c r="C3863" s="91" t="inlineStr">
        <is>
          <t>5100001176</t>
        </is>
      </c>
      <c r="D3863" s="94" t="n">
        <v>46181</v>
      </c>
      <c r="E3863" s="91" t="inlineStr">
        <is>
          <t>KR</t>
        </is>
      </c>
      <c r="F3863" s="91" t="n">
        <v>62101000</v>
      </c>
      <c r="G3863" s="91" t="n">
        <v>1301</v>
      </c>
      <c r="H3863" s="92" t="n">
        <v>733000</v>
      </c>
      <c r="I3863" s="91" t="inlineStr">
        <is>
          <t>6월 국내출장 - (법인카드)</t>
        </is>
      </c>
      <c r="J3863" s="91" t="inlineStr">
        <is>
          <t>V10009</t>
        </is>
      </c>
      <c r="K3863" s="91" t="inlineStr">
        <is>
          <t>(법인카드)</t>
        </is>
      </c>
      <c r="M3863" s="9">
        <f>IF($A3863="","",VALUE($A3863&amp;"")*12+VALUE($B3863&amp;""))</f>
        <v/>
      </c>
      <c r="N3863" s="63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3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3">
        <f>IF($A3863="","",IF(COUNTIF(변동분석!$E$7:$E$506,O3863)&gt;0,"Y","N"))</f>
        <v/>
      </c>
      <c r="W3863" s="63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3">
        <f>IF($A3863="","",IFERROR(INDEX(계정매핑!$E$5:$E$504,MATCH($F3863&amp;"",계정매핑!$A$5:$A$504,0))&amp;"","공통비"))</f>
        <v/>
      </c>
      <c r="AF3863" s="63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6</v>
      </c>
      <c r="C3864" s="91" t="inlineStr">
        <is>
          <t>5100001177</t>
        </is>
      </c>
      <c r="D3864" s="94" t="n">
        <v>46181</v>
      </c>
      <c r="E3864" s="91" t="inlineStr">
        <is>
          <t>KR</t>
        </is>
      </c>
      <c r="F3864" s="91" t="n">
        <v>62101000</v>
      </c>
      <c r="G3864" s="91" t="n">
        <v>1701</v>
      </c>
      <c r="H3864" s="92" t="n">
        <v>194000</v>
      </c>
      <c r="I3864" s="91" t="inlineStr">
        <is>
          <t>6월 국내출장 - M항공</t>
        </is>
      </c>
      <c r="J3864" s="91" t="inlineStr">
        <is>
          <t>V10001</t>
        </is>
      </c>
      <c r="K3864" s="91" t="inlineStr">
        <is>
          <t>M항공</t>
        </is>
      </c>
      <c r="M3864" s="9">
        <f>IF($A3864="","",VALUE($A3864&amp;"")*12+VALUE($B3864&amp;""))</f>
        <v/>
      </c>
      <c r="N3864" s="63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3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3">
        <f>IF($A3864="","",IF(COUNTIF(변동분석!$E$7:$E$506,O3864)&gt;0,"Y","N"))</f>
        <v/>
      </c>
      <c r="W3864" s="63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3">
        <f>IF($A3864="","",IFERROR(INDEX(계정매핑!$E$5:$E$504,MATCH($F3864&amp;"",계정매핑!$A$5:$A$504,0))&amp;"","공통비"))</f>
        <v/>
      </c>
      <c r="AF3864" s="63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6</v>
      </c>
      <c r="C3865" s="91" t="inlineStr">
        <is>
          <t>5100001178</t>
        </is>
      </c>
      <c r="D3865" s="94" t="n">
        <v>46181</v>
      </c>
      <c r="E3865" s="91" t="inlineStr">
        <is>
          <t>KR</t>
        </is>
      </c>
      <c r="F3865" s="91" t="n">
        <v>62201000</v>
      </c>
      <c r="G3865" s="91" t="n">
        <v>1301</v>
      </c>
      <c r="H3865" s="92" t="n">
        <v>150000</v>
      </c>
      <c r="I3865" s="91" t="inlineStr">
        <is>
          <t>6월 통신요금 - P통신</t>
        </is>
      </c>
      <c r="J3865" s="91" t="inlineStr">
        <is>
          <t>V10013</t>
        </is>
      </c>
      <c r="K3865" s="91" t="inlineStr">
        <is>
          <t>P통신</t>
        </is>
      </c>
      <c r="M3865" s="9">
        <f>IF($A3865="","",VALUE($A3865&amp;"")*12+VALUE($B3865&amp;""))</f>
        <v/>
      </c>
      <c r="N3865" s="63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3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3">
        <f>IF($A3865="","",IF(COUNTIF(변동분석!$E$7:$E$506,O3865)&gt;0,"Y","N"))</f>
        <v/>
      </c>
      <c r="W3865" s="63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3">
        <f>IF($A3865="","",IFERROR(INDEX(계정매핑!$E$5:$E$504,MATCH($F3865&amp;"",계정매핑!$A$5:$A$504,0))&amp;"","공통비"))</f>
        <v/>
      </c>
      <c r="AF3865" s="63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6</v>
      </c>
      <c r="C3866" s="91" t="inlineStr">
        <is>
          <t>5100001179</t>
        </is>
      </c>
      <c r="D3866" s="94" t="n">
        <v>46181</v>
      </c>
      <c r="E3866" s="91" t="inlineStr">
        <is>
          <t>KR</t>
        </is>
      </c>
      <c r="F3866" s="91" t="n">
        <v>62301000</v>
      </c>
      <c r="G3866" s="91" t="n">
        <v>1601</v>
      </c>
      <c r="H3866" s="92" t="n">
        <v>525000</v>
      </c>
      <c r="I3866" s="91" t="inlineStr">
        <is>
          <t>6월 소모품 구입 - R문구</t>
        </is>
      </c>
      <c r="J3866" s="91" t="inlineStr">
        <is>
          <t>V10021</t>
        </is>
      </c>
      <c r="K3866" s="91" t="inlineStr">
        <is>
          <t>R문구</t>
        </is>
      </c>
      <c r="M3866" s="9">
        <f>IF($A3866="","",VALUE($A3866&amp;"")*12+VALUE($B3866&amp;""))</f>
        <v/>
      </c>
      <c r="N3866" s="63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3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3">
        <f>IF($A3866="","",IF(COUNTIF(변동분석!$E$7:$E$506,O3866)&gt;0,"Y","N"))</f>
        <v/>
      </c>
      <c r="W3866" s="63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3">
        <f>IF($A3866="","",IFERROR(INDEX(계정매핑!$E$5:$E$504,MATCH($F3866&amp;"",계정매핑!$A$5:$A$504,0))&amp;"","공통비"))</f>
        <v/>
      </c>
      <c r="AF3866" s="63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5100001180</t>
        </is>
      </c>
      <c r="D3867" s="94" t="n">
        <v>46181</v>
      </c>
      <c r="E3867" s="91" t="inlineStr">
        <is>
          <t>KR</t>
        </is>
      </c>
      <c r="F3867" s="91" t="n">
        <v>62601000</v>
      </c>
      <c r="G3867" s="91" t="n">
        <v>1602</v>
      </c>
      <c r="H3867" s="92" t="n">
        <v>1730000</v>
      </c>
      <c r="I3867" s="91" t="inlineStr">
        <is>
          <t>6월 업무추진 - (법인카드)</t>
        </is>
      </c>
      <c r="J3867" s="91" t="inlineStr">
        <is>
          <t>V10009</t>
        </is>
      </c>
      <c r="K3867" s="91" t="inlineStr">
        <is>
          <t>(법인카드)</t>
        </is>
      </c>
      <c r="M3867" s="9">
        <f>IF($A3867="","",VALUE($A3867&amp;"")*12+VALUE($B3867&amp;""))</f>
        <v/>
      </c>
      <c r="N3867" s="63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3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3">
        <f>IF($A3867="","",IF(COUNTIF(변동분석!$E$7:$E$506,O3867)&gt;0,"Y","N"))</f>
        <v/>
      </c>
      <c r="W3867" s="63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3">
        <f>IF($A3867="","",IFERROR(INDEX(계정매핑!$E$5:$E$504,MATCH($F3867&amp;"",계정매핑!$A$5:$A$504,0))&amp;"","공통비"))</f>
        <v/>
      </c>
      <c r="AF3867" s="63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5100001181</t>
        </is>
      </c>
      <c r="D3868" s="94" t="n">
        <v>46181</v>
      </c>
      <c r="E3868" s="91" t="inlineStr">
        <is>
          <t>KR</t>
        </is>
      </c>
      <c r="F3868" s="91" t="n">
        <v>62901000</v>
      </c>
      <c r="G3868" s="91" t="n">
        <v>1101</v>
      </c>
      <c r="H3868" s="92" t="n">
        <v>1824000</v>
      </c>
      <c r="I3868" s="91" t="inlineStr">
        <is>
          <t>6월 자문 수수료 - K회계법인</t>
        </is>
      </c>
      <c r="J3868" s="91" t="inlineStr">
        <is>
          <t>V10010</t>
        </is>
      </c>
      <c r="K3868" s="91" t="inlineStr">
        <is>
          <t>K회계법인</t>
        </is>
      </c>
      <c r="M3868" s="9">
        <f>IF($A3868="","",VALUE($A3868&amp;"")*12+VALUE($B3868&amp;""))</f>
        <v/>
      </c>
      <c r="N3868" s="63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3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3">
        <f>IF($A3868="","",IF(COUNTIF(변동분석!$E$7:$E$506,O3868)&gt;0,"Y","N"))</f>
        <v/>
      </c>
      <c r="W3868" s="63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3">
        <f>IF($A3868="","",IFERROR(INDEX(계정매핑!$E$5:$E$504,MATCH($F3868&amp;"",계정매핑!$A$5:$A$504,0))&amp;"","공통비"))</f>
        <v/>
      </c>
      <c r="AF3868" s="63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5100001182</t>
        </is>
      </c>
      <c r="D3869" s="94" t="n">
        <v>46181</v>
      </c>
      <c r="E3869" s="91" t="inlineStr">
        <is>
          <t>KR</t>
        </is>
      </c>
      <c r="F3869" s="91" t="n">
        <v>62902000</v>
      </c>
      <c r="G3869" s="91" t="n">
        <v>1401</v>
      </c>
      <c r="H3869" s="92" t="n">
        <v>1459000</v>
      </c>
      <c r="I3869" s="91" t="inlineStr">
        <is>
          <t>6월 업무 위탁 수수료 - J콜센터</t>
        </is>
      </c>
      <c r="J3869" s="91" t="inlineStr">
        <is>
          <t>V10015</t>
        </is>
      </c>
      <c r="K3869" s="91" t="inlineStr">
        <is>
          <t>J콜센터</t>
        </is>
      </c>
      <c r="M3869" s="9">
        <f>IF($A3869="","",VALUE($A3869&amp;"")*12+VALUE($B3869&amp;""))</f>
        <v/>
      </c>
      <c r="N3869" s="63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3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3">
        <f>IF($A3869="","",IF(COUNTIF(변동분석!$E$7:$E$506,O3869)&gt;0,"Y","N"))</f>
        <v/>
      </c>
      <c r="W3869" s="63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3">
        <f>IF($A3869="","",IFERROR(INDEX(계정매핑!$E$5:$E$504,MATCH($F3869&amp;"",계정매핑!$A$5:$A$504,0))&amp;"","공통비"))</f>
        <v/>
      </c>
      <c r="AF3869" s="63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5100001183</t>
        </is>
      </c>
      <c r="D3870" s="94" t="n">
        <v>46182</v>
      </c>
      <c r="E3870" s="91" t="inlineStr">
        <is>
          <t>KR</t>
        </is>
      </c>
      <c r="F3870" s="91" t="n">
        <v>62101000</v>
      </c>
      <c r="G3870" s="91" t="n">
        <v>1401</v>
      </c>
      <c r="H3870" s="92" t="n">
        <v>736000</v>
      </c>
      <c r="I3870" s="91" t="inlineStr">
        <is>
          <t>6월 국내출장 - M항공</t>
        </is>
      </c>
      <c r="J3870" s="91" t="inlineStr">
        <is>
          <t>V10001</t>
        </is>
      </c>
      <c r="K3870" s="91" t="inlineStr">
        <is>
          <t>M항공</t>
        </is>
      </c>
      <c r="M3870" s="9">
        <f>IF($A3870="","",VALUE($A3870&amp;"")*12+VALUE($B3870&amp;""))</f>
        <v/>
      </c>
      <c r="N3870" s="63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3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3">
        <f>IF($A3870="","",IF(COUNTIF(변동분석!$E$7:$E$506,O3870)&gt;0,"Y","N"))</f>
        <v/>
      </c>
      <c r="W3870" s="63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3">
        <f>IF($A3870="","",IFERROR(INDEX(계정매핑!$E$5:$E$504,MATCH($F3870&amp;"",계정매핑!$A$5:$A$504,0))&amp;"","공통비"))</f>
        <v/>
      </c>
      <c r="AF3870" s="63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5100001184</t>
        </is>
      </c>
      <c r="D3871" s="94" t="n">
        <v>46182</v>
      </c>
      <c r="E3871" s="91" t="inlineStr">
        <is>
          <t>KR</t>
        </is>
      </c>
      <c r="F3871" s="91" t="n">
        <v>62101000</v>
      </c>
      <c r="G3871" s="91" t="n">
        <v>1601</v>
      </c>
      <c r="H3871" s="92" t="n">
        <v>1012000</v>
      </c>
      <c r="I3871" s="91" t="inlineStr">
        <is>
          <t>6월 국내출장 - L여행사</t>
        </is>
      </c>
      <c r="J3871" s="91" t="inlineStr">
        <is>
          <t>V10017</t>
        </is>
      </c>
      <c r="K3871" s="91" t="inlineStr">
        <is>
          <t>L여행사</t>
        </is>
      </c>
      <c r="M3871" s="9">
        <f>IF($A3871="","",VALUE($A3871&amp;"")*12+VALUE($B3871&amp;""))</f>
        <v/>
      </c>
      <c r="N3871" s="63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3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3">
        <f>IF($A3871="","",IF(COUNTIF(변동분석!$E$7:$E$506,O3871)&gt;0,"Y","N"))</f>
        <v/>
      </c>
      <c r="W3871" s="63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3">
        <f>IF($A3871="","",IFERROR(INDEX(계정매핑!$E$5:$E$504,MATCH($F3871&amp;"",계정매핑!$A$5:$A$504,0))&amp;"","공통비"))</f>
        <v/>
      </c>
      <c r="AF3871" s="63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5100001185</t>
        </is>
      </c>
      <c r="D3872" s="94" t="n">
        <v>46182</v>
      </c>
      <c r="E3872" s="91" t="inlineStr">
        <is>
          <t>KR</t>
        </is>
      </c>
      <c r="F3872" s="91" t="n">
        <v>62101000</v>
      </c>
      <c r="G3872" s="91" t="n">
        <v>1601</v>
      </c>
      <c r="H3872" s="92" t="n">
        <v>1479000</v>
      </c>
      <c r="I3872" s="91" t="inlineStr">
        <is>
          <t>6월 국내출장 - (법인카드)</t>
        </is>
      </c>
      <c r="J3872" s="91" t="inlineStr">
        <is>
          <t>V10009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3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3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3">
        <f>IF($A3872="","",IF(COUNTIF(변동분석!$E$7:$E$506,O3872)&gt;0,"Y","N"))</f>
        <v/>
      </c>
      <c r="W3872" s="63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3">
        <f>IF($A3872="","",IFERROR(INDEX(계정매핑!$E$5:$E$504,MATCH($F3872&amp;"",계정매핑!$A$5:$A$504,0))&amp;"","공통비"))</f>
        <v/>
      </c>
      <c r="AF3872" s="63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5100001186</t>
        </is>
      </c>
      <c r="D3873" s="94" t="n">
        <v>46182</v>
      </c>
      <c r="E3873" s="91" t="inlineStr">
        <is>
          <t>KR</t>
        </is>
      </c>
      <c r="F3873" s="91" t="n">
        <v>62101000</v>
      </c>
      <c r="G3873" s="91" t="n">
        <v>1601</v>
      </c>
      <c r="H3873" s="92" t="n">
        <v>876000</v>
      </c>
      <c r="I3873" s="91" t="inlineStr">
        <is>
          <t>6월 국내출장 - (법인카드)</t>
        </is>
      </c>
      <c r="J3873" s="91" t="inlineStr">
        <is>
          <t>V10009</t>
        </is>
      </c>
      <c r="K3873" s="91" t="inlineStr">
        <is>
          <t>(법인카드)</t>
        </is>
      </c>
      <c r="M3873" s="9">
        <f>IF($A3873="","",VALUE($A3873&amp;"")*12+VALUE($B3873&amp;""))</f>
        <v/>
      </c>
      <c r="N3873" s="63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3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3">
        <f>IF($A3873="","",IF(COUNTIF(변동분석!$E$7:$E$506,O3873)&gt;0,"Y","N"))</f>
        <v/>
      </c>
      <c r="W3873" s="63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3">
        <f>IF($A3873="","",IFERROR(INDEX(계정매핑!$E$5:$E$504,MATCH($F3873&amp;"",계정매핑!$A$5:$A$504,0))&amp;"","공통비"))</f>
        <v/>
      </c>
      <c r="AF3873" s="63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5100001187</t>
        </is>
      </c>
      <c r="D3874" s="94" t="n">
        <v>46182</v>
      </c>
      <c r="E3874" s="91" t="inlineStr">
        <is>
          <t>KR</t>
        </is>
      </c>
      <c r="F3874" s="91" t="n">
        <v>62501000</v>
      </c>
      <c r="G3874" s="91" t="n">
        <v>1301</v>
      </c>
      <c r="H3874" s="92" t="n">
        <v>148000</v>
      </c>
      <c r="I3874" s="91" t="inlineStr">
        <is>
          <t>6월 회의 다과 - (법인카드)</t>
        </is>
      </c>
      <c r="J3874" s="91" t="inlineStr">
        <is>
          <t>V10009</t>
        </is>
      </c>
      <c r="K3874" s="91" t="inlineStr">
        <is>
          <t>(법인카드)</t>
        </is>
      </c>
      <c r="M3874" s="9">
        <f>IF($A3874="","",VALUE($A3874&amp;"")*12+VALUE($B3874&amp;""))</f>
        <v/>
      </c>
      <c r="N3874" s="63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3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3">
        <f>IF($A3874="","",IF(COUNTIF(변동분석!$E$7:$E$506,O3874)&gt;0,"Y","N"))</f>
        <v/>
      </c>
      <c r="W3874" s="63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3">
        <f>IF($A3874="","",IFERROR(INDEX(계정매핑!$E$5:$E$504,MATCH($F3874&amp;"",계정매핑!$A$5:$A$504,0))&amp;"","공통비"))</f>
        <v/>
      </c>
      <c r="AF3874" s="63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5100001188</t>
        </is>
      </c>
      <c r="D3875" s="94" t="n">
        <v>46182</v>
      </c>
      <c r="E3875" s="91" t="inlineStr">
        <is>
          <t>KR</t>
        </is>
      </c>
      <c r="F3875" s="91" t="n">
        <v>62701000</v>
      </c>
      <c r="G3875" s="91" t="n">
        <v>1501</v>
      </c>
      <c r="H3875" s="92" t="n">
        <v>41978000</v>
      </c>
      <c r="I3875" s="91" t="inlineStr">
        <is>
          <t>6월 광고 집행 - F애드</t>
        </is>
      </c>
      <c r="J3875" s="91" t="inlineStr">
        <is>
          <t>V10022</t>
        </is>
      </c>
      <c r="K3875" s="91" t="inlineStr">
        <is>
          <t>F애드</t>
        </is>
      </c>
      <c r="M3875" s="9">
        <f>IF($A3875="","",VALUE($A3875&amp;"")*12+VALUE($B3875&amp;""))</f>
        <v/>
      </c>
      <c r="N3875" s="63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3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3">
        <f>IF($A3875="","",IF(COUNTIF(변동분석!$E$7:$E$506,O3875)&gt;0,"Y","N"))</f>
        <v/>
      </c>
      <c r="W3875" s="63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3">
        <f>IF($A3875="","",IFERROR(INDEX(계정매핑!$E$5:$E$504,MATCH($F3875&amp;"",계정매핑!$A$5:$A$504,0))&amp;"","공통비"))</f>
        <v/>
      </c>
      <c r="AF3875" s="63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5100001189</t>
        </is>
      </c>
      <c r="D3876" s="94" t="n">
        <v>46182</v>
      </c>
      <c r="E3876" s="91" t="inlineStr">
        <is>
          <t>KR</t>
        </is>
      </c>
      <c r="F3876" s="91" t="n">
        <v>62902000</v>
      </c>
      <c r="G3876" s="91" t="n">
        <v>1401</v>
      </c>
      <c r="H3876" s="92" t="n">
        <v>2414000</v>
      </c>
      <c r="I3876" s="91" t="inlineStr">
        <is>
          <t>6월 업무 위탁 수수료 - X서비스</t>
        </is>
      </c>
      <c r="J3876" s="91" t="inlineStr">
        <is>
          <t>V10019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3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3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3">
        <f>IF($A3876="","",IF(COUNTIF(변동분석!$E$7:$E$506,O3876)&gt;0,"Y","N"))</f>
        <v/>
      </c>
      <c r="W3876" s="63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3">
        <f>IF($A3876="","",IFERROR(INDEX(계정매핑!$E$5:$E$504,MATCH($F3876&amp;"",계정매핑!$A$5:$A$504,0))&amp;"","공통비"))</f>
        <v/>
      </c>
      <c r="AF3876" s="63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5100001190</t>
        </is>
      </c>
      <c r="D3877" s="94" t="n">
        <v>46182</v>
      </c>
      <c r="E3877" s="91" t="inlineStr">
        <is>
          <t>KR</t>
        </is>
      </c>
      <c r="F3877" s="91" t="n">
        <v>62902000</v>
      </c>
      <c r="G3877" s="91" t="n">
        <v>1951</v>
      </c>
      <c r="H3877" s="92" t="n">
        <v>5093000</v>
      </c>
      <c r="I3877" s="91" t="inlineStr">
        <is>
          <t>6월 업무 위탁 수수료 - X서비스</t>
        </is>
      </c>
      <c r="J3877" s="91" t="inlineStr">
        <is>
          <t>V10019</t>
        </is>
      </c>
      <c r="K3877" s="91" t="inlineStr">
        <is>
          <t>X서비스</t>
        </is>
      </c>
      <c r="M3877" s="9">
        <f>IF($A3877="","",VALUE($A3877&amp;"")*12+VALUE($B3877&amp;""))</f>
        <v/>
      </c>
      <c r="N3877" s="63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3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3">
        <f>IF($A3877="","",IF(COUNTIF(변동분석!$E$7:$E$506,O3877)&gt;0,"Y","N"))</f>
        <v/>
      </c>
      <c r="W3877" s="63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3">
        <f>IF($A3877="","",IFERROR(INDEX(계정매핑!$E$5:$E$504,MATCH($F3877&amp;"",계정매핑!$A$5:$A$504,0))&amp;"","공통비"))</f>
        <v/>
      </c>
      <c r="AF3877" s="63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5100001191</t>
        </is>
      </c>
      <c r="D3878" s="94" t="n">
        <v>46182</v>
      </c>
      <c r="E3878" s="91" t="inlineStr">
        <is>
          <t>KR</t>
        </is>
      </c>
      <c r="F3878" s="91" t="n">
        <v>63002000</v>
      </c>
      <c r="G3878" s="91" t="n">
        <v>1951</v>
      </c>
      <c r="H3878" s="92" t="n">
        <v>4894000</v>
      </c>
      <c r="I3878" s="91" t="inlineStr">
        <is>
          <t>6월 클라우드 사용료 - C클라우드</t>
        </is>
      </c>
      <c r="J3878" s="91" t="inlineStr">
        <is>
          <t>V10025</t>
        </is>
      </c>
      <c r="K3878" s="91" t="inlineStr">
        <is>
          <t>C클라우드</t>
        </is>
      </c>
      <c r="M3878" s="9">
        <f>IF($A3878="","",VALUE($A3878&amp;"")*12+VALUE($B3878&amp;""))</f>
        <v/>
      </c>
      <c r="N3878" s="63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3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3">
        <f>IF($A3878="","",IF(COUNTIF(변동분석!$E$7:$E$506,O3878)&gt;0,"Y","N"))</f>
        <v/>
      </c>
      <c r="W3878" s="63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3">
        <f>IF($A3878="","",IFERROR(INDEX(계정매핑!$E$5:$E$504,MATCH($F3878&amp;"",계정매핑!$A$5:$A$504,0))&amp;"","공통비"))</f>
        <v/>
      </c>
      <c r="AF3878" s="63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5100001192</t>
        </is>
      </c>
      <c r="D3879" s="94" t="n">
        <v>46182</v>
      </c>
      <c r="E3879" s="91" t="inlineStr">
        <is>
          <t>KR</t>
        </is>
      </c>
      <c r="F3879" s="91" t="n">
        <v>63501000</v>
      </c>
      <c r="G3879" s="91" t="n">
        <v>1901</v>
      </c>
      <c r="H3879" s="92" t="n">
        <v>549230000</v>
      </c>
      <c r="I3879" s="91" t="inlineStr">
        <is>
          <t>6월 모집수수료 - AA보험대리점</t>
        </is>
      </c>
      <c r="J3879" s="91" t="inlineStr">
        <is>
          <t>V10032</t>
        </is>
      </c>
      <c r="K3879" s="91" t="inlineStr">
        <is>
          <t>AA보험대리점</t>
        </is>
      </c>
      <c r="M3879" s="9">
        <f>IF($A3879="","",VALUE($A3879&amp;"")*12+VALUE($B3879&amp;""))</f>
        <v/>
      </c>
      <c r="N3879" s="63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3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3">
        <f>IF($A3879="","",IF(COUNTIF(변동분석!$E$7:$E$506,O3879)&gt;0,"Y","N"))</f>
        <v/>
      </c>
      <c r="W3879" s="63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3">
        <f>IF($A3879="","",IFERROR(INDEX(계정매핑!$E$5:$E$504,MATCH($F3879&amp;"",계정매핑!$A$5:$A$504,0))&amp;"","공통비"))</f>
        <v/>
      </c>
      <c r="AF3879" s="63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5100001193</t>
        </is>
      </c>
      <c r="D3880" s="94" t="n">
        <v>46183</v>
      </c>
      <c r="E3880" s="91" t="inlineStr">
        <is>
          <t>KR</t>
        </is>
      </c>
      <c r="F3880" s="91" t="n">
        <v>62101000</v>
      </c>
      <c r="G3880" s="91" t="n">
        <v>1301</v>
      </c>
      <c r="H3880" s="92" t="n">
        <v>414000</v>
      </c>
      <c r="I3880" s="91" t="inlineStr">
        <is>
          <t>6월 국내출장 - M항공</t>
        </is>
      </c>
      <c r="J3880" s="91" t="inlineStr">
        <is>
          <t>V10001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3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3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3">
        <f>IF($A3880="","",IF(COUNTIF(변동분석!$E$7:$E$506,O3880)&gt;0,"Y","N"))</f>
        <v/>
      </c>
      <c r="W3880" s="63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3">
        <f>IF($A3880="","",IFERROR(INDEX(계정매핑!$E$5:$E$504,MATCH($F3880&amp;"",계정매핑!$A$5:$A$504,0))&amp;"","공통비"))</f>
        <v/>
      </c>
      <c r="AF3880" s="63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5100001194</t>
        </is>
      </c>
      <c r="D3881" s="94" t="n">
        <v>46183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62000</v>
      </c>
      <c r="I3881" s="91" t="inlineStr">
        <is>
          <t>6월 해외출장 - N호텔</t>
        </is>
      </c>
      <c r="J3881" s="91" t="inlineStr">
        <is>
          <t>V10008</t>
        </is>
      </c>
      <c r="K3881" s="91" t="inlineStr">
        <is>
          <t>N호텔</t>
        </is>
      </c>
      <c r="M3881" s="9">
        <f>IF($A3881="","",VALUE($A3881&amp;"")*12+VALUE($B3881&amp;""))</f>
        <v/>
      </c>
      <c r="N3881" s="63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3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3">
        <f>IF($A3881="","",IF(COUNTIF(변동분석!$E$7:$E$506,O3881)&gt;0,"Y","N"))</f>
        <v/>
      </c>
      <c r="W3881" s="63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3">
        <f>IF($A3881="","",IFERROR(INDEX(계정매핑!$E$5:$E$504,MATCH($F3881&amp;"",계정매핑!$A$5:$A$504,0))&amp;"","공통비"))</f>
        <v/>
      </c>
      <c r="AF3881" s="63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5100001195</t>
        </is>
      </c>
      <c r="D3882" s="94" t="n">
        <v>46183</v>
      </c>
      <c r="E3882" s="91" t="inlineStr">
        <is>
          <t>KR</t>
        </is>
      </c>
      <c r="F3882" s="91" t="n">
        <v>62201000</v>
      </c>
      <c r="G3882" s="91" t="n">
        <v>1502</v>
      </c>
      <c r="H3882" s="92" t="n">
        <v>264000</v>
      </c>
      <c r="I3882" s="91" t="inlineStr">
        <is>
          <t>6월 통신요금 - P통신</t>
        </is>
      </c>
      <c r="J3882" s="91" t="inlineStr">
        <is>
          <t>V10013</t>
        </is>
      </c>
      <c r="K3882" s="91" t="inlineStr">
        <is>
          <t>P통신</t>
        </is>
      </c>
      <c r="M3882" s="9">
        <f>IF($A3882="","",VALUE($A3882&amp;"")*12+VALUE($B3882&amp;""))</f>
        <v/>
      </c>
      <c r="N3882" s="63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3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3">
        <f>IF($A3882="","",IF(COUNTIF(변동분석!$E$7:$E$506,O3882)&gt;0,"Y","N"))</f>
        <v/>
      </c>
      <c r="W3882" s="63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3">
        <f>IF($A3882="","",IFERROR(INDEX(계정매핑!$E$5:$E$504,MATCH($F3882&amp;"",계정매핑!$A$5:$A$504,0))&amp;"","공통비"))</f>
        <v/>
      </c>
      <c r="AF3882" s="63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5100001196</t>
        </is>
      </c>
      <c r="D3883" s="94" t="n">
        <v>46183</v>
      </c>
      <c r="E3883" s="91" t="inlineStr">
        <is>
          <t>KR</t>
        </is>
      </c>
      <c r="F3883" s="91" t="n">
        <v>62201000</v>
      </c>
      <c r="G3883" s="91" t="n">
        <v>1951</v>
      </c>
      <c r="H3883" s="92" t="n">
        <v>245000</v>
      </c>
      <c r="I3883" s="91" t="inlineStr">
        <is>
          <t>6월 통신요금 - O텔레콤</t>
        </is>
      </c>
      <c r="J3883" s="91" t="inlineStr">
        <is>
          <t>V10002</t>
        </is>
      </c>
      <c r="K3883" s="91" t="inlineStr">
        <is>
          <t>O텔레콤</t>
        </is>
      </c>
      <c r="M3883" s="9">
        <f>IF($A3883="","",VALUE($A3883&amp;"")*12+VALUE($B3883&amp;""))</f>
        <v/>
      </c>
      <c r="N3883" s="63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3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3">
        <f>IF($A3883="","",IF(COUNTIF(변동분석!$E$7:$E$506,O3883)&gt;0,"Y","N"))</f>
        <v/>
      </c>
      <c r="W3883" s="63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3">
        <f>IF($A3883="","",IFERROR(INDEX(계정매핑!$E$5:$E$504,MATCH($F3883&amp;"",계정매핑!$A$5:$A$504,0))&amp;"","공통비"))</f>
        <v/>
      </c>
      <c r="AF3883" s="63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5100001197</t>
        </is>
      </c>
      <c r="D3884" s="94" t="n">
        <v>46183</v>
      </c>
      <c r="E3884" s="91" t="inlineStr">
        <is>
          <t>KR</t>
        </is>
      </c>
      <c r="F3884" s="91" t="n">
        <v>62401000</v>
      </c>
      <c r="G3884" s="91" t="n">
        <v>1801</v>
      </c>
      <c r="H3884" s="92" t="n">
        <v>2028000</v>
      </c>
      <c r="I3884" s="91" t="inlineStr">
        <is>
          <t>6월 인쇄물 제작 - G인쇄</t>
        </is>
      </c>
      <c r="J3884" s="91" t="inlineStr">
        <is>
          <t>V10004</t>
        </is>
      </c>
      <c r="K3884" s="91" t="inlineStr">
        <is>
          <t>G인쇄</t>
        </is>
      </c>
      <c r="M3884" s="9">
        <f>IF($A3884="","",VALUE($A3884&amp;"")*12+VALUE($B3884&amp;""))</f>
        <v/>
      </c>
      <c r="N3884" s="63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3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3">
        <f>IF($A3884="","",IF(COUNTIF(변동분석!$E$7:$E$506,O3884)&gt;0,"Y","N"))</f>
        <v/>
      </c>
      <c r="W3884" s="63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3">
        <f>IF($A3884="","",IFERROR(INDEX(계정매핑!$E$5:$E$504,MATCH($F3884&amp;"",계정매핑!$A$5:$A$504,0))&amp;"","공통비"))</f>
        <v/>
      </c>
      <c r="AF3884" s="63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5100001198</t>
        </is>
      </c>
      <c r="D3885" s="94" t="n">
        <v>46183</v>
      </c>
      <c r="E3885" s="91" t="inlineStr">
        <is>
          <t>KR</t>
        </is>
      </c>
      <c r="F3885" s="91" t="n">
        <v>62501000</v>
      </c>
      <c r="G3885" s="91" t="n">
        <v>1401</v>
      </c>
      <c r="H3885" s="92" t="n">
        <v>117000</v>
      </c>
      <c r="I3885" s="91" t="inlineStr">
        <is>
          <t>6월 회의 다과 - (법인카드)</t>
        </is>
      </c>
      <c r="J3885" s="91" t="inlineStr">
        <is>
          <t>V10009</t>
        </is>
      </c>
      <c r="K3885" s="91" t="inlineStr">
        <is>
          <t>(법인카드)</t>
        </is>
      </c>
      <c r="M3885" s="9">
        <f>IF($A3885="","",VALUE($A3885&amp;"")*12+VALUE($B3885&amp;""))</f>
        <v/>
      </c>
      <c r="N3885" s="63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3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3">
        <f>IF($A3885="","",IF(COUNTIF(변동분석!$E$7:$E$506,O3885)&gt;0,"Y","N"))</f>
        <v/>
      </c>
      <c r="W3885" s="63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3">
        <f>IF($A3885="","",IFERROR(INDEX(계정매핑!$E$5:$E$504,MATCH($F3885&amp;"",계정매핑!$A$5:$A$504,0))&amp;"","공통비"))</f>
        <v/>
      </c>
      <c r="AF3885" s="63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5100001199</t>
        </is>
      </c>
      <c r="D3886" s="94" t="n">
        <v>46183</v>
      </c>
      <c r="E3886" s="91" t="inlineStr">
        <is>
          <t>KR</t>
        </is>
      </c>
      <c r="F3886" s="91" t="n">
        <v>62501000</v>
      </c>
      <c r="G3886" s="91" t="n">
        <v>1501</v>
      </c>
      <c r="H3886" s="92" t="n">
        <v>417000</v>
      </c>
      <c r="I3886" s="91" t="inlineStr">
        <is>
          <t>6월 회의 다과 - T케이터링</t>
        </is>
      </c>
      <c r="J3886" s="91" t="inlineStr">
        <is>
          <t>V10005</t>
        </is>
      </c>
      <c r="K3886" s="91" t="inlineStr">
        <is>
          <t>T케이터링</t>
        </is>
      </c>
      <c r="M3886" s="9">
        <f>IF($A3886="","",VALUE($A3886&amp;"")*12+VALUE($B3886&amp;""))</f>
        <v/>
      </c>
      <c r="N3886" s="63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3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3">
        <f>IF($A3886="","",IF(COUNTIF(변동분석!$E$7:$E$506,O3886)&gt;0,"Y","N"))</f>
        <v/>
      </c>
      <c r="W3886" s="63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3">
        <f>IF($A3886="","",IFERROR(INDEX(계정매핑!$E$5:$E$504,MATCH($F3886&amp;"",계정매핑!$A$5:$A$504,0))&amp;"","공통비"))</f>
        <v/>
      </c>
      <c r="AF3886" s="63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5100001200</t>
        </is>
      </c>
      <c r="D3887" s="94" t="n">
        <v>46183</v>
      </c>
      <c r="E3887" s="91" t="inlineStr">
        <is>
          <t>KR</t>
        </is>
      </c>
      <c r="F3887" s="91" t="n">
        <v>62901000</v>
      </c>
      <c r="G3887" s="91" t="n">
        <v>1101</v>
      </c>
      <c r="H3887" s="92" t="n">
        <v>3054000</v>
      </c>
      <c r="I3887" s="91" t="inlineStr">
        <is>
          <t>6월 자문 수수료 - W컨설팅</t>
        </is>
      </c>
      <c r="J3887" s="91" t="inlineStr">
        <is>
          <t>V10006</t>
        </is>
      </c>
      <c r="K3887" s="91" t="inlineStr">
        <is>
          <t>W컨설팅</t>
        </is>
      </c>
      <c r="M3887" s="9">
        <f>IF($A3887="","",VALUE($A3887&amp;"")*12+VALUE($B3887&amp;""))</f>
        <v/>
      </c>
      <c r="N3887" s="63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3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3">
        <f>IF($A3887="","",IF(COUNTIF(변동분석!$E$7:$E$506,O3887)&gt;0,"Y","N"))</f>
        <v/>
      </c>
      <c r="W3887" s="63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3">
        <f>IF($A3887="","",IFERROR(INDEX(계정매핑!$E$5:$E$504,MATCH($F3887&amp;"",계정매핑!$A$5:$A$504,0))&amp;"","공통비"))</f>
        <v/>
      </c>
      <c r="AF3887" s="63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5100001201</t>
        </is>
      </c>
      <c r="D3888" s="94" t="n">
        <v>46183</v>
      </c>
      <c r="E3888" s="91" t="inlineStr">
        <is>
          <t>KR</t>
        </is>
      </c>
      <c r="F3888" s="91" t="n">
        <v>62901000</v>
      </c>
      <c r="G3888" s="91" t="n">
        <v>1951</v>
      </c>
      <c r="H3888" s="92" t="n">
        <v>4353000</v>
      </c>
      <c r="I3888" s="91" t="inlineStr">
        <is>
          <t>6월 자문 수수료 - K회계법인</t>
        </is>
      </c>
      <c r="J3888" s="91" t="inlineStr">
        <is>
          <t>V10010</t>
        </is>
      </c>
      <c r="K3888" s="91" t="inlineStr">
        <is>
          <t>K회계법인</t>
        </is>
      </c>
      <c r="M3888" s="9">
        <f>IF($A3888="","",VALUE($A3888&amp;"")*12+VALUE($B3888&amp;""))</f>
        <v/>
      </c>
      <c r="N3888" s="63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3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3">
        <f>IF($A3888="","",IF(COUNTIF(변동분석!$E$7:$E$506,O3888)&gt;0,"Y","N"))</f>
        <v/>
      </c>
      <c r="W3888" s="63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3">
        <f>IF($A3888="","",IFERROR(INDEX(계정매핑!$E$5:$E$504,MATCH($F3888&amp;"",계정매핑!$A$5:$A$504,0))&amp;"","공통비"))</f>
        <v/>
      </c>
      <c r="AF3888" s="63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5100001202</t>
        </is>
      </c>
      <c r="D3889" s="94" t="n">
        <v>46183</v>
      </c>
      <c r="E3889" s="91" t="inlineStr">
        <is>
          <t>KR</t>
        </is>
      </c>
      <c r="F3889" s="91" t="n">
        <v>62902000</v>
      </c>
      <c r="G3889" s="91" t="n">
        <v>1101</v>
      </c>
      <c r="H3889" s="92" t="n">
        <v>3014000</v>
      </c>
      <c r="I3889" s="91" t="inlineStr">
        <is>
          <t>6월 업무 위탁 수수료 - J콜센터</t>
        </is>
      </c>
      <c r="J3889" s="91" t="inlineStr">
        <is>
          <t>V10015</t>
        </is>
      </c>
      <c r="K3889" s="91" t="inlineStr">
        <is>
          <t>J콜센터</t>
        </is>
      </c>
      <c r="M3889" s="9">
        <f>IF($A3889="","",VALUE($A3889&amp;"")*12+VALUE($B3889&amp;""))</f>
        <v/>
      </c>
      <c r="N3889" s="63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3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3">
        <f>IF($A3889="","",IF(COUNTIF(변동분석!$E$7:$E$506,O3889)&gt;0,"Y","N"))</f>
        <v/>
      </c>
      <c r="W3889" s="63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3">
        <f>IF($A3889="","",IFERROR(INDEX(계정매핑!$E$5:$E$504,MATCH($F3889&amp;"",계정매핑!$A$5:$A$504,0))&amp;"","공통비"))</f>
        <v/>
      </c>
      <c r="AF3889" s="63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5100001203</t>
        </is>
      </c>
      <c r="D3890" s="94" t="n">
        <v>46183</v>
      </c>
      <c r="E3890" s="91" t="inlineStr">
        <is>
          <t>KR</t>
        </is>
      </c>
      <c r="F3890" s="91" t="n">
        <v>62902000</v>
      </c>
      <c r="G3890" s="91" t="n">
        <v>1101</v>
      </c>
      <c r="H3890" s="92" t="n">
        <v>2289000</v>
      </c>
      <c r="I3890" s="91" t="inlineStr">
        <is>
          <t>6월 업무 위탁 수수료 - X서비스</t>
        </is>
      </c>
      <c r="J3890" s="91" t="inlineStr">
        <is>
          <t>V10019</t>
        </is>
      </c>
      <c r="K3890" s="91" t="inlineStr">
        <is>
          <t>X서비스</t>
        </is>
      </c>
      <c r="M3890" s="9">
        <f>IF($A3890="","",VALUE($A3890&amp;"")*12+VALUE($B3890&amp;""))</f>
        <v/>
      </c>
      <c r="N3890" s="63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3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3">
        <f>IF($A3890="","",IF(COUNTIF(변동분석!$E$7:$E$506,O3890)&gt;0,"Y","N"))</f>
        <v/>
      </c>
      <c r="W3890" s="63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3">
        <f>IF($A3890="","",IFERROR(INDEX(계정매핑!$E$5:$E$504,MATCH($F3890&amp;"",계정매핑!$A$5:$A$504,0))&amp;"","공통비"))</f>
        <v/>
      </c>
      <c r="AF3890" s="63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5100001204</t>
        </is>
      </c>
      <c r="D3891" s="94" t="n">
        <v>46183</v>
      </c>
      <c r="E3891" s="91" t="inlineStr">
        <is>
          <t>KR</t>
        </is>
      </c>
      <c r="F3891" s="91" t="n">
        <v>63001000</v>
      </c>
      <c r="G3891" s="91" t="n">
        <v>1951</v>
      </c>
      <c r="H3891" s="92" t="n">
        <v>4070000</v>
      </c>
      <c r="I3891" s="91" t="inlineStr">
        <is>
          <t>6월 SW 유지보수 - Y소프트</t>
        </is>
      </c>
      <c r="J3891" s="91" t="inlineStr">
        <is>
          <t>V10016</t>
        </is>
      </c>
      <c r="K3891" s="91" t="inlineStr">
        <is>
          <t>Y소프트</t>
        </is>
      </c>
      <c r="M3891" s="9">
        <f>IF($A3891="","",VALUE($A3891&amp;"")*12+VALUE($B3891&amp;""))</f>
        <v/>
      </c>
      <c r="N3891" s="63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3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3">
        <f>IF($A3891="","",IF(COUNTIF(변동분석!$E$7:$E$506,O3891)&gt;0,"Y","N"))</f>
        <v/>
      </c>
      <c r="W3891" s="63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3">
        <f>IF($A3891="","",IFERROR(INDEX(계정매핑!$E$5:$E$504,MATCH($F3891&amp;"",계정매핑!$A$5:$A$504,0))&amp;"","공통비"))</f>
        <v/>
      </c>
      <c r="AF3891" s="63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5100001205</t>
        </is>
      </c>
      <c r="D3892" s="94" t="n">
        <v>46183</v>
      </c>
      <c r="E3892" s="91" t="inlineStr">
        <is>
          <t>KR</t>
        </is>
      </c>
      <c r="F3892" s="91" t="n">
        <v>63101000</v>
      </c>
      <c r="G3892" s="91" t="n">
        <v>1602</v>
      </c>
      <c r="H3892" s="92" t="n">
        <v>4267000</v>
      </c>
      <c r="I3892" s="91" t="inlineStr">
        <is>
          <t>6월 사무실 임차료 - AA빌딩</t>
        </is>
      </c>
      <c r="J3892" s="91" t="inlineStr">
        <is>
          <t>V10007</t>
        </is>
      </c>
      <c r="K3892" s="91" t="inlineStr">
        <is>
          <t>AA빌딩</t>
        </is>
      </c>
      <c r="M3892" s="9">
        <f>IF($A3892="","",VALUE($A3892&amp;"")*12+VALUE($B3892&amp;""))</f>
        <v/>
      </c>
      <c r="N3892" s="63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3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3">
        <f>IF($A3892="","",IF(COUNTIF(변동분석!$E$7:$E$506,O3892)&gt;0,"Y","N"))</f>
        <v/>
      </c>
      <c r="W3892" s="63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3">
        <f>IF($A3892="","",IFERROR(INDEX(계정매핑!$E$5:$E$504,MATCH($F3892&amp;"",계정매핑!$A$5:$A$504,0))&amp;"","공통비"))</f>
        <v/>
      </c>
      <c r="AF3892" s="63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5100001206</t>
        </is>
      </c>
      <c r="D3893" s="94" t="n">
        <v>46183</v>
      </c>
      <c r="E3893" s="91" t="inlineStr">
        <is>
          <t>KR</t>
        </is>
      </c>
      <c r="F3893" s="91" t="n">
        <v>63501000</v>
      </c>
      <c r="G3893" s="91" t="n">
        <v>1901</v>
      </c>
      <c r="H3893" s="92" t="n">
        <v>383186000</v>
      </c>
      <c r="I3893" s="91" t="inlineStr">
        <is>
          <t>6월 모집수수료 - (전속설계사)</t>
        </is>
      </c>
      <c r="J3893" s="91" t="inlineStr">
        <is>
          <t>V10020</t>
        </is>
      </c>
      <c r="K3893" s="91" t="inlineStr">
        <is>
          <t>(전속설계사)</t>
        </is>
      </c>
      <c r="M3893" s="9">
        <f>IF($A3893="","",VALUE($A3893&amp;"")*12+VALUE($B3893&amp;""))</f>
        <v/>
      </c>
      <c r="N3893" s="63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3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3">
        <f>IF($A3893="","",IF(COUNTIF(변동분석!$E$7:$E$506,O3893)&gt;0,"Y","N"))</f>
        <v/>
      </c>
      <c r="W3893" s="63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3">
        <f>IF($A3893="","",IFERROR(INDEX(계정매핑!$E$5:$E$504,MATCH($F3893&amp;"",계정매핑!$A$5:$A$504,0))&amp;"","공통비"))</f>
        <v/>
      </c>
      <c r="AF3893" s="63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5100001207</t>
        </is>
      </c>
      <c r="D3894" s="94" t="n">
        <v>46184</v>
      </c>
      <c r="E3894" s="91" t="inlineStr">
        <is>
          <t>KR</t>
        </is>
      </c>
      <c r="F3894" s="91" t="n">
        <v>62101000</v>
      </c>
      <c r="G3894" s="91" t="n">
        <v>1201</v>
      </c>
      <c r="H3894" s="92" t="n">
        <v>352000</v>
      </c>
      <c r="I3894" s="91" t="inlineStr">
        <is>
          <t>6월 국내출장 - M항공</t>
        </is>
      </c>
      <c r="J3894" s="91" t="inlineStr">
        <is>
          <t>V10001</t>
        </is>
      </c>
      <c r="K3894" s="91" t="inlineStr">
        <is>
          <t>M항공</t>
        </is>
      </c>
      <c r="M3894" s="9">
        <f>IF($A3894="","",VALUE($A3894&amp;"")*12+VALUE($B3894&amp;""))</f>
        <v/>
      </c>
      <c r="N3894" s="63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3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3">
        <f>IF($A3894="","",IF(COUNTIF(변동분석!$E$7:$E$506,O3894)&gt;0,"Y","N"))</f>
        <v/>
      </c>
      <c r="W3894" s="63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3">
        <f>IF($A3894="","",IFERROR(INDEX(계정매핑!$E$5:$E$504,MATCH($F3894&amp;"",계정매핑!$A$5:$A$504,0))&amp;"","공통비"))</f>
        <v/>
      </c>
      <c r="AF3894" s="63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5100001208</t>
        </is>
      </c>
      <c r="D3895" s="94" t="n">
        <v>46184</v>
      </c>
      <c r="E3895" s="91" t="inlineStr">
        <is>
          <t>KR</t>
        </is>
      </c>
      <c r="F3895" s="91" t="n">
        <v>62101000</v>
      </c>
      <c r="G3895" s="91" t="n">
        <v>1701</v>
      </c>
      <c r="H3895" s="92" t="n">
        <v>318000</v>
      </c>
      <c r="I3895" s="91" t="inlineStr">
        <is>
          <t>6월 국내출장 - L여행사</t>
        </is>
      </c>
      <c r="J3895" s="91" t="inlineStr">
        <is>
          <t>V10017</t>
        </is>
      </c>
      <c r="K3895" s="91" t="inlineStr">
        <is>
          <t>L여행사</t>
        </is>
      </c>
      <c r="M3895" s="9">
        <f>IF($A3895="","",VALUE($A3895&amp;"")*12+VALUE($B3895&amp;""))</f>
        <v/>
      </c>
      <c r="N3895" s="63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3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3">
        <f>IF($A3895="","",IF(COUNTIF(변동분석!$E$7:$E$506,O3895)&gt;0,"Y","N"))</f>
        <v/>
      </c>
      <c r="W3895" s="63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3">
        <f>IF($A3895="","",IFERROR(INDEX(계정매핑!$E$5:$E$504,MATCH($F3895&amp;"",계정매핑!$A$5:$A$504,0))&amp;"","공통비"))</f>
        <v/>
      </c>
      <c r="AF3895" s="63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5100001209</t>
        </is>
      </c>
      <c r="D3896" s="94" t="n">
        <v>46184</v>
      </c>
      <c r="E3896" s="91" t="inlineStr">
        <is>
          <t>KR</t>
        </is>
      </c>
      <c r="F3896" s="91" t="n">
        <v>62101000</v>
      </c>
      <c r="G3896" s="91" t="n">
        <v>1701</v>
      </c>
      <c r="H3896" s="92" t="n">
        <v>197000</v>
      </c>
      <c r="I3896" s="91" t="inlineStr">
        <is>
          <t>6월 국내출장 - L여행사</t>
        </is>
      </c>
      <c r="J3896" s="91" t="inlineStr">
        <is>
          <t>V10017</t>
        </is>
      </c>
      <c r="K3896" s="91" t="inlineStr">
        <is>
          <t>L여행사</t>
        </is>
      </c>
      <c r="M3896" s="9">
        <f>IF($A3896="","",VALUE($A3896&amp;"")*12+VALUE($B3896&amp;""))</f>
        <v/>
      </c>
      <c r="N3896" s="63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3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3">
        <f>IF($A3896="","",IF(COUNTIF(변동분석!$E$7:$E$506,O3896)&gt;0,"Y","N"))</f>
        <v/>
      </c>
      <c r="W3896" s="63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3">
        <f>IF($A3896="","",IFERROR(INDEX(계정매핑!$E$5:$E$504,MATCH($F3896&amp;"",계정매핑!$A$5:$A$504,0))&amp;"","공통비"))</f>
        <v/>
      </c>
      <c r="AF3896" s="63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5100001210</t>
        </is>
      </c>
      <c r="D3897" s="94" t="n">
        <v>46184</v>
      </c>
      <c r="E3897" s="91" t="inlineStr">
        <is>
          <t>KR</t>
        </is>
      </c>
      <c r="F3897" s="91" t="n">
        <v>62102000</v>
      </c>
      <c r="G3897" s="91" t="n">
        <v>1801</v>
      </c>
      <c r="H3897" s="92" t="n">
        <v>24000</v>
      </c>
      <c r="I3897" s="91" t="inlineStr">
        <is>
          <t>6월 해외출장 - N호텔</t>
        </is>
      </c>
      <c r="J3897" s="91" t="inlineStr">
        <is>
          <t>V10008</t>
        </is>
      </c>
      <c r="K3897" s="91" t="inlineStr">
        <is>
          <t>N호텔</t>
        </is>
      </c>
      <c r="M3897" s="9">
        <f>IF($A3897="","",VALUE($A3897&amp;"")*12+VALUE($B3897&amp;""))</f>
        <v/>
      </c>
      <c r="N3897" s="63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3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3">
        <f>IF($A3897="","",IF(COUNTIF(변동분석!$E$7:$E$506,O3897)&gt;0,"Y","N"))</f>
        <v/>
      </c>
      <c r="W3897" s="63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3">
        <f>IF($A3897="","",IFERROR(INDEX(계정매핑!$E$5:$E$504,MATCH($F3897&amp;"",계정매핑!$A$5:$A$504,0))&amp;"","공통비"))</f>
        <v/>
      </c>
      <c r="AF3897" s="63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5100001211</t>
        </is>
      </c>
      <c r="D3898" s="94" t="n">
        <v>46184</v>
      </c>
      <c r="E3898" s="91" t="inlineStr">
        <is>
          <t>KR</t>
        </is>
      </c>
      <c r="F3898" s="91" t="n">
        <v>62301000</v>
      </c>
      <c r="G3898" s="91" t="n">
        <v>1201</v>
      </c>
      <c r="H3898" s="92" t="n">
        <v>182000</v>
      </c>
      <c r="I3898" s="91" t="inlineStr">
        <is>
          <t>6월 소모품 구입 - R문구</t>
        </is>
      </c>
      <c r="J3898" s="91" t="inlineStr">
        <is>
          <t>V10021</t>
        </is>
      </c>
      <c r="K3898" s="91" t="inlineStr">
        <is>
          <t>R문구</t>
        </is>
      </c>
      <c r="M3898" s="9">
        <f>IF($A3898="","",VALUE($A3898&amp;"")*12+VALUE($B3898&amp;""))</f>
        <v/>
      </c>
      <c r="N3898" s="63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3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3">
        <f>IF($A3898="","",IF(COUNTIF(변동분석!$E$7:$E$506,O3898)&gt;0,"Y","N"))</f>
        <v/>
      </c>
      <c r="W3898" s="63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3">
        <f>IF($A3898="","",IFERROR(INDEX(계정매핑!$E$5:$E$504,MATCH($F3898&amp;"",계정매핑!$A$5:$A$504,0))&amp;"","공통비"))</f>
        <v/>
      </c>
      <c r="AF3898" s="63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5100001212</t>
        </is>
      </c>
      <c r="D3899" s="94" t="n">
        <v>46184</v>
      </c>
      <c r="E3899" s="91" t="inlineStr">
        <is>
          <t>KR</t>
        </is>
      </c>
      <c r="F3899" s="91" t="n">
        <v>62801000</v>
      </c>
      <c r="G3899" s="91" t="n">
        <v>1301</v>
      </c>
      <c r="H3899" s="92" t="n">
        <v>4781000</v>
      </c>
      <c r="I3899" s="91" t="inlineStr">
        <is>
          <t>6월 사내교육 - (사내강사료)</t>
        </is>
      </c>
      <c r="J3899" s="91" t="inlineStr">
        <is>
          <t>V10023</t>
        </is>
      </c>
      <c r="K3899" s="91" t="inlineStr">
        <is>
          <t>(사내강사료)</t>
        </is>
      </c>
      <c r="M3899" s="9">
        <f>IF($A3899="","",VALUE($A3899&amp;"")*12+VALUE($B3899&amp;""))</f>
        <v/>
      </c>
      <c r="N3899" s="63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3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3">
        <f>IF($A3899="","",IF(COUNTIF(변동분석!$E$7:$E$506,O3899)&gt;0,"Y","N"))</f>
        <v/>
      </c>
      <c r="W3899" s="63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3">
        <f>IF($A3899="","",IFERROR(INDEX(계정매핑!$E$5:$E$504,MATCH($F3899&amp;"",계정매핑!$A$5:$A$504,0))&amp;"","공통비"))</f>
        <v/>
      </c>
      <c r="AF3899" s="63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5100001213</t>
        </is>
      </c>
      <c r="D3900" s="94" t="n">
        <v>46184</v>
      </c>
      <c r="E3900" s="91" t="inlineStr">
        <is>
          <t>KR</t>
        </is>
      </c>
      <c r="F3900" s="91" t="n">
        <v>62901000</v>
      </c>
      <c r="G3900" s="91" t="n">
        <v>1101</v>
      </c>
      <c r="H3900" s="92" t="n">
        <v>3048000</v>
      </c>
      <c r="I3900" s="91" t="inlineStr">
        <is>
          <t>6월 자문 수수료 - W컨설팅</t>
        </is>
      </c>
      <c r="J3900" s="91" t="inlineStr">
        <is>
          <t>V10006</t>
        </is>
      </c>
      <c r="K3900" s="91" t="inlineStr">
        <is>
          <t>W컨설팅</t>
        </is>
      </c>
      <c r="M3900" s="9">
        <f>IF($A3900="","",VALUE($A3900&amp;"")*12+VALUE($B3900&amp;""))</f>
        <v/>
      </c>
      <c r="N3900" s="63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3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3">
        <f>IF($A3900="","",IF(COUNTIF(변동분석!$E$7:$E$506,O3900)&gt;0,"Y","N"))</f>
        <v/>
      </c>
      <c r="W3900" s="63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3">
        <f>IF($A3900="","",IFERROR(INDEX(계정매핑!$E$5:$E$504,MATCH($F3900&amp;"",계정매핑!$A$5:$A$504,0))&amp;"","공통비"))</f>
        <v/>
      </c>
      <c r="AF3900" s="63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5100001214</t>
        </is>
      </c>
      <c r="D3901" s="94" t="n">
        <v>46184</v>
      </c>
      <c r="E3901" s="91" t="inlineStr">
        <is>
          <t>KR</t>
        </is>
      </c>
      <c r="F3901" s="91" t="n">
        <v>62901000</v>
      </c>
      <c r="G3901" s="91" t="n">
        <v>1401</v>
      </c>
      <c r="H3901" s="92" t="n">
        <v>9147000</v>
      </c>
      <c r="I3901" s="91" t="inlineStr">
        <is>
          <t>6월 자문 수수료 - W컨설팅</t>
        </is>
      </c>
      <c r="J3901" s="91" t="inlineStr">
        <is>
          <t>V10006</t>
        </is>
      </c>
      <c r="K3901" s="91" t="inlineStr">
        <is>
          <t>W컨설팅</t>
        </is>
      </c>
      <c r="M3901" s="9">
        <f>IF($A3901="","",VALUE($A3901&amp;"")*12+VALUE($B3901&amp;""))</f>
        <v/>
      </c>
      <c r="N3901" s="63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3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3">
        <f>IF($A3901="","",IF(COUNTIF(변동분석!$E$7:$E$506,O3901)&gt;0,"Y","N"))</f>
        <v/>
      </c>
      <c r="W3901" s="63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3">
        <f>IF($A3901="","",IFERROR(INDEX(계정매핑!$E$5:$E$504,MATCH($F3901&amp;"",계정매핑!$A$5:$A$504,0))&amp;"","공통비"))</f>
        <v/>
      </c>
      <c r="AF3901" s="63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5100001215</t>
        </is>
      </c>
      <c r="D3902" s="94" t="n">
        <v>46185</v>
      </c>
      <c r="E3902" s="91" t="inlineStr">
        <is>
          <t>KR</t>
        </is>
      </c>
      <c r="F3902" s="91" t="n">
        <v>62301000</v>
      </c>
      <c r="G3902" s="91" t="n">
        <v>1401</v>
      </c>
      <c r="H3902" s="92" t="n">
        <v>157000</v>
      </c>
      <c r="I3902" s="91" t="inlineStr">
        <is>
          <t>6월 소모품 구입 - Q오피스</t>
        </is>
      </c>
      <c r="J3902" s="91" t="inlineStr">
        <is>
          <t>V10003</t>
        </is>
      </c>
      <c r="K3902" s="91" t="inlineStr">
        <is>
          <t>Q오피스</t>
        </is>
      </c>
      <c r="M3902" s="9">
        <f>IF($A3902="","",VALUE($A3902&amp;"")*12+VALUE($B3902&amp;""))</f>
        <v/>
      </c>
      <c r="N3902" s="63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3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3">
        <f>IF($A3902="","",IF(COUNTIF(변동분석!$E$7:$E$506,O3902)&gt;0,"Y","N"))</f>
        <v/>
      </c>
      <c r="W3902" s="63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3">
        <f>IF($A3902="","",IFERROR(INDEX(계정매핑!$E$5:$E$504,MATCH($F3902&amp;"",계정매핑!$A$5:$A$504,0))&amp;"","공통비"))</f>
        <v/>
      </c>
      <c r="AF3902" s="63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5100001216</t>
        </is>
      </c>
      <c r="D3903" s="94" t="n">
        <v>46185</v>
      </c>
      <c r="E3903" s="91" t="inlineStr">
        <is>
          <t>KR</t>
        </is>
      </c>
      <c r="F3903" s="91" t="n">
        <v>62301000</v>
      </c>
      <c r="G3903" s="91" t="n">
        <v>1801</v>
      </c>
      <c r="H3903" s="92" t="n">
        <v>300000</v>
      </c>
      <c r="I3903" s="91" t="inlineStr">
        <is>
          <t>6월 소모품 구입 - Q오피스</t>
        </is>
      </c>
      <c r="J3903" s="91" t="inlineStr">
        <is>
          <t>V10003</t>
        </is>
      </c>
      <c r="K3903" s="91" t="inlineStr">
        <is>
          <t>Q오피스</t>
        </is>
      </c>
      <c r="M3903" s="9">
        <f>IF($A3903="","",VALUE($A3903&amp;"")*12+VALUE($B3903&amp;""))</f>
        <v/>
      </c>
      <c r="N3903" s="63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3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3">
        <f>IF($A3903="","",IF(COUNTIF(변동분석!$E$7:$E$506,O3903)&gt;0,"Y","N"))</f>
        <v/>
      </c>
      <c r="W3903" s="63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3">
        <f>IF($A3903="","",IFERROR(INDEX(계정매핑!$E$5:$E$504,MATCH($F3903&amp;"",계정매핑!$A$5:$A$504,0))&amp;"","공통비"))</f>
        <v/>
      </c>
      <c r="AF3903" s="63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5100001217</t>
        </is>
      </c>
      <c r="D3904" s="94" t="n">
        <v>46185</v>
      </c>
      <c r="E3904" s="91" t="inlineStr">
        <is>
          <t>KR</t>
        </is>
      </c>
      <c r="F3904" s="91" t="n">
        <v>62501000</v>
      </c>
      <c r="G3904" s="91" t="n">
        <v>1401</v>
      </c>
      <c r="H3904" s="92" t="n">
        <v>105000</v>
      </c>
      <c r="I3904" s="91" t="inlineStr">
        <is>
          <t>6월 회의 다과 - T케이터링</t>
        </is>
      </c>
      <c r="J3904" s="91" t="inlineStr">
        <is>
          <t>V10005</t>
        </is>
      </c>
      <c r="K3904" s="91" t="inlineStr">
        <is>
          <t>T케이터링</t>
        </is>
      </c>
      <c r="M3904" s="9">
        <f>IF($A3904="","",VALUE($A3904&amp;"")*12+VALUE($B3904&amp;""))</f>
        <v/>
      </c>
      <c r="N3904" s="63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3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3">
        <f>IF($A3904="","",IF(COUNTIF(변동분석!$E$7:$E$506,O3904)&gt;0,"Y","N"))</f>
        <v/>
      </c>
      <c r="W3904" s="63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3">
        <f>IF($A3904="","",IFERROR(INDEX(계정매핑!$E$5:$E$504,MATCH($F3904&amp;"",계정매핑!$A$5:$A$504,0))&amp;"","공통비"))</f>
        <v/>
      </c>
      <c r="AF3904" s="63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5100001218</t>
        </is>
      </c>
      <c r="D3905" s="94" t="n">
        <v>46185</v>
      </c>
      <c r="E3905" s="91" t="inlineStr">
        <is>
          <t>KR</t>
        </is>
      </c>
      <c r="F3905" s="91" t="n">
        <v>62701000</v>
      </c>
      <c r="G3905" s="91" t="n">
        <v>1502</v>
      </c>
      <c r="H3905" s="92" t="n">
        <v>40911000</v>
      </c>
      <c r="I3905" s="91" t="inlineStr">
        <is>
          <t>6월 광고 집행 - E미디어</t>
        </is>
      </c>
      <c r="J3905" s="91" t="inlineStr">
        <is>
          <t>V10031</t>
        </is>
      </c>
      <c r="K3905" s="91" t="inlineStr">
        <is>
          <t>E미디어</t>
        </is>
      </c>
      <c r="M3905" s="9">
        <f>IF($A3905="","",VALUE($A3905&amp;"")*12+VALUE($B3905&amp;""))</f>
        <v/>
      </c>
      <c r="N3905" s="63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3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3">
        <f>IF($A3905="","",IF(COUNTIF(변동분석!$E$7:$E$506,O3905)&gt;0,"Y","N"))</f>
        <v/>
      </c>
      <c r="W3905" s="63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3">
        <f>IF($A3905="","",IFERROR(INDEX(계정매핑!$E$5:$E$504,MATCH($F3905&amp;"",계정매핑!$A$5:$A$504,0))&amp;"","공통비"))</f>
        <v/>
      </c>
      <c r="AF3905" s="63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5100001219</t>
        </is>
      </c>
      <c r="D3906" s="94" t="n">
        <v>46185</v>
      </c>
      <c r="E3906" s="91" t="inlineStr">
        <is>
          <t>KR</t>
        </is>
      </c>
      <c r="F3906" s="91" t="n">
        <v>62902000</v>
      </c>
      <c r="G3906" s="91" t="n">
        <v>1801</v>
      </c>
      <c r="H3906" s="92" t="n">
        <v>1851000</v>
      </c>
      <c r="I3906" s="91" t="inlineStr">
        <is>
          <t>6월 콜 위탁 수수료(건별)</t>
        </is>
      </c>
      <c r="J3906" s="91" t="inlineStr">
        <is>
          <t>V10015</t>
        </is>
      </c>
      <c r="K3906" s="91" t="inlineStr">
        <is>
          <t>J콜센터</t>
        </is>
      </c>
      <c r="M3906" s="9">
        <f>IF($A3906="","",VALUE($A3906&amp;"")*12+VALUE($B3906&amp;""))</f>
        <v/>
      </c>
      <c r="N3906" s="63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3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3">
        <f>IF($A3906="","",IF(COUNTIF(변동분석!$E$7:$E$506,O3906)&gt;0,"Y","N"))</f>
        <v/>
      </c>
      <c r="W3906" s="63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3">
        <f>IF($A3906="","",IFERROR(INDEX(계정매핑!$E$5:$E$504,MATCH($F3906&amp;"",계정매핑!$A$5:$A$504,0))&amp;"","공통비"))</f>
        <v/>
      </c>
      <c r="AF3906" s="63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5100001220</t>
        </is>
      </c>
      <c r="D3907" s="94" t="n">
        <v>46185</v>
      </c>
      <c r="E3907" s="91" t="inlineStr">
        <is>
          <t>KR</t>
        </is>
      </c>
      <c r="F3907" s="91" t="n">
        <v>62902000</v>
      </c>
      <c r="G3907" s="91" t="n">
        <v>1951</v>
      </c>
      <c r="H3907" s="92" t="n">
        <v>3221000</v>
      </c>
      <c r="I3907" s="91" t="inlineStr">
        <is>
          <t>6월 업무 위탁 수수료 - J콜센터</t>
        </is>
      </c>
      <c r="J3907" s="91" t="inlineStr">
        <is>
          <t>V10015</t>
        </is>
      </c>
      <c r="K3907" s="91" t="inlineStr">
        <is>
          <t>J콜센터</t>
        </is>
      </c>
      <c r="M3907" s="9">
        <f>IF($A3907="","",VALUE($A3907&amp;"")*12+VALUE($B3907&amp;""))</f>
        <v/>
      </c>
      <c r="N3907" s="63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3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3">
        <f>IF($A3907="","",IF(COUNTIF(변동분석!$E$7:$E$506,O3907)&gt;0,"Y","N"))</f>
        <v/>
      </c>
      <c r="W3907" s="63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3">
        <f>IF($A3907="","",IFERROR(INDEX(계정매핑!$E$5:$E$504,MATCH($F3907&amp;"",계정매핑!$A$5:$A$504,0))&amp;"","공통비"))</f>
        <v/>
      </c>
      <c r="AF3907" s="63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5100001221</t>
        </is>
      </c>
      <c r="D3908" s="94" t="n">
        <v>46185</v>
      </c>
      <c r="E3908" s="91" t="inlineStr">
        <is>
          <t>KR</t>
        </is>
      </c>
      <c r="F3908" s="91" t="n">
        <v>63501000</v>
      </c>
      <c r="G3908" s="91" t="n">
        <v>1902</v>
      </c>
      <c r="H3908" s="92" t="n">
        <v>549007000</v>
      </c>
      <c r="I3908" s="91" t="inlineStr">
        <is>
          <t>6월 모집수수료 - BB에셋</t>
        </is>
      </c>
      <c r="J3908" s="91" t="inlineStr">
        <is>
          <t>V10012</t>
        </is>
      </c>
      <c r="K3908" s="91" t="inlineStr">
        <is>
          <t>BB에셋</t>
        </is>
      </c>
      <c r="M3908" s="9">
        <f>IF($A3908="","",VALUE($A3908&amp;"")*12+VALUE($B3908&amp;""))</f>
        <v/>
      </c>
      <c r="N3908" s="63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3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3">
        <f>IF($A3908="","",IF(COUNTIF(변동분석!$E$7:$E$506,O3908)&gt;0,"Y","N"))</f>
        <v/>
      </c>
      <c r="W3908" s="63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3">
        <f>IF($A3908="","",IFERROR(INDEX(계정매핑!$E$5:$E$504,MATCH($F3908&amp;"",계정매핑!$A$5:$A$504,0))&amp;"","공통비"))</f>
        <v/>
      </c>
      <c r="AF3908" s="63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5100001222</t>
        </is>
      </c>
      <c r="D3909" s="94" t="n">
        <v>46186</v>
      </c>
      <c r="E3909" s="91" t="inlineStr">
        <is>
          <t>KR</t>
        </is>
      </c>
      <c r="F3909" s="91" t="n">
        <v>62102000</v>
      </c>
      <c r="G3909" s="91" t="n">
        <v>1101</v>
      </c>
      <c r="H3909" s="92" t="n">
        <v>154000</v>
      </c>
      <c r="I3909" s="91" t="inlineStr">
        <is>
          <t>6월 해외출장 - N호텔</t>
        </is>
      </c>
      <c r="J3909" s="91" t="inlineStr">
        <is>
          <t>V10008</t>
        </is>
      </c>
      <c r="K3909" s="91" t="inlineStr">
        <is>
          <t>N호텔</t>
        </is>
      </c>
      <c r="M3909" s="9">
        <f>IF($A3909="","",VALUE($A3909&amp;"")*12+VALUE($B3909&amp;""))</f>
        <v/>
      </c>
      <c r="N3909" s="63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3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3">
        <f>IF($A3909="","",IF(COUNTIF(변동분석!$E$7:$E$506,O3909)&gt;0,"Y","N"))</f>
        <v/>
      </c>
      <c r="W3909" s="63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3">
        <f>IF($A3909="","",IFERROR(INDEX(계정매핑!$E$5:$E$504,MATCH($F3909&amp;"",계정매핑!$A$5:$A$504,0))&amp;"","공통비"))</f>
        <v/>
      </c>
      <c r="AF3909" s="63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5100001223</t>
        </is>
      </c>
      <c r="D3910" s="94" t="n">
        <v>46186</v>
      </c>
      <c r="E3910" s="91" t="inlineStr">
        <is>
          <t>KR</t>
        </is>
      </c>
      <c r="F3910" s="91" t="n">
        <v>62102000</v>
      </c>
      <c r="G3910" s="91" t="n">
        <v>1801</v>
      </c>
      <c r="H3910" s="92" t="n">
        <v>41000</v>
      </c>
      <c r="I3910" s="91" t="inlineStr">
        <is>
          <t>6월 해외출장 - M항공</t>
        </is>
      </c>
      <c r="J3910" s="91" t="inlineStr">
        <is>
          <t>V10001</t>
        </is>
      </c>
      <c r="K3910" s="91" t="inlineStr">
        <is>
          <t>M항공</t>
        </is>
      </c>
      <c r="M3910" s="9">
        <f>IF($A3910="","",VALUE($A3910&amp;"")*12+VALUE($B3910&amp;""))</f>
        <v/>
      </c>
      <c r="N3910" s="63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3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3">
        <f>IF($A3910="","",IF(COUNTIF(변동분석!$E$7:$E$506,O3910)&gt;0,"Y","N"))</f>
        <v/>
      </c>
      <c r="W3910" s="63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3">
        <f>IF($A3910="","",IFERROR(INDEX(계정매핑!$E$5:$E$504,MATCH($F3910&amp;"",계정매핑!$A$5:$A$504,0))&amp;"","공통비"))</f>
        <v/>
      </c>
      <c r="AF3910" s="63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5100001224</t>
        </is>
      </c>
      <c r="D3911" s="94" t="n">
        <v>46186</v>
      </c>
      <c r="E3911" s="91" t="inlineStr">
        <is>
          <t>KR</t>
        </is>
      </c>
      <c r="F3911" s="91" t="n">
        <v>62201000</v>
      </c>
      <c r="G3911" s="91" t="n">
        <v>1601</v>
      </c>
      <c r="H3911" s="92" t="n">
        <v>719000</v>
      </c>
      <c r="I3911" s="91" t="inlineStr">
        <is>
          <t>6월 통신요금 - P통신</t>
        </is>
      </c>
      <c r="J3911" s="91" t="inlineStr">
        <is>
          <t>V10013</t>
        </is>
      </c>
      <c r="K3911" s="91" t="inlineStr">
        <is>
          <t>P통신</t>
        </is>
      </c>
      <c r="M3911" s="9">
        <f>IF($A3911="","",VALUE($A3911&amp;"")*12+VALUE($B3911&amp;""))</f>
        <v/>
      </c>
      <c r="N3911" s="63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3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3">
        <f>IF($A3911="","",IF(COUNTIF(변동분석!$E$7:$E$506,O3911)&gt;0,"Y","N"))</f>
        <v/>
      </c>
      <c r="W3911" s="63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3">
        <f>IF($A3911="","",IFERROR(INDEX(계정매핑!$E$5:$E$504,MATCH($F3911&amp;"",계정매핑!$A$5:$A$504,0))&amp;"","공통비"))</f>
        <v/>
      </c>
      <c r="AF3911" s="63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5100001225</t>
        </is>
      </c>
      <c r="D3912" s="94" t="n">
        <v>46186</v>
      </c>
      <c r="E3912" s="91" t="inlineStr">
        <is>
          <t>KR</t>
        </is>
      </c>
      <c r="F3912" s="91" t="n">
        <v>62601000</v>
      </c>
      <c r="G3912" s="91" t="n">
        <v>1101</v>
      </c>
      <c r="H3912" s="92" t="n">
        <v>1673000</v>
      </c>
      <c r="I3912" s="91" t="inlineStr">
        <is>
          <t>6월 업무추진 - (법인카드)</t>
        </is>
      </c>
      <c r="J3912" s="91" t="inlineStr">
        <is>
          <t>V10009</t>
        </is>
      </c>
      <c r="K3912" s="91" t="inlineStr">
        <is>
          <t>(법인카드)</t>
        </is>
      </c>
      <c r="M3912" s="9">
        <f>IF($A3912="","",VALUE($A3912&amp;"")*12+VALUE($B3912&amp;""))</f>
        <v/>
      </c>
      <c r="N3912" s="63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3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3">
        <f>IF($A3912="","",IF(COUNTIF(변동분석!$E$7:$E$506,O3912)&gt;0,"Y","N"))</f>
        <v/>
      </c>
      <c r="W3912" s="63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3">
        <f>IF($A3912="","",IFERROR(INDEX(계정매핑!$E$5:$E$504,MATCH($F3912&amp;"",계정매핑!$A$5:$A$504,0))&amp;"","공통비"))</f>
        <v/>
      </c>
      <c r="AF3912" s="63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5100001226</t>
        </is>
      </c>
      <c r="D3913" s="94" t="n">
        <v>46186</v>
      </c>
      <c r="E3913" s="91" t="inlineStr">
        <is>
          <t>KR</t>
        </is>
      </c>
      <c r="F3913" s="91" t="n">
        <v>62802000</v>
      </c>
      <c r="G3913" s="91" t="n">
        <v>1301</v>
      </c>
      <c r="H3913" s="92" t="n">
        <v>4271000</v>
      </c>
      <c r="I3913" s="91" t="inlineStr">
        <is>
          <t>6월 위탁교육 - I교육원</t>
        </is>
      </c>
      <c r="J3913" s="91" t="inlineStr">
        <is>
          <t>V10018</t>
        </is>
      </c>
      <c r="K3913" s="91" t="inlineStr">
        <is>
          <t>I교육원</t>
        </is>
      </c>
      <c r="M3913" s="9">
        <f>IF($A3913="","",VALUE($A3913&amp;"")*12+VALUE($B3913&amp;""))</f>
        <v/>
      </c>
      <c r="N3913" s="63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3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3">
        <f>IF($A3913="","",IF(COUNTIF(변동분석!$E$7:$E$506,O3913)&gt;0,"Y","N"))</f>
        <v/>
      </c>
      <c r="W3913" s="63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3">
        <f>IF($A3913="","",IFERROR(INDEX(계정매핑!$E$5:$E$504,MATCH($F3913&amp;"",계정매핑!$A$5:$A$504,0))&amp;"","공통비"))</f>
        <v/>
      </c>
      <c r="AF3913" s="63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5100001227</t>
        </is>
      </c>
      <c r="D3914" s="94" t="n">
        <v>46186</v>
      </c>
      <c r="E3914" s="91" t="inlineStr">
        <is>
          <t>KR</t>
        </is>
      </c>
      <c r="F3914" s="91" t="n">
        <v>62902000</v>
      </c>
      <c r="G3914" s="91" t="n">
        <v>1801</v>
      </c>
      <c r="H3914" s="92" t="n">
        <v>1787000</v>
      </c>
      <c r="I3914" s="91" t="inlineStr">
        <is>
          <t>6월 콜 위탁 수수료(건별)</t>
        </is>
      </c>
      <c r="J3914" s="91" t="inlineStr">
        <is>
          <t>V10015</t>
        </is>
      </c>
      <c r="K3914" s="91" t="inlineStr">
        <is>
          <t>J콜센터</t>
        </is>
      </c>
      <c r="M3914" s="9">
        <f>IF($A3914="","",VALUE($A3914&amp;"")*12+VALUE($B3914&amp;""))</f>
        <v/>
      </c>
      <c r="N3914" s="63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3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3">
        <f>IF($A3914="","",IF(COUNTIF(변동분석!$E$7:$E$506,O3914)&gt;0,"Y","N"))</f>
        <v/>
      </c>
      <c r="W3914" s="63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3">
        <f>IF($A3914="","",IFERROR(INDEX(계정매핑!$E$5:$E$504,MATCH($F3914&amp;"",계정매핑!$A$5:$A$504,0))&amp;"","공통비"))</f>
        <v/>
      </c>
      <c r="AF3914" s="63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5100001228</t>
        </is>
      </c>
      <c r="D3915" s="94" t="n">
        <v>46186</v>
      </c>
      <c r="E3915" s="91" t="inlineStr">
        <is>
          <t>KR</t>
        </is>
      </c>
      <c r="F3915" s="91" t="n">
        <v>62902000</v>
      </c>
      <c r="G3915" s="91" t="n">
        <v>1801</v>
      </c>
      <c r="H3915" s="92" t="n">
        <v>1761000</v>
      </c>
      <c r="I3915" s="91" t="inlineStr">
        <is>
          <t>6월 콜 위탁 수수료(건별)</t>
        </is>
      </c>
      <c r="J3915" s="91" t="inlineStr">
        <is>
          <t>V10015</t>
        </is>
      </c>
      <c r="K3915" s="91" t="inlineStr">
        <is>
          <t>J콜센터</t>
        </is>
      </c>
      <c r="M3915" s="9">
        <f>IF($A3915="","",VALUE($A3915&amp;"")*12+VALUE($B3915&amp;""))</f>
        <v/>
      </c>
      <c r="N3915" s="63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3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3">
        <f>IF($A3915="","",IF(COUNTIF(변동분석!$E$7:$E$506,O3915)&gt;0,"Y","N"))</f>
        <v/>
      </c>
      <c r="W3915" s="63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3">
        <f>IF($A3915="","",IFERROR(INDEX(계정매핑!$E$5:$E$504,MATCH($F3915&amp;"",계정매핑!$A$5:$A$504,0))&amp;"","공통비"))</f>
        <v/>
      </c>
      <c r="AF3915" s="63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5100001229</t>
        </is>
      </c>
      <c r="D3916" s="94" t="n">
        <v>46187</v>
      </c>
      <c r="E3916" s="91" t="inlineStr">
        <is>
          <t>KR</t>
        </is>
      </c>
      <c r="F3916" s="91" t="n">
        <v>62101000</v>
      </c>
      <c r="G3916" s="91" t="n">
        <v>1401</v>
      </c>
      <c r="H3916" s="92" t="n">
        <v>514000</v>
      </c>
      <c r="I3916" s="91" t="inlineStr">
        <is>
          <t>6월 국내출장 - (법인카드)</t>
        </is>
      </c>
      <c r="J3916" s="91" t="inlineStr">
        <is>
          <t>V10009</t>
        </is>
      </c>
      <c r="K3916" s="91" t="inlineStr">
        <is>
          <t>(법인카드)</t>
        </is>
      </c>
      <c r="M3916" s="9">
        <f>IF($A3916="","",VALUE($A3916&amp;"")*12+VALUE($B3916&amp;""))</f>
        <v/>
      </c>
      <c r="N3916" s="63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3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3">
        <f>IF($A3916="","",IF(COUNTIF(변동분석!$E$7:$E$506,O3916)&gt;0,"Y","N"))</f>
        <v/>
      </c>
      <c r="W3916" s="63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3">
        <f>IF($A3916="","",IFERROR(INDEX(계정매핑!$E$5:$E$504,MATCH($F3916&amp;"",계정매핑!$A$5:$A$504,0))&amp;"","공통비"))</f>
        <v/>
      </c>
      <c r="AF3916" s="63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5100001230</t>
        </is>
      </c>
      <c r="D3917" s="94" t="n">
        <v>46187</v>
      </c>
      <c r="E3917" s="91" t="inlineStr">
        <is>
          <t>KR</t>
        </is>
      </c>
      <c r="F3917" s="91" t="n">
        <v>62201000</v>
      </c>
      <c r="G3917" s="91" t="n">
        <v>1101</v>
      </c>
      <c r="H3917" s="92" t="n">
        <v>254000</v>
      </c>
      <c r="I3917" s="91" t="inlineStr">
        <is>
          <t>6월 통신요금 - O텔레콤</t>
        </is>
      </c>
      <c r="J3917" s="91" t="inlineStr">
        <is>
          <t>V10002</t>
        </is>
      </c>
      <c r="K3917" s="91" t="inlineStr">
        <is>
          <t>O텔레콤</t>
        </is>
      </c>
      <c r="M3917" s="9">
        <f>IF($A3917="","",VALUE($A3917&amp;"")*12+VALUE($B3917&amp;""))</f>
        <v/>
      </c>
      <c r="N3917" s="63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3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3">
        <f>IF($A3917="","",IF(COUNTIF(변동분석!$E$7:$E$506,O3917)&gt;0,"Y","N"))</f>
        <v/>
      </c>
      <c r="W3917" s="63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3">
        <f>IF($A3917="","",IFERROR(INDEX(계정매핑!$E$5:$E$504,MATCH($F3917&amp;"",계정매핑!$A$5:$A$504,0))&amp;"","공통비"))</f>
        <v/>
      </c>
      <c r="AF3917" s="63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5100001231</t>
        </is>
      </c>
      <c r="D3918" s="94" t="n">
        <v>46187</v>
      </c>
      <c r="E3918" s="91" t="inlineStr">
        <is>
          <t>KR</t>
        </is>
      </c>
      <c r="F3918" s="91" t="n">
        <v>62301000</v>
      </c>
      <c r="G3918" s="91" t="n">
        <v>1701</v>
      </c>
      <c r="H3918" s="92" t="n">
        <v>306000</v>
      </c>
      <c r="I3918" s="91" t="inlineStr">
        <is>
          <t>6월 소모품 구입 - Q오피스</t>
        </is>
      </c>
      <c r="J3918" s="91" t="inlineStr">
        <is>
          <t>V10003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3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3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3">
        <f>IF($A3918="","",IF(COUNTIF(변동분석!$E$7:$E$506,O3918)&gt;0,"Y","N"))</f>
        <v/>
      </c>
      <c r="W3918" s="63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3">
        <f>IF($A3918="","",IFERROR(INDEX(계정매핑!$E$5:$E$504,MATCH($F3918&amp;"",계정매핑!$A$5:$A$504,0))&amp;"","공통비"))</f>
        <v/>
      </c>
      <c r="AF3918" s="63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5100001232</t>
        </is>
      </c>
      <c r="D3919" s="94" t="n">
        <v>46187</v>
      </c>
      <c r="E3919" s="91" t="inlineStr">
        <is>
          <t>KR</t>
        </is>
      </c>
      <c r="F3919" s="91" t="n">
        <v>62501000</v>
      </c>
      <c r="G3919" s="91" t="n">
        <v>1201</v>
      </c>
      <c r="H3919" s="92" t="n">
        <v>96000</v>
      </c>
      <c r="I3919" s="91" t="inlineStr">
        <is>
          <t>6월 회의 다과 - T케이터링</t>
        </is>
      </c>
      <c r="J3919" s="91" t="inlineStr">
        <is>
          <t>V10005</t>
        </is>
      </c>
      <c r="K3919" s="91" t="inlineStr">
        <is>
          <t>T케이터링</t>
        </is>
      </c>
      <c r="M3919" s="9">
        <f>IF($A3919="","",VALUE($A3919&amp;"")*12+VALUE($B3919&amp;""))</f>
        <v/>
      </c>
      <c r="N3919" s="63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3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3">
        <f>IF($A3919="","",IF(COUNTIF(변동분석!$E$7:$E$506,O3919)&gt;0,"Y","N"))</f>
        <v/>
      </c>
      <c r="W3919" s="63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3">
        <f>IF($A3919="","",IFERROR(INDEX(계정매핑!$E$5:$E$504,MATCH($F3919&amp;"",계정매핑!$A$5:$A$504,0))&amp;"","공통비"))</f>
        <v/>
      </c>
      <c r="AF3919" s="63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5100001233</t>
        </is>
      </c>
      <c r="D3920" s="94" t="n">
        <v>46187</v>
      </c>
      <c r="E3920" s="91" t="inlineStr">
        <is>
          <t>KR</t>
        </is>
      </c>
      <c r="F3920" s="91" t="n">
        <v>62801000</v>
      </c>
      <c r="G3920" s="91" t="n">
        <v>1301</v>
      </c>
      <c r="H3920" s="92" t="n">
        <v>4464000</v>
      </c>
      <c r="I3920" s="91" t="inlineStr">
        <is>
          <t>6월 사내교육 - U에듀</t>
        </is>
      </c>
      <c r="J3920" s="91" t="inlineStr">
        <is>
          <t>V10030</t>
        </is>
      </c>
      <c r="K3920" s="91" t="inlineStr">
        <is>
          <t>U에듀</t>
        </is>
      </c>
      <c r="M3920" s="9">
        <f>IF($A3920="","",VALUE($A3920&amp;"")*12+VALUE($B3920&amp;""))</f>
        <v/>
      </c>
      <c r="N3920" s="63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3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3">
        <f>IF($A3920="","",IF(COUNTIF(변동분석!$E$7:$E$506,O3920)&gt;0,"Y","N"))</f>
        <v/>
      </c>
      <c r="W3920" s="63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3">
        <f>IF($A3920="","",IFERROR(INDEX(계정매핑!$E$5:$E$504,MATCH($F3920&amp;"",계정매핑!$A$5:$A$504,0))&amp;"","공통비"))</f>
        <v/>
      </c>
      <c r="AF3920" s="63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5100001234</t>
        </is>
      </c>
      <c r="D3921" s="94" t="n">
        <v>46187</v>
      </c>
      <c r="E3921" s="91" t="inlineStr">
        <is>
          <t>KR</t>
        </is>
      </c>
      <c r="F3921" s="91" t="n">
        <v>63001000</v>
      </c>
      <c r="G3921" s="91" t="n">
        <v>1701</v>
      </c>
      <c r="H3921" s="92" t="n">
        <v>21844000</v>
      </c>
      <c r="I3921" s="91" t="inlineStr">
        <is>
          <t>6월 SW 유지보수 - Z시스템</t>
        </is>
      </c>
      <c r="J3921" s="91" t="inlineStr">
        <is>
          <t>V10011</t>
        </is>
      </c>
      <c r="K3921" s="91" t="inlineStr">
        <is>
          <t>Z시스템</t>
        </is>
      </c>
      <c r="M3921" s="9">
        <f>IF($A3921="","",VALUE($A3921&amp;"")*12+VALUE($B3921&amp;""))</f>
        <v/>
      </c>
      <c r="N3921" s="63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3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3">
        <f>IF($A3921="","",IF(COUNTIF(변동분석!$E$7:$E$506,O3921)&gt;0,"Y","N"))</f>
        <v/>
      </c>
      <c r="W3921" s="63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3">
        <f>IF($A3921="","",IFERROR(INDEX(계정매핑!$E$5:$E$504,MATCH($F3921&amp;"",계정매핑!$A$5:$A$504,0))&amp;"","공통비"))</f>
        <v/>
      </c>
      <c r="AF3921" s="63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5100001235</t>
        </is>
      </c>
      <c r="D3922" s="94" t="n">
        <v>46187</v>
      </c>
      <c r="E3922" s="91" t="inlineStr">
        <is>
          <t>KR</t>
        </is>
      </c>
      <c r="F3922" s="91" t="n">
        <v>63101000</v>
      </c>
      <c r="G3922" s="91" t="n">
        <v>1601</v>
      </c>
      <c r="H3922" s="92" t="n">
        <v>5444000</v>
      </c>
      <c r="I3922" s="91" t="inlineStr">
        <is>
          <t>6월 사무실 임차료 - BB부동산</t>
        </is>
      </c>
      <c r="J3922" s="91" t="inlineStr">
        <is>
          <t>V10027</t>
        </is>
      </c>
      <c r="K3922" s="91" t="inlineStr">
        <is>
          <t>BB부동산</t>
        </is>
      </c>
      <c r="M3922" s="9">
        <f>IF($A3922="","",VALUE($A3922&amp;"")*12+VALUE($B3922&amp;""))</f>
        <v/>
      </c>
      <c r="N3922" s="63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3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3">
        <f>IF($A3922="","",IF(COUNTIF(변동분석!$E$7:$E$506,O3922)&gt;0,"Y","N"))</f>
        <v/>
      </c>
      <c r="W3922" s="63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3">
        <f>IF($A3922="","",IFERROR(INDEX(계정매핑!$E$5:$E$504,MATCH($F3922&amp;"",계정매핑!$A$5:$A$504,0))&amp;"","공통비"))</f>
        <v/>
      </c>
      <c r="AF3922" s="63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5100001236</t>
        </is>
      </c>
      <c r="D3923" s="94" t="n">
        <v>46188</v>
      </c>
      <c r="E3923" s="91" t="inlineStr">
        <is>
          <t>KR</t>
        </is>
      </c>
      <c r="F3923" s="91" t="n">
        <v>62101000</v>
      </c>
      <c r="G3923" s="91" t="n">
        <v>1601</v>
      </c>
      <c r="H3923" s="92" t="n">
        <v>1527000</v>
      </c>
      <c r="I3923" s="91" t="inlineStr">
        <is>
          <t>6월 국내출장 - L여행사</t>
        </is>
      </c>
      <c r="J3923" s="91" t="inlineStr">
        <is>
          <t>V10017</t>
        </is>
      </c>
      <c r="K3923" s="91" t="inlineStr">
        <is>
          <t>L여행사</t>
        </is>
      </c>
      <c r="M3923" s="9">
        <f>IF($A3923="","",VALUE($A3923&amp;"")*12+VALUE($B3923&amp;""))</f>
        <v/>
      </c>
      <c r="N3923" s="63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3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3">
        <f>IF($A3923="","",IF(COUNTIF(변동분석!$E$7:$E$506,O3923)&gt;0,"Y","N"))</f>
        <v/>
      </c>
      <c r="W3923" s="63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3">
        <f>IF($A3923="","",IFERROR(INDEX(계정매핑!$E$5:$E$504,MATCH($F3923&amp;"",계정매핑!$A$5:$A$504,0))&amp;"","공통비"))</f>
        <v/>
      </c>
      <c r="AF3923" s="63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5100001237</t>
        </is>
      </c>
      <c r="D3924" s="94" t="n">
        <v>46188</v>
      </c>
      <c r="E3924" s="91" t="inlineStr">
        <is>
          <t>KR</t>
        </is>
      </c>
      <c r="F3924" s="91" t="n">
        <v>62102000</v>
      </c>
      <c r="G3924" s="91" t="n">
        <v>1801</v>
      </c>
      <c r="H3924" s="92" t="n">
        <v>34000</v>
      </c>
      <c r="I3924" s="91" t="inlineStr">
        <is>
          <t>6월 해외출장 - M항공</t>
        </is>
      </c>
      <c r="J3924" s="91" t="inlineStr">
        <is>
          <t>V10001</t>
        </is>
      </c>
      <c r="K3924" s="91" t="inlineStr">
        <is>
          <t>M항공</t>
        </is>
      </c>
      <c r="M3924" s="9">
        <f>IF($A3924="","",VALUE($A3924&amp;"")*12+VALUE($B3924&amp;""))</f>
        <v/>
      </c>
      <c r="N3924" s="63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3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3">
        <f>IF($A3924="","",IF(COUNTIF(변동분석!$E$7:$E$506,O3924)&gt;0,"Y","N"))</f>
        <v/>
      </c>
      <c r="W3924" s="63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3">
        <f>IF($A3924="","",IFERROR(INDEX(계정매핑!$E$5:$E$504,MATCH($F3924&amp;"",계정매핑!$A$5:$A$504,0))&amp;"","공통비"))</f>
        <v/>
      </c>
      <c r="AF3924" s="63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5100001238</t>
        </is>
      </c>
      <c r="D3925" s="94" t="n">
        <v>46188</v>
      </c>
      <c r="E3925" s="91" t="inlineStr">
        <is>
          <t>KR</t>
        </is>
      </c>
      <c r="F3925" s="91" t="n">
        <v>62102000</v>
      </c>
      <c r="G3925" s="91" t="n">
        <v>1951</v>
      </c>
      <c r="H3925" s="92" t="n">
        <v>123000</v>
      </c>
      <c r="I3925" s="91" t="inlineStr">
        <is>
          <t>6월 해외출장 - N호텔</t>
        </is>
      </c>
      <c r="J3925" s="91" t="inlineStr">
        <is>
          <t>V10008</t>
        </is>
      </c>
      <c r="K3925" s="91" t="inlineStr">
        <is>
          <t>N호텔</t>
        </is>
      </c>
      <c r="M3925" s="9">
        <f>IF($A3925="","",VALUE($A3925&amp;"")*12+VALUE($B3925&amp;""))</f>
        <v/>
      </c>
      <c r="N3925" s="63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3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3">
        <f>IF($A3925="","",IF(COUNTIF(변동분석!$E$7:$E$506,O3925)&gt;0,"Y","N"))</f>
        <v/>
      </c>
      <c r="W3925" s="63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3">
        <f>IF($A3925="","",IFERROR(INDEX(계정매핑!$E$5:$E$504,MATCH($F3925&amp;"",계정매핑!$A$5:$A$504,0))&amp;"","공통비"))</f>
        <v/>
      </c>
      <c r="AF3925" s="63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5100001239</t>
        </is>
      </c>
      <c r="D3926" s="94" t="n">
        <v>46188</v>
      </c>
      <c r="E3926" s="91" t="inlineStr">
        <is>
          <t>KR</t>
        </is>
      </c>
      <c r="F3926" s="91" t="n">
        <v>62201000</v>
      </c>
      <c r="G3926" s="91" t="n">
        <v>1301</v>
      </c>
      <c r="H3926" s="92" t="n">
        <v>209000</v>
      </c>
      <c r="I3926" s="91" t="inlineStr">
        <is>
          <t>6월 통신요금 - O텔레콤</t>
        </is>
      </c>
      <c r="J3926" s="91" t="inlineStr">
        <is>
          <t>V10002</t>
        </is>
      </c>
      <c r="K3926" s="91" t="inlineStr">
        <is>
          <t>O텔레콤</t>
        </is>
      </c>
      <c r="M3926" s="9">
        <f>IF($A3926="","",VALUE($A3926&amp;"")*12+VALUE($B3926&amp;""))</f>
        <v/>
      </c>
      <c r="N3926" s="63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3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3">
        <f>IF($A3926="","",IF(COUNTIF(변동분석!$E$7:$E$506,O3926)&gt;0,"Y","N"))</f>
        <v/>
      </c>
      <c r="W3926" s="63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3">
        <f>IF($A3926="","",IFERROR(INDEX(계정매핑!$E$5:$E$504,MATCH($F3926&amp;"",계정매핑!$A$5:$A$504,0))&amp;"","공통비"))</f>
        <v/>
      </c>
      <c r="AF3926" s="63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5100001240</t>
        </is>
      </c>
      <c r="D3927" s="94" t="n">
        <v>46188</v>
      </c>
      <c r="E3927" s="91" t="inlineStr">
        <is>
          <t>KR</t>
        </is>
      </c>
      <c r="F3927" s="91" t="n">
        <v>62501000</v>
      </c>
      <c r="G3927" s="91" t="n">
        <v>1201</v>
      </c>
      <c r="H3927" s="92" t="n">
        <v>142000</v>
      </c>
      <c r="I3927" s="91" t="inlineStr">
        <is>
          <t>6월 회의 다과 - (법인카드)</t>
        </is>
      </c>
      <c r="J3927" s="91" t="inlineStr">
        <is>
          <t>V10009</t>
        </is>
      </c>
      <c r="K3927" s="91" t="inlineStr">
        <is>
          <t>(법인카드)</t>
        </is>
      </c>
      <c r="M3927" s="9">
        <f>IF($A3927="","",VALUE($A3927&amp;"")*12+VALUE($B3927&amp;""))</f>
        <v/>
      </c>
      <c r="N3927" s="63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3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3">
        <f>IF($A3927="","",IF(COUNTIF(변동분석!$E$7:$E$506,O3927)&gt;0,"Y","N"))</f>
        <v/>
      </c>
      <c r="W3927" s="63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3">
        <f>IF($A3927="","",IFERROR(INDEX(계정매핑!$E$5:$E$504,MATCH($F3927&amp;"",계정매핑!$A$5:$A$504,0))&amp;"","공통비"))</f>
        <v/>
      </c>
      <c r="AF3927" s="63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5100001241</t>
        </is>
      </c>
      <c r="D3928" s="94" t="n">
        <v>46188</v>
      </c>
      <c r="E3928" s="91" t="inlineStr">
        <is>
          <t>KR</t>
        </is>
      </c>
      <c r="F3928" s="91" t="n">
        <v>62902000</v>
      </c>
      <c r="G3928" s="91" t="n">
        <v>1801</v>
      </c>
      <c r="H3928" s="92" t="n">
        <v>1847000</v>
      </c>
      <c r="I3928" s="91" t="inlineStr">
        <is>
          <t>6월 콜 위탁 수수료(건별)</t>
        </is>
      </c>
      <c r="J3928" s="91" t="inlineStr">
        <is>
          <t>V10015</t>
        </is>
      </c>
      <c r="K3928" s="91" t="inlineStr">
        <is>
          <t>J콜센터</t>
        </is>
      </c>
      <c r="M3928" s="9">
        <f>IF($A3928="","",VALUE($A3928&amp;"")*12+VALUE($B3928&amp;""))</f>
        <v/>
      </c>
      <c r="N3928" s="63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3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3">
        <f>IF($A3928="","",IF(COUNTIF(변동분석!$E$7:$E$506,O3928)&gt;0,"Y","N"))</f>
        <v/>
      </c>
      <c r="W3928" s="63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3">
        <f>IF($A3928="","",IFERROR(INDEX(계정매핑!$E$5:$E$504,MATCH($F3928&amp;"",계정매핑!$A$5:$A$504,0))&amp;"","공통비"))</f>
        <v/>
      </c>
      <c r="AF3928" s="63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5100001242</t>
        </is>
      </c>
      <c r="D3929" s="94" t="n">
        <v>46188</v>
      </c>
      <c r="E3929" s="91" t="inlineStr">
        <is>
          <t>KR</t>
        </is>
      </c>
      <c r="F3929" s="91" t="n">
        <v>63501000</v>
      </c>
      <c r="G3929" s="91" t="n">
        <v>1902</v>
      </c>
      <c r="H3929" s="92" t="n">
        <v>296486000</v>
      </c>
      <c r="I3929" s="91" t="inlineStr">
        <is>
          <t>6월 모집수수료 - (전속설계사)</t>
        </is>
      </c>
      <c r="J3929" s="91" t="inlineStr">
        <is>
          <t>V10020</t>
        </is>
      </c>
      <c r="K3929" s="91" t="inlineStr">
        <is>
          <t>(전속설계사)</t>
        </is>
      </c>
      <c r="M3929" s="9">
        <f>IF($A3929="","",VALUE($A3929&amp;"")*12+VALUE($B3929&amp;""))</f>
        <v/>
      </c>
      <c r="N3929" s="63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3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3">
        <f>IF($A3929="","",IF(COUNTIF(변동분석!$E$7:$E$506,O3929)&gt;0,"Y","N"))</f>
        <v/>
      </c>
      <c r="W3929" s="63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3">
        <f>IF($A3929="","",IFERROR(INDEX(계정매핑!$E$5:$E$504,MATCH($F3929&amp;"",계정매핑!$A$5:$A$504,0))&amp;"","공통비"))</f>
        <v/>
      </c>
      <c r="AF3929" s="63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5100001243</t>
        </is>
      </c>
      <c r="D3930" s="94" t="n">
        <v>46189</v>
      </c>
      <c r="E3930" s="91" t="inlineStr">
        <is>
          <t>KR</t>
        </is>
      </c>
      <c r="F3930" s="91" t="n">
        <v>62102000</v>
      </c>
      <c r="G3930" s="91" t="n">
        <v>1701</v>
      </c>
      <c r="H3930" s="92" t="n">
        <v>54000</v>
      </c>
      <c r="I3930" s="91" t="inlineStr">
        <is>
          <t>6월 해외출장 - M항공</t>
        </is>
      </c>
      <c r="J3930" s="91" t="inlineStr">
        <is>
          <t>V10001</t>
        </is>
      </c>
      <c r="K3930" s="91" t="inlineStr">
        <is>
          <t>M항공</t>
        </is>
      </c>
      <c r="M3930" s="9">
        <f>IF($A3930="","",VALUE($A3930&amp;"")*12+VALUE($B3930&amp;""))</f>
        <v/>
      </c>
      <c r="N3930" s="63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3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3">
        <f>IF($A3930="","",IF(COUNTIF(변동분석!$E$7:$E$506,O3930)&gt;0,"Y","N"))</f>
        <v/>
      </c>
      <c r="W3930" s="63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3">
        <f>IF($A3930="","",IFERROR(INDEX(계정매핑!$E$5:$E$504,MATCH($F3930&amp;"",계정매핑!$A$5:$A$504,0))&amp;"","공통비"))</f>
        <v/>
      </c>
      <c r="AF3930" s="63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5100001244</t>
        </is>
      </c>
      <c r="D3931" s="94" t="n">
        <v>46189</v>
      </c>
      <c r="E3931" s="91" t="inlineStr">
        <is>
          <t>KR</t>
        </is>
      </c>
      <c r="F3931" s="91" t="n">
        <v>62102000</v>
      </c>
      <c r="G3931" s="91" t="n">
        <v>1701</v>
      </c>
      <c r="H3931" s="92" t="n">
        <v>27000</v>
      </c>
      <c r="I3931" s="91" t="inlineStr">
        <is>
          <t>6월 해외출장 - N호텔</t>
        </is>
      </c>
      <c r="J3931" s="91" t="inlineStr">
        <is>
          <t>V10008</t>
        </is>
      </c>
      <c r="K3931" s="91" t="inlineStr">
        <is>
          <t>N호텔</t>
        </is>
      </c>
      <c r="M3931" s="9">
        <f>IF($A3931="","",VALUE($A3931&amp;"")*12+VALUE($B3931&amp;""))</f>
        <v/>
      </c>
      <c r="N3931" s="63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3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3">
        <f>IF($A3931="","",IF(COUNTIF(변동분석!$E$7:$E$506,O3931)&gt;0,"Y","N"))</f>
        <v/>
      </c>
      <c r="W3931" s="63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3">
        <f>IF($A3931="","",IFERROR(INDEX(계정매핑!$E$5:$E$504,MATCH($F3931&amp;"",계정매핑!$A$5:$A$504,0))&amp;"","공통비"))</f>
        <v/>
      </c>
      <c r="AF3931" s="63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5100001245</t>
        </is>
      </c>
      <c r="D3932" s="94" t="n">
        <v>46189</v>
      </c>
      <c r="E3932" s="91" t="inlineStr">
        <is>
          <t>KR</t>
        </is>
      </c>
      <c r="F3932" s="91" t="n">
        <v>62201000</v>
      </c>
      <c r="G3932" s="91" t="n">
        <v>1801</v>
      </c>
      <c r="H3932" s="92" t="n">
        <v>5001000</v>
      </c>
      <c r="I3932" s="91" t="inlineStr">
        <is>
          <t>6월 통신요금 - P통신</t>
        </is>
      </c>
      <c r="J3932" s="91" t="inlineStr">
        <is>
          <t>V10013</t>
        </is>
      </c>
      <c r="K3932" s="91" t="inlineStr">
        <is>
          <t>P통신</t>
        </is>
      </c>
      <c r="M3932" s="9">
        <f>IF($A3932="","",VALUE($A3932&amp;"")*12+VALUE($B3932&amp;""))</f>
        <v/>
      </c>
      <c r="N3932" s="63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3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3">
        <f>IF($A3932="","",IF(COUNTIF(변동분석!$E$7:$E$506,O3932)&gt;0,"Y","N"))</f>
        <v/>
      </c>
      <c r="W3932" s="63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3">
        <f>IF($A3932="","",IFERROR(INDEX(계정매핑!$E$5:$E$504,MATCH($F3932&amp;"",계정매핑!$A$5:$A$504,0))&amp;"","공통비"))</f>
        <v/>
      </c>
      <c r="AF3932" s="63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5100001246</t>
        </is>
      </c>
      <c r="D3933" s="94" t="n">
        <v>46189</v>
      </c>
      <c r="E3933" s="91" t="inlineStr">
        <is>
          <t>KR</t>
        </is>
      </c>
      <c r="F3933" s="91" t="n">
        <v>62301000</v>
      </c>
      <c r="G3933" s="91" t="n">
        <v>1501</v>
      </c>
      <c r="H3933" s="92" t="n">
        <v>363000</v>
      </c>
      <c r="I3933" s="91" t="inlineStr">
        <is>
          <t>6월 소모품 구입 - Q오피스</t>
        </is>
      </c>
      <c r="J3933" s="91" t="inlineStr">
        <is>
          <t>V10003</t>
        </is>
      </c>
      <c r="K3933" s="91" t="inlineStr">
        <is>
          <t>Q오피스</t>
        </is>
      </c>
      <c r="M3933" s="9">
        <f>IF($A3933="","",VALUE($A3933&amp;"")*12+VALUE($B3933&amp;""))</f>
        <v/>
      </c>
      <c r="N3933" s="63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3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3">
        <f>IF($A3933="","",IF(COUNTIF(변동분석!$E$7:$E$506,O3933)&gt;0,"Y","N"))</f>
        <v/>
      </c>
      <c r="W3933" s="63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3">
        <f>IF($A3933="","",IFERROR(INDEX(계정매핑!$E$5:$E$504,MATCH($F3933&amp;"",계정매핑!$A$5:$A$504,0))&amp;"","공통비"))</f>
        <v/>
      </c>
      <c r="AF3933" s="63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5100001247</t>
        </is>
      </c>
      <c r="D3934" s="94" t="n">
        <v>46189</v>
      </c>
      <c r="E3934" s="91" t="inlineStr">
        <is>
          <t>KR</t>
        </is>
      </c>
      <c r="F3934" s="91" t="n">
        <v>62301000</v>
      </c>
      <c r="G3934" s="91" t="n">
        <v>1502</v>
      </c>
      <c r="H3934" s="92" t="n">
        <v>383000</v>
      </c>
      <c r="I3934" s="91" t="inlineStr">
        <is>
          <t>6월 소모품 구입 - R문구</t>
        </is>
      </c>
      <c r="J3934" s="91" t="inlineStr">
        <is>
          <t>V10021</t>
        </is>
      </c>
      <c r="K3934" s="91" t="inlineStr">
        <is>
          <t>R문구</t>
        </is>
      </c>
      <c r="M3934" s="9">
        <f>IF($A3934="","",VALUE($A3934&amp;"")*12+VALUE($B3934&amp;""))</f>
        <v/>
      </c>
      <c r="N3934" s="63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3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3">
        <f>IF($A3934="","",IF(COUNTIF(변동분석!$E$7:$E$506,O3934)&gt;0,"Y","N"))</f>
        <v/>
      </c>
      <c r="W3934" s="63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3">
        <f>IF($A3934="","",IFERROR(INDEX(계정매핑!$E$5:$E$504,MATCH($F3934&amp;"",계정매핑!$A$5:$A$504,0))&amp;"","공통비"))</f>
        <v/>
      </c>
      <c r="AF3934" s="63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5100001248</t>
        </is>
      </c>
      <c r="D3935" s="94" t="n">
        <v>46189</v>
      </c>
      <c r="E3935" s="91" t="inlineStr">
        <is>
          <t>KR</t>
        </is>
      </c>
      <c r="F3935" s="91" t="n">
        <v>62501000</v>
      </c>
      <c r="G3935" s="91" t="n">
        <v>1201</v>
      </c>
      <c r="H3935" s="92" t="n">
        <v>160000</v>
      </c>
      <c r="I3935" s="91" t="inlineStr">
        <is>
          <t>6월 회의 다과 - (법인카드)</t>
        </is>
      </c>
      <c r="J3935" s="91" t="inlineStr">
        <is>
          <t>V10009</t>
        </is>
      </c>
      <c r="K3935" s="91" t="inlineStr">
        <is>
          <t>(법인카드)</t>
        </is>
      </c>
      <c r="M3935" s="9">
        <f>IF($A3935="","",VALUE($A3935&amp;"")*12+VALUE($B3935&amp;""))</f>
        <v/>
      </c>
      <c r="N3935" s="63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3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3">
        <f>IF($A3935="","",IF(COUNTIF(변동분석!$E$7:$E$506,O3935)&gt;0,"Y","N"))</f>
        <v/>
      </c>
      <c r="W3935" s="63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3">
        <f>IF($A3935="","",IFERROR(INDEX(계정매핑!$E$5:$E$504,MATCH($F3935&amp;"",계정매핑!$A$5:$A$504,0))&amp;"","공통비"))</f>
        <v/>
      </c>
      <c r="AF3935" s="63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5100001249</t>
        </is>
      </c>
      <c r="D3936" s="94" t="n">
        <v>46189</v>
      </c>
      <c r="E3936" s="91" t="inlineStr">
        <is>
          <t>KR</t>
        </is>
      </c>
      <c r="F3936" s="91" t="n">
        <v>62701000</v>
      </c>
      <c r="G3936" s="91" t="n">
        <v>1502</v>
      </c>
      <c r="H3936" s="92" t="n">
        <v>19746000</v>
      </c>
      <c r="I3936" s="91" t="inlineStr">
        <is>
          <t>6월 광고 집행 - F애드</t>
        </is>
      </c>
      <c r="J3936" s="91" t="inlineStr">
        <is>
          <t>V10022</t>
        </is>
      </c>
      <c r="K3936" s="91" t="inlineStr">
        <is>
          <t>F애드</t>
        </is>
      </c>
      <c r="M3936" s="9">
        <f>IF($A3936="","",VALUE($A3936&amp;"")*12+VALUE($B3936&amp;""))</f>
        <v/>
      </c>
      <c r="N3936" s="63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3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3">
        <f>IF($A3936="","",IF(COUNTIF(변동분석!$E$7:$E$506,O3936)&gt;0,"Y","N"))</f>
        <v/>
      </c>
      <c r="W3936" s="63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3">
        <f>IF($A3936="","",IFERROR(INDEX(계정매핑!$E$5:$E$504,MATCH($F3936&amp;"",계정매핑!$A$5:$A$504,0))&amp;"","공통비"))</f>
        <v/>
      </c>
      <c r="AF3936" s="63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5100001250</t>
        </is>
      </c>
      <c r="D3937" s="94" t="n">
        <v>46189</v>
      </c>
      <c r="E3937" s="91" t="inlineStr">
        <is>
          <t>KR</t>
        </is>
      </c>
      <c r="F3937" s="91" t="n">
        <v>62901000</v>
      </c>
      <c r="G3937" s="91" t="n">
        <v>1401</v>
      </c>
      <c r="H3937" s="92" t="n">
        <v>9240000</v>
      </c>
      <c r="I3937" s="91" t="inlineStr">
        <is>
          <t>6월 자문 수수료 - K회계법인</t>
        </is>
      </c>
      <c r="J3937" s="91" t="inlineStr">
        <is>
          <t>V10010</t>
        </is>
      </c>
      <c r="K3937" s="91" t="inlineStr">
        <is>
          <t>K회계법인</t>
        </is>
      </c>
      <c r="M3937" s="9">
        <f>IF($A3937="","",VALUE($A3937&amp;"")*12+VALUE($B3937&amp;""))</f>
        <v/>
      </c>
      <c r="N3937" s="63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3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3">
        <f>IF($A3937="","",IF(COUNTIF(변동분석!$E$7:$E$506,O3937)&gt;0,"Y","N"))</f>
        <v/>
      </c>
      <c r="W3937" s="63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3">
        <f>IF($A3937="","",IFERROR(INDEX(계정매핑!$E$5:$E$504,MATCH($F3937&amp;"",계정매핑!$A$5:$A$504,0))&amp;"","공통비"))</f>
        <v/>
      </c>
      <c r="AF3937" s="63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5100001251</t>
        </is>
      </c>
      <c r="D3938" s="94" t="n">
        <v>46190</v>
      </c>
      <c r="E3938" s="91" t="inlineStr">
        <is>
          <t>KR</t>
        </is>
      </c>
      <c r="F3938" s="91" t="n">
        <v>62101000</v>
      </c>
      <c r="G3938" s="91" t="n">
        <v>1501</v>
      </c>
      <c r="H3938" s="92" t="n">
        <v>771000</v>
      </c>
      <c r="I3938" s="91" t="inlineStr">
        <is>
          <t>6월 국내출장 - M항공</t>
        </is>
      </c>
      <c r="J3938" s="91" t="inlineStr">
        <is>
          <t>V10001</t>
        </is>
      </c>
      <c r="K3938" s="91" t="inlineStr">
        <is>
          <t>M항공</t>
        </is>
      </c>
      <c r="M3938" s="9">
        <f>IF($A3938="","",VALUE($A3938&amp;"")*12+VALUE($B3938&amp;""))</f>
        <v/>
      </c>
      <c r="N3938" s="63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3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3">
        <f>IF($A3938="","",IF(COUNTIF(변동분석!$E$7:$E$506,O3938)&gt;0,"Y","N"))</f>
        <v/>
      </c>
      <c r="W3938" s="63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3">
        <f>IF($A3938="","",IFERROR(INDEX(계정매핑!$E$5:$E$504,MATCH($F3938&amp;"",계정매핑!$A$5:$A$504,0))&amp;"","공통비"))</f>
        <v/>
      </c>
      <c r="AF3938" s="63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5100001252</t>
        </is>
      </c>
      <c r="D3939" s="94" t="n">
        <v>46190</v>
      </c>
      <c r="E3939" s="91" t="inlineStr">
        <is>
          <t>KR</t>
        </is>
      </c>
      <c r="F3939" s="91" t="n">
        <v>62102000</v>
      </c>
      <c r="G3939" s="91" t="n">
        <v>1201</v>
      </c>
      <c r="H3939" s="92" t="n">
        <v>46000</v>
      </c>
      <c r="I3939" s="91" t="inlineStr">
        <is>
          <t>6월 해외출장 - N호텔</t>
        </is>
      </c>
      <c r="J3939" s="91" t="inlineStr">
        <is>
          <t>V10008</t>
        </is>
      </c>
      <c r="K3939" s="91" t="inlineStr">
        <is>
          <t>N호텔</t>
        </is>
      </c>
      <c r="M3939" s="9">
        <f>IF($A3939="","",VALUE($A3939&amp;"")*12+VALUE($B3939&amp;""))</f>
        <v/>
      </c>
      <c r="N3939" s="63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3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3">
        <f>IF($A3939="","",IF(COUNTIF(변동분석!$E$7:$E$506,O3939)&gt;0,"Y","N"))</f>
        <v/>
      </c>
      <c r="W3939" s="63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3">
        <f>IF($A3939="","",IFERROR(INDEX(계정매핑!$E$5:$E$504,MATCH($F3939&amp;"",계정매핑!$A$5:$A$504,0))&amp;"","공통비"))</f>
        <v/>
      </c>
      <c r="AF3939" s="63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5100001253</t>
        </is>
      </c>
      <c r="D3940" s="94" t="n">
        <v>46190</v>
      </c>
      <c r="E3940" s="91" t="inlineStr">
        <is>
          <t>KR</t>
        </is>
      </c>
      <c r="F3940" s="91" t="n">
        <v>62102000</v>
      </c>
      <c r="G3940" s="91" t="n">
        <v>1301</v>
      </c>
      <c r="H3940" s="92" t="n">
        <v>86000</v>
      </c>
      <c r="I3940" s="91" t="inlineStr">
        <is>
          <t>6월 해외출장 - M항공</t>
        </is>
      </c>
      <c r="J3940" s="91" t="inlineStr">
        <is>
          <t>V10001</t>
        </is>
      </c>
      <c r="K3940" s="91" t="inlineStr">
        <is>
          <t>M항공</t>
        </is>
      </c>
      <c r="M3940" s="9">
        <f>IF($A3940="","",VALUE($A3940&amp;"")*12+VALUE($B3940&amp;""))</f>
        <v/>
      </c>
      <c r="N3940" s="63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3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3">
        <f>IF($A3940="","",IF(COUNTIF(변동분석!$E$7:$E$506,O3940)&gt;0,"Y","N"))</f>
        <v/>
      </c>
      <c r="W3940" s="63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3">
        <f>IF($A3940="","",IFERROR(INDEX(계정매핑!$E$5:$E$504,MATCH($F3940&amp;"",계정매핑!$A$5:$A$504,0))&amp;"","공통비"))</f>
        <v/>
      </c>
      <c r="AF3940" s="63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5100001254</t>
        </is>
      </c>
      <c r="D3941" s="94" t="n">
        <v>46190</v>
      </c>
      <c r="E3941" s="91" t="inlineStr">
        <is>
          <t>KR</t>
        </is>
      </c>
      <c r="F3941" s="91" t="n">
        <v>62102000</v>
      </c>
      <c r="G3941" s="91" t="n">
        <v>1401</v>
      </c>
      <c r="H3941" s="92" t="n">
        <v>87000</v>
      </c>
      <c r="I3941" s="91" t="inlineStr">
        <is>
          <t>6월 해외출장 - N호텔</t>
        </is>
      </c>
      <c r="J3941" s="91" t="inlineStr">
        <is>
          <t>V10008</t>
        </is>
      </c>
      <c r="K3941" s="91" t="inlineStr">
        <is>
          <t>N호텔</t>
        </is>
      </c>
      <c r="M3941" s="9">
        <f>IF($A3941="","",VALUE($A3941&amp;"")*12+VALUE($B3941&amp;""))</f>
        <v/>
      </c>
      <c r="N3941" s="63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3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3">
        <f>IF($A3941="","",IF(COUNTIF(변동분석!$E$7:$E$506,O3941)&gt;0,"Y","N"))</f>
        <v/>
      </c>
      <c r="W3941" s="63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3">
        <f>IF($A3941="","",IFERROR(INDEX(계정매핑!$E$5:$E$504,MATCH($F3941&amp;"",계정매핑!$A$5:$A$504,0))&amp;"","공통비"))</f>
        <v/>
      </c>
      <c r="AF3941" s="63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5100001255</t>
        </is>
      </c>
      <c r="D3942" s="94" t="n">
        <v>46190</v>
      </c>
      <c r="E3942" s="91" t="inlineStr">
        <is>
          <t>KR</t>
        </is>
      </c>
      <c r="F3942" s="91" t="n">
        <v>62201000</v>
      </c>
      <c r="G3942" s="91" t="n">
        <v>1501</v>
      </c>
      <c r="H3942" s="92" t="n">
        <v>376000</v>
      </c>
      <c r="I3942" s="91" t="inlineStr">
        <is>
          <t>6월 통신요금 - O텔레콤</t>
        </is>
      </c>
      <c r="J3942" s="91" t="inlineStr">
        <is>
          <t>V10002</t>
        </is>
      </c>
      <c r="K3942" s="91" t="inlineStr">
        <is>
          <t>O텔레콤</t>
        </is>
      </c>
      <c r="M3942" s="9">
        <f>IF($A3942="","",VALUE($A3942&amp;"")*12+VALUE($B3942&amp;""))</f>
        <v/>
      </c>
      <c r="N3942" s="63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3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3">
        <f>IF($A3942="","",IF(COUNTIF(변동분석!$E$7:$E$506,O3942)&gt;0,"Y","N"))</f>
        <v/>
      </c>
      <c r="W3942" s="63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3">
        <f>IF($A3942="","",IFERROR(INDEX(계정매핑!$E$5:$E$504,MATCH($F3942&amp;"",계정매핑!$A$5:$A$504,0))&amp;"","공통비"))</f>
        <v/>
      </c>
      <c r="AF3942" s="63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5100001256</t>
        </is>
      </c>
      <c r="D3943" s="94" t="n">
        <v>46190</v>
      </c>
      <c r="E3943" s="91" t="inlineStr">
        <is>
          <t>KR</t>
        </is>
      </c>
      <c r="F3943" s="91" t="n">
        <v>62201000</v>
      </c>
      <c r="G3943" s="91" t="n">
        <v>1801</v>
      </c>
      <c r="H3943" s="92" t="n">
        <v>7826000</v>
      </c>
      <c r="I3943" s="91" t="inlineStr">
        <is>
          <t>6월 통신요금 - O텔레콤</t>
        </is>
      </c>
      <c r="J3943" s="91" t="inlineStr">
        <is>
          <t>V10002</t>
        </is>
      </c>
      <c r="K3943" s="91" t="inlineStr">
        <is>
          <t>O텔레콤</t>
        </is>
      </c>
      <c r="M3943" s="9">
        <f>IF($A3943="","",VALUE($A3943&amp;"")*12+VALUE($B3943&amp;""))</f>
        <v/>
      </c>
      <c r="N3943" s="63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3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3">
        <f>IF($A3943="","",IF(COUNTIF(변동분석!$E$7:$E$506,O3943)&gt;0,"Y","N"))</f>
        <v/>
      </c>
      <c r="W3943" s="63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3">
        <f>IF($A3943="","",IFERROR(INDEX(계정매핑!$E$5:$E$504,MATCH($F3943&amp;"",계정매핑!$A$5:$A$504,0))&amp;"","공통비"))</f>
        <v/>
      </c>
      <c r="AF3943" s="63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5100001257</t>
        </is>
      </c>
      <c r="D3944" s="94" t="n">
        <v>46190</v>
      </c>
      <c r="E3944" s="91" t="inlineStr">
        <is>
          <t>KR</t>
        </is>
      </c>
      <c r="F3944" s="91" t="n">
        <v>62301000</v>
      </c>
      <c r="G3944" s="91" t="n">
        <v>1601</v>
      </c>
      <c r="H3944" s="92" t="n">
        <v>569000</v>
      </c>
      <c r="I3944" s="91" t="inlineStr">
        <is>
          <t>6월 소모품 구입 - Q오피스</t>
        </is>
      </c>
      <c r="J3944" s="91" t="inlineStr">
        <is>
          <t>V10003</t>
        </is>
      </c>
      <c r="K3944" s="91" t="inlineStr">
        <is>
          <t>Q오피스</t>
        </is>
      </c>
      <c r="M3944" s="9">
        <f>IF($A3944="","",VALUE($A3944&amp;"")*12+VALUE($B3944&amp;""))</f>
        <v/>
      </c>
      <c r="N3944" s="63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3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3">
        <f>IF($A3944="","",IF(COUNTIF(변동분석!$E$7:$E$506,O3944)&gt;0,"Y","N"))</f>
        <v/>
      </c>
      <c r="W3944" s="63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3">
        <f>IF($A3944="","",IFERROR(INDEX(계정매핑!$E$5:$E$504,MATCH($F3944&amp;"",계정매핑!$A$5:$A$504,0))&amp;"","공통비"))</f>
        <v/>
      </c>
      <c r="AF3944" s="63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5100001258</t>
        </is>
      </c>
      <c r="D3945" s="94" t="n">
        <v>46190</v>
      </c>
      <c r="E3945" s="91" t="inlineStr">
        <is>
          <t>KR</t>
        </is>
      </c>
      <c r="F3945" s="91" t="n">
        <v>62901000</v>
      </c>
      <c r="G3945" s="91" t="n">
        <v>1801</v>
      </c>
      <c r="H3945" s="92" t="n">
        <v>16054000</v>
      </c>
      <c r="I3945" s="91" t="inlineStr">
        <is>
          <t>6월 자문 수수료 - W컨설팅</t>
        </is>
      </c>
      <c r="J3945" s="91" t="inlineStr">
        <is>
          <t>V10006</t>
        </is>
      </c>
      <c r="K3945" s="91" t="inlineStr">
        <is>
          <t>W컨설팅</t>
        </is>
      </c>
      <c r="M3945" s="9">
        <f>IF($A3945="","",VALUE($A3945&amp;"")*12+VALUE($B3945&amp;""))</f>
        <v/>
      </c>
      <c r="N3945" s="63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3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3">
        <f>IF($A3945="","",IF(COUNTIF(변동분석!$E$7:$E$506,O3945)&gt;0,"Y","N"))</f>
        <v/>
      </c>
      <c r="W3945" s="63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3">
        <f>IF($A3945="","",IFERROR(INDEX(계정매핑!$E$5:$E$504,MATCH($F3945&amp;"",계정매핑!$A$5:$A$504,0))&amp;"","공통비"))</f>
        <v/>
      </c>
      <c r="AF3945" s="63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5100001259</t>
        </is>
      </c>
      <c r="D3946" s="94" t="n">
        <v>46190</v>
      </c>
      <c r="E3946" s="91" t="inlineStr">
        <is>
          <t>KR</t>
        </is>
      </c>
      <c r="F3946" s="91" t="n">
        <v>62902000</v>
      </c>
      <c r="G3946" s="91" t="n">
        <v>1401</v>
      </c>
      <c r="H3946" s="92" t="n">
        <v>2163000</v>
      </c>
      <c r="I3946" s="91" t="inlineStr">
        <is>
          <t>6월 업무 위탁 수수료 - J콜센터</t>
        </is>
      </c>
      <c r="J3946" s="91" t="inlineStr">
        <is>
          <t>V10015</t>
        </is>
      </c>
      <c r="K3946" s="91" t="inlineStr">
        <is>
          <t>J콜센터</t>
        </is>
      </c>
      <c r="M3946" s="9">
        <f>IF($A3946="","",VALUE($A3946&amp;"")*12+VALUE($B3946&amp;""))</f>
        <v/>
      </c>
      <c r="N3946" s="63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3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3">
        <f>IF($A3946="","",IF(COUNTIF(변동분석!$E$7:$E$506,O3946)&gt;0,"Y","N"))</f>
        <v/>
      </c>
      <c r="W3946" s="63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3">
        <f>IF($A3946="","",IFERROR(INDEX(계정매핑!$E$5:$E$504,MATCH($F3946&amp;"",계정매핑!$A$5:$A$504,0))&amp;"","공통비"))</f>
        <v/>
      </c>
      <c r="AF3946" s="63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5100001260</t>
        </is>
      </c>
      <c r="D3947" s="94" t="n">
        <v>46191</v>
      </c>
      <c r="E3947" s="91" t="inlineStr">
        <is>
          <t>KR</t>
        </is>
      </c>
      <c r="F3947" s="91" t="n">
        <v>62102000</v>
      </c>
      <c r="G3947" s="91" t="n">
        <v>1301</v>
      </c>
      <c r="H3947" s="92" t="n">
        <v>101000</v>
      </c>
      <c r="I3947" s="91" t="inlineStr">
        <is>
          <t>6월 해외출장 - N호텔</t>
        </is>
      </c>
      <c r="J3947" s="91" t="inlineStr">
        <is>
          <t>V10008</t>
        </is>
      </c>
      <c r="K3947" s="91" t="inlineStr">
        <is>
          <t>N호텔</t>
        </is>
      </c>
      <c r="M3947" s="9">
        <f>IF($A3947="","",VALUE($A3947&amp;"")*12+VALUE($B3947&amp;""))</f>
        <v/>
      </c>
      <c r="N3947" s="63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3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3">
        <f>IF($A3947="","",IF(COUNTIF(변동분석!$E$7:$E$506,O3947)&gt;0,"Y","N"))</f>
        <v/>
      </c>
      <c r="W3947" s="63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3">
        <f>IF($A3947="","",IFERROR(INDEX(계정매핑!$E$5:$E$504,MATCH($F3947&amp;"",계정매핑!$A$5:$A$504,0))&amp;"","공통비"))</f>
        <v/>
      </c>
      <c r="AF3947" s="63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5100001261</t>
        </is>
      </c>
      <c r="D3948" s="94" t="n">
        <v>46191</v>
      </c>
      <c r="E3948" s="91" t="inlineStr">
        <is>
          <t>KR</t>
        </is>
      </c>
      <c r="F3948" s="91" t="n">
        <v>62901000</v>
      </c>
      <c r="G3948" s="91" t="n">
        <v>1201</v>
      </c>
      <c r="H3948" s="92" t="n">
        <v>5960000</v>
      </c>
      <c r="I3948" s="91" t="inlineStr">
        <is>
          <t>6월 자문 수수료 - K회계법인</t>
        </is>
      </c>
      <c r="J3948" s="91" t="inlineStr">
        <is>
          <t>V10010</t>
        </is>
      </c>
      <c r="K3948" s="91" t="inlineStr">
        <is>
          <t>K회계법인</t>
        </is>
      </c>
      <c r="M3948" s="9">
        <f>IF($A3948="","",VALUE($A3948&amp;"")*12+VALUE($B3948&amp;""))</f>
        <v/>
      </c>
      <c r="N3948" s="63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3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3">
        <f>IF($A3948="","",IF(COUNTIF(변동분석!$E$7:$E$506,O3948)&gt;0,"Y","N"))</f>
        <v/>
      </c>
      <c r="W3948" s="63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3">
        <f>IF($A3948="","",IFERROR(INDEX(계정매핑!$E$5:$E$504,MATCH($F3948&amp;"",계정매핑!$A$5:$A$504,0))&amp;"","공통비"))</f>
        <v/>
      </c>
      <c r="AF3948" s="63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5100001262</t>
        </is>
      </c>
      <c r="D3949" s="94" t="n">
        <v>46191</v>
      </c>
      <c r="E3949" s="91" t="inlineStr">
        <is>
          <t>KR</t>
        </is>
      </c>
      <c r="F3949" s="91" t="n">
        <v>63201000</v>
      </c>
      <c r="G3949" s="91" t="n">
        <v>1602</v>
      </c>
      <c r="H3949" s="92" t="n">
        <v>5982000</v>
      </c>
      <c r="I3949" s="91" t="inlineStr">
        <is>
          <t>6월 차량 유지 - D정비</t>
        </is>
      </c>
      <c r="J3949" s="91" t="inlineStr">
        <is>
          <t>V10024</t>
        </is>
      </c>
      <c r="K3949" s="91" t="inlineStr">
        <is>
          <t>D정비</t>
        </is>
      </c>
      <c r="M3949" s="9">
        <f>IF($A3949="","",VALUE($A3949&amp;"")*12+VALUE($B3949&amp;""))</f>
        <v/>
      </c>
      <c r="N3949" s="63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3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3">
        <f>IF($A3949="","",IF(COUNTIF(변동분석!$E$7:$E$506,O3949)&gt;0,"Y","N"))</f>
        <v/>
      </c>
      <c r="W3949" s="63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3">
        <f>IF($A3949="","",IFERROR(INDEX(계정매핑!$E$5:$E$504,MATCH($F3949&amp;"",계정매핑!$A$5:$A$504,0))&amp;"","공통비"))</f>
        <v/>
      </c>
      <c r="AF3949" s="63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5100001263</t>
        </is>
      </c>
      <c r="D3950" s="94" t="n">
        <v>46192</v>
      </c>
      <c r="E3950" s="91" t="inlineStr">
        <is>
          <t>KR</t>
        </is>
      </c>
      <c r="F3950" s="91" t="n">
        <v>62101000</v>
      </c>
      <c r="G3950" s="91" t="n">
        <v>1101</v>
      </c>
      <c r="H3950" s="92" t="n">
        <v>717000</v>
      </c>
      <c r="I3950" s="91" t="inlineStr">
        <is>
          <t>6월 국내출장 - L여행사</t>
        </is>
      </c>
      <c r="J3950" s="91" t="inlineStr">
        <is>
          <t>V10017</t>
        </is>
      </c>
      <c r="K3950" s="91" t="inlineStr">
        <is>
          <t>L여행사</t>
        </is>
      </c>
      <c r="M3950" s="9">
        <f>IF($A3950="","",VALUE($A3950&amp;"")*12+VALUE($B3950&amp;""))</f>
        <v/>
      </c>
      <c r="N3950" s="63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3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3">
        <f>IF($A3950="","",IF(COUNTIF(변동분석!$E$7:$E$506,O3950)&gt;0,"Y","N"))</f>
        <v/>
      </c>
      <c r="W3950" s="63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3">
        <f>IF($A3950="","",IFERROR(INDEX(계정매핑!$E$5:$E$504,MATCH($F3950&amp;"",계정매핑!$A$5:$A$504,0))&amp;"","공통비"))</f>
        <v/>
      </c>
      <c r="AF3950" s="63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5100001264</t>
        </is>
      </c>
      <c r="D3951" s="94" t="n">
        <v>46192</v>
      </c>
      <c r="E3951" s="91" t="inlineStr">
        <is>
          <t>KR</t>
        </is>
      </c>
      <c r="F3951" s="91" t="n">
        <v>62101000</v>
      </c>
      <c r="G3951" s="91" t="n">
        <v>1801</v>
      </c>
      <c r="H3951" s="92" t="n">
        <v>237000</v>
      </c>
      <c r="I3951" s="91" t="inlineStr">
        <is>
          <t>6월 국내출장 - L여행사</t>
        </is>
      </c>
      <c r="J3951" s="91" t="inlineStr">
        <is>
          <t>V10017</t>
        </is>
      </c>
      <c r="K3951" s="91" t="inlineStr">
        <is>
          <t>L여행사</t>
        </is>
      </c>
      <c r="M3951" s="9">
        <f>IF($A3951="","",VALUE($A3951&amp;"")*12+VALUE($B3951&amp;""))</f>
        <v/>
      </c>
      <c r="N3951" s="63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3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3">
        <f>IF($A3951="","",IF(COUNTIF(변동분석!$E$7:$E$506,O3951)&gt;0,"Y","N"))</f>
        <v/>
      </c>
      <c r="W3951" s="63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3">
        <f>IF($A3951="","",IFERROR(INDEX(계정매핑!$E$5:$E$504,MATCH($F3951&amp;"",계정매핑!$A$5:$A$504,0))&amp;"","공통비"))</f>
        <v/>
      </c>
      <c r="AF3951" s="63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5100001265</t>
        </is>
      </c>
      <c r="D3952" s="94" t="n">
        <v>46192</v>
      </c>
      <c r="E3952" s="91" t="inlineStr">
        <is>
          <t>KR</t>
        </is>
      </c>
      <c r="F3952" s="91" t="n">
        <v>62102000</v>
      </c>
      <c r="G3952" s="91" t="n">
        <v>1701</v>
      </c>
      <c r="H3952" s="92" t="n">
        <v>32000</v>
      </c>
      <c r="I3952" s="91" t="inlineStr">
        <is>
          <t>6월 해외출장 - N호텔</t>
        </is>
      </c>
      <c r="J3952" s="91" t="inlineStr">
        <is>
          <t>V10008</t>
        </is>
      </c>
      <c r="K3952" s="91" t="inlineStr">
        <is>
          <t>N호텔</t>
        </is>
      </c>
      <c r="M3952" s="9">
        <f>IF($A3952="","",VALUE($A3952&amp;"")*12+VALUE($B3952&amp;""))</f>
        <v/>
      </c>
      <c r="N3952" s="63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3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3">
        <f>IF($A3952="","",IF(COUNTIF(변동분석!$E$7:$E$506,O3952)&gt;0,"Y","N"))</f>
        <v/>
      </c>
      <c r="W3952" s="63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3">
        <f>IF($A3952="","",IFERROR(INDEX(계정매핑!$E$5:$E$504,MATCH($F3952&amp;"",계정매핑!$A$5:$A$504,0))&amp;"","공통비"))</f>
        <v/>
      </c>
      <c r="AF3952" s="63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5100001266</t>
        </is>
      </c>
      <c r="D3953" s="94" t="n">
        <v>46192</v>
      </c>
      <c r="E3953" s="91" t="inlineStr">
        <is>
          <t>KR</t>
        </is>
      </c>
      <c r="F3953" s="91" t="n">
        <v>62201000</v>
      </c>
      <c r="G3953" s="91" t="n">
        <v>1201</v>
      </c>
      <c r="H3953" s="92" t="n">
        <v>126000</v>
      </c>
      <c r="I3953" s="91" t="inlineStr">
        <is>
          <t>6월 통신요금 - O텔레콤</t>
        </is>
      </c>
      <c r="J3953" s="91" t="inlineStr">
        <is>
          <t>V10002</t>
        </is>
      </c>
      <c r="K3953" s="91" t="inlineStr">
        <is>
          <t>O텔레콤</t>
        </is>
      </c>
      <c r="M3953" s="9">
        <f>IF($A3953="","",VALUE($A3953&amp;"")*12+VALUE($B3953&amp;""))</f>
        <v/>
      </c>
      <c r="N3953" s="63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3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3">
        <f>IF($A3953="","",IF(COUNTIF(변동분석!$E$7:$E$506,O3953)&gt;0,"Y","N"))</f>
        <v/>
      </c>
      <c r="W3953" s="63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3">
        <f>IF($A3953="","",IFERROR(INDEX(계정매핑!$E$5:$E$504,MATCH($F3953&amp;"",계정매핑!$A$5:$A$504,0))&amp;"","공통비"))</f>
        <v/>
      </c>
      <c r="AF3953" s="63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5100001267</t>
        </is>
      </c>
      <c r="D3954" s="94" t="n">
        <v>46192</v>
      </c>
      <c r="E3954" s="91" t="inlineStr">
        <is>
          <t>KR</t>
        </is>
      </c>
      <c r="F3954" s="91" t="n">
        <v>62201000</v>
      </c>
      <c r="G3954" s="91" t="n">
        <v>1501</v>
      </c>
      <c r="H3954" s="92" t="n">
        <v>337000</v>
      </c>
      <c r="I3954" s="91" t="inlineStr">
        <is>
          <t>6월 통신요금 - P통신</t>
        </is>
      </c>
      <c r="J3954" s="91" t="inlineStr">
        <is>
          <t>V10013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3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3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3">
        <f>IF($A3954="","",IF(COUNTIF(변동분석!$E$7:$E$506,O3954)&gt;0,"Y","N"))</f>
        <v/>
      </c>
      <c r="W3954" s="63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3">
        <f>IF($A3954="","",IFERROR(INDEX(계정매핑!$E$5:$E$504,MATCH($F3954&amp;"",계정매핑!$A$5:$A$504,0))&amp;"","공통비"))</f>
        <v/>
      </c>
      <c r="AF3954" s="63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5100001268</t>
        </is>
      </c>
      <c r="D3955" s="94" t="n">
        <v>46192</v>
      </c>
      <c r="E3955" s="91" t="inlineStr">
        <is>
          <t>KR</t>
        </is>
      </c>
      <c r="F3955" s="91" t="n">
        <v>62201000</v>
      </c>
      <c r="G3955" s="91" t="n">
        <v>1951</v>
      </c>
      <c r="H3955" s="92" t="n">
        <v>289000</v>
      </c>
      <c r="I3955" s="91" t="inlineStr">
        <is>
          <t>6월 통신요금 - P통신</t>
        </is>
      </c>
      <c r="J3955" s="91" t="inlineStr">
        <is>
          <t>V10013</t>
        </is>
      </c>
      <c r="K3955" s="91" t="inlineStr">
        <is>
          <t>P통신</t>
        </is>
      </c>
      <c r="M3955" s="9">
        <f>IF($A3955="","",VALUE($A3955&amp;"")*12+VALUE($B3955&amp;""))</f>
        <v/>
      </c>
      <c r="N3955" s="63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3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3">
        <f>IF($A3955="","",IF(COUNTIF(변동분석!$E$7:$E$506,O3955)&gt;0,"Y","N"))</f>
        <v/>
      </c>
      <c r="W3955" s="63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3">
        <f>IF($A3955="","",IFERROR(INDEX(계정매핑!$E$5:$E$504,MATCH($F3955&amp;"",계정매핑!$A$5:$A$504,0))&amp;"","공통비"))</f>
        <v/>
      </c>
      <c r="AF3955" s="63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5100001269</t>
        </is>
      </c>
      <c r="D3956" s="94" t="n">
        <v>46192</v>
      </c>
      <c r="E3956" s="91" t="inlineStr">
        <is>
          <t>KR</t>
        </is>
      </c>
      <c r="F3956" s="91" t="n">
        <v>62801000</v>
      </c>
      <c r="G3956" s="91" t="n">
        <v>1301</v>
      </c>
      <c r="H3956" s="92" t="n">
        <v>3986000</v>
      </c>
      <c r="I3956" s="91" t="inlineStr">
        <is>
          <t>6월 사내교육 - U에듀</t>
        </is>
      </c>
      <c r="J3956" s="91" t="inlineStr">
        <is>
          <t>V10030</t>
        </is>
      </c>
      <c r="K3956" s="91" t="inlineStr">
        <is>
          <t>U에듀</t>
        </is>
      </c>
      <c r="M3956" s="9">
        <f>IF($A3956="","",VALUE($A3956&amp;"")*12+VALUE($B3956&amp;""))</f>
        <v/>
      </c>
      <c r="N3956" s="63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3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3">
        <f>IF($A3956="","",IF(COUNTIF(변동분석!$E$7:$E$506,O3956)&gt;0,"Y","N"))</f>
        <v/>
      </c>
      <c r="W3956" s="63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3">
        <f>IF($A3956="","",IFERROR(INDEX(계정매핑!$E$5:$E$504,MATCH($F3956&amp;"",계정매핑!$A$5:$A$504,0))&amp;"","공통비"))</f>
        <v/>
      </c>
      <c r="AF3956" s="63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5100001270</t>
        </is>
      </c>
      <c r="D3957" s="94" t="n">
        <v>46192</v>
      </c>
      <c r="E3957" s="91" t="inlineStr">
        <is>
          <t>KR</t>
        </is>
      </c>
      <c r="F3957" s="91" t="n">
        <v>62902000</v>
      </c>
      <c r="G3957" s="91" t="n">
        <v>1201</v>
      </c>
      <c r="H3957" s="92" t="n">
        <v>4179000</v>
      </c>
      <c r="I3957" s="91" t="inlineStr">
        <is>
          <t>6월 업무 위탁 수수료 - J콜센터</t>
        </is>
      </c>
      <c r="J3957" s="91" t="inlineStr">
        <is>
          <t>V10015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3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3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3">
        <f>IF($A3957="","",IF(COUNTIF(변동분석!$E$7:$E$506,O3957)&gt;0,"Y","N"))</f>
        <v/>
      </c>
      <c r="W3957" s="63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3">
        <f>IF($A3957="","",IFERROR(INDEX(계정매핑!$E$5:$E$504,MATCH($F3957&amp;"",계정매핑!$A$5:$A$504,0))&amp;"","공통비"))</f>
        <v/>
      </c>
      <c r="AF3957" s="63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5100001271</t>
        </is>
      </c>
      <c r="D3958" s="94" t="n">
        <v>46192</v>
      </c>
      <c r="E3958" s="91" t="inlineStr">
        <is>
          <t>KR</t>
        </is>
      </c>
      <c r="F3958" s="91" t="n">
        <v>62902000</v>
      </c>
      <c r="G3958" s="91" t="n">
        <v>1401</v>
      </c>
      <c r="H3958" s="92" t="n">
        <v>1380000</v>
      </c>
      <c r="I3958" s="91" t="inlineStr">
        <is>
          <t>6월 업무 위탁 수수료 - X서비스</t>
        </is>
      </c>
      <c r="J3958" s="91" t="inlineStr">
        <is>
          <t>V10019</t>
        </is>
      </c>
      <c r="K3958" s="91" t="inlineStr">
        <is>
          <t>X서비스</t>
        </is>
      </c>
      <c r="M3958" s="9">
        <f>IF($A3958="","",VALUE($A3958&amp;"")*12+VALUE($B3958&amp;""))</f>
        <v/>
      </c>
      <c r="N3958" s="63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3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3">
        <f>IF($A3958="","",IF(COUNTIF(변동분석!$E$7:$E$506,O3958)&gt;0,"Y","N"))</f>
        <v/>
      </c>
      <c r="W3958" s="63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3">
        <f>IF($A3958="","",IFERROR(INDEX(계정매핑!$E$5:$E$504,MATCH($F3958&amp;"",계정매핑!$A$5:$A$504,0))&amp;"","공통비"))</f>
        <v/>
      </c>
      <c r="AF3958" s="63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5100001272</t>
        </is>
      </c>
      <c r="D3959" s="94" t="n">
        <v>46193</v>
      </c>
      <c r="E3959" s="91" t="inlineStr">
        <is>
          <t>KR</t>
        </is>
      </c>
      <c r="F3959" s="91" t="n">
        <v>62101000</v>
      </c>
      <c r="G3959" s="91" t="n">
        <v>1502</v>
      </c>
      <c r="H3959" s="92" t="n">
        <v>785000</v>
      </c>
      <c r="I3959" s="91" t="inlineStr">
        <is>
          <t>6월 국내출장 - L여행사</t>
        </is>
      </c>
      <c r="J3959" s="91" t="inlineStr">
        <is>
          <t>V10017</t>
        </is>
      </c>
      <c r="K3959" s="91" t="inlineStr">
        <is>
          <t>L여행사</t>
        </is>
      </c>
      <c r="M3959" s="9">
        <f>IF($A3959="","",VALUE($A3959&amp;"")*12+VALUE($B3959&amp;""))</f>
        <v/>
      </c>
      <c r="N3959" s="63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3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3">
        <f>IF($A3959="","",IF(COUNTIF(변동분석!$E$7:$E$506,O3959)&gt;0,"Y","N"))</f>
        <v/>
      </c>
      <c r="W3959" s="63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3">
        <f>IF($A3959="","",IFERROR(INDEX(계정매핑!$E$5:$E$504,MATCH($F3959&amp;"",계정매핑!$A$5:$A$504,0))&amp;"","공통비"))</f>
        <v/>
      </c>
      <c r="AF3959" s="63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5100001273</t>
        </is>
      </c>
      <c r="D3960" s="94" t="n">
        <v>46193</v>
      </c>
      <c r="E3960" s="91" t="inlineStr">
        <is>
          <t>KR</t>
        </is>
      </c>
      <c r="F3960" s="91" t="n">
        <v>62201000</v>
      </c>
      <c r="G3960" s="91" t="n">
        <v>1701</v>
      </c>
      <c r="H3960" s="92" t="n">
        <v>4841000</v>
      </c>
      <c r="I3960" s="91" t="inlineStr">
        <is>
          <t>6월 통신요금 - O텔레콤</t>
        </is>
      </c>
      <c r="J3960" s="91" t="inlineStr">
        <is>
          <t>V10002</t>
        </is>
      </c>
      <c r="K3960" s="91" t="inlineStr">
        <is>
          <t>O텔레콤</t>
        </is>
      </c>
      <c r="M3960" s="9">
        <f>IF($A3960="","",VALUE($A3960&amp;"")*12+VALUE($B3960&amp;""))</f>
        <v/>
      </c>
      <c r="N3960" s="63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3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3">
        <f>IF($A3960="","",IF(COUNTIF(변동분석!$E$7:$E$506,O3960)&gt;0,"Y","N"))</f>
        <v/>
      </c>
      <c r="W3960" s="63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3">
        <f>IF($A3960="","",IFERROR(INDEX(계정매핑!$E$5:$E$504,MATCH($F3960&amp;"",계정매핑!$A$5:$A$504,0))&amp;"","공통비"))</f>
        <v/>
      </c>
      <c r="AF3960" s="63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5100001274</t>
        </is>
      </c>
      <c r="D3961" s="94" t="n">
        <v>46193</v>
      </c>
      <c r="E3961" s="91" t="inlineStr">
        <is>
          <t>KR</t>
        </is>
      </c>
      <c r="F3961" s="91" t="n">
        <v>62301000</v>
      </c>
      <c r="G3961" s="91" t="n">
        <v>1101</v>
      </c>
      <c r="H3961" s="92" t="n">
        <v>144000</v>
      </c>
      <c r="I3961" s="91" t="inlineStr">
        <is>
          <t>6월 소모품 구입 - R문구</t>
        </is>
      </c>
      <c r="J3961" s="91" t="inlineStr">
        <is>
          <t>V10021</t>
        </is>
      </c>
      <c r="K3961" s="91" t="inlineStr">
        <is>
          <t>R문구</t>
        </is>
      </c>
      <c r="M3961" s="9">
        <f>IF($A3961="","",VALUE($A3961&amp;"")*12+VALUE($B3961&amp;""))</f>
        <v/>
      </c>
      <c r="N3961" s="63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3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3">
        <f>IF($A3961="","",IF(COUNTIF(변동분석!$E$7:$E$506,O3961)&gt;0,"Y","N"))</f>
        <v/>
      </c>
      <c r="W3961" s="63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3">
        <f>IF($A3961="","",IFERROR(INDEX(계정매핑!$E$5:$E$504,MATCH($F3961&amp;"",계정매핑!$A$5:$A$504,0))&amp;"","공통비"))</f>
        <v/>
      </c>
      <c r="AF3961" s="63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5100001275</t>
        </is>
      </c>
      <c r="D3962" s="94" t="n">
        <v>46193</v>
      </c>
      <c r="E3962" s="91" t="inlineStr">
        <is>
          <t>KR</t>
        </is>
      </c>
      <c r="F3962" s="91" t="n">
        <v>62401000</v>
      </c>
      <c r="G3962" s="91" t="n">
        <v>1501</v>
      </c>
      <c r="H3962" s="92" t="n">
        <v>2431000</v>
      </c>
      <c r="I3962" s="91" t="inlineStr">
        <is>
          <t>6월 인쇄물 제작 - S출판</t>
        </is>
      </c>
      <c r="J3962" s="91" t="inlineStr">
        <is>
          <t>V10014</t>
        </is>
      </c>
      <c r="K3962" s="91" t="inlineStr">
        <is>
          <t>S출판</t>
        </is>
      </c>
      <c r="M3962" s="9">
        <f>IF($A3962="","",VALUE($A3962&amp;"")*12+VALUE($B3962&amp;""))</f>
        <v/>
      </c>
      <c r="N3962" s="63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3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3">
        <f>IF($A3962="","",IF(COUNTIF(변동분석!$E$7:$E$506,O3962)&gt;0,"Y","N"))</f>
        <v/>
      </c>
      <c r="W3962" s="63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3">
        <f>IF($A3962="","",IFERROR(INDEX(계정매핑!$E$5:$E$504,MATCH($F3962&amp;"",계정매핑!$A$5:$A$504,0))&amp;"","공통비"))</f>
        <v/>
      </c>
      <c r="AF3962" s="63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5100001276</t>
        </is>
      </c>
      <c r="D3963" s="94" t="n">
        <v>46193</v>
      </c>
      <c r="E3963" s="91" t="inlineStr">
        <is>
          <t>KR</t>
        </is>
      </c>
      <c r="F3963" s="91" t="n">
        <v>62501000</v>
      </c>
      <c r="G3963" s="91" t="n">
        <v>1301</v>
      </c>
      <c r="H3963" s="92" t="n">
        <v>327000</v>
      </c>
      <c r="I3963" s="91" t="inlineStr">
        <is>
          <t>6월 회의 다과 - (법인카드)</t>
        </is>
      </c>
      <c r="J3963" s="91" t="inlineStr">
        <is>
          <t>V10009</t>
        </is>
      </c>
      <c r="K3963" s="91" t="inlineStr">
        <is>
          <t>(법인카드)</t>
        </is>
      </c>
      <c r="M3963" s="9">
        <f>IF($A3963="","",VALUE($A3963&amp;"")*12+VALUE($B3963&amp;""))</f>
        <v/>
      </c>
      <c r="N3963" s="63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3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3">
        <f>IF($A3963="","",IF(COUNTIF(변동분석!$E$7:$E$506,O3963)&gt;0,"Y","N"))</f>
        <v/>
      </c>
      <c r="W3963" s="63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3">
        <f>IF($A3963="","",IFERROR(INDEX(계정매핑!$E$5:$E$504,MATCH($F3963&amp;"",계정매핑!$A$5:$A$504,0))&amp;"","공통비"))</f>
        <v/>
      </c>
      <c r="AF3963" s="63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5100001277</t>
        </is>
      </c>
      <c r="D3964" s="94" t="n">
        <v>46193</v>
      </c>
      <c r="E3964" s="91" t="inlineStr">
        <is>
          <t>KR</t>
        </is>
      </c>
      <c r="F3964" s="91" t="n">
        <v>62901000</v>
      </c>
      <c r="G3964" s="91" t="n">
        <v>1201</v>
      </c>
      <c r="H3964" s="92" t="n">
        <v>5322000</v>
      </c>
      <c r="I3964" s="91" t="inlineStr">
        <is>
          <t>6월 자문 수수료 - W컨설팅</t>
        </is>
      </c>
      <c r="J3964" s="91" t="inlineStr">
        <is>
          <t>V10006</t>
        </is>
      </c>
      <c r="K3964" s="91" t="inlineStr">
        <is>
          <t>W컨설팅</t>
        </is>
      </c>
      <c r="M3964" s="9">
        <f>IF($A3964="","",VALUE($A3964&amp;"")*12+VALUE($B3964&amp;""))</f>
        <v/>
      </c>
      <c r="N3964" s="63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3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3">
        <f>IF($A3964="","",IF(COUNTIF(변동분석!$E$7:$E$506,O3964)&gt;0,"Y","N"))</f>
        <v/>
      </c>
      <c r="W3964" s="63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3">
        <f>IF($A3964="","",IFERROR(INDEX(계정매핑!$E$5:$E$504,MATCH($F3964&amp;"",계정매핑!$A$5:$A$504,0))&amp;"","공통비"))</f>
        <v/>
      </c>
      <c r="AF3964" s="63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5100001278</t>
        </is>
      </c>
      <c r="D3965" s="94" t="n">
        <v>46193</v>
      </c>
      <c r="E3965" s="91" t="inlineStr">
        <is>
          <t>KR</t>
        </is>
      </c>
      <c r="F3965" s="91" t="n">
        <v>63502000</v>
      </c>
      <c r="G3965" s="91" t="n">
        <v>1902</v>
      </c>
      <c r="H3965" s="92" t="n">
        <v>259088000</v>
      </c>
      <c r="I3965" s="91" t="inlineStr">
        <is>
          <t>6월 유지수수료 - (전속설계사)</t>
        </is>
      </c>
      <c r="J3965" s="91" t="inlineStr">
        <is>
          <t>V10020</t>
        </is>
      </c>
      <c r="K3965" s="91" t="inlineStr">
        <is>
          <t>(전속설계사)</t>
        </is>
      </c>
      <c r="M3965" s="9">
        <f>IF($A3965="","",VALUE($A3965&amp;"")*12+VALUE($B3965&amp;""))</f>
        <v/>
      </c>
      <c r="N3965" s="63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3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3">
        <f>IF($A3965="","",IF(COUNTIF(변동분석!$E$7:$E$506,O3965)&gt;0,"Y","N"))</f>
        <v/>
      </c>
      <c r="W3965" s="63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3">
        <f>IF($A3965="","",IFERROR(INDEX(계정매핑!$E$5:$E$504,MATCH($F3965&amp;"",계정매핑!$A$5:$A$504,0))&amp;"","공통비"))</f>
        <v/>
      </c>
      <c r="AF3965" s="63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5100001279</t>
        </is>
      </c>
      <c r="D3966" s="94" t="n">
        <v>46194</v>
      </c>
      <c r="E3966" s="91" t="inlineStr">
        <is>
          <t>KR</t>
        </is>
      </c>
      <c r="F3966" s="91" t="n">
        <v>62201000</v>
      </c>
      <c r="G3966" s="91" t="n">
        <v>1601</v>
      </c>
      <c r="H3966" s="92" t="n">
        <v>759000</v>
      </c>
      <c r="I3966" s="91" t="inlineStr">
        <is>
          <t>6월 통신요금 - P통신</t>
        </is>
      </c>
      <c r="J3966" s="91" t="inlineStr">
        <is>
          <t>V10013</t>
        </is>
      </c>
      <c r="K3966" s="91" t="inlineStr">
        <is>
          <t>P통신</t>
        </is>
      </c>
      <c r="M3966" s="9">
        <f>IF($A3966="","",VALUE($A3966&amp;"")*12+VALUE($B3966&amp;""))</f>
        <v/>
      </c>
      <c r="N3966" s="63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3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3">
        <f>IF($A3966="","",IF(COUNTIF(변동분석!$E$7:$E$506,O3966)&gt;0,"Y","N"))</f>
        <v/>
      </c>
      <c r="W3966" s="63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3">
        <f>IF($A3966="","",IFERROR(INDEX(계정매핑!$E$5:$E$504,MATCH($F3966&amp;"",계정매핑!$A$5:$A$504,0))&amp;"","공통비"))</f>
        <v/>
      </c>
      <c r="AF3966" s="63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5100001280</t>
        </is>
      </c>
      <c r="D3967" s="94" t="n">
        <v>46194</v>
      </c>
      <c r="E3967" s="91" t="inlineStr">
        <is>
          <t>KR</t>
        </is>
      </c>
      <c r="F3967" s="91" t="n">
        <v>62301000</v>
      </c>
      <c r="G3967" s="91" t="n">
        <v>1801</v>
      </c>
      <c r="H3967" s="92" t="n">
        <v>358000</v>
      </c>
      <c r="I3967" s="91" t="inlineStr">
        <is>
          <t>6월 소모품 구입 - R문구</t>
        </is>
      </c>
      <c r="J3967" s="91" t="inlineStr">
        <is>
          <t>V10021</t>
        </is>
      </c>
      <c r="K3967" s="91" t="inlineStr">
        <is>
          <t>R문구</t>
        </is>
      </c>
      <c r="M3967" s="9">
        <f>IF($A3967="","",VALUE($A3967&amp;"")*12+VALUE($B3967&amp;""))</f>
        <v/>
      </c>
      <c r="N3967" s="63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3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3">
        <f>IF($A3967="","",IF(COUNTIF(변동분석!$E$7:$E$506,O3967)&gt;0,"Y","N"))</f>
        <v/>
      </c>
      <c r="W3967" s="63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3">
        <f>IF($A3967="","",IFERROR(INDEX(계정매핑!$E$5:$E$504,MATCH($F3967&amp;"",계정매핑!$A$5:$A$504,0))&amp;"","공통비"))</f>
        <v/>
      </c>
      <c r="AF3967" s="63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5100001281</t>
        </is>
      </c>
      <c r="D3968" s="94" t="n">
        <v>46194</v>
      </c>
      <c r="E3968" s="91" t="inlineStr">
        <is>
          <t>KR</t>
        </is>
      </c>
      <c r="F3968" s="91" t="n">
        <v>62501000</v>
      </c>
      <c r="G3968" s="91" t="n">
        <v>1501</v>
      </c>
      <c r="H3968" s="92" t="n">
        <v>457000</v>
      </c>
      <c r="I3968" s="91" t="inlineStr">
        <is>
          <t>6월 회의 다과 - T케이터링</t>
        </is>
      </c>
      <c r="J3968" s="91" t="inlineStr">
        <is>
          <t>V10005</t>
        </is>
      </c>
      <c r="K3968" s="91" t="inlineStr">
        <is>
          <t>T케이터링</t>
        </is>
      </c>
      <c r="M3968" s="9">
        <f>IF($A3968="","",VALUE($A3968&amp;"")*12+VALUE($B3968&amp;""))</f>
        <v/>
      </c>
      <c r="N3968" s="63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3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3">
        <f>IF($A3968="","",IF(COUNTIF(변동분석!$E$7:$E$506,O3968)&gt;0,"Y","N"))</f>
        <v/>
      </c>
      <c r="W3968" s="63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3">
        <f>IF($A3968="","",IFERROR(INDEX(계정매핑!$E$5:$E$504,MATCH($F3968&amp;"",계정매핑!$A$5:$A$504,0))&amp;"","공통비"))</f>
        <v/>
      </c>
      <c r="AF3968" s="63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5100001282</t>
        </is>
      </c>
      <c r="D3969" s="94" t="n">
        <v>46194</v>
      </c>
      <c r="E3969" s="91" t="inlineStr">
        <is>
          <t>KR</t>
        </is>
      </c>
      <c r="F3969" s="91" t="n">
        <v>62902000</v>
      </c>
      <c r="G3969" s="91" t="n">
        <v>1801</v>
      </c>
      <c r="H3969" s="92" t="n">
        <v>1796000</v>
      </c>
      <c r="I3969" s="91" t="inlineStr">
        <is>
          <t>6월 콜 위탁 수수료(건별)</t>
        </is>
      </c>
      <c r="J3969" s="91" t="inlineStr">
        <is>
          <t>V10015</t>
        </is>
      </c>
      <c r="K3969" s="91" t="inlineStr">
        <is>
          <t>J콜센터</t>
        </is>
      </c>
      <c r="M3969" s="9">
        <f>IF($A3969="","",VALUE($A3969&amp;"")*12+VALUE($B3969&amp;""))</f>
        <v/>
      </c>
      <c r="N3969" s="63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3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3">
        <f>IF($A3969="","",IF(COUNTIF(변동분석!$E$7:$E$506,O3969)&gt;0,"Y","N"))</f>
        <v/>
      </c>
      <c r="W3969" s="63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3">
        <f>IF($A3969="","",IFERROR(INDEX(계정매핑!$E$5:$E$504,MATCH($F3969&amp;"",계정매핑!$A$5:$A$504,0))&amp;"","공통비"))</f>
        <v/>
      </c>
      <c r="AF3969" s="63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5100001283</t>
        </is>
      </c>
      <c r="D3970" s="94" t="n">
        <v>46194</v>
      </c>
      <c r="E3970" s="91" t="inlineStr">
        <is>
          <t>KR</t>
        </is>
      </c>
      <c r="F3970" s="91" t="n">
        <v>63101000</v>
      </c>
      <c r="G3970" s="91" t="n">
        <v>1602</v>
      </c>
      <c r="H3970" s="92" t="n">
        <v>5220000</v>
      </c>
      <c r="I3970" s="91" t="inlineStr">
        <is>
          <t>6월 사무실 임차료 - BB부동산</t>
        </is>
      </c>
      <c r="J3970" s="91" t="inlineStr">
        <is>
          <t>V10027</t>
        </is>
      </c>
      <c r="K3970" s="91" t="inlineStr">
        <is>
          <t>BB부동산</t>
        </is>
      </c>
      <c r="M3970" s="9">
        <f>IF($A3970="","",VALUE($A3970&amp;"")*12+VALUE($B3970&amp;""))</f>
        <v/>
      </c>
      <c r="N3970" s="63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3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3">
        <f>IF($A3970="","",IF(COUNTIF(변동분석!$E$7:$E$506,O3970)&gt;0,"Y","N"))</f>
        <v/>
      </c>
      <c r="W3970" s="63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3">
        <f>IF($A3970="","",IFERROR(INDEX(계정매핑!$E$5:$E$504,MATCH($F3970&amp;"",계정매핑!$A$5:$A$504,0))&amp;"","공통비"))</f>
        <v/>
      </c>
      <c r="AF3970" s="63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5100001284</t>
        </is>
      </c>
      <c r="D3971" s="94" t="n">
        <v>46195</v>
      </c>
      <c r="E3971" s="91" t="inlineStr">
        <is>
          <t>KR</t>
        </is>
      </c>
      <c r="F3971" s="91" t="n">
        <v>62101000</v>
      </c>
      <c r="G3971" s="91" t="n">
        <v>1502</v>
      </c>
      <c r="H3971" s="92" t="n">
        <v>549000</v>
      </c>
      <c r="I3971" s="91" t="inlineStr">
        <is>
          <t>6월 국내출장 - (법인카드)</t>
        </is>
      </c>
      <c r="J3971" s="91" t="inlineStr">
        <is>
          <t>V10009</t>
        </is>
      </c>
      <c r="K3971" s="91" t="inlineStr">
        <is>
          <t>(법인카드)</t>
        </is>
      </c>
      <c r="M3971" s="9">
        <f>IF($A3971="","",VALUE($A3971&amp;"")*12+VALUE($B3971&amp;""))</f>
        <v/>
      </c>
      <c r="N3971" s="63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3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3">
        <f>IF($A3971="","",IF(COUNTIF(변동분석!$E$7:$E$506,O3971)&gt;0,"Y","N"))</f>
        <v/>
      </c>
      <c r="W3971" s="63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3">
        <f>IF($A3971="","",IFERROR(INDEX(계정매핑!$E$5:$E$504,MATCH($F3971&amp;"",계정매핑!$A$5:$A$504,0))&amp;"","공통비"))</f>
        <v/>
      </c>
      <c r="AF3971" s="63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5100001285</t>
        </is>
      </c>
      <c r="D3972" s="94" t="n">
        <v>46195</v>
      </c>
      <c r="E3972" s="91" t="inlineStr">
        <is>
          <t>KR</t>
        </is>
      </c>
      <c r="F3972" s="91" t="n">
        <v>62101000</v>
      </c>
      <c r="G3972" s="91" t="n">
        <v>1951</v>
      </c>
      <c r="H3972" s="92" t="n">
        <v>413000</v>
      </c>
      <c r="I3972" s="91" t="inlineStr">
        <is>
          <t>6월 국내출장 - (법인카드)</t>
        </is>
      </c>
      <c r="J3972" s="91" t="inlineStr">
        <is>
          <t>V10009</t>
        </is>
      </c>
      <c r="K3972" s="91" t="inlineStr">
        <is>
          <t>(법인카드)</t>
        </is>
      </c>
      <c r="M3972" s="9">
        <f>IF($A3972="","",VALUE($A3972&amp;"")*12+VALUE($B3972&amp;""))</f>
        <v/>
      </c>
      <c r="N3972" s="63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3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3">
        <f>IF($A3972="","",IF(COUNTIF(변동분석!$E$7:$E$506,O3972)&gt;0,"Y","N"))</f>
        <v/>
      </c>
      <c r="W3972" s="63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3">
        <f>IF($A3972="","",IFERROR(INDEX(계정매핑!$E$5:$E$504,MATCH($F3972&amp;"",계정매핑!$A$5:$A$504,0))&amp;"","공통비"))</f>
        <v/>
      </c>
      <c r="AF3972" s="63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5100001286</t>
        </is>
      </c>
      <c r="D3973" s="94" t="n">
        <v>46195</v>
      </c>
      <c r="E3973" s="91" t="inlineStr">
        <is>
          <t>KR</t>
        </is>
      </c>
      <c r="F3973" s="91" t="n">
        <v>62102000</v>
      </c>
      <c r="G3973" s="91" t="n">
        <v>1201</v>
      </c>
      <c r="H3973" s="92" t="n">
        <v>57000</v>
      </c>
      <c r="I3973" s="91" t="inlineStr">
        <is>
          <t>6월 해외출장 - M항공</t>
        </is>
      </c>
      <c r="J3973" s="91" t="inlineStr">
        <is>
          <t>V10001</t>
        </is>
      </c>
      <c r="K3973" s="91" t="inlineStr">
        <is>
          <t>M항공</t>
        </is>
      </c>
      <c r="M3973" s="9">
        <f>IF($A3973="","",VALUE($A3973&amp;"")*12+VALUE($B3973&amp;""))</f>
        <v/>
      </c>
      <c r="N3973" s="63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3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3">
        <f>IF($A3973="","",IF(COUNTIF(변동분석!$E$7:$E$506,O3973)&gt;0,"Y","N"))</f>
        <v/>
      </c>
      <c r="W3973" s="63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3">
        <f>IF($A3973="","",IFERROR(INDEX(계정매핑!$E$5:$E$504,MATCH($F3973&amp;"",계정매핑!$A$5:$A$504,0))&amp;"","공통비"))</f>
        <v/>
      </c>
      <c r="AF3973" s="63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5100001287</t>
        </is>
      </c>
      <c r="D3974" s="94" t="n">
        <v>46195</v>
      </c>
      <c r="E3974" s="91" t="inlineStr">
        <is>
          <t>KR</t>
        </is>
      </c>
      <c r="F3974" s="91" t="n">
        <v>62102000</v>
      </c>
      <c r="G3974" s="91" t="n">
        <v>1701</v>
      </c>
      <c r="H3974" s="92" t="n">
        <v>37000</v>
      </c>
      <c r="I3974" s="91" t="inlineStr">
        <is>
          <t>6월 해외출장 - M항공</t>
        </is>
      </c>
      <c r="J3974" s="91" t="inlineStr">
        <is>
          <t>V10001</t>
        </is>
      </c>
      <c r="K3974" s="91" t="inlineStr">
        <is>
          <t>M항공</t>
        </is>
      </c>
      <c r="M3974" s="9">
        <f>IF($A3974="","",VALUE($A3974&amp;"")*12+VALUE($B3974&amp;""))</f>
        <v/>
      </c>
      <c r="N3974" s="63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3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3">
        <f>IF($A3974="","",IF(COUNTIF(변동분석!$E$7:$E$506,O3974)&gt;0,"Y","N"))</f>
        <v/>
      </c>
      <c r="W3974" s="63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3">
        <f>IF($A3974="","",IFERROR(INDEX(계정매핑!$E$5:$E$504,MATCH($F3974&amp;"",계정매핑!$A$5:$A$504,0))&amp;"","공통비"))</f>
        <v/>
      </c>
      <c r="AF3974" s="63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5100001288</t>
        </is>
      </c>
      <c r="D3975" s="94" t="n">
        <v>46195</v>
      </c>
      <c r="E3975" s="91" t="inlineStr">
        <is>
          <t>KR</t>
        </is>
      </c>
      <c r="F3975" s="91" t="n">
        <v>62201000</v>
      </c>
      <c r="G3975" s="91" t="n">
        <v>1602</v>
      </c>
      <c r="H3975" s="92" t="n">
        <v>365000</v>
      </c>
      <c r="I3975" s="91" t="inlineStr">
        <is>
          <t>6월 통신요금 - O텔레콤</t>
        </is>
      </c>
      <c r="J3975" s="91" t="inlineStr">
        <is>
          <t>V10002</t>
        </is>
      </c>
      <c r="K3975" s="91" t="inlineStr">
        <is>
          <t>O텔레콤</t>
        </is>
      </c>
      <c r="M3975" s="9">
        <f>IF($A3975="","",VALUE($A3975&amp;"")*12+VALUE($B3975&amp;""))</f>
        <v/>
      </c>
      <c r="N3975" s="63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3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3">
        <f>IF($A3975="","",IF(COUNTIF(변동분석!$E$7:$E$506,O3975)&gt;0,"Y","N"))</f>
        <v/>
      </c>
      <c r="W3975" s="63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3">
        <f>IF($A3975="","",IFERROR(INDEX(계정매핑!$E$5:$E$504,MATCH($F3975&amp;"",계정매핑!$A$5:$A$504,0))&amp;"","공통비"))</f>
        <v/>
      </c>
      <c r="AF3975" s="63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5100001289</t>
        </is>
      </c>
      <c r="D3976" s="94" t="n">
        <v>46195</v>
      </c>
      <c r="E3976" s="91" t="inlineStr">
        <is>
          <t>KR</t>
        </is>
      </c>
      <c r="F3976" s="91" t="n">
        <v>62201000</v>
      </c>
      <c r="G3976" s="91" t="n">
        <v>1801</v>
      </c>
      <c r="H3976" s="92" t="n">
        <v>4698000</v>
      </c>
      <c r="I3976" s="91" t="inlineStr">
        <is>
          <t>6월 통신요금 - O텔레콤</t>
        </is>
      </c>
      <c r="J3976" s="91" t="inlineStr">
        <is>
          <t>V10002</t>
        </is>
      </c>
      <c r="K3976" s="91" t="inlineStr">
        <is>
          <t>O텔레콤</t>
        </is>
      </c>
      <c r="M3976" s="9">
        <f>IF($A3976="","",VALUE($A3976&amp;"")*12+VALUE($B3976&amp;""))</f>
        <v/>
      </c>
      <c r="N3976" s="63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3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3">
        <f>IF($A3976="","",IF(COUNTIF(변동분석!$E$7:$E$506,O3976)&gt;0,"Y","N"))</f>
        <v/>
      </c>
      <c r="W3976" s="63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3">
        <f>IF($A3976="","",IFERROR(INDEX(계정매핑!$E$5:$E$504,MATCH($F3976&amp;"",계정매핑!$A$5:$A$504,0))&amp;"","공통비"))</f>
        <v/>
      </c>
      <c r="AF3976" s="63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5100001290</t>
        </is>
      </c>
      <c r="D3977" s="94" t="n">
        <v>46195</v>
      </c>
      <c r="E3977" s="91" t="inlineStr">
        <is>
          <t>KR</t>
        </is>
      </c>
      <c r="F3977" s="91" t="n">
        <v>62401000</v>
      </c>
      <c r="G3977" s="91" t="n">
        <v>1401</v>
      </c>
      <c r="H3977" s="92" t="n">
        <v>274000</v>
      </c>
      <c r="I3977" s="91" t="inlineStr">
        <is>
          <t>6월 인쇄물 제작 - G인쇄</t>
        </is>
      </c>
      <c r="J3977" s="91" t="inlineStr">
        <is>
          <t>V10004</t>
        </is>
      </c>
      <c r="K3977" s="91" t="inlineStr">
        <is>
          <t>G인쇄</t>
        </is>
      </c>
      <c r="M3977" s="9">
        <f>IF($A3977="","",VALUE($A3977&amp;"")*12+VALUE($B3977&amp;""))</f>
        <v/>
      </c>
      <c r="N3977" s="63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3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3">
        <f>IF($A3977="","",IF(COUNTIF(변동분석!$E$7:$E$506,O3977)&gt;0,"Y","N"))</f>
        <v/>
      </c>
      <c r="W3977" s="63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3">
        <f>IF($A3977="","",IFERROR(INDEX(계정매핑!$E$5:$E$504,MATCH($F3977&amp;"",계정매핑!$A$5:$A$504,0))&amp;"","공통비"))</f>
        <v/>
      </c>
      <c r="AF3977" s="63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5100001291</t>
        </is>
      </c>
      <c r="D3978" s="94" t="n">
        <v>46195</v>
      </c>
      <c r="E3978" s="91" t="inlineStr">
        <is>
          <t>KR</t>
        </is>
      </c>
      <c r="F3978" s="91" t="n">
        <v>62401000</v>
      </c>
      <c r="G3978" s="91" t="n">
        <v>1502</v>
      </c>
      <c r="H3978" s="92" t="n">
        <v>2254000</v>
      </c>
      <c r="I3978" s="91" t="inlineStr">
        <is>
          <t>6월 인쇄물 제작 - G인쇄</t>
        </is>
      </c>
      <c r="J3978" s="91" t="inlineStr">
        <is>
          <t>V10004</t>
        </is>
      </c>
      <c r="K3978" s="91" t="inlineStr">
        <is>
          <t>G인쇄</t>
        </is>
      </c>
      <c r="M3978" s="9">
        <f>IF($A3978="","",VALUE($A3978&amp;"")*12+VALUE($B3978&amp;""))</f>
        <v/>
      </c>
      <c r="N3978" s="63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3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3">
        <f>IF($A3978="","",IF(COUNTIF(변동분석!$E$7:$E$506,O3978)&gt;0,"Y","N"))</f>
        <v/>
      </c>
      <c r="W3978" s="63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3">
        <f>IF($A3978="","",IFERROR(INDEX(계정매핑!$E$5:$E$504,MATCH($F3978&amp;"",계정매핑!$A$5:$A$504,0))&amp;"","공통비"))</f>
        <v/>
      </c>
      <c r="AF3978" s="63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5100001292</t>
        </is>
      </c>
      <c r="D3979" s="94" t="n">
        <v>46195</v>
      </c>
      <c r="E3979" s="91" t="inlineStr">
        <is>
          <t>KR</t>
        </is>
      </c>
      <c r="F3979" s="91" t="n">
        <v>62501000</v>
      </c>
      <c r="G3979" s="91" t="n">
        <v>1101</v>
      </c>
      <c r="H3979" s="92" t="n">
        <v>389000</v>
      </c>
      <c r="I3979" s="91" t="inlineStr">
        <is>
          <t>6월 회의 다과 - (법인카드)</t>
        </is>
      </c>
      <c r="J3979" s="91" t="inlineStr">
        <is>
          <t>V10009</t>
        </is>
      </c>
      <c r="K3979" s="91" t="inlineStr">
        <is>
          <t>(법인카드)</t>
        </is>
      </c>
      <c r="M3979" s="9">
        <f>IF($A3979="","",VALUE($A3979&amp;"")*12+VALUE($B3979&amp;""))</f>
        <v/>
      </c>
      <c r="N3979" s="63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3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3">
        <f>IF($A3979="","",IF(COUNTIF(변동분석!$E$7:$E$506,O3979)&gt;0,"Y","N"))</f>
        <v/>
      </c>
      <c r="W3979" s="63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3">
        <f>IF($A3979="","",IFERROR(INDEX(계정매핑!$E$5:$E$504,MATCH($F3979&amp;"",계정매핑!$A$5:$A$504,0))&amp;"","공통비"))</f>
        <v/>
      </c>
      <c r="AF3979" s="63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5100001293</t>
        </is>
      </c>
      <c r="D3980" s="94" t="n">
        <v>46195</v>
      </c>
      <c r="E3980" s="91" t="inlineStr">
        <is>
          <t>KR</t>
        </is>
      </c>
      <c r="F3980" s="91" t="n">
        <v>62601000</v>
      </c>
      <c r="G3980" s="91" t="n">
        <v>1602</v>
      </c>
      <c r="H3980" s="92" t="n">
        <v>1667000</v>
      </c>
      <c r="I3980" s="91" t="inlineStr">
        <is>
          <t>6월 업무추진 - (법인카드)</t>
        </is>
      </c>
      <c r="J3980" s="91" t="inlineStr">
        <is>
          <t>V10009</t>
        </is>
      </c>
      <c r="K3980" s="91" t="inlineStr">
        <is>
          <t>(법인카드)</t>
        </is>
      </c>
      <c r="M3980" s="9">
        <f>IF($A3980="","",VALUE($A3980&amp;"")*12+VALUE($B3980&amp;""))</f>
        <v/>
      </c>
      <c r="N3980" s="63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3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3">
        <f>IF($A3980="","",IF(COUNTIF(변동분석!$E$7:$E$506,O3980)&gt;0,"Y","N"))</f>
        <v/>
      </c>
      <c r="W3980" s="63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3">
        <f>IF($A3980="","",IFERROR(INDEX(계정매핑!$E$5:$E$504,MATCH($F3980&amp;"",계정매핑!$A$5:$A$504,0))&amp;"","공통비"))</f>
        <v/>
      </c>
      <c r="AF3980" s="63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5100001294</t>
        </is>
      </c>
      <c r="D3981" s="94" t="n">
        <v>46195</v>
      </c>
      <c r="E3981" s="91" t="inlineStr">
        <is>
          <t>KR</t>
        </is>
      </c>
      <c r="F3981" s="91" t="n">
        <v>62701000</v>
      </c>
      <c r="G3981" s="91" t="n">
        <v>1502</v>
      </c>
      <c r="H3981" s="92" t="n">
        <v>37364000</v>
      </c>
      <c r="I3981" s="91" t="inlineStr">
        <is>
          <t>6월 광고 집행 - E미디어</t>
        </is>
      </c>
      <c r="J3981" s="91" t="inlineStr">
        <is>
          <t>V10031</t>
        </is>
      </c>
      <c r="K3981" s="91" t="inlineStr">
        <is>
          <t>E미디어</t>
        </is>
      </c>
      <c r="M3981" s="9">
        <f>IF($A3981="","",VALUE($A3981&amp;"")*12+VALUE($B3981&amp;""))</f>
        <v/>
      </c>
      <c r="N3981" s="63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3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3">
        <f>IF($A3981="","",IF(COUNTIF(변동분석!$E$7:$E$506,O3981)&gt;0,"Y","N"))</f>
        <v/>
      </c>
      <c r="W3981" s="63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3">
        <f>IF($A3981="","",IFERROR(INDEX(계정매핑!$E$5:$E$504,MATCH($F3981&amp;"",계정매핑!$A$5:$A$504,0))&amp;"","공통비"))</f>
        <v/>
      </c>
      <c r="AF3981" s="63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5100001295</t>
        </is>
      </c>
      <c r="D3982" s="94" t="n">
        <v>46195</v>
      </c>
      <c r="E3982" s="91" t="inlineStr">
        <is>
          <t>KR</t>
        </is>
      </c>
      <c r="F3982" s="91" t="n">
        <v>62902000</v>
      </c>
      <c r="G3982" s="91" t="n">
        <v>1801</v>
      </c>
      <c r="H3982" s="92" t="n">
        <v>1805000</v>
      </c>
      <c r="I3982" s="91" t="inlineStr">
        <is>
          <t>6월 콜 위탁 수수료(건별)</t>
        </is>
      </c>
      <c r="J3982" s="91" t="inlineStr">
        <is>
          <t>V10015</t>
        </is>
      </c>
      <c r="K3982" s="91" t="inlineStr">
        <is>
          <t>J콜센터</t>
        </is>
      </c>
      <c r="M3982" s="9">
        <f>IF($A3982="","",VALUE($A3982&amp;"")*12+VALUE($B3982&amp;""))</f>
        <v/>
      </c>
      <c r="N3982" s="63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3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3">
        <f>IF($A3982="","",IF(COUNTIF(변동분석!$E$7:$E$506,O3982)&gt;0,"Y","N"))</f>
        <v/>
      </c>
      <c r="W3982" s="63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3">
        <f>IF($A3982="","",IFERROR(INDEX(계정매핑!$E$5:$E$504,MATCH($F3982&amp;"",계정매핑!$A$5:$A$504,0))&amp;"","공통비"))</f>
        <v/>
      </c>
      <c r="AF3982" s="63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5100001296</t>
        </is>
      </c>
      <c r="D3983" s="94" t="n">
        <v>46195</v>
      </c>
      <c r="E3983" s="91" t="inlineStr">
        <is>
          <t>KR</t>
        </is>
      </c>
      <c r="F3983" s="91" t="n">
        <v>62902000</v>
      </c>
      <c r="G3983" s="91" t="n">
        <v>1801</v>
      </c>
      <c r="H3983" s="92" t="n">
        <v>1824000</v>
      </c>
      <c r="I3983" s="91" t="inlineStr">
        <is>
          <t>6월 콜 위탁 수수료(건별)</t>
        </is>
      </c>
      <c r="J3983" s="91" t="inlineStr">
        <is>
          <t>V10015</t>
        </is>
      </c>
      <c r="K3983" s="91" t="inlineStr">
        <is>
          <t>J콜센터</t>
        </is>
      </c>
      <c r="M3983" s="9">
        <f>IF($A3983="","",VALUE($A3983&amp;"")*12+VALUE($B3983&amp;""))</f>
        <v/>
      </c>
      <c r="N3983" s="63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3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3">
        <f>IF($A3983="","",IF(COUNTIF(변동분석!$E$7:$E$506,O3983)&gt;0,"Y","N"))</f>
        <v/>
      </c>
      <c r="W3983" s="63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3">
        <f>IF($A3983="","",IFERROR(INDEX(계정매핑!$E$5:$E$504,MATCH($F3983&amp;"",계정매핑!$A$5:$A$504,0))&amp;"","공통비"))</f>
        <v/>
      </c>
      <c r="AF3983" s="63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5100001297</t>
        </is>
      </c>
      <c r="D3984" s="94" t="n">
        <v>46196</v>
      </c>
      <c r="E3984" s="91" t="inlineStr">
        <is>
          <t>KR</t>
        </is>
      </c>
      <c r="F3984" s="91" t="n">
        <v>62101000</v>
      </c>
      <c r="G3984" s="91" t="n">
        <v>1701</v>
      </c>
      <c r="H3984" s="92" t="n">
        <v>276000</v>
      </c>
      <c r="I3984" s="91" t="inlineStr">
        <is>
          <t>6월 국내출장 - (법인카드)</t>
        </is>
      </c>
      <c r="J3984" s="91" t="inlineStr">
        <is>
          <t>V10009</t>
        </is>
      </c>
      <c r="K3984" s="91" t="inlineStr">
        <is>
          <t>(법인카드)</t>
        </is>
      </c>
      <c r="M3984" s="9">
        <f>IF($A3984="","",VALUE($A3984&amp;"")*12+VALUE($B3984&amp;""))</f>
        <v/>
      </c>
      <c r="N3984" s="63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3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3">
        <f>IF($A3984="","",IF(COUNTIF(변동분석!$E$7:$E$506,O3984)&gt;0,"Y","N"))</f>
        <v/>
      </c>
      <c r="W3984" s="63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3">
        <f>IF($A3984="","",IFERROR(INDEX(계정매핑!$E$5:$E$504,MATCH($F3984&amp;"",계정매핑!$A$5:$A$504,0))&amp;"","공통비"))</f>
        <v/>
      </c>
      <c r="AF3984" s="63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5100001298</t>
        </is>
      </c>
      <c r="D3985" s="94" t="n">
        <v>46196</v>
      </c>
      <c r="E3985" s="91" t="inlineStr">
        <is>
          <t>KR</t>
        </is>
      </c>
      <c r="F3985" s="91" t="n">
        <v>62102000</v>
      </c>
      <c r="G3985" s="91" t="n">
        <v>1501</v>
      </c>
      <c r="H3985" s="92" t="n">
        <v>297000</v>
      </c>
      <c r="I3985" s="91" t="inlineStr">
        <is>
          <t>6월 해외출장 - M항공</t>
        </is>
      </c>
      <c r="J3985" s="91" t="inlineStr">
        <is>
          <t>V10001</t>
        </is>
      </c>
      <c r="K3985" s="91" t="inlineStr">
        <is>
          <t>M항공</t>
        </is>
      </c>
      <c r="M3985" s="9">
        <f>IF($A3985="","",VALUE($A3985&amp;"")*12+VALUE($B3985&amp;""))</f>
        <v/>
      </c>
      <c r="N3985" s="63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3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3">
        <f>IF($A3985="","",IF(COUNTIF(변동분석!$E$7:$E$506,O3985)&gt;0,"Y","N"))</f>
        <v/>
      </c>
      <c r="W3985" s="63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3">
        <f>IF($A3985="","",IFERROR(INDEX(계정매핑!$E$5:$E$504,MATCH($F3985&amp;"",계정매핑!$A$5:$A$504,0))&amp;"","공통비"))</f>
        <v/>
      </c>
      <c r="AF3985" s="63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5100001299</t>
        </is>
      </c>
      <c r="D3986" s="94" t="n">
        <v>46196</v>
      </c>
      <c r="E3986" s="91" t="inlineStr">
        <is>
          <t>KR</t>
        </is>
      </c>
      <c r="F3986" s="91" t="n">
        <v>62102000</v>
      </c>
      <c r="G3986" s="91" t="n">
        <v>1951</v>
      </c>
      <c r="H3986" s="92" t="n">
        <v>133000</v>
      </c>
      <c r="I3986" s="91" t="inlineStr">
        <is>
          <t>6월 해외출장 - M항공</t>
        </is>
      </c>
      <c r="J3986" s="91" t="inlineStr">
        <is>
          <t>V10001</t>
        </is>
      </c>
      <c r="K3986" s="91" t="inlineStr">
        <is>
          <t>M항공</t>
        </is>
      </c>
      <c r="M3986" s="9">
        <f>IF($A3986="","",VALUE($A3986&amp;"")*12+VALUE($B3986&amp;""))</f>
        <v/>
      </c>
      <c r="N3986" s="63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3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3">
        <f>IF($A3986="","",IF(COUNTIF(변동분석!$E$7:$E$506,O3986)&gt;0,"Y","N"))</f>
        <v/>
      </c>
      <c r="W3986" s="63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3">
        <f>IF($A3986="","",IFERROR(INDEX(계정매핑!$E$5:$E$504,MATCH($F3986&amp;"",계정매핑!$A$5:$A$504,0))&amp;"","공통비"))</f>
        <v/>
      </c>
      <c r="AF3986" s="63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5100001300</t>
        </is>
      </c>
      <c r="D3987" s="94" t="n">
        <v>46196</v>
      </c>
      <c r="E3987" s="91" t="inlineStr">
        <is>
          <t>KR</t>
        </is>
      </c>
      <c r="F3987" s="91" t="n">
        <v>62201000</v>
      </c>
      <c r="G3987" s="91" t="n">
        <v>1101</v>
      </c>
      <c r="H3987" s="92" t="n">
        <v>254000</v>
      </c>
      <c r="I3987" s="91" t="inlineStr">
        <is>
          <t>6월 통신요금 - P통신</t>
        </is>
      </c>
      <c r="J3987" s="91" t="inlineStr">
        <is>
          <t>V10013</t>
        </is>
      </c>
      <c r="K3987" s="91" t="inlineStr">
        <is>
          <t>P통신</t>
        </is>
      </c>
      <c r="M3987" s="9">
        <f>IF($A3987="","",VALUE($A3987&amp;"")*12+VALUE($B3987&amp;""))</f>
        <v/>
      </c>
      <c r="N3987" s="63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3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3">
        <f>IF($A3987="","",IF(COUNTIF(변동분석!$E$7:$E$506,O3987)&gt;0,"Y","N"))</f>
        <v/>
      </c>
      <c r="W3987" s="63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3">
        <f>IF($A3987="","",IFERROR(INDEX(계정매핑!$E$5:$E$504,MATCH($F3987&amp;"",계정매핑!$A$5:$A$504,0))&amp;"","공통비"))</f>
        <v/>
      </c>
      <c r="AF3987" s="63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5100001301</t>
        </is>
      </c>
      <c r="D3988" s="94" t="n">
        <v>46196</v>
      </c>
      <c r="E3988" s="91" t="inlineStr">
        <is>
          <t>KR</t>
        </is>
      </c>
      <c r="F3988" s="91" t="n">
        <v>62201000</v>
      </c>
      <c r="G3988" s="91" t="n">
        <v>1701</v>
      </c>
      <c r="H3988" s="92" t="n">
        <v>3404000</v>
      </c>
      <c r="I3988" s="91" t="inlineStr">
        <is>
          <t>6월 통신요금 - P통신</t>
        </is>
      </c>
      <c r="J3988" s="91" t="inlineStr">
        <is>
          <t>V10013</t>
        </is>
      </c>
      <c r="K3988" s="91" t="inlineStr">
        <is>
          <t>P통신</t>
        </is>
      </c>
      <c r="M3988" s="9">
        <f>IF($A3988="","",VALUE($A3988&amp;"")*12+VALUE($B3988&amp;""))</f>
        <v/>
      </c>
      <c r="N3988" s="63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3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3">
        <f>IF($A3988="","",IF(COUNTIF(변동분석!$E$7:$E$506,O3988)&gt;0,"Y","N"))</f>
        <v/>
      </c>
      <c r="W3988" s="63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3">
        <f>IF($A3988="","",IFERROR(INDEX(계정매핑!$E$5:$E$504,MATCH($F3988&amp;"",계정매핑!$A$5:$A$504,0))&amp;"","공통비"))</f>
        <v/>
      </c>
      <c r="AF3988" s="63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5100001302</t>
        </is>
      </c>
      <c r="D3989" s="94" t="n">
        <v>46196</v>
      </c>
      <c r="E3989" s="91" t="inlineStr">
        <is>
          <t>KR</t>
        </is>
      </c>
      <c r="F3989" s="91" t="n">
        <v>62301000</v>
      </c>
      <c r="G3989" s="91" t="n">
        <v>1201</v>
      </c>
      <c r="H3989" s="92" t="n">
        <v>225000</v>
      </c>
      <c r="I3989" s="91" t="inlineStr">
        <is>
          <t>6월 소모품 구입 - R문구</t>
        </is>
      </c>
      <c r="J3989" s="91" t="inlineStr">
        <is>
          <t>V10021</t>
        </is>
      </c>
      <c r="K3989" s="91" t="inlineStr">
        <is>
          <t>R문구</t>
        </is>
      </c>
      <c r="M3989" s="9">
        <f>IF($A3989="","",VALUE($A3989&amp;"")*12+VALUE($B3989&amp;""))</f>
        <v/>
      </c>
      <c r="N3989" s="63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3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3">
        <f>IF($A3989="","",IF(COUNTIF(변동분석!$E$7:$E$506,O3989)&gt;0,"Y","N"))</f>
        <v/>
      </c>
      <c r="W3989" s="63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3">
        <f>IF($A3989="","",IFERROR(INDEX(계정매핑!$E$5:$E$504,MATCH($F3989&amp;"",계정매핑!$A$5:$A$504,0))&amp;"","공통비"))</f>
        <v/>
      </c>
      <c r="AF3989" s="63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5100001303</t>
        </is>
      </c>
      <c r="D3990" s="94" t="n">
        <v>46196</v>
      </c>
      <c r="E3990" s="91" t="inlineStr">
        <is>
          <t>KR</t>
        </is>
      </c>
      <c r="F3990" s="91" t="n">
        <v>62301000</v>
      </c>
      <c r="G3990" s="91" t="n">
        <v>1301</v>
      </c>
      <c r="H3990" s="92" t="n">
        <v>179000</v>
      </c>
      <c r="I3990" s="91" t="inlineStr">
        <is>
          <t>6월 소모품 구입 - R문구</t>
        </is>
      </c>
      <c r="J3990" s="91" t="inlineStr">
        <is>
          <t>V10021</t>
        </is>
      </c>
      <c r="K3990" s="91" t="inlineStr">
        <is>
          <t>R문구</t>
        </is>
      </c>
      <c r="M3990" s="9">
        <f>IF($A3990="","",VALUE($A3990&amp;"")*12+VALUE($B3990&amp;""))</f>
        <v/>
      </c>
      <c r="N3990" s="63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3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3">
        <f>IF($A3990="","",IF(COUNTIF(변동분석!$E$7:$E$506,O3990)&gt;0,"Y","N"))</f>
        <v/>
      </c>
      <c r="W3990" s="63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3">
        <f>IF($A3990="","",IFERROR(INDEX(계정매핑!$E$5:$E$504,MATCH($F3990&amp;"",계정매핑!$A$5:$A$504,0))&amp;"","공통비"))</f>
        <v/>
      </c>
      <c r="AF3990" s="63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5100001304</t>
        </is>
      </c>
      <c r="D3991" s="94" t="n">
        <v>46196</v>
      </c>
      <c r="E3991" s="91" t="inlineStr">
        <is>
          <t>KR</t>
        </is>
      </c>
      <c r="F3991" s="91" t="n">
        <v>62401000</v>
      </c>
      <c r="G3991" s="91" t="n">
        <v>1401</v>
      </c>
      <c r="H3991" s="92" t="n">
        <v>287000</v>
      </c>
      <c r="I3991" s="91" t="inlineStr">
        <is>
          <t>6월 인쇄물 제작 - G인쇄</t>
        </is>
      </c>
      <c r="J3991" s="91" t="inlineStr">
        <is>
          <t>V10004</t>
        </is>
      </c>
      <c r="K3991" s="91" t="inlineStr">
        <is>
          <t>G인쇄</t>
        </is>
      </c>
      <c r="M3991" s="9">
        <f>IF($A3991="","",VALUE($A3991&amp;"")*12+VALUE($B3991&amp;""))</f>
        <v/>
      </c>
      <c r="N3991" s="63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3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3">
        <f>IF($A3991="","",IF(COUNTIF(변동분석!$E$7:$E$506,O3991)&gt;0,"Y","N"))</f>
        <v/>
      </c>
      <c r="W3991" s="63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3">
        <f>IF($A3991="","",IFERROR(INDEX(계정매핑!$E$5:$E$504,MATCH($F3991&amp;"",계정매핑!$A$5:$A$504,0))&amp;"","공통비"))</f>
        <v/>
      </c>
      <c r="AF3991" s="63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5100001305</t>
        </is>
      </c>
      <c r="D3992" s="94" t="n">
        <v>46196</v>
      </c>
      <c r="E3992" s="91" t="inlineStr">
        <is>
          <t>KR</t>
        </is>
      </c>
      <c r="F3992" s="91" t="n">
        <v>62401000</v>
      </c>
      <c r="G3992" s="91" t="n">
        <v>1401</v>
      </c>
      <c r="H3992" s="92" t="n">
        <v>364000</v>
      </c>
      <c r="I3992" s="91" t="inlineStr">
        <is>
          <t>6월 인쇄물 제작 - S출판</t>
        </is>
      </c>
      <c r="J3992" s="91" t="inlineStr">
        <is>
          <t>V10014</t>
        </is>
      </c>
      <c r="K3992" s="91" t="inlineStr">
        <is>
          <t>S출판</t>
        </is>
      </c>
      <c r="M3992" s="9">
        <f>IF($A3992="","",VALUE($A3992&amp;"")*12+VALUE($B3992&amp;""))</f>
        <v/>
      </c>
      <c r="N3992" s="63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3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3">
        <f>IF($A3992="","",IF(COUNTIF(변동분석!$E$7:$E$506,O3992)&gt;0,"Y","N"))</f>
        <v/>
      </c>
      <c r="W3992" s="63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3">
        <f>IF($A3992="","",IFERROR(INDEX(계정매핑!$E$5:$E$504,MATCH($F3992&amp;"",계정매핑!$A$5:$A$504,0))&amp;"","공통비"))</f>
        <v/>
      </c>
      <c r="AF3992" s="63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5100001306</t>
        </is>
      </c>
      <c r="D3993" s="94" t="n">
        <v>46196</v>
      </c>
      <c r="E3993" s="91" t="inlineStr">
        <is>
          <t>KR</t>
        </is>
      </c>
      <c r="F3993" s="91" t="n">
        <v>62901000</v>
      </c>
      <c r="G3993" s="91" t="n">
        <v>1101</v>
      </c>
      <c r="H3993" s="92" t="n">
        <v>2568000</v>
      </c>
      <c r="I3993" s="91" t="inlineStr">
        <is>
          <t>6월 자문 수수료 - K회계법인</t>
        </is>
      </c>
      <c r="J3993" s="91" t="inlineStr">
        <is>
          <t>V10010</t>
        </is>
      </c>
      <c r="K3993" s="91" t="inlineStr">
        <is>
          <t>K회계법인</t>
        </is>
      </c>
      <c r="M3993" s="9">
        <f>IF($A3993="","",VALUE($A3993&amp;"")*12+VALUE($B3993&amp;""))</f>
        <v/>
      </c>
      <c r="N3993" s="63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3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3">
        <f>IF($A3993="","",IF(COUNTIF(변동분석!$E$7:$E$506,O3993)&gt;0,"Y","N"))</f>
        <v/>
      </c>
      <c r="W3993" s="63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3">
        <f>IF($A3993="","",IFERROR(INDEX(계정매핑!$E$5:$E$504,MATCH($F3993&amp;"",계정매핑!$A$5:$A$504,0))&amp;"","공통비"))</f>
        <v/>
      </c>
      <c r="AF3993" s="63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5100001307</t>
        </is>
      </c>
      <c r="D3994" s="94" t="n">
        <v>46196</v>
      </c>
      <c r="E3994" s="91" t="inlineStr">
        <is>
          <t>KR</t>
        </is>
      </c>
      <c r="F3994" s="91" t="n">
        <v>62901000</v>
      </c>
      <c r="G3994" s="91" t="n">
        <v>1801</v>
      </c>
      <c r="H3994" s="92" t="n">
        <v>15008000</v>
      </c>
      <c r="I3994" s="91" t="inlineStr">
        <is>
          <t>6월 자문 수수료 - K회계법인</t>
        </is>
      </c>
      <c r="J3994" s="91" t="inlineStr">
        <is>
          <t>V10010</t>
        </is>
      </c>
      <c r="K3994" s="91" t="inlineStr">
        <is>
          <t>K회계법인</t>
        </is>
      </c>
      <c r="M3994" s="9">
        <f>IF($A3994="","",VALUE($A3994&amp;"")*12+VALUE($B3994&amp;""))</f>
        <v/>
      </c>
      <c r="N3994" s="63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3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3">
        <f>IF($A3994="","",IF(COUNTIF(변동분석!$E$7:$E$506,O3994)&gt;0,"Y","N"))</f>
        <v/>
      </c>
      <c r="W3994" s="63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3">
        <f>IF($A3994="","",IFERROR(INDEX(계정매핑!$E$5:$E$504,MATCH($F3994&amp;"",계정매핑!$A$5:$A$504,0))&amp;"","공통비"))</f>
        <v/>
      </c>
      <c r="AF3994" s="63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5100001308</t>
        </is>
      </c>
      <c r="D3995" s="94" t="n">
        <v>46197</v>
      </c>
      <c r="E3995" s="91" t="inlineStr">
        <is>
          <t>KR</t>
        </is>
      </c>
      <c r="F3995" s="91" t="n">
        <v>62101000</v>
      </c>
      <c r="G3995" s="91" t="n">
        <v>1801</v>
      </c>
      <c r="H3995" s="92" t="n">
        <v>148000</v>
      </c>
      <c r="I3995" s="91" t="inlineStr">
        <is>
          <t>6월 국내출장 - (법인카드)</t>
        </is>
      </c>
      <c r="J3995" s="91" t="inlineStr">
        <is>
          <t>V10009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3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3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3">
        <f>IF($A3995="","",IF(COUNTIF(변동분석!$E$7:$E$506,O3995)&gt;0,"Y","N"))</f>
        <v/>
      </c>
      <c r="W3995" s="63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3">
        <f>IF($A3995="","",IFERROR(INDEX(계정매핑!$E$5:$E$504,MATCH($F3995&amp;"",계정매핑!$A$5:$A$504,0))&amp;"","공통비"))</f>
        <v/>
      </c>
      <c r="AF3995" s="63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5100001309</t>
        </is>
      </c>
      <c r="D3996" s="94" t="n">
        <v>46197</v>
      </c>
      <c r="E3996" s="91" t="inlineStr">
        <is>
          <t>KR</t>
        </is>
      </c>
      <c r="F3996" s="91" t="n">
        <v>62102000</v>
      </c>
      <c r="G3996" s="91" t="n">
        <v>1502</v>
      </c>
      <c r="H3996" s="92" t="n">
        <v>213000</v>
      </c>
      <c r="I3996" s="91" t="inlineStr">
        <is>
          <t>6월 해외출장 - N호텔</t>
        </is>
      </c>
      <c r="J3996" s="91" t="inlineStr">
        <is>
          <t>V10008</t>
        </is>
      </c>
      <c r="K3996" s="91" t="inlineStr">
        <is>
          <t>N호텔</t>
        </is>
      </c>
      <c r="M3996" s="9">
        <f>IF($A3996="","",VALUE($A3996&amp;"")*12+VALUE($B3996&amp;""))</f>
        <v/>
      </c>
      <c r="N3996" s="63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3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3">
        <f>IF($A3996="","",IF(COUNTIF(변동분석!$E$7:$E$506,O3996)&gt;0,"Y","N"))</f>
        <v/>
      </c>
      <c r="W3996" s="63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3">
        <f>IF($A3996="","",IFERROR(INDEX(계정매핑!$E$5:$E$504,MATCH($F3996&amp;"",계정매핑!$A$5:$A$504,0))&amp;"","공통비"))</f>
        <v/>
      </c>
      <c r="AF3996" s="63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5100001310</t>
        </is>
      </c>
      <c r="D3997" s="94" t="n">
        <v>46197</v>
      </c>
      <c r="E3997" s="91" t="inlineStr">
        <is>
          <t>KR</t>
        </is>
      </c>
      <c r="F3997" s="91" t="n">
        <v>62102000</v>
      </c>
      <c r="G3997" s="91" t="n">
        <v>1601</v>
      </c>
      <c r="H3997" s="92" t="n">
        <v>544000</v>
      </c>
      <c r="I3997" s="91" t="inlineStr">
        <is>
          <t>6월 해외출장 - N호텔</t>
        </is>
      </c>
      <c r="J3997" s="91" t="inlineStr">
        <is>
          <t>V10008</t>
        </is>
      </c>
      <c r="K3997" s="91" t="inlineStr">
        <is>
          <t>N호텔</t>
        </is>
      </c>
      <c r="M3997" s="9">
        <f>IF($A3997="","",VALUE($A3997&amp;"")*12+VALUE($B3997&amp;""))</f>
        <v/>
      </c>
      <c r="N3997" s="63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3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3">
        <f>IF($A3997="","",IF(COUNTIF(변동분석!$E$7:$E$506,O3997)&gt;0,"Y","N"))</f>
        <v/>
      </c>
      <c r="W3997" s="63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3">
        <f>IF($A3997="","",IFERROR(INDEX(계정매핑!$E$5:$E$504,MATCH($F3997&amp;"",계정매핑!$A$5:$A$504,0))&amp;"","공통비"))</f>
        <v/>
      </c>
      <c r="AF3997" s="63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5100001311</t>
        </is>
      </c>
      <c r="D3998" s="94" t="n">
        <v>46197</v>
      </c>
      <c r="E3998" s="91" t="inlineStr">
        <is>
          <t>KR</t>
        </is>
      </c>
      <c r="F3998" s="91" t="n">
        <v>62201000</v>
      </c>
      <c r="G3998" s="91" t="n">
        <v>1301</v>
      </c>
      <c r="H3998" s="92" t="n">
        <v>198000</v>
      </c>
      <c r="I3998" s="91" t="inlineStr">
        <is>
          <t>6월 통신요금 - P통신</t>
        </is>
      </c>
      <c r="J3998" s="91" t="inlineStr">
        <is>
          <t>V10013</t>
        </is>
      </c>
      <c r="K3998" s="91" t="inlineStr">
        <is>
          <t>P통신</t>
        </is>
      </c>
      <c r="M3998" s="9">
        <f>IF($A3998="","",VALUE($A3998&amp;"")*12+VALUE($B3998&amp;""))</f>
        <v/>
      </c>
      <c r="N3998" s="63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3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3">
        <f>IF($A3998="","",IF(COUNTIF(변동분석!$E$7:$E$506,O3998)&gt;0,"Y","N"))</f>
        <v/>
      </c>
      <c r="W3998" s="63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3">
        <f>IF($A3998="","",IFERROR(INDEX(계정매핑!$E$5:$E$504,MATCH($F3998&amp;"",계정매핑!$A$5:$A$504,0))&amp;"","공통비"))</f>
        <v/>
      </c>
      <c r="AF3998" s="63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5100001312</t>
        </is>
      </c>
      <c r="D3999" s="94" t="n">
        <v>46197</v>
      </c>
      <c r="E3999" s="91" t="inlineStr">
        <is>
          <t>KR</t>
        </is>
      </c>
      <c r="F3999" s="91" t="n">
        <v>62201000</v>
      </c>
      <c r="G3999" s="91" t="n">
        <v>1701</v>
      </c>
      <c r="H3999" s="92" t="n">
        <v>4057000</v>
      </c>
      <c r="I3999" s="91" t="inlineStr">
        <is>
          <t>6월 통신요금 - P통신</t>
        </is>
      </c>
      <c r="J3999" s="91" t="inlineStr">
        <is>
          <t>V10013</t>
        </is>
      </c>
      <c r="K3999" s="91" t="inlineStr">
        <is>
          <t>P통신</t>
        </is>
      </c>
      <c r="M3999" s="9">
        <f>IF($A3999="","",VALUE($A3999&amp;"")*12+VALUE($B3999&amp;""))</f>
        <v/>
      </c>
      <c r="N3999" s="63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3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3">
        <f>IF($A3999="","",IF(COUNTIF(변동분석!$E$7:$E$506,O3999)&gt;0,"Y","N"))</f>
        <v/>
      </c>
      <c r="W3999" s="63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3">
        <f>IF($A3999="","",IFERROR(INDEX(계정매핑!$E$5:$E$504,MATCH($F3999&amp;"",계정매핑!$A$5:$A$504,0))&amp;"","공통비"))</f>
        <v/>
      </c>
      <c r="AF3999" s="63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5100001313</t>
        </is>
      </c>
      <c r="D4000" s="94" t="n">
        <v>46197</v>
      </c>
      <c r="E4000" s="91" t="inlineStr">
        <is>
          <t>KR</t>
        </is>
      </c>
      <c r="F4000" s="91" t="n">
        <v>62201000</v>
      </c>
      <c r="G4000" s="91" t="n">
        <v>1951</v>
      </c>
      <c r="H4000" s="92" t="n">
        <v>142000</v>
      </c>
      <c r="I4000" s="91" t="inlineStr">
        <is>
          <t>6월 통신요금 - O텔레콤</t>
        </is>
      </c>
      <c r="J4000" s="91" t="inlineStr">
        <is>
          <t>V10002</t>
        </is>
      </c>
      <c r="K4000" s="91" t="inlineStr">
        <is>
          <t>O텔레콤</t>
        </is>
      </c>
      <c r="M4000" s="9">
        <f>IF($A4000="","",VALUE($A4000&amp;"")*12+VALUE($B4000&amp;""))</f>
        <v/>
      </c>
      <c r="N4000" s="63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3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3">
        <f>IF($A4000="","",IF(COUNTIF(변동분석!$E$7:$E$506,O4000)&gt;0,"Y","N"))</f>
        <v/>
      </c>
      <c r="W4000" s="63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3">
        <f>IF($A4000="","",IFERROR(INDEX(계정매핑!$E$5:$E$504,MATCH($F4000&amp;"",계정매핑!$A$5:$A$504,0))&amp;"","공통비"))</f>
        <v/>
      </c>
      <c r="AF4000" s="63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5100001314</t>
        </is>
      </c>
      <c r="D4001" s="94" t="n">
        <v>46197</v>
      </c>
      <c r="E4001" s="91" t="inlineStr">
        <is>
          <t>KR</t>
        </is>
      </c>
      <c r="F4001" s="91" t="n">
        <v>62301000</v>
      </c>
      <c r="G4001" s="91" t="n">
        <v>1701</v>
      </c>
      <c r="H4001" s="92" t="n">
        <v>199000</v>
      </c>
      <c r="I4001" s="91" t="inlineStr">
        <is>
          <t>6월 소모품 구입 - R문구</t>
        </is>
      </c>
      <c r="J4001" s="91" t="inlineStr">
        <is>
          <t>V10021</t>
        </is>
      </c>
      <c r="K4001" s="91" t="inlineStr">
        <is>
          <t>R문구</t>
        </is>
      </c>
      <c r="M4001" s="9">
        <f>IF($A4001="","",VALUE($A4001&amp;"")*12+VALUE($B4001&amp;""))</f>
        <v/>
      </c>
      <c r="N4001" s="63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3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3">
        <f>IF($A4001="","",IF(COUNTIF(변동분석!$E$7:$E$506,O4001)&gt;0,"Y","N"))</f>
        <v/>
      </c>
      <c r="W4001" s="63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3">
        <f>IF($A4001="","",IFERROR(INDEX(계정매핑!$E$5:$E$504,MATCH($F4001&amp;"",계정매핑!$A$5:$A$504,0))&amp;"","공통비"))</f>
        <v/>
      </c>
      <c r="AF4001" s="63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5100001315</t>
        </is>
      </c>
      <c r="D4002" s="94" t="n">
        <v>46197</v>
      </c>
      <c r="E4002" s="91" t="inlineStr">
        <is>
          <t>KR</t>
        </is>
      </c>
      <c r="F4002" s="91" t="n">
        <v>62501000</v>
      </c>
      <c r="G4002" s="91" t="n">
        <v>1601</v>
      </c>
      <c r="H4002" s="92" t="n">
        <v>470000</v>
      </c>
      <c r="I4002" s="91" t="inlineStr">
        <is>
          <t>6월 회의 다과 - T케이터링</t>
        </is>
      </c>
      <c r="J4002" s="91" t="inlineStr">
        <is>
          <t>V10005</t>
        </is>
      </c>
      <c r="K4002" s="91" t="inlineStr">
        <is>
          <t>T케이터링</t>
        </is>
      </c>
      <c r="M4002" s="9">
        <f>IF($A4002="","",VALUE($A4002&amp;"")*12+VALUE($B4002&amp;""))</f>
        <v/>
      </c>
      <c r="N4002" s="63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3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3">
        <f>IF($A4002="","",IF(COUNTIF(변동분석!$E$7:$E$506,O4002)&gt;0,"Y","N"))</f>
        <v/>
      </c>
      <c r="W4002" s="63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3">
        <f>IF($A4002="","",IFERROR(INDEX(계정매핑!$E$5:$E$504,MATCH($F4002&amp;"",계정매핑!$A$5:$A$504,0))&amp;"","공통비"))</f>
        <v/>
      </c>
      <c r="AF4002" s="63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5100001316</t>
        </is>
      </c>
      <c r="D4003" s="94" t="n">
        <v>46197</v>
      </c>
      <c r="E4003" s="91" t="inlineStr">
        <is>
          <t>KR</t>
        </is>
      </c>
      <c r="F4003" s="91" t="n">
        <v>62501000</v>
      </c>
      <c r="G4003" s="91" t="n">
        <v>1801</v>
      </c>
      <c r="H4003" s="92" t="n">
        <v>188000</v>
      </c>
      <c r="I4003" s="91" t="inlineStr">
        <is>
          <t>6월 회의 다과 - T케이터링</t>
        </is>
      </c>
      <c r="J4003" s="91" t="inlineStr">
        <is>
          <t>V10005</t>
        </is>
      </c>
      <c r="K4003" s="91" t="inlineStr">
        <is>
          <t>T케이터링</t>
        </is>
      </c>
      <c r="M4003" s="9">
        <f>IF($A4003="","",VALUE($A4003&amp;"")*12+VALUE($B4003&amp;""))</f>
        <v/>
      </c>
      <c r="N4003" s="63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3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3">
        <f>IF($A4003="","",IF(COUNTIF(변동분석!$E$7:$E$506,O4003)&gt;0,"Y","N"))</f>
        <v/>
      </c>
      <c r="W4003" s="63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3">
        <f>IF($A4003="","",IFERROR(INDEX(계정매핑!$E$5:$E$504,MATCH($F4003&amp;"",계정매핑!$A$5:$A$504,0))&amp;"","공통비"))</f>
        <v/>
      </c>
      <c r="AF4003" s="63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5100001317</t>
        </is>
      </c>
      <c r="D4004" s="94" t="n">
        <v>46197</v>
      </c>
      <c r="E4004" s="91" t="inlineStr">
        <is>
          <t>KR</t>
        </is>
      </c>
      <c r="F4004" s="91" t="n">
        <v>62801000</v>
      </c>
      <c r="G4004" s="91" t="n">
        <v>1301</v>
      </c>
      <c r="H4004" s="92" t="n">
        <v>2666000</v>
      </c>
      <c r="I4004" s="91" t="inlineStr">
        <is>
          <t>6월 사내교육 - (사내강사료)</t>
        </is>
      </c>
      <c r="J4004" s="91" t="inlineStr">
        <is>
          <t>V10023</t>
        </is>
      </c>
      <c r="K4004" s="91" t="inlineStr">
        <is>
          <t>(사내강사료)</t>
        </is>
      </c>
      <c r="M4004" s="9">
        <f>IF($A4004="","",VALUE($A4004&amp;"")*12+VALUE($B4004&amp;""))</f>
        <v/>
      </c>
      <c r="N4004" s="63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3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3">
        <f>IF($A4004="","",IF(COUNTIF(변동분석!$E$7:$E$506,O4004)&gt;0,"Y","N"))</f>
        <v/>
      </c>
      <c r="W4004" s="63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3">
        <f>IF($A4004="","",IFERROR(INDEX(계정매핑!$E$5:$E$504,MATCH($F4004&amp;"",계정매핑!$A$5:$A$504,0))&amp;"","공통비"))</f>
        <v/>
      </c>
      <c r="AF4004" s="63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5100001318</t>
        </is>
      </c>
      <c r="D4005" s="94" t="n">
        <v>46197</v>
      </c>
      <c r="E4005" s="91" t="inlineStr">
        <is>
          <t>KR</t>
        </is>
      </c>
      <c r="F4005" s="91" t="n">
        <v>62901000</v>
      </c>
      <c r="G4005" s="91" t="n">
        <v>1201</v>
      </c>
      <c r="H4005" s="92" t="n">
        <v>2709000</v>
      </c>
      <c r="I4005" s="91" t="inlineStr">
        <is>
          <t>6월 자문 수수료 - K회계법인</t>
        </is>
      </c>
      <c r="J4005" s="91" t="inlineStr">
        <is>
          <t>V10010</t>
        </is>
      </c>
      <c r="K4005" s="91" t="inlineStr">
        <is>
          <t>K회계법인</t>
        </is>
      </c>
      <c r="M4005" s="9">
        <f>IF($A4005="","",VALUE($A4005&amp;"")*12+VALUE($B4005&amp;""))</f>
        <v/>
      </c>
      <c r="N4005" s="63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3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3">
        <f>IF($A4005="","",IF(COUNTIF(변동분석!$E$7:$E$506,O4005)&gt;0,"Y","N"))</f>
        <v/>
      </c>
      <c r="W4005" s="63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3">
        <f>IF($A4005="","",IFERROR(INDEX(계정매핑!$E$5:$E$504,MATCH($F4005&amp;"",계정매핑!$A$5:$A$504,0))&amp;"","공통비"))</f>
        <v/>
      </c>
      <c r="AF4005" s="63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5100001319</t>
        </is>
      </c>
      <c r="D4006" s="94" t="n">
        <v>46197</v>
      </c>
      <c r="E4006" s="91" t="inlineStr">
        <is>
          <t>KR</t>
        </is>
      </c>
      <c r="F4006" s="91" t="n">
        <v>63001000</v>
      </c>
      <c r="G4006" s="91" t="n">
        <v>1701</v>
      </c>
      <c r="H4006" s="92" t="n">
        <v>37735000</v>
      </c>
      <c r="I4006" s="91" t="inlineStr">
        <is>
          <t>6월 SW 유지보수 - Y소프트</t>
        </is>
      </c>
      <c r="J4006" s="91" t="inlineStr">
        <is>
          <t>V10016</t>
        </is>
      </c>
      <c r="K4006" s="91" t="inlineStr">
        <is>
          <t>Y소프트</t>
        </is>
      </c>
      <c r="M4006" s="9">
        <f>IF($A4006="","",VALUE($A4006&amp;"")*12+VALUE($B4006&amp;""))</f>
        <v/>
      </c>
      <c r="N4006" s="63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3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3">
        <f>IF($A4006="","",IF(COUNTIF(변동분석!$E$7:$E$506,O4006)&gt;0,"Y","N"))</f>
        <v/>
      </c>
      <c r="W4006" s="63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3">
        <f>IF($A4006="","",IFERROR(INDEX(계정매핑!$E$5:$E$504,MATCH($F4006&amp;"",계정매핑!$A$5:$A$504,0))&amp;"","공통비"))</f>
        <v/>
      </c>
      <c r="AF4006" s="63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5100001320</t>
        </is>
      </c>
      <c r="D4007" s="94" t="n">
        <v>46197</v>
      </c>
      <c r="E4007" s="91" t="inlineStr">
        <is>
          <t>KR</t>
        </is>
      </c>
      <c r="F4007" s="91" t="n">
        <v>63001000</v>
      </c>
      <c r="G4007" s="91" t="n">
        <v>1951</v>
      </c>
      <c r="H4007" s="92" t="n">
        <v>2438000</v>
      </c>
      <c r="I4007" s="91" t="inlineStr">
        <is>
          <t>6월 SW 유지보수 - Z시스템</t>
        </is>
      </c>
      <c r="J4007" s="91" t="inlineStr">
        <is>
          <t>V10011</t>
        </is>
      </c>
      <c r="K4007" s="91" t="inlineStr">
        <is>
          <t>Z시스템</t>
        </is>
      </c>
      <c r="M4007" s="9">
        <f>IF($A4007="","",VALUE($A4007&amp;"")*12+VALUE($B4007&amp;""))</f>
        <v/>
      </c>
      <c r="N4007" s="63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3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3">
        <f>IF($A4007="","",IF(COUNTIF(변동분석!$E$7:$E$506,O4007)&gt;0,"Y","N"))</f>
        <v/>
      </c>
      <c r="W4007" s="63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3">
        <f>IF($A4007="","",IFERROR(INDEX(계정매핑!$E$5:$E$504,MATCH($F4007&amp;"",계정매핑!$A$5:$A$504,0))&amp;"","공통비"))</f>
        <v/>
      </c>
      <c r="AF4007" s="63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5100001321</t>
        </is>
      </c>
      <c r="D4008" s="94" t="n">
        <v>46197</v>
      </c>
      <c r="E4008" s="91" t="inlineStr">
        <is>
          <t>KR</t>
        </is>
      </c>
      <c r="F4008" s="91" t="n">
        <v>63201000</v>
      </c>
      <c r="G4008" s="91" t="n">
        <v>1601</v>
      </c>
      <c r="H4008" s="92" t="n">
        <v>2064000</v>
      </c>
      <c r="I4008" s="91" t="inlineStr">
        <is>
          <t>6월 차량 유지 - H에너지</t>
        </is>
      </c>
      <c r="J4008" s="91" t="inlineStr">
        <is>
          <t>V10029</t>
        </is>
      </c>
      <c r="K4008" s="91" t="inlineStr">
        <is>
          <t>H에너지</t>
        </is>
      </c>
      <c r="M4008" s="9">
        <f>IF($A4008="","",VALUE($A4008&amp;"")*12+VALUE($B4008&amp;""))</f>
        <v/>
      </c>
      <c r="N4008" s="63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3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3">
        <f>IF($A4008="","",IF(COUNTIF(변동분석!$E$7:$E$506,O4008)&gt;0,"Y","N"))</f>
        <v/>
      </c>
      <c r="W4008" s="63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3">
        <f>IF($A4008="","",IFERROR(INDEX(계정매핑!$E$5:$E$504,MATCH($F4008&amp;"",계정매핑!$A$5:$A$504,0))&amp;"","공통비"))</f>
        <v/>
      </c>
      <c r="AF4008" s="63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5100001322</t>
        </is>
      </c>
      <c r="D4009" s="94" t="n">
        <v>46198</v>
      </c>
      <c r="E4009" s="91" t="inlineStr">
        <is>
          <t>KR</t>
        </is>
      </c>
      <c r="F4009" s="91" t="n">
        <v>62101000</v>
      </c>
      <c r="G4009" s="91" t="n">
        <v>1801</v>
      </c>
      <c r="H4009" s="92" t="n">
        <v>189000</v>
      </c>
      <c r="I4009" s="91" t="inlineStr">
        <is>
          <t>6월 국내출장 - M항공</t>
        </is>
      </c>
      <c r="J4009" s="91" t="inlineStr">
        <is>
          <t>V10001</t>
        </is>
      </c>
      <c r="K4009" s="91" t="inlineStr">
        <is>
          <t>M항공</t>
        </is>
      </c>
      <c r="M4009" s="9">
        <f>IF($A4009="","",VALUE($A4009&amp;"")*12+VALUE($B4009&amp;""))</f>
        <v/>
      </c>
      <c r="N4009" s="63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3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3">
        <f>IF($A4009="","",IF(COUNTIF(변동분석!$E$7:$E$506,O4009)&gt;0,"Y","N"))</f>
        <v/>
      </c>
      <c r="W4009" s="63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3">
        <f>IF($A4009="","",IFERROR(INDEX(계정매핑!$E$5:$E$504,MATCH($F4009&amp;"",계정매핑!$A$5:$A$504,0))&amp;"","공통비"))</f>
        <v/>
      </c>
      <c r="AF4009" s="63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5100001323</t>
        </is>
      </c>
      <c r="D4010" s="94" t="n">
        <v>46198</v>
      </c>
      <c r="E4010" s="91" t="inlineStr">
        <is>
          <t>KR</t>
        </is>
      </c>
      <c r="F4010" s="91" t="n">
        <v>62301000</v>
      </c>
      <c r="G4010" s="91" t="n">
        <v>1101</v>
      </c>
      <c r="H4010" s="92" t="n">
        <v>132000</v>
      </c>
      <c r="I4010" s="91" t="inlineStr">
        <is>
          <t>6월 소모품 구입 - Q오피스</t>
        </is>
      </c>
      <c r="J4010" s="91" t="inlineStr">
        <is>
          <t>V10003</t>
        </is>
      </c>
      <c r="K4010" s="91" t="inlineStr">
        <is>
          <t>Q오피스</t>
        </is>
      </c>
      <c r="M4010" s="9">
        <f>IF($A4010="","",VALUE($A4010&amp;"")*12+VALUE($B4010&amp;""))</f>
        <v/>
      </c>
      <c r="N4010" s="63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3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3">
        <f>IF($A4010="","",IF(COUNTIF(변동분석!$E$7:$E$506,O4010)&gt;0,"Y","N"))</f>
        <v/>
      </c>
      <c r="W4010" s="63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3">
        <f>IF($A4010="","",IFERROR(INDEX(계정매핑!$E$5:$E$504,MATCH($F4010&amp;"",계정매핑!$A$5:$A$504,0))&amp;"","공통비"))</f>
        <v/>
      </c>
      <c r="AF4010" s="63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5100001324</t>
        </is>
      </c>
      <c r="D4011" s="94" t="n">
        <v>46198</v>
      </c>
      <c r="E4011" s="91" t="inlineStr">
        <is>
          <t>KR</t>
        </is>
      </c>
      <c r="F4011" s="91" t="n">
        <v>62401000</v>
      </c>
      <c r="G4011" s="91" t="n">
        <v>1502</v>
      </c>
      <c r="H4011" s="92" t="n">
        <v>1811000</v>
      </c>
      <c r="I4011" s="91" t="inlineStr">
        <is>
          <t>6월 인쇄물 제작 - G인쇄</t>
        </is>
      </c>
      <c r="J4011" s="91" t="inlineStr">
        <is>
          <t>V10004</t>
        </is>
      </c>
      <c r="K4011" s="91" t="inlineStr">
        <is>
          <t>G인쇄</t>
        </is>
      </c>
      <c r="M4011" s="9">
        <f>IF($A4011="","",VALUE($A4011&amp;"")*12+VALUE($B4011&amp;""))</f>
        <v/>
      </c>
      <c r="N4011" s="63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3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3">
        <f>IF($A4011="","",IF(COUNTIF(변동분석!$E$7:$E$506,O4011)&gt;0,"Y","N"))</f>
        <v/>
      </c>
      <c r="W4011" s="63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3">
        <f>IF($A4011="","",IFERROR(INDEX(계정매핑!$E$5:$E$504,MATCH($F4011&amp;"",계정매핑!$A$5:$A$504,0))&amp;"","공통비"))</f>
        <v/>
      </c>
      <c r="AF4011" s="63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5100001325</t>
        </is>
      </c>
      <c r="D4012" s="94" t="n">
        <v>46198</v>
      </c>
      <c r="E4012" s="91" t="inlineStr">
        <is>
          <t>KR</t>
        </is>
      </c>
      <c r="F4012" s="91" t="n">
        <v>62501000</v>
      </c>
      <c r="G4012" s="91" t="n">
        <v>1501</v>
      </c>
      <c r="H4012" s="92" t="n">
        <v>282000</v>
      </c>
      <c r="I4012" s="91" t="inlineStr">
        <is>
          <t>6월 회의 다과 - (법인카드)</t>
        </is>
      </c>
      <c r="J4012" s="91" t="inlineStr">
        <is>
          <t>V10009</t>
        </is>
      </c>
      <c r="K4012" s="91" t="inlineStr">
        <is>
          <t>(법인카드)</t>
        </is>
      </c>
      <c r="M4012" s="9">
        <f>IF($A4012="","",VALUE($A4012&amp;"")*12+VALUE($B4012&amp;""))</f>
        <v/>
      </c>
      <c r="N4012" s="63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3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3">
        <f>IF($A4012="","",IF(COUNTIF(변동분석!$E$7:$E$506,O4012)&gt;0,"Y","N"))</f>
        <v/>
      </c>
      <c r="W4012" s="63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3">
        <f>IF($A4012="","",IFERROR(INDEX(계정매핑!$E$5:$E$504,MATCH($F4012&amp;"",계정매핑!$A$5:$A$504,0))&amp;"","공통비"))</f>
        <v/>
      </c>
      <c r="AF4012" s="63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5100001326</t>
        </is>
      </c>
      <c r="D4013" s="94" t="n">
        <v>46198</v>
      </c>
      <c r="E4013" s="91" t="inlineStr">
        <is>
          <t>KR</t>
        </is>
      </c>
      <c r="F4013" s="91" t="n">
        <v>62501000</v>
      </c>
      <c r="G4013" s="91" t="n">
        <v>1701</v>
      </c>
      <c r="H4013" s="92" t="n">
        <v>145000</v>
      </c>
      <c r="I4013" s="91" t="inlineStr">
        <is>
          <t>6월 회의 다과 - T케이터링</t>
        </is>
      </c>
      <c r="J4013" s="91" t="inlineStr">
        <is>
          <t>V10005</t>
        </is>
      </c>
      <c r="K4013" s="91" t="inlineStr">
        <is>
          <t>T케이터링</t>
        </is>
      </c>
      <c r="M4013" s="9">
        <f>IF($A4013="","",VALUE($A4013&amp;"")*12+VALUE($B4013&amp;""))</f>
        <v/>
      </c>
      <c r="N4013" s="63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3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3">
        <f>IF($A4013="","",IF(COUNTIF(변동분석!$E$7:$E$506,O4013)&gt;0,"Y","N"))</f>
        <v/>
      </c>
      <c r="W4013" s="63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3">
        <f>IF($A4013="","",IFERROR(INDEX(계정매핑!$E$5:$E$504,MATCH($F4013&amp;"",계정매핑!$A$5:$A$504,0))&amp;"","공통비"))</f>
        <v/>
      </c>
      <c r="AF4013" s="63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5100001327</t>
        </is>
      </c>
      <c r="D4014" s="94" t="n">
        <v>46198</v>
      </c>
      <c r="E4014" s="91" t="inlineStr">
        <is>
          <t>KR</t>
        </is>
      </c>
      <c r="F4014" s="91" t="n">
        <v>62501000</v>
      </c>
      <c r="G4014" s="91" t="n">
        <v>1801</v>
      </c>
      <c r="H4014" s="92" t="n">
        <v>216000</v>
      </c>
      <c r="I4014" s="91" t="inlineStr">
        <is>
          <t>6월 회의 다과 - (법인카드)</t>
        </is>
      </c>
      <c r="J4014" s="91" t="inlineStr">
        <is>
          <t>V10009</t>
        </is>
      </c>
      <c r="K4014" s="91" t="inlineStr">
        <is>
          <t>(법인카드)</t>
        </is>
      </c>
      <c r="M4014" s="9">
        <f>IF($A4014="","",VALUE($A4014&amp;"")*12+VALUE($B4014&amp;""))</f>
        <v/>
      </c>
      <c r="N4014" s="63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3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3">
        <f>IF($A4014="","",IF(COUNTIF(변동분석!$E$7:$E$506,O4014)&gt;0,"Y","N"))</f>
        <v/>
      </c>
      <c r="W4014" s="63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3">
        <f>IF($A4014="","",IFERROR(INDEX(계정매핑!$E$5:$E$504,MATCH($F4014&amp;"",계정매핑!$A$5:$A$504,0))&amp;"","공통비"))</f>
        <v/>
      </c>
      <c r="AF4014" s="63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5100001328</t>
        </is>
      </c>
      <c r="D4015" s="94" t="n">
        <v>46198</v>
      </c>
      <c r="E4015" s="91" t="inlineStr">
        <is>
          <t>KR</t>
        </is>
      </c>
      <c r="F4015" s="91" t="n">
        <v>63001000</v>
      </c>
      <c r="G4015" s="91" t="n">
        <v>1951</v>
      </c>
      <c r="H4015" s="92" t="n">
        <v>3191000</v>
      </c>
      <c r="I4015" s="91" t="inlineStr">
        <is>
          <t>6월 SW 유지보수 - Z시스템</t>
        </is>
      </c>
      <c r="J4015" s="91" t="inlineStr">
        <is>
          <t>V10011</t>
        </is>
      </c>
      <c r="K4015" s="91" t="inlineStr">
        <is>
          <t>Z시스템</t>
        </is>
      </c>
      <c r="M4015" s="9">
        <f>IF($A4015="","",VALUE($A4015&amp;"")*12+VALUE($B4015&amp;""))</f>
        <v/>
      </c>
      <c r="N4015" s="63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3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3">
        <f>IF($A4015="","",IF(COUNTIF(변동분석!$E$7:$E$506,O4015)&gt;0,"Y","N"))</f>
        <v/>
      </c>
      <c r="W4015" s="63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3">
        <f>IF($A4015="","",IFERROR(INDEX(계정매핑!$E$5:$E$504,MATCH($F4015&amp;"",계정매핑!$A$5:$A$504,0))&amp;"","공통비"))</f>
        <v/>
      </c>
      <c r="AF4015" s="63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5100001329</t>
        </is>
      </c>
      <c r="D4016" s="94" t="n">
        <v>46198</v>
      </c>
      <c r="E4016" s="91" t="inlineStr">
        <is>
          <t>KR</t>
        </is>
      </c>
      <c r="F4016" s="91" t="n">
        <v>63002000</v>
      </c>
      <c r="G4016" s="91" t="n">
        <v>1701</v>
      </c>
      <c r="H4016" s="92" t="n">
        <v>80000000</v>
      </c>
      <c r="I4016" s="91" t="inlineStr">
        <is>
          <t>6월 클라우드 사용료 - C클라우드</t>
        </is>
      </c>
      <c r="J4016" s="91" t="inlineStr">
        <is>
          <t>V10025</t>
        </is>
      </c>
      <c r="K4016" s="91" t="inlineStr">
        <is>
          <t>C클라우드</t>
        </is>
      </c>
      <c r="M4016" s="9">
        <f>IF($A4016="","",VALUE($A4016&amp;"")*12+VALUE($B4016&amp;""))</f>
        <v/>
      </c>
      <c r="N4016" s="63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3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3">
        <f>IF($A4016="","",IF(COUNTIF(변동분석!$E$7:$E$506,O4016)&gt;0,"Y","N"))</f>
        <v/>
      </c>
      <c r="W4016" s="63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3">
        <f>IF($A4016="","",IFERROR(INDEX(계정매핑!$E$5:$E$504,MATCH($F4016&amp;"",계정매핑!$A$5:$A$504,0))&amp;"","공통비"))</f>
        <v/>
      </c>
      <c r="AF4016" s="63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5100001330</t>
        </is>
      </c>
      <c r="D4017" s="94" t="n">
        <v>46198</v>
      </c>
      <c r="E4017" s="91" t="inlineStr">
        <is>
          <t>KR</t>
        </is>
      </c>
      <c r="F4017" s="91" t="n">
        <v>63002000</v>
      </c>
      <c r="G4017" s="91" t="n">
        <v>1951</v>
      </c>
      <c r="H4017" s="92" t="n">
        <v>2819000</v>
      </c>
      <c r="I4017" s="91" t="inlineStr">
        <is>
          <t>6월 클라우드 사용료 - C클라우드</t>
        </is>
      </c>
      <c r="J4017" s="91" t="inlineStr">
        <is>
          <t>V10025</t>
        </is>
      </c>
      <c r="K4017" s="91" t="inlineStr">
        <is>
          <t>C클라우드</t>
        </is>
      </c>
      <c r="M4017" s="9">
        <f>IF($A4017="","",VALUE($A4017&amp;"")*12+VALUE($B4017&amp;""))</f>
        <v/>
      </c>
      <c r="N4017" s="63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3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3">
        <f>IF($A4017="","",IF(COUNTIF(변동분석!$E$7:$E$506,O4017)&gt;0,"Y","N"))</f>
        <v/>
      </c>
      <c r="W4017" s="63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3">
        <f>IF($A4017="","",IFERROR(INDEX(계정매핑!$E$5:$E$504,MATCH($F4017&amp;"",계정매핑!$A$5:$A$504,0))&amp;"","공통비"))</f>
        <v/>
      </c>
      <c r="AF4017" s="63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5100001331</t>
        </is>
      </c>
      <c r="D4018" s="94" t="n">
        <v>46199</v>
      </c>
      <c r="E4018" s="91" t="inlineStr">
        <is>
          <t>KR</t>
        </is>
      </c>
      <c r="F4018" s="91" t="n">
        <v>62101000</v>
      </c>
      <c r="G4018" s="91" t="n">
        <v>1201</v>
      </c>
      <c r="H4018" s="92" t="n">
        <v>321000</v>
      </c>
      <c r="I4018" s="91" t="inlineStr">
        <is>
          <t>6월 국내출장 - L여행사</t>
        </is>
      </c>
      <c r="J4018" s="91" t="inlineStr">
        <is>
          <t>V10017</t>
        </is>
      </c>
      <c r="K4018" s="91" t="inlineStr">
        <is>
          <t>L여행사</t>
        </is>
      </c>
      <c r="M4018" s="9">
        <f>IF($A4018="","",VALUE($A4018&amp;"")*12+VALUE($B4018&amp;""))</f>
        <v/>
      </c>
      <c r="N4018" s="63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3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3">
        <f>IF($A4018="","",IF(COUNTIF(변동분석!$E$7:$E$506,O4018)&gt;0,"Y","N"))</f>
        <v/>
      </c>
      <c r="W4018" s="63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3">
        <f>IF($A4018="","",IFERROR(INDEX(계정매핑!$E$5:$E$504,MATCH($F4018&amp;"",계정매핑!$A$5:$A$504,0))&amp;"","공통비"))</f>
        <v/>
      </c>
      <c r="AF4018" s="63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5100001332</t>
        </is>
      </c>
      <c r="D4019" s="94" t="n">
        <v>46199</v>
      </c>
      <c r="E4019" s="91" t="inlineStr">
        <is>
          <t>KR</t>
        </is>
      </c>
      <c r="F4019" s="91" t="n">
        <v>62101000</v>
      </c>
      <c r="G4019" s="91" t="n">
        <v>1201</v>
      </c>
      <c r="H4019" s="92" t="n">
        <v>417000</v>
      </c>
      <c r="I4019" s="91" t="inlineStr">
        <is>
          <t>6월 국내출장 - (법인카드)</t>
        </is>
      </c>
      <c r="J4019" s="91" t="inlineStr">
        <is>
          <t>V10009</t>
        </is>
      </c>
      <c r="K4019" s="91" t="inlineStr">
        <is>
          <t>(법인카드)</t>
        </is>
      </c>
      <c r="M4019" s="9">
        <f>IF($A4019="","",VALUE($A4019&amp;"")*12+VALUE($B4019&amp;""))</f>
        <v/>
      </c>
      <c r="N4019" s="63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3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3">
        <f>IF($A4019="","",IF(COUNTIF(변동분석!$E$7:$E$506,O4019)&gt;0,"Y","N"))</f>
        <v/>
      </c>
      <c r="W4019" s="63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3">
        <f>IF($A4019="","",IFERROR(INDEX(계정매핑!$E$5:$E$504,MATCH($F4019&amp;"",계정매핑!$A$5:$A$504,0))&amp;"","공통비"))</f>
        <v/>
      </c>
      <c r="AF4019" s="63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5100001333</t>
        </is>
      </c>
      <c r="D4020" s="94" t="n">
        <v>46199</v>
      </c>
      <c r="E4020" s="91" t="inlineStr">
        <is>
          <t>KR</t>
        </is>
      </c>
      <c r="F4020" s="91" t="n">
        <v>62101000</v>
      </c>
      <c r="G4020" s="91" t="n">
        <v>1401</v>
      </c>
      <c r="H4020" s="92" t="n">
        <v>465000</v>
      </c>
      <c r="I4020" s="91" t="inlineStr">
        <is>
          <t>6월 국내출장 - L여행사</t>
        </is>
      </c>
      <c r="J4020" s="91" t="inlineStr">
        <is>
          <t>V10017</t>
        </is>
      </c>
      <c r="K4020" s="91" t="inlineStr">
        <is>
          <t>L여행사</t>
        </is>
      </c>
      <c r="M4020" s="9">
        <f>IF($A4020="","",VALUE($A4020&amp;"")*12+VALUE($B4020&amp;""))</f>
        <v/>
      </c>
      <c r="N4020" s="63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3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3">
        <f>IF($A4020="","",IF(COUNTIF(변동분석!$E$7:$E$506,O4020)&gt;0,"Y","N"))</f>
        <v/>
      </c>
      <c r="W4020" s="63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3">
        <f>IF($A4020="","",IFERROR(INDEX(계정매핑!$E$5:$E$504,MATCH($F4020&amp;"",계정매핑!$A$5:$A$504,0))&amp;"","공통비"))</f>
        <v/>
      </c>
      <c r="AF4020" s="63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5100001334</t>
        </is>
      </c>
      <c r="D4021" s="94" t="n">
        <v>46199</v>
      </c>
      <c r="E4021" s="91" t="inlineStr">
        <is>
          <t>KR</t>
        </is>
      </c>
      <c r="F4021" s="91" t="n">
        <v>62101000</v>
      </c>
      <c r="G4021" s="91" t="n">
        <v>1501</v>
      </c>
      <c r="H4021" s="92" t="n">
        <v>477000</v>
      </c>
      <c r="I4021" s="91" t="inlineStr">
        <is>
          <t>6월 국내출장 - (법인카드)</t>
        </is>
      </c>
      <c r="J4021" s="91" t="inlineStr">
        <is>
          <t>V10009</t>
        </is>
      </c>
      <c r="K4021" s="91" t="inlineStr">
        <is>
          <t>(법인카드)</t>
        </is>
      </c>
      <c r="M4021" s="9">
        <f>IF($A4021="","",VALUE($A4021&amp;"")*12+VALUE($B4021&amp;""))</f>
        <v/>
      </c>
      <c r="N4021" s="63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3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3">
        <f>IF($A4021="","",IF(COUNTIF(변동분석!$E$7:$E$506,O4021)&gt;0,"Y","N"))</f>
        <v/>
      </c>
      <c r="W4021" s="63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3">
        <f>IF($A4021="","",IFERROR(INDEX(계정매핑!$E$5:$E$504,MATCH($F4021&amp;"",계정매핑!$A$5:$A$504,0))&amp;"","공통비"))</f>
        <v/>
      </c>
      <c r="AF4021" s="63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5100001335</t>
        </is>
      </c>
      <c r="D4022" s="94" t="n">
        <v>46199</v>
      </c>
      <c r="E4022" s="91" t="inlineStr">
        <is>
          <t>KR</t>
        </is>
      </c>
      <c r="F4022" s="91" t="n">
        <v>62102000</v>
      </c>
      <c r="G4022" s="91" t="n">
        <v>1602</v>
      </c>
      <c r="H4022" s="92" t="n">
        <v>575000</v>
      </c>
      <c r="I4022" s="91" t="inlineStr">
        <is>
          <t>6월 해외출장 - M항공</t>
        </is>
      </c>
      <c r="J4022" s="91" t="inlineStr">
        <is>
          <t>V10001</t>
        </is>
      </c>
      <c r="K4022" s="91" t="inlineStr">
        <is>
          <t>M항공</t>
        </is>
      </c>
      <c r="M4022" s="9">
        <f>IF($A4022="","",VALUE($A4022&amp;"")*12+VALUE($B4022&amp;""))</f>
        <v/>
      </c>
      <c r="N4022" s="63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3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3">
        <f>IF($A4022="","",IF(COUNTIF(변동분석!$E$7:$E$506,O4022)&gt;0,"Y","N"))</f>
        <v/>
      </c>
      <c r="W4022" s="63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3">
        <f>IF($A4022="","",IFERROR(INDEX(계정매핑!$E$5:$E$504,MATCH($F4022&amp;"",계정매핑!$A$5:$A$504,0))&amp;"","공통비"))</f>
        <v/>
      </c>
      <c r="AF4022" s="63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5100001336</t>
        </is>
      </c>
      <c r="D4023" s="94" t="n">
        <v>46199</v>
      </c>
      <c r="E4023" s="91" t="inlineStr">
        <is>
          <t>KR</t>
        </is>
      </c>
      <c r="F4023" s="91" t="n">
        <v>62201000</v>
      </c>
      <c r="G4023" s="91" t="n">
        <v>1201</v>
      </c>
      <c r="H4023" s="92" t="n">
        <v>138000</v>
      </c>
      <c r="I4023" s="91" t="inlineStr">
        <is>
          <t>6월 통신요금 - P통신</t>
        </is>
      </c>
      <c r="J4023" s="91" t="inlineStr">
        <is>
          <t>V10013</t>
        </is>
      </c>
      <c r="K4023" s="91" t="inlineStr">
        <is>
          <t>P통신</t>
        </is>
      </c>
      <c r="M4023" s="9">
        <f>IF($A4023="","",VALUE($A4023&amp;"")*12+VALUE($B4023&amp;""))</f>
        <v/>
      </c>
      <c r="N4023" s="63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3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3">
        <f>IF($A4023="","",IF(COUNTIF(변동분석!$E$7:$E$506,O4023)&gt;0,"Y","N"))</f>
        <v/>
      </c>
      <c r="W4023" s="63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3">
        <f>IF($A4023="","",IFERROR(INDEX(계정매핑!$E$5:$E$504,MATCH($F4023&amp;"",계정매핑!$A$5:$A$504,0))&amp;"","공통비"))</f>
        <v/>
      </c>
      <c r="AF4023" s="63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5100001337</t>
        </is>
      </c>
      <c r="D4024" s="94" t="n">
        <v>46199</v>
      </c>
      <c r="E4024" s="91" t="inlineStr">
        <is>
          <t>KR</t>
        </is>
      </c>
      <c r="F4024" s="91" t="n">
        <v>62301000</v>
      </c>
      <c r="G4024" s="91" t="n">
        <v>1701</v>
      </c>
      <c r="H4024" s="92" t="n">
        <v>352000</v>
      </c>
      <c r="I4024" s="91" t="inlineStr">
        <is>
          <t>6월 소모품 구입 - R문구</t>
        </is>
      </c>
      <c r="J4024" s="91" t="inlineStr">
        <is>
          <t>V10021</t>
        </is>
      </c>
      <c r="K4024" s="91" t="inlineStr">
        <is>
          <t>R문구</t>
        </is>
      </c>
      <c r="M4024" s="9">
        <f>IF($A4024="","",VALUE($A4024&amp;"")*12+VALUE($B4024&amp;""))</f>
        <v/>
      </c>
      <c r="N4024" s="63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3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3">
        <f>IF($A4024="","",IF(COUNTIF(변동분석!$E$7:$E$506,O4024)&gt;0,"Y","N"))</f>
        <v/>
      </c>
      <c r="W4024" s="63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3">
        <f>IF($A4024="","",IFERROR(INDEX(계정매핑!$E$5:$E$504,MATCH($F4024&amp;"",계정매핑!$A$5:$A$504,0))&amp;"","공통비"))</f>
        <v/>
      </c>
      <c r="AF4024" s="63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5100001338</t>
        </is>
      </c>
      <c r="D4025" s="94" t="n">
        <v>46199</v>
      </c>
      <c r="E4025" s="91" t="inlineStr">
        <is>
          <t>KR</t>
        </is>
      </c>
      <c r="F4025" s="91" t="n">
        <v>62901000</v>
      </c>
      <c r="G4025" s="91" t="n">
        <v>1951</v>
      </c>
      <c r="H4025" s="92" t="n">
        <v>6843000</v>
      </c>
      <c r="I4025" s="91" t="inlineStr">
        <is>
          <t>6월 자문 수수료 - W컨설팅</t>
        </is>
      </c>
      <c r="J4025" s="91" t="inlineStr">
        <is>
          <t>V10006</t>
        </is>
      </c>
      <c r="K4025" s="91" t="inlineStr">
        <is>
          <t>W컨설팅</t>
        </is>
      </c>
      <c r="M4025" s="9">
        <f>IF($A4025="","",VALUE($A4025&amp;"")*12+VALUE($B4025&amp;""))</f>
        <v/>
      </c>
      <c r="N4025" s="63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3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3">
        <f>IF($A4025="","",IF(COUNTIF(변동분석!$E$7:$E$506,O4025)&gt;0,"Y","N"))</f>
        <v/>
      </c>
      <c r="W4025" s="63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3">
        <f>IF($A4025="","",IFERROR(INDEX(계정매핑!$E$5:$E$504,MATCH($F4025&amp;"",계정매핑!$A$5:$A$504,0))&amp;"","공통비"))</f>
        <v/>
      </c>
      <c r="AF4025" s="63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5100001339</t>
        </is>
      </c>
      <c r="D4026" s="94" t="n">
        <v>46200</v>
      </c>
      <c r="E4026" s="91" t="inlineStr">
        <is>
          <t>KR</t>
        </is>
      </c>
      <c r="F4026" s="91" t="n">
        <v>62101000</v>
      </c>
      <c r="G4026" s="91" t="n">
        <v>1101</v>
      </c>
      <c r="H4026" s="92" t="n">
        <v>803000</v>
      </c>
      <c r="I4026" s="91" t="inlineStr">
        <is>
          <t>6월 국내출장 - L여행사</t>
        </is>
      </c>
      <c r="J4026" s="91" t="inlineStr">
        <is>
          <t>V10017</t>
        </is>
      </c>
      <c r="K4026" s="91" t="inlineStr">
        <is>
          <t>L여행사</t>
        </is>
      </c>
      <c r="M4026" s="9">
        <f>IF($A4026="","",VALUE($A4026&amp;"")*12+VALUE($B4026&amp;""))</f>
        <v/>
      </c>
      <c r="N4026" s="63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3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3">
        <f>IF($A4026="","",IF(COUNTIF(변동분석!$E$7:$E$506,O4026)&gt;0,"Y","N"))</f>
        <v/>
      </c>
      <c r="W4026" s="63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3">
        <f>IF($A4026="","",IFERROR(INDEX(계정매핑!$E$5:$E$504,MATCH($F4026&amp;"",계정매핑!$A$5:$A$504,0))&amp;"","공통비"))</f>
        <v/>
      </c>
      <c r="AF4026" s="63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5100001340</t>
        </is>
      </c>
      <c r="D4027" s="94" t="n">
        <v>46200</v>
      </c>
      <c r="E4027" s="91" t="inlineStr">
        <is>
          <t>KR</t>
        </is>
      </c>
      <c r="F4027" s="91" t="n">
        <v>62101000</v>
      </c>
      <c r="G4027" s="91" t="n">
        <v>1801</v>
      </c>
      <c r="H4027" s="92" t="n">
        <v>277000</v>
      </c>
      <c r="I4027" s="91" t="inlineStr">
        <is>
          <t>6월 국내출장 - (법인카드)</t>
        </is>
      </c>
      <c r="J4027" s="91" t="inlineStr">
        <is>
          <t>V10009</t>
        </is>
      </c>
      <c r="K4027" s="91" t="inlineStr">
        <is>
          <t>(법인카드)</t>
        </is>
      </c>
      <c r="M4027" s="9">
        <f>IF($A4027="","",VALUE($A4027&amp;"")*12+VALUE($B4027&amp;""))</f>
        <v/>
      </c>
      <c r="N4027" s="63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3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3">
        <f>IF($A4027="","",IF(COUNTIF(변동분석!$E$7:$E$506,O4027)&gt;0,"Y","N"))</f>
        <v/>
      </c>
      <c r="W4027" s="63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3">
        <f>IF($A4027="","",IFERROR(INDEX(계정매핑!$E$5:$E$504,MATCH($F4027&amp;"",계정매핑!$A$5:$A$504,0))&amp;"","공통비"))</f>
        <v/>
      </c>
      <c r="AF4027" s="63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5100001341</t>
        </is>
      </c>
      <c r="D4028" s="94" t="n">
        <v>46200</v>
      </c>
      <c r="E4028" s="91" t="inlineStr">
        <is>
          <t>KR</t>
        </is>
      </c>
      <c r="F4028" s="91" t="n">
        <v>62101000</v>
      </c>
      <c r="G4028" s="91" t="n">
        <v>1951</v>
      </c>
      <c r="H4028" s="92" t="n">
        <v>384000</v>
      </c>
      <c r="I4028" s="91" t="inlineStr">
        <is>
          <t>6월 국내출장 - L여행사</t>
        </is>
      </c>
      <c r="J4028" s="91" t="inlineStr">
        <is>
          <t>V10017</t>
        </is>
      </c>
      <c r="K4028" s="91" t="inlineStr">
        <is>
          <t>L여행사</t>
        </is>
      </c>
      <c r="M4028" s="9">
        <f>IF($A4028="","",VALUE($A4028&amp;"")*12+VALUE($B4028&amp;""))</f>
        <v/>
      </c>
      <c r="N4028" s="63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3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3">
        <f>IF($A4028="","",IF(COUNTIF(변동분석!$E$7:$E$506,O4028)&gt;0,"Y","N"))</f>
        <v/>
      </c>
      <c r="W4028" s="63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3">
        <f>IF($A4028="","",IFERROR(INDEX(계정매핑!$E$5:$E$504,MATCH($F4028&amp;"",계정매핑!$A$5:$A$504,0))&amp;"","공통비"))</f>
        <v/>
      </c>
      <c r="AF4028" s="63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5100001342</t>
        </is>
      </c>
      <c r="D4029" s="94" t="n">
        <v>46200</v>
      </c>
      <c r="E4029" s="91" t="inlineStr">
        <is>
          <t>KR</t>
        </is>
      </c>
      <c r="F4029" s="91" t="n">
        <v>62101000</v>
      </c>
      <c r="G4029" s="91" t="n">
        <v>1951</v>
      </c>
      <c r="H4029" s="92" t="n">
        <v>327000</v>
      </c>
      <c r="I4029" s="91" t="inlineStr">
        <is>
          <t>6월 국내출장 - L여행사</t>
        </is>
      </c>
      <c r="J4029" s="91" t="inlineStr">
        <is>
          <t>V10017</t>
        </is>
      </c>
      <c r="K4029" s="91" t="inlineStr">
        <is>
          <t>L여행사</t>
        </is>
      </c>
      <c r="M4029" s="9">
        <f>IF($A4029="","",VALUE($A4029&amp;"")*12+VALUE($B4029&amp;""))</f>
        <v/>
      </c>
      <c r="N4029" s="63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3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3">
        <f>IF($A4029="","",IF(COUNTIF(변동분석!$E$7:$E$506,O4029)&gt;0,"Y","N"))</f>
        <v/>
      </c>
      <c r="W4029" s="63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3">
        <f>IF($A4029="","",IFERROR(INDEX(계정매핑!$E$5:$E$504,MATCH($F4029&amp;"",계정매핑!$A$5:$A$504,0))&amp;"","공통비"))</f>
        <v/>
      </c>
      <c r="AF4029" s="63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5100001343</t>
        </is>
      </c>
      <c r="D4030" s="94" t="n">
        <v>46200</v>
      </c>
      <c r="E4030" s="91" t="inlineStr">
        <is>
          <t>KR</t>
        </is>
      </c>
      <c r="F4030" s="91" t="n">
        <v>62201000</v>
      </c>
      <c r="G4030" s="91" t="n">
        <v>1101</v>
      </c>
      <c r="H4030" s="92" t="n">
        <v>213000</v>
      </c>
      <c r="I4030" s="91" t="inlineStr">
        <is>
          <t>6월 통신요금 - P통신</t>
        </is>
      </c>
      <c r="J4030" s="91" t="inlineStr">
        <is>
          <t>V10013</t>
        </is>
      </c>
      <c r="K4030" s="91" t="inlineStr">
        <is>
          <t>P통신</t>
        </is>
      </c>
      <c r="M4030" s="9">
        <f>IF($A4030="","",VALUE($A4030&amp;"")*12+VALUE($B4030&amp;""))</f>
        <v/>
      </c>
      <c r="N4030" s="63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3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3">
        <f>IF($A4030="","",IF(COUNTIF(변동분석!$E$7:$E$506,O4030)&gt;0,"Y","N"))</f>
        <v/>
      </c>
      <c r="W4030" s="63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3">
        <f>IF($A4030="","",IFERROR(INDEX(계정매핑!$E$5:$E$504,MATCH($F4030&amp;"",계정매핑!$A$5:$A$504,0))&amp;"","공통비"))</f>
        <v/>
      </c>
      <c r="AF4030" s="63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5100001344</t>
        </is>
      </c>
      <c r="D4031" s="94" t="n">
        <v>46200</v>
      </c>
      <c r="E4031" s="91" t="inlineStr">
        <is>
          <t>KR</t>
        </is>
      </c>
      <c r="F4031" s="91" t="n">
        <v>62201000</v>
      </c>
      <c r="G4031" s="91" t="n">
        <v>1201</v>
      </c>
      <c r="H4031" s="92" t="n">
        <v>125000</v>
      </c>
      <c r="I4031" s="91" t="inlineStr">
        <is>
          <t>6월 통신요금 - P통신</t>
        </is>
      </c>
      <c r="J4031" s="91" t="inlineStr">
        <is>
          <t>V10013</t>
        </is>
      </c>
      <c r="K4031" s="91" t="inlineStr">
        <is>
          <t>P통신</t>
        </is>
      </c>
      <c r="M4031" s="9">
        <f>IF($A4031="","",VALUE($A4031&amp;"")*12+VALUE($B4031&amp;""))</f>
        <v/>
      </c>
      <c r="N4031" s="63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3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3">
        <f>IF($A4031="","",IF(COUNTIF(변동분석!$E$7:$E$506,O4031)&gt;0,"Y","N"))</f>
        <v/>
      </c>
      <c r="W4031" s="63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3">
        <f>IF($A4031="","",IFERROR(INDEX(계정매핑!$E$5:$E$504,MATCH($F4031&amp;"",계정매핑!$A$5:$A$504,0))&amp;"","공통비"))</f>
        <v/>
      </c>
      <c r="AF4031" s="63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5100001345</t>
        </is>
      </c>
      <c r="D4032" s="94" t="n">
        <v>46200</v>
      </c>
      <c r="E4032" s="91" t="inlineStr">
        <is>
          <t>KR</t>
        </is>
      </c>
      <c r="F4032" s="91" t="n">
        <v>62401000</v>
      </c>
      <c r="G4032" s="91" t="n">
        <v>1801</v>
      </c>
      <c r="H4032" s="92" t="n">
        <v>2441000</v>
      </c>
      <c r="I4032" s="91" t="inlineStr">
        <is>
          <t>6월 인쇄물 제작 - S출판</t>
        </is>
      </c>
      <c r="J4032" s="91" t="inlineStr">
        <is>
          <t>V10014</t>
        </is>
      </c>
      <c r="K4032" s="91" t="inlineStr">
        <is>
          <t>S출판</t>
        </is>
      </c>
      <c r="M4032" s="9">
        <f>IF($A4032="","",VALUE($A4032&amp;"")*12+VALUE($B4032&amp;""))</f>
        <v/>
      </c>
      <c r="N4032" s="63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3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3">
        <f>IF($A4032="","",IF(COUNTIF(변동분석!$E$7:$E$506,O4032)&gt;0,"Y","N"))</f>
        <v/>
      </c>
      <c r="W4032" s="63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3">
        <f>IF($A4032="","",IFERROR(INDEX(계정매핑!$E$5:$E$504,MATCH($F4032&amp;"",계정매핑!$A$5:$A$504,0))&amp;"","공통비"))</f>
        <v/>
      </c>
      <c r="AF4032" s="63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5100001346</t>
        </is>
      </c>
      <c r="D4033" s="94" t="n">
        <v>46200</v>
      </c>
      <c r="E4033" s="91" t="inlineStr">
        <is>
          <t>KR</t>
        </is>
      </c>
      <c r="F4033" s="91" t="n">
        <v>62501000</v>
      </c>
      <c r="G4033" s="91" t="n">
        <v>1101</v>
      </c>
      <c r="H4033" s="92" t="n">
        <v>418000</v>
      </c>
      <c r="I4033" s="91" t="inlineStr">
        <is>
          <t>6월 회의 다과 - T케이터링</t>
        </is>
      </c>
      <c r="J4033" s="91" t="inlineStr">
        <is>
          <t>V10005</t>
        </is>
      </c>
      <c r="K4033" s="91" t="inlineStr">
        <is>
          <t>T케이터링</t>
        </is>
      </c>
      <c r="M4033" s="9">
        <f>IF($A4033="","",VALUE($A4033&amp;"")*12+VALUE($B4033&amp;""))</f>
        <v/>
      </c>
      <c r="N4033" s="63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3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3">
        <f>IF($A4033="","",IF(COUNTIF(변동분석!$E$7:$E$506,O4033)&gt;0,"Y","N"))</f>
        <v/>
      </c>
      <c r="W4033" s="63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3">
        <f>IF($A4033="","",IFERROR(INDEX(계정매핑!$E$5:$E$504,MATCH($F4033&amp;"",계정매핑!$A$5:$A$504,0))&amp;"","공통비"))</f>
        <v/>
      </c>
      <c r="AF4033" s="63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5100001347</t>
        </is>
      </c>
      <c r="D4034" s="94" t="n">
        <v>46200</v>
      </c>
      <c r="E4034" s="91" t="inlineStr">
        <is>
          <t>KR</t>
        </is>
      </c>
      <c r="F4034" s="91" t="n">
        <v>63001000</v>
      </c>
      <c r="G4034" s="91" t="n">
        <v>1701</v>
      </c>
      <c r="H4034" s="92" t="n">
        <v>37563000</v>
      </c>
      <c r="I4034" s="91" t="inlineStr">
        <is>
          <t>6월 SW 유지보수 - Z시스템</t>
        </is>
      </c>
      <c r="J4034" s="91" t="inlineStr">
        <is>
          <t>V10011</t>
        </is>
      </c>
      <c r="K4034" s="91" t="inlineStr">
        <is>
          <t>Z시스템</t>
        </is>
      </c>
      <c r="M4034" s="9">
        <f>IF($A4034="","",VALUE($A4034&amp;"")*12+VALUE($B4034&amp;""))</f>
        <v/>
      </c>
      <c r="N4034" s="63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3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3">
        <f>IF($A4034="","",IF(COUNTIF(변동분석!$E$7:$E$506,O4034)&gt;0,"Y","N"))</f>
        <v/>
      </c>
      <c r="W4034" s="63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3">
        <f>IF($A4034="","",IFERROR(INDEX(계정매핑!$E$5:$E$504,MATCH($F4034&amp;"",계정매핑!$A$5:$A$504,0))&amp;"","공통비"))</f>
        <v/>
      </c>
      <c r="AF4034" s="63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7</v>
      </c>
      <c r="C4035" s="91" t="inlineStr">
        <is>
          <t>5100001348</t>
        </is>
      </c>
      <c r="D4035" s="94" t="n">
        <v>46205</v>
      </c>
      <c r="E4035" s="91" t="inlineStr">
        <is>
          <t>KR</t>
        </is>
      </c>
      <c r="F4035" s="91" t="n">
        <v>62101000</v>
      </c>
      <c r="G4035" s="91" t="n">
        <v>1301</v>
      </c>
      <c r="H4035" s="92" t="n">
        <v>383000</v>
      </c>
      <c r="I4035" s="91" t="inlineStr">
        <is>
          <t>7월 국내출장 - M항공</t>
        </is>
      </c>
      <c r="J4035" s="91" t="inlineStr">
        <is>
          <t>V10001</t>
        </is>
      </c>
      <c r="K4035" s="91" t="inlineStr">
        <is>
          <t>M항공</t>
        </is>
      </c>
      <c r="M4035" s="9">
        <f>IF($A4035="","",VALUE($A4035&amp;"")*12+VALUE($B4035&amp;""))</f>
        <v/>
      </c>
      <c r="N4035" s="63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3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3">
        <f>IF($A4035="","",IF(COUNTIF(변동분석!$E$7:$E$506,O4035)&gt;0,"Y","N"))</f>
        <v/>
      </c>
      <c r="W4035" s="63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3">
        <f>IF($A4035="","",IFERROR(INDEX(계정매핑!$E$5:$E$504,MATCH($F4035&amp;"",계정매핑!$A$5:$A$504,0))&amp;"","공통비"))</f>
        <v/>
      </c>
      <c r="AF4035" s="63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7</v>
      </c>
      <c r="C4036" s="91" t="inlineStr">
        <is>
          <t>5100001349</t>
        </is>
      </c>
      <c r="D4036" s="94" t="n">
        <v>46205</v>
      </c>
      <c r="E4036" s="91" t="inlineStr">
        <is>
          <t>KR</t>
        </is>
      </c>
      <c r="F4036" s="91" t="n">
        <v>62101000</v>
      </c>
      <c r="G4036" s="91" t="n">
        <v>1601</v>
      </c>
      <c r="H4036" s="92" t="n">
        <v>942000</v>
      </c>
      <c r="I4036" s="91" t="inlineStr">
        <is>
          <t>7월 국내출장 - M항공</t>
        </is>
      </c>
      <c r="J4036" s="91" t="inlineStr">
        <is>
          <t>V10001</t>
        </is>
      </c>
      <c r="K4036" s="91" t="inlineStr">
        <is>
          <t>M항공</t>
        </is>
      </c>
      <c r="M4036" s="9">
        <f>IF($A4036="","",VALUE($A4036&amp;"")*12+VALUE($B4036&amp;""))</f>
        <v/>
      </c>
      <c r="N4036" s="63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3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3">
        <f>IF($A4036="","",IF(COUNTIF(변동분석!$E$7:$E$506,O4036)&gt;0,"Y","N"))</f>
        <v/>
      </c>
      <c r="W4036" s="63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3">
        <f>IF($A4036="","",IFERROR(INDEX(계정매핑!$E$5:$E$504,MATCH($F4036&amp;"",계정매핑!$A$5:$A$504,0))&amp;"","공통비"))</f>
        <v/>
      </c>
      <c r="AF4036" s="63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7</v>
      </c>
      <c r="C4037" s="91" t="inlineStr">
        <is>
          <t>5100001350</t>
        </is>
      </c>
      <c r="D4037" s="94" t="n">
        <v>46205</v>
      </c>
      <c r="E4037" s="91" t="inlineStr">
        <is>
          <t>KR</t>
        </is>
      </c>
      <c r="F4037" s="91" t="n">
        <v>62102000</v>
      </c>
      <c r="G4037" s="91" t="n">
        <v>1301</v>
      </c>
      <c r="H4037" s="92" t="n">
        <v>148000</v>
      </c>
      <c r="I4037" s="91" t="inlineStr">
        <is>
          <t>7월 해외출장 - M항공</t>
        </is>
      </c>
      <c r="J4037" s="91" t="inlineStr">
        <is>
          <t>V10001</t>
        </is>
      </c>
      <c r="K4037" s="91" t="inlineStr">
        <is>
          <t>M항공</t>
        </is>
      </c>
      <c r="M4037" s="9">
        <f>IF($A4037="","",VALUE($A4037&amp;"")*12+VALUE($B4037&amp;""))</f>
        <v/>
      </c>
      <c r="N4037" s="63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3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3">
        <f>IF($A4037="","",IF(COUNTIF(변동분석!$E$7:$E$506,O4037)&gt;0,"Y","N"))</f>
        <v/>
      </c>
      <c r="W4037" s="63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3">
        <f>IF($A4037="","",IFERROR(INDEX(계정매핑!$E$5:$E$504,MATCH($F4037&amp;"",계정매핑!$A$5:$A$504,0))&amp;"","공통비"))</f>
        <v/>
      </c>
      <c r="AF4037" s="63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7</v>
      </c>
      <c r="C4038" s="91" t="inlineStr">
        <is>
          <t>5100001351</t>
        </is>
      </c>
      <c r="D4038" s="94" t="n">
        <v>46205</v>
      </c>
      <c r="E4038" s="91" t="inlineStr">
        <is>
          <t>KR</t>
        </is>
      </c>
      <c r="F4038" s="91" t="n">
        <v>62102000</v>
      </c>
      <c r="G4038" s="91" t="n">
        <v>1801</v>
      </c>
      <c r="H4038" s="92" t="n">
        <v>37000</v>
      </c>
      <c r="I4038" s="91" t="inlineStr">
        <is>
          <t>7월 해외출장 - N호텔</t>
        </is>
      </c>
      <c r="J4038" s="91" t="inlineStr">
        <is>
          <t>V10008</t>
        </is>
      </c>
      <c r="K4038" s="91" t="inlineStr">
        <is>
          <t>N호텔</t>
        </is>
      </c>
      <c r="M4038" s="9">
        <f>IF($A4038="","",VALUE($A4038&amp;"")*12+VALUE($B4038&amp;""))</f>
        <v/>
      </c>
      <c r="N4038" s="63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3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3">
        <f>IF($A4038="","",IF(COUNTIF(변동분석!$E$7:$E$506,O4038)&gt;0,"Y","N"))</f>
        <v/>
      </c>
      <c r="W4038" s="63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3">
        <f>IF($A4038="","",IFERROR(INDEX(계정매핑!$E$5:$E$504,MATCH($F4038&amp;"",계정매핑!$A$5:$A$504,0))&amp;"","공통비"))</f>
        <v/>
      </c>
      <c r="AF4038" s="63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7</v>
      </c>
      <c r="C4039" s="91" t="inlineStr">
        <is>
          <t>5100001352</t>
        </is>
      </c>
      <c r="D4039" s="94" t="n">
        <v>46205</v>
      </c>
      <c r="E4039" s="91" t="inlineStr">
        <is>
          <t>KR</t>
        </is>
      </c>
      <c r="F4039" s="91" t="n">
        <v>62201000</v>
      </c>
      <c r="G4039" s="91" t="n">
        <v>1101</v>
      </c>
      <c r="H4039" s="92" t="n">
        <v>422000</v>
      </c>
      <c r="I4039" s="91" t="inlineStr">
        <is>
          <t>7월 통신요금 - P통신</t>
        </is>
      </c>
      <c r="J4039" s="91" t="inlineStr">
        <is>
          <t>V10013</t>
        </is>
      </c>
      <c r="K4039" s="91" t="inlineStr">
        <is>
          <t>P통신</t>
        </is>
      </c>
      <c r="M4039" s="9">
        <f>IF($A4039="","",VALUE($A4039&amp;"")*12+VALUE($B4039&amp;""))</f>
        <v/>
      </c>
      <c r="N4039" s="63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3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3">
        <f>IF($A4039="","",IF(COUNTIF(변동분석!$E$7:$E$506,O4039)&gt;0,"Y","N"))</f>
        <v/>
      </c>
      <c r="W4039" s="63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3">
        <f>IF($A4039="","",IFERROR(INDEX(계정매핑!$E$5:$E$504,MATCH($F4039&amp;"",계정매핑!$A$5:$A$504,0))&amp;"","공통비"))</f>
        <v/>
      </c>
      <c r="AF4039" s="63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7</v>
      </c>
      <c r="C4040" s="91" t="inlineStr">
        <is>
          <t>5100001353</t>
        </is>
      </c>
      <c r="D4040" s="94" t="n">
        <v>46205</v>
      </c>
      <c r="E4040" s="91" t="inlineStr">
        <is>
          <t>KR</t>
        </is>
      </c>
      <c r="F4040" s="91" t="n">
        <v>62201000</v>
      </c>
      <c r="G4040" s="91" t="n">
        <v>1502</v>
      </c>
      <c r="H4040" s="92" t="n">
        <v>311000</v>
      </c>
      <c r="I4040" s="91" t="inlineStr">
        <is>
          <t>7월 통신요금 - O텔레콤</t>
        </is>
      </c>
      <c r="J4040" s="91" t="inlineStr">
        <is>
          <t>V10002</t>
        </is>
      </c>
      <c r="K4040" s="91" t="inlineStr">
        <is>
          <t>O텔레콤</t>
        </is>
      </c>
      <c r="M4040" s="9">
        <f>IF($A4040="","",VALUE($A4040&amp;"")*12+VALUE($B4040&amp;""))</f>
        <v/>
      </c>
      <c r="N4040" s="63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3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3">
        <f>IF($A4040="","",IF(COUNTIF(변동분석!$E$7:$E$506,O4040)&gt;0,"Y","N"))</f>
        <v/>
      </c>
      <c r="W4040" s="63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3">
        <f>IF($A4040="","",IFERROR(INDEX(계정매핑!$E$5:$E$504,MATCH($F4040&amp;"",계정매핑!$A$5:$A$504,0))&amp;"","공통비"))</f>
        <v/>
      </c>
      <c r="AF4040" s="63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7</v>
      </c>
      <c r="C4041" s="91" t="inlineStr">
        <is>
          <t>5100001354</t>
        </is>
      </c>
      <c r="D4041" s="94" t="n">
        <v>46205</v>
      </c>
      <c r="E4041" s="91" t="inlineStr">
        <is>
          <t>KR</t>
        </is>
      </c>
      <c r="F4041" s="91" t="n">
        <v>62301000</v>
      </c>
      <c r="G4041" s="91" t="n">
        <v>1101</v>
      </c>
      <c r="H4041" s="92" t="n">
        <v>162000</v>
      </c>
      <c r="I4041" s="91" t="inlineStr">
        <is>
          <t>7월 소모품 구입 - Q오피스</t>
        </is>
      </c>
      <c r="J4041" s="91" t="inlineStr">
        <is>
          <t>V10003</t>
        </is>
      </c>
      <c r="K4041" s="91" t="inlineStr">
        <is>
          <t>Q오피스</t>
        </is>
      </c>
      <c r="M4041" s="9">
        <f>IF($A4041="","",VALUE($A4041&amp;"")*12+VALUE($B4041&amp;""))</f>
        <v/>
      </c>
      <c r="N4041" s="63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3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3">
        <f>IF($A4041="","",IF(COUNTIF(변동분석!$E$7:$E$506,O4041)&gt;0,"Y","N"))</f>
        <v/>
      </c>
      <c r="W4041" s="63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3">
        <f>IF($A4041="","",IFERROR(INDEX(계정매핑!$E$5:$E$504,MATCH($F4041&amp;"",계정매핑!$A$5:$A$504,0))&amp;"","공통비"))</f>
        <v/>
      </c>
      <c r="AF4041" s="63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7</v>
      </c>
      <c r="C4042" s="91" t="inlineStr">
        <is>
          <t>5100001355</t>
        </is>
      </c>
      <c r="D4042" s="94" t="n">
        <v>46205</v>
      </c>
      <c r="E4042" s="91" t="inlineStr">
        <is>
          <t>KR</t>
        </is>
      </c>
      <c r="F4042" s="91" t="n">
        <v>62301000</v>
      </c>
      <c r="G4042" s="91" t="n">
        <v>1401</v>
      </c>
      <c r="H4042" s="92" t="n">
        <v>116000</v>
      </c>
      <c r="I4042" s="91" t="inlineStr">
        <is>
          <t>7월 소모품 구입 - Q오피스</t>
        </is>
      </c>
      <c r="J4042" s="91" t="inlineStr">
        <is>
          <t>V10003</t>
        </is>
      </c>
      <c r="K4042" s="91" t="inlineStr">
        <is>
          <t>Q오피스</t>
        </is>
      </c>
      <c r="M4042" s="9">
        <f>IF($A4042="","",VALUE($A4042&amp;"")*12+VALUE($B4042&amp;""))</f>
        <v/>
      </c>
      <c r="N4042" s="63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3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3">
        <f>IF($A4042="","",IF(COUNTIF(변동분석!$E$7:$E$506,O4042)&gt;0,"Y","N"))</f>
        <v/>
      </c>
      <c r="W4042" s="63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3">
        <f>IF($A4042="","",IFERROR(INDEX(계정매핑!$E$5:$E$504,MATCH($F4042&amp;"",계정매핑!$A$5:$A$504,0))&amp;"","공통비"))</f>
        <v/>
      </c>
      <c r="AF4042" s="63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7</v>
      </c>
      <c r="C4043" s="91" t="inlineStr">
        <is>
          <t>5100001356</t>
        </is>
      </c>
      <c r="D4043" s="94" t="n">
        <v>46205</v>
      </c>
      <c r="E4043" s="91" t="inlineStr">
        <is>
          <t>KR</t>
        </is>
      </c>
      <c r="F4043" s="91" t="n">
        <v>62501000</v>
      </c>
      <c r="G4043" s="91" t="n">
        <v>1401</v>
      </c>
      <c r="H4043" s="92" t="n">
        <v>141000</v>
      </c>
      <c r="I4043" s="91" t="inlineStr">
        <is>
          <t>7월 회의 다과 - T케이터링</t>
        </is>
      </c>
      <c r="J4043" s="91" t="inlineStr">
        <is>
          <t>V10005</t>
        </is>
      </c>
      <c r="K4043" s="91" t="inlineStr">
        <is>
          <t>T케이터링</t>
        </is>
      </c>
      <c r="M4043" s="9">
        <f>IF($A4043="","",VALUE($A4043&amp;"")*12+VALUE($B4043&amp;""))</f>
        <v/>
      </c>
      <c r="N4043" s="63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3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3">
        <f>IF($A4043="","",IF(COUNTIF(변동분석!$E$7:$E$506,O4043)&gt;0,"Y","N"))</f>
        <v/>
      </c>
      <c r="W4043" s="63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3">
        <f>IF($A4043="","",IFERROR(INDEX(계정매핑!$E$5:$E$504,MATCH($F4043&amp;"",계정매핑!$A$5:$A$504,0))&amp;"","공통비"))</f>
        <v/>
      </c>
      <c r="AF4043" s="63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7</v>
      </c>
      <c r="C4044" s="91" t="inlineStr">
        <is>
          <t>5100001357</t>
        </is>
      </c>
      <c r="D4044" s="94" t="n">
        <v>46205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5718000</v>
      </c>
      <c r="I4044" s="91" t="inlineStr">
        <is>
          <t>7월 사내교육 - U에듀</t>
        </is>
      </c>
      <c r="J4044" s="91" t="inlineStr">
        <is>
          <t>V10030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3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3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3">
        <f>IF($A4044="","",IF(COUNTIF(변동분석!$E$7:$E$506,O4044)&gt;0,"Y","N"))</f>
        <v/>
      </c>
      <c r="W4044" s="63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3">
        <f>IF($A4044="","",IFERROR(INDEX(계정매핑!$E$5:$E$504,MATCH($F4044&amp;"",계정매핑!$A$5:$A$504,0))&amp;"","공통비"))</f>
        <v/>
      </c>
      <c r="AF4044" s="63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7</v>
      </c>
      <c r="C4045" s="91" t="inlineStr">
        <is>
          <t>5100001358</t>
        </is>
      </c>
      <c r="D4045" s="94" t="n">
        <v>46205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7492000</v>
      </c>
      <c r="I4045" s="91" t="inlineStr">
        <is>
          <t>7월 자문 수수료 - K회계법인</t>
        </is>
      </c>
      <c r="J4045" s="91" t="inlineStr">
        <is>
          <t>V10010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3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3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3">
        <f>IF($A4045="","",IF(COUNTIF(변동분석!$E$7:$E$506,O4045)&gt;0,"Y","N"))</f>
        <v/>
      </c>
      <c r="W4045" s="63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3">
        <f>IF($A4045="","",IFERROR(INDEX(계정매핑!$E$5:$E$504,MATCH($F4045&amp;"",계정매핑!$A$5:$A$504,0))&amp;"","공통비"))</f>
        <v/>
      </c>
      <c r="AF4045" s="63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7</v>
      </c>
      <c r="C4046" s="91" t="inlineStr">
        <is>
          <t>5100001359</t>
        </is>
      </c>
      <c r="D4046" s="94" t="n">
        <v>46206</v>
      </c>
      <c r="E4046" s="91" t="inlineStr">
        <is>
          <t>KR</t>
        </is>
      </c>
      <c r="F4046" s="91" t="n">
        <v>62101000</v>
      </c>
      <c r="G4046" s="91" t="n">
        <v>1401</v>
      </c>
      <c r="H4046" s="92" t="n">
        <v>389000</v>
      </c>
      <c r="I4046" s="91" t="inlineStr">
        <is>
          <t>7월 국내출장 - L여행사</t>
        </is>
      </c>
      <c r="J4046" s="91" t="inlineStr">
        <is>
          <t>V10017</t>
        </is>
      </c>
      <c r="K4046" s="91" t="inlineStr">
        <is>
          <t>L여행사</t>
        </is>
      </c>
      <c r="M4046" s="9">
        <f>IF($A4046="","",VALUE($A4046&amp;"")*12+VALUE($B4046&amp;""))</f>
        <v/>
      </c>
      <c r="N4046" s="63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3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3">
        <f>IF($A4046="","",IF(COUNTIF(변동분석!$E$7:$E$506,O4046)&gt;0,"Y","N"))</f>
        <v/>
      </c>
      <c r="W4046" s="63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3">
        <f>IF($A4046="","",IFERROR(INDEX(계정매핑!$E$5:$E$504,MATCH($F4046&amp;"",계정매핑!$A$5:$A$504,0))&amp;"","공통비"))</f>
        <v/>
      </c>
      <c r="AF4046" s="63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7</v>
      </c>
      <c r="C4047" s="91" t="inlineStr">
        <is>
          <t>5100001360</t>
        </is>
      </c>
      <c r="D4047" s="94" t="n">
        <v>46206</v>
      </c>
      <c r="E4047" s="91" t="inlineStr">
        <is>
          <t>KR</t>
        </is>
      </c>
      <c r="F4047" s="91" t="n">
        <v>62101000</v>
      </c>
      <c r="G4047" s="91" t="n">
        <v>1701</v>
      </c>
      <c r="H4047" s="92" t="n">
        <v>155000</v>
      </c>
      <c r="I4047" s="91" t="inlineStr">
        <is>
          <t>7월 국내출장 - L여행사</t>
        </is>
      </c>
      <c r="J4047" s="91" t="inlineStr">
        <is>
          <t>V10017</t>
        </is>
      </c>
      <c r="K4047" s="91" t="inlineStr">
        <is>
          <t>L여행사</t>
        </is>
      </c>
      <c r="M4047" s="9">
        <f>IF($A4047="","",VALUE($A4047&amp;"")*12+VALUE($B4047&amp;""))</f>
        <v/>
      </c>
      <c r="N4047" s="63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3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3">
        <f>IF($A4047="","",IF(COUNTIF(변동분석!$E$7:$E$506,O4047)&gt;0,"Y","N"))</f>
        <v/>
      </c>
      <c r="W4047" s="63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3">
        <f>IF($A4047="","",IFERROR(INDEX(계정매핑!$E$5:$E$504,MATCH($F4047&amp;"",계정매핑!$A$5:$A$504,0))&amp;"","공통비"))</f>
        <v/>
      </c>
      <c r="AF4047" s="63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7</v>
      </c>
      <c r="C4048" s="91" t="inlineStr">
        <is>
          <t>5100001361</t>
        </is>
      </c>
      <c r="D4048" s="94" t="n">
        <v>46206</v>
      </c>
      <c r="E4048" s="91" t="inlineStr">
        <is>
          <t>KR</t>
        </is>
      </c>
      <c r="F4048" s="91" t="n">
        <v>62201000</v>
      </c>
      <c r="G4048" s="91" t="n">
        <v>1601</v>
      </c>
      <c r="H4048" s="92" t="n">
        <v>832000</v>
      </c>
      <c r="I4048" s="91" t="inlineStr">
        <is>
          <t>7월 통신요금 - P통신</t>
        </is>
      </c>
      <c r="J4048" s="91" t="inlineStr">
        <is>
          <t>V10013</t>
        </is>
      </c>
      <c r="K4048" s="91" t="inlineStr">
        <is>
          <t>P통신</t>
        </is>
      </c>
      <c r="M4048" s="9">
        <f>IF($A4048="","",VALUE($A4048&amp;"")*12+VALUE($B4048&amp;""))</f>
        <v/>
      </c>
      <c r="N4048" s="63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3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3">
        <f>IF($A4048="","",IF(COUNTIF(변동분석!$E$7:$E$506,O4048)&gt;0,"Y","N"))</f>
        <v/>
      </c>
      <c r="W4048" s="63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3">
        <f>IF($A4048="","",IFERROR(INDEX(계정매핑!$E$5:$E$504,MATCH($F4048&amp;"",계정매핑!$A$5:$A$504,0))&amp;"","공통비"))</f>
        <v/>
      </c>
      <c r="AF4048" s="63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7</v>
      </c>
      <c r="C4049" s="91" t="inlineStr">
        <is>
          <t>5100001362</t>
        </is>
      </c>
      <c r="D4049" s="94" t="n">
        <v>46206</v>
      </c>
      <c r="E4049" s="91" t="inlineStr">
        <is>
          <t>KR</t>
        </is>
      </c>
      <c r="F4049" s="91" t="n">
        <v>62301000</v>
      </c>
      <c r="G4049" s="91" t="n">
        <v>1301</v>
      </c>
      <c r="H4049" s="92" t="n">
        <v>260000</v>
      </c>
      <c r="I4049" s="91" t="inlineStr">
        <is>
          <t>7월 소모품 구입 - R문구</t>
        </is>
      </c>
      <c r="J4049" s="91" t="inlineStr">
        <is>
          <t>V10021</t>
        </is>
      </c>
      <c r="K4049" s="91" t="inlineStr">
        <is>
          <t>R문구</t>
        </is>
      </c>
      <c r="M4049" s="9">
        <f>IF($A4049="","",VALUE($A4049&amp;"")*12+VALUE($B4049&amp;""))</f>
        <v/>
      </c>
      <c r="N4049" s="63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3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3">
        <f>IF($A4049="","",IF(COUNTIF(변동분석!$E$7:$E$506,O4049)&gt;0,"Y","N"))</f>
        <v/>
      </c>
      <c r="W4049" s="63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3">
        <f>IF($A4049="","",IFERROR(INDEX(계정매핑!$E$5:$E$504,MATCH($F4049&amp;"",계정매핑!$A$5:$A$504,0))&amp;"","공통비"))</f>
        <v/>
      </c>
      <c r="AF4049" s="63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7</v>
      </c>
      <c r="C4050" s="91" t="inlineStr">
        <is>
          <t>5100001363</t>
        </is>
      </c>
      <c r="D4050" s="94" t="n">
        <v>46206</v>
      </c>
      <c r="E4050" s="91" t="inlineStr">
        <is>
          <t>KR</t>
        </is>
      </c>
      <c r="F4050" s="91" t="n">
        <v>62301000</v>
      </c>
      <c r="G4050" s="91" t="n">
        <v>1601</v>
      </c>
      <c r="H4050" s="92" t="n">
        <v>354000</v>
      </c>
      <c r="I4050" s="91" t="inlineStr">
        <is>
          <t>7월 소모품 구입 - Q오피스</t>
        </is>
      </c>
      <c r="J4050" s="91" t="inlineStr">
        <is>
          <t>V10003</t>
        </is>
      </c>
      <c r="K4050" s="91" t="inlineStr">
        <is>
          <t>Q오피스</t>
        </is>
      </c>
      <c r="M4050" s="9">
        <f>IF($A4050="","",VALUE($A4050&amp;"")*12+VALUE($B4050&amp;""))</f>
        <v/>
      </c>
      <c r="N4050" s="63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3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3">
        <f>IF($A4050="","",IF(COUNTIF(변동분석!$E$7:$E$506,O4050)&gt;0,"Y","N"))</f>
        <v/>
      </c>
      <c r="W4050" s="63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3">
        <f>IF($A4050="","",IFERROR(INDEX(계정매핑!$E$5:$E$504,MATCH($F4050&amp;"",계정매핑!$A$5:$A$504,0))&amp;"","공통비"))</f>
        <v/>
      </c>
      <c r="AF4050" s="63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7</v>
      </c>
      <c r="C4051" s="91" t="inlineStr">
        <is>
          <t>5100001364</t>
        </is>
      </c>
      <c r="D4051" s="94" t="n">
        <v>46206</v>
      </c>
      <c r="E4051" s="91" t="inlineStr">
        <is>
          <t>KR</t>
        </is>
      </c>
      <c r="F4051" s="91" t="n">
        <v>62401000</v>
      </c>
      <c r="G4051" s="91" t="n">
        <v>1501</v>
      </c>
      <c r="H4051" s="92" t="n">
        <v>2399000</v>
      </c>
      <c r="I4051" s="91" t="inlineStr">
        <is>
          <t>7월 인쇄물 제작 - S출판</t>
        </is>
      </c>
      <c r="J4051" s="91" t="inlineStr">
        <is>
          <t>V10014</t>
        </is>
      </c>
      <c r="K4051" s="91" t="inlineStr">
        <is>
          <t>S출판</t>
        </is>
      </c>
      <c r="M4051" s="9">
        <f>IF($A4051="","",VALUE($A4051&amp;"")*12+VALUE($B4051&amp;""))</f>
        <v/>
      </c>
      <c r="N4051" s="63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3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3">
        <f>IF($A4051="","",IF(COUNTIF(변동분석!$E$7:$E$506,O4051)&gt;0,"Y","N"))</f>
        <v/>
      </c>
      <c r="W4051" s="63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3">
        <f>IF($A4051="","",IFERROR(INDEX(계정매핑!$E$5:$E$504,MATCH($F4051&amp;"",계정매핑!$A$5:$A$504,0))&amp;"","공통비"))</f>
        <v/>
      </c>
      <c r="AF4051" s="63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7</v>
      </c>
      <c r="C4052" s="91" t="inlineStr">
        <is>
          <t>5100001365</t>
        </is>
      </c>
      <c r="D4052" s="94" t="n">
        <v>46206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1958000</v>
      </c>
      <c r="I4052" s="91" t="inlineStr">
        <is>
          <t>7월 인쇄물 제작 - G인쇄</t>
        </is>
      </c>
      <c r="J4052" s="91" t="inlineStr">
        <is>
          <t>V10004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3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3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3">
        <f>IF($A4052="","",IF(COUNTIF(변동분석!$E$7:$E$506,O4052)&gt;0,"Y","N"))</f>
        <v/>
      </c>
      <c r="W4052" s="63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3">
        <f>IF($A4052="","",IFERROR(INDEX(계정매핑!$E$5:$E$504,MATCH($F4052&amp;"",계정매핑!$A$5:$A$504,0))&amp;"","공통비"))</f>
        <v/>
      </c>
      <c r="AF4052" s="63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7</v>
      </c>
      <c r="C4053" s="91" t="inlineStr">
        <is>
          <t>5100001366</t>
        </is>
      </c>
      <c r="D4053" s="94" t="n">
        <v>46206</v>
      </c>
      <c r="E4053" s="91" t="inlineStr">
        <is>
          <t>KR</t>
        </is>
      </c>
      <c r="F4053" s="91" t="n">
        <v>62601000</v>
      </c>
      <c r="G4053" s="91" t="n">
        <v>1601</v>
      </c>
      <c r="H4053" s="92" t="n">
        <v>3136000</v>
      </c>
      <c r="I4053" s="91" t="inlineStr">
        <is>
          <t>7월 업무추진 - (법인카드)</t>
        </is>
      </c>
      <c r="J4053" s="91" t="inlineStr">
        <is>
          <t>V10009</t>
        </is>
      </c>
      <c r="K4053" s="91" t="inlineStr">
        <is>
          <t>(법인카드)</t>
        </is>
      </c>
      <c r="M4053" s="9">
        <f>IF($A4053="","",VALUE($A4053&amp;"")*12+VALUE($B4053&amp;""))</f>
        <v/>
      </c>
      <c r="N4053" s="63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3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3">
        <f>IF($A4053="","",IF(COUNTIF(변동분석!$E$7:$E$506,O4053)&gt;0,"Y","N"))</f>
        <v/>
      </c>
      <c r="W4053" s="63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3">
        <f>IF($A4053="","",IFERROR(INDEX(계정매핑!$E$5:$E$504,MATCH($F4053&amp;"",계정매핑!$A$5:$A$504,0))&amp;"","공통비"))</f>
        <v/>
      </c>
      <c r="AF4053" s="63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7</v>
      </c>
      <c r="C4054" s="91" t="inlineStr">
        <is>
          <t>5100001367</t>
        </is>
      </c>
      <c r="D4054" s="94" t="n">
        <v>46207</v>
      </c>
      <c r="E4054" s="91" t="inlineStr">
        <is>
          <t>KR</t>
        </is>
      </c>
      <c r="F4054" s="91" t="n">
        <v>62201000</v>
      </c>
      <c r="G4054" s="91" t="n">
        <v>1801</v>
      </c>
      <c r="H4054" s="92" t="n">
        <v>7572000</v>
      </c>
      <c r="I4054" s="91" t="inlineStr">
        <is>
          <t>7월 통신요금 - P통신</t>
        </is>
      </c>
      <c r="J4054" s="91" t="inlineStr">
        <is>
          <t>V10013</t>
        </is>
      </c>
      <c r="K4054" s="91" t="inlineStr">
        <is>
          <t>P통신</t>
        </is>
      </c>
      <c r="M4054" s="9">
        <f>IF($A4054="","",VALUE($A4054&amp;"")*12+VALUE($B4054&amp;""))</f>
        <v/>
      </c>
      <c r="N4054" s="63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3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3">
        <f>IF($A4054="","",IF(COUNTIF(변동분석!$E$7:$E$506,O4054)&gt;0,"Y","N"))</f>
        <v/>
      </c>
      <c r="W4054" s="63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3">
        <f>IF($A4054="","",IFERROR(INDEX(계정매핑!$E$5:$E$504,MATCH($F4054&amp;"",계정매핑!$A$5:$A$504,0))&amp;"","공통비"))</f>
        <v/>
      </c>
      <c r="AF4054" s="63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7</v>
      </c>
      <c r="C4055" s="91" t="inlineStr">
        <is>
          <t>5100001368</t>
        </is>
      </c>
      <c r="D4055" s="94" t="n">
        <v>46207</v>
      </c>
      <c r="E4055" s="91" t="inlineStr">
        <is>
          <t>KR</t>
        </is>
      </c>
      <c r="F4055" s="91" t="n">
        <v>62301000</v>
      </c>
      <c r="G4055" s="91" t="n">
        <v>1201</v>
      </c>
      <c r="H4055" s="92" t="n">
        <v>142000</v>
      </c>
      <c r="I4055" s="91" t="inlineStr">
        <is>
          <t>7월 소모품 구입 - R문구</t>
        </is>
      </c>
      <c r="J4055" s="91" t="inlineStr">
        <is>
          <t>V10021</t>
        </is>
      </c>
      <c r="K4055" s="91" t="inlineStr">
        <is>
          <t>R문구</t>
        </is>
      </c>
      <c r="M4055" s="9">
        <f>IF($A4055="","",VALUE($A4055&amp;"")*12+VALUE($B4055&amp;""))</f>
        <v/>
      </c>
      <c r="N4055" s="63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3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3">
        <f>IF($A4055="","",IF(COUNTIF(변동분석!$E$7:$E$506,O4055)&gt;0,"Y","N"))</f>
        <v/>
      </c>
      <c r="W4055" s="63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3">
        <f>IF($A4055="","",IFERROR(INDEX(계정매핑!$E$5:$E$504,MATCH($F4055&amp;"",계정매핑!$A$5:$A$504,0))&amp;"","공통비"))</f>
        <v/>
      </c>
      <c r="AF4055" s="63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7</v>
      </c>
      <c r="C4056" s="91" t="inlineStr">
        <is>
          <t>5100001369</t>
        </is>
      </c>
      <c r="D4056" s="94" t="n">
        <v>46207</v>
      </c>
      <c r="E4056" s="91" t="inlineStr">
        <is>
          <t>KR</t>
        </is>
      </c>
      <c r="F4056" s="91" t="n">
        <v>62501000</v>
      </c>
      <c r="G4056" s="91" t="n">
        <v>1602</v>
      </c>
      <c r="H4056" s="92" t="n">
        <v>428000</v>
      </c>
      <c r="I4056" s="91" t="inlineStr">
        <is>
          <t>7월 회의 다과 - (법인카드)</t>
        </is>
      </c>
      <c r="J4056" s="91" t="inlineStr">
        <is>
          <t>V10009</t>
        </is>
      </c>
      <c r="K4056" s="91" t="inlineStr">
        <is>
          <t>(법인카드)</t>
        </is>
      </c>
      <c r="M4056" s="9">
        <f>IF($A4056="","",VALUE($A4056&amp;"")*12+VALUE($B4056&amp;""))</f>
        <v/>
      </c>
      <c r="N4056" s="63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3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3">
        <f>IF($A4056="","",IF(COUNTIF(변동분석!$E$7:$E$506,O4056)&gt;0,"Y","N"))</f>
        <v/>
      </c>
      <c r="W4056" s="63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3">
        <f>IF($A4056="","",IFERROR(INDEX(계정매핑!$E$5:$E$504,MATCH($F4056&amp;"",계정매핑!$A$5:$A$504,0))&amp;"","공통비"))</f>
        <v/>
      </c>
      <c r="AF4056" s="63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7</v>
      </c>
      <c r="C4057" s="91" t="inlineStr">
        <is>
          <t>5100001370</t>
        </is>
      </c>
      <c r="D4057" s="94" t="n">
        <v>46207</v>
      </c>
      <c r="E4057" s="91" t="inlineStr">
        <is>
          <t>KR</t>
        </is>
      </c>
      <c r="F4057" s="91" t="n">
        <v>62601000</v>
      </c>
      <c r="G4057" s="91" t="n">
        <v>1301</v>
      </c>
      <c r="H4057" s="92" t="n">
        <v>736000</v>
      </c>
      <c r="I4057" s="91" t="inlineStr">
        <is>
          <t>7월 업무추진 - (법인카드)</t>
        </is>
      </c>
      <c r="J4057" s="91" t="inlineStr">
        <is>
          <t>V10009</t>
        </is>
      </c>
      <c r="K4057" s="91" t="inlineStr">
        <is>
          <t>(법인카드)</t>
        </is>
      </c>
      <c r="M4057" s="9">
        <f>IF($A4057="","",VALUE($A4057&amp;"")*12+VALUE($B4057&amp;""))</f>
        <v/>
      </c>
      <c r="N4057" s="63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3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3">
        <f>IF($A4057="","",IF(COUNTIF(변동분석!$E$7:$E$506,O4057)&gt;0,"Y","N"))</f>
        <v/>
      </c>
      <c r="W4057" s="63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3">
        <f>IF($A4057="","",IFERROR(INDEX(계정매핑!$E$5:$E$504,MATCH($F4057&amp;"",계정매핑!$A$5:$A$504,0))&amp;"","공통비"))</f>
        <v/>
      </c>
      <c r="AF4057" s="63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7</v>
      </c>
      <c r="C4058" s="91" t="inlineStr">
        <is>
          <t>5100001371</t>
        </is>
      </c>
      <c r="D4058" s="94" t="n">
        <v>46207</v>
      </c>
      <c r="E4058" s="91" t="inlineStr">
        <is>
          <t>KR</t>
        </is>
      </c>
      <c r="F4058" s="91" t="n">
        <v>63501000</v>
      </c>
      <c r="G4058" s="91" t="n">
        <v>1901</v>
      </c>
      <c r="H4058" s="92" t="n">
        <v>303914000</v>
      </c>
      <c r="I4058" s="91" t="inlineStr">
        <is>
          <t>7월 모집수수료 - (전속설계사)</t>
        </is>
      </c>
      <c r="J4058" s="91" t="inlineStr">
        <is>
          <t>V10020</t>
        </is>
      </c>
      <c r="K4058" s="91" t="inlineStr">
        <is>
          <t>(전속설계사)</t>
        </is>
      </c>
      <c r="M4058" s="9">
        <f>IF($A4058="","",VALUE($A4058&amp;"")*12+VALUE($B4058&amp;""))</f>
        <v/>
      </c>
      <c r="N4058" s="63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3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3">
        <f>IF($A4058="","",IF(COUNTIF(변동분석!$E$7:$E$506,O4058)&gt;0,"Y","N"))</f>
        <v/>
      </c>
      <c r="W4058" s="63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3">
        <f>IF($A4058="","",IFERROR(INDEX(계정매핑!$E$5:$E$504,MATCH($F4058&amp;"",계정매핑!$A$5:$A$504,0))&amp;"","공통비"))</f>
        <v/>
      </c>
      <c r="AF4058" s="63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7</v>
      </c>
      <c r="C4059" s="91" t="inlineStr">
        <is>
          <t>5100001372</t>
        </is>
      </c>
      <c r="D4059" s="94" t="n">
        <v>46208</v>
      </c>
      <c r="E4059" s="91" t="inlineStr">
        <is>
          <t>KR</t>
        </is>
      </c>
      <c r="F4059" s="91" t="n">
        <v>62101000</v>
      </c>
      <c r="G4059" s="91" t="n">
        <v>1401</v>
      </c>
      <c r="H4059" s="92" t="n">
        <v>200000</v>
      </c>
      <c r="I4059" s="91" t="inlineStr">
        <is>
          <t>7월 국내출장 - (법인카드)</t>
        </is>
      </c>
      <c r="J4059" s="91" t="inlineStr">
        <is>
          <t>V10009</t>
        </is>
      </c>
      <c r="K4059" s="91" t="inlineStr">
        <is>
          <t>(법인카드)</t>
        </is>
      </c>
      <c r="M4059" s="9">
        <f>IF($A4059="","",VALUE($A4059&amp;"")*12+VALUE($B4059&amp;""))</f>
        <v/>
      </c>
      <c r="N4059" s="63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3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3">
        <f>IF($A4059="","",IF(COUNTIF(변동분석!$E$7:$E$506,O4059)&gt;0,"Y","N"))</f>
        <v/>
      </c>
      <c r="W4059" s="63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3">
        <f>IF($A4059="","",IFERROR(INDEX(계정매핑!$E$5:$E$504,MATCH($F4059&amp;"",계정매핑!$A$5:$A$504,0))&amp;"","공통비"))</f>
        <v/>
      </c>
      <c r="AF4059" s="63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7</v>
      </c>
      <c r="C4060" s="91" t="inlineStr">
        <is>
          <t>5100001373</t>
        </is>
      </c>
      <c r="D4060" s="94" t="n">
        <v>46208</v>
      </c>
      <c r="E4060" s="91" t="inlineStr">
        <is>
          <t>KR</t>
        </is>
      </c>
      <c r="F4060" s="91" t="n">
        <v>62101000</v>
      </c>
      <c r="G4060" s="91" t="n">
        <v>1601</v>
      </c>
      <c r="H4060" s="92" t="n">
        <v>912000</v>
      </c>
      <c r="I4060" s="91" t="inlineStr">
        <is>
          <t>7월 국내출장 - (법인카드)</t>
        </is>
      </c>
      <c r="J4060" s="91" t="inlineStr">
        <is>
          <t>V10009</t>
        </is>
      </c>
      <c r="K4060" s="91" t="inlineStr">
        <is>
          <t>(법인카드)</t>
        </is>
      </c>
      <c r="M4060" s="9">
        <f>IF($A4060="","",VALUE($A4060&amp;"")*12+VALUE($B4060&amp;""))</f>
        <v/>
      </c>
      <c r="N4060" s="63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3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3">
        <f>IF($A4060="","",IF(COUNTIF(변동분석!$E$7:$E$506,O4060)&gt;0,"Y","N"))</f>
        <v/>
      </c>
      <c r="W4060" s="63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3">
        <f>IF($A4060="","",IFERROR(INDEX(계정매핑!$E$5:$E$504,MATCH($F4060&amp;"",계정매핑!$A$5:$A$504,0))&amp;"","공통비"))</f>
        <v/>
      </c>
      <c r="AF4060" s="63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7</v>
      </c>
      <c r="C4061" s="91" t="inlineStr">
        <is>
          <t>5100001374</t>
        </is>
      </c>
      <c r="D4061" s="94" t="n">
        <v>46208</v>
      </c>
      <c r="E4061" s="91" t="inlineStr">
        <is>
          <t>KR</t>
        </is>
      </c>
      <c r="F4061" s="91" t="n">
        <v>62102000</v>
      </c>
      <c r="G4061" s="91" t="n">
        <v>1951</v>
      </c>
      <c r="H4061" s="92" t="n">
        <v>69000</v>
      </c>
      <c r="I4061" s="91" t="inlineStr">
        <is>
          <t>7월 해외출장 - M항공</t>
        </is>
      </c>
      <c r="J4061" s="91" t="inlineStr">
        <is>
          <t>V10001</t>
        </is>
      </c>
      <c r="K4061" s="91" t="inlineStr">
        <is>
          <t>M항공</t>
        </is>
      </c>
      <c r="M4061" s="9">
        <f>IF($A4061="","",VALUE($A4061&amp;"")*12+VALUE($B4061&amp;""))</f>
        <v/>
      </c>
      <c r="N4061" s="63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3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3">
        <f>IF($A4061="","",IF(COUNTIF(변동분석!$E$7:$E$506,O4061)&gt;0,"Y","N"))</f>
        <v/>
      </c>
      <c r="W4061" s="63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3">
        <f>IF($A4061="","",IFERROR(INDEX(계정매핑!$E$5:$E$504,MATCH($F4061&amp;"",계정매핑!$A$5:$A$504,0))&amp;"","공통비"))</f>
        <v/>
      </c>
      <c r="AF4061" s="63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7</v>
      </c>
      <c r="C4062" s="91" t="inlineStr">
        <is>
          <t>5100001375</t>
        </is>
      </c>
      <c r="D4062" s="94" t="n">
        <v>46208</v>
      </c>
      <c r="E4062" s="91" t="inlineStr">
        <is>
          <t>KR</t>
        </is>
      </c>
      <c r="F4062" s="91" t="n">
        <v>62201000</v>
      </c>
      <c r="G4062" s="91" t="n">
        <v>1201</v>
      </c>
      <c r="H4062" s="92" t="n">
        <v>157000</v>
      </c>
      <c r="I4062" s="91" t="inlineStr">
        <is>
          <t>7월 통신요금 - P통신</t>
        </is>
      </c>
      <c r="J4062" s="91" t="inlineStr">
        <is>
          <t>V10013</t>
        </is>
      </c>
      <c r="K4062" s="91" t="inlineStr">
        <is>
          <t>P통신</t>
        </is>
      </c>
      <c r="M4062" s="9">
        <f>IF($A4062="","",VALUE($A4062&amp;"")*12+VALUE($B4062&amp;""))</f>
        <v/>
      </c>
      <c r="N4062" s="63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3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3">
        <f>IF($A4062="","",IF(COUNTIF(변동분석!$E$7:$E$506,O4062)&gt;0,"Y","N"))</f>
        <v/>
      </c>
      <c r="W4062" s="63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3">
        <f>IF($A4062="","",IFERROR(INDEX(계정매핑!$E$5:$E$504,MATCH($F4062&amp;"",계정매핑!$A$5:$A$504,0))&amp;"","공통비"))</f>
        <v/>
      </c>
      <c r="AF4062" s="63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7</v>
      </c>
      <c r="C4063" s="91" t="inlineStr">
        <is>
          <t>5100001376</t>
        </is>
      </c>
      <c r="D4063" s="94" t="n">
        <v>46208</v>
      </c>
      <c r="E4063" s="91" t="inlineStr">
        <is>
          <t>KR</t>
        </is>
      </c>
      <c r="F4063" s="91" t="n">
        <v>62401000</v>
      </c>
      <c r="G4063" s="91" t="n">
        <v>1502</v>
      </c>
      <c r="H4063" s="92" t="n">
        <v>1520000</v>
      </c>
      <c r="I4063" s="91" t="inlineStr">
        <is>
          <t>7월 인쇄물 제작 - G인쇄</t>
        </is>
      </c>
      <c r="J4063" s="91" t="inlineStr">
        <is>
          <t>V10004</t>
        </is>
      </c>
      <c r="K4063" s="91" t="inlineStr">
        <is>
          <t>G인쇄</t>
        </is>
      </c>
      <c r="M4063" s="9">
        <f>IF($A4063="","",VALUE($A4063&amp;"")*12+VALUE($B4063&amp;""))</f>
        <v/>
      </c>
      <c r="N4063" s="63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3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3">
        <f>IF($A4063="","",IF(COUNTIF(변동분석!$E$7:$E$506,O4063)&gt;0,"Y","N"))</f>
        <v/>
      </c>
      <c r="W4063" s="63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3">
        <f>IF($A4063="","",IFERROR(INDEX(계정매핑!$E$5:$E$504,MATCH($F4063&amp;"",계정매핑!$A$5:$A$504,0))&amp;"","공통비"))</f>
        <v/>
      </c>
      <c r="AF4063" s="63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7</v>
      </c>
      <c r="C4064" s="91" t="inlineStr">
        <is>
          <t>5100001377</t>
        </is>
      </c>
      <c r="D4064" s="94" t="n">
        <v>46208</v>
      </c>
      <c r="E4064" s="91" t="inlineStr">
        <is>
          <t>KR</t>
        </is>
      </c>
      <c r="F4064" s="91" t="n">
        <v>62501000</v>
      </c>
      <c r="G4064" s="91" t="n">
        <v>1401</v>
      </c>
      <c r="H4064" s="92" t="n">
        <v>179000</v>
      </c>
      <c r="I4064" s="91" t="inlineStr">
        <is>
          <t>7월 회의 다과 - T케이터링</t>
        </is>
      </c>
      <c r="J4064" s="91" t="inlineStr">
        <is>
          <t>V10005</t>
        </is>
      </c>
      <c r="K4064" s="91" t="inlineStr">
        <is>
          <t>T케이터링</t>
        </is>
      </c>
      <c r="M4064" s="9">
        <f>IF($A4064="","",VALUE($A4064&amp;"")*12+VALUE($B4064&amp;""))</f>
        <v/>
      </c>
      <c r="N4064" s="63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3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3">
        <f>IF($A4064="","",IF(COUNTIF(변동분석!$E$7:$E$506,O4064)&gt;0,"Y","N"))</f>
        <v/>
      </c>
      <c r="W4064" s="63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3">
        <f>IF($A4064="","",IFERROR(INDEX(계정매핑!$E$5:$E$504,MATCH($F4064&amp;"",계정매핑!$A$5:$A$504,0))&amp;"","공통비"))</f>
        <v/>
      </c>
      <c r="AF4064" s="63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7</v>
      </c>
      <c r="C4065" s="91" t="inlineStr">
        <is>
          <t>5100001378</t>
        </is>
      </c>
      <c r="D4065" s="94" t="n">
        <v>46208</v>
      </c>
      <c r="E4065" s="91" t="inlineStr">
        <is>
          <t>KR</t>
        </is>
      </c>
      <c r="F4065" s="91" t="n">
        <v>62501000</v>
      </c>
      <c r="G4065" s="91" t="n">
        <v>1601</v>
      </c>
      <c r="H4065" s="92" t="n">
        <v>335000</v>
      </c>
      <c r="I4065" s="91" t="inlineStr">
        <is>
          <t>7월 회의 다과 - T케이터링</t>
        </is>
      </c>
      <c r="J4065" s="91" t="inlineStr">
        <is>
          <t>V10005</t>
        </is>
      </c>
      <c r="K4065" s="91" t="inlineStr">
        <is>
          <t>T케이터링</t>
        </is>
      </c>
      <c r="M4065" s="9">
        <f>IF($A4065="","",VALUE($A4065&amp;"")*12+VALUE($B4065&amp;""))</f>
        <v/>
      </c>
      <c r="N4065" s="63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3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3">
        <f>IF($A4065="","",IF(COUNTIF(변동분석!$E$7:$E$506,O4065)&gt;0,"Y","N"))</f>
        <v/>
      </c>
      <c r="W4065" s="63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3">
        <f>IF($A4065="","",IFERROR(INDEX(계정매핑!$E$5:$E$504,MATCH($F4065&amp;"",계정매핑!$A$5:$A$504,0))&amp;"","공통비"))</f>
        <v/>
      </c>
      <c r="AF4065" s="63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7</v>
      </c>
      <c r="C4066" s="91" t="inlineStr">
        <is>
          <t>5100001379</t>
        </is>
      </c>
      <c r="D4066" s="94" t="n">
        <v>46208</v>
      </c>
      <c r="E4066" s="91" t="inlineStr">
        <is>
          <t>KR</t>
        </is>
      </c>
      <c r="F4066" s="91" t="n">
        <v>62701000</v>
      </c>
      <c r="G4066" s="91" t="n">
        <v>1501</v>
      </c>
      <c r="H4066" s="92" t="n">
        <v>37417000</v>
      </c>
      <c r="I4066" s="91" t="inlineStr">
        <is>
          <t>7월 광고 집행 - E미디어</t>
        </is>
      </c>
      <c r="J4066" s="91" t="inlineStr">
        <is>
          <t>V10031</t>
        </is>
      </c>
      <c r="K4066" s="91" t="inlineStr">
        <is>
          <t>E미디어</t>
        </is>
      </c>
      <c r="M4066" s="9">
        <f>IF($A4066="","",VALUE($A4066&amp;"")*12+VALUE($B4066&amp;""))</f>
        <v/>
      </c>
      <c r="N4066" s="63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3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3">
        <f>IF($A4066="","",IF(COUNTIF(변동분석!$E$7:$E$506,O4066)&gt;0,"Y","N"))</f>
        <v/>
      </c>
      <c r="W4066" s="63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3">
        <f>IF($A4066="","",IFERROR(INDEX(계정매핑!$E$5:$E$504,MATCH($F4066&amp;"",계정매핑!$A$5:$A$504,0))&amp;"","공통비"))</f>
        <v/>
      </c>
      <c r="AF4066" s="63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7</v>
      </c>
      <c r="C4067" s="91" t="inlineStr">
        <is>
          <t>5100001380</t>
        </is>
      </c>
      <c r="D4067" s="94" t="n">
        <v>46208</v>
      </c>
      <c r="E4067" s="91" t="inlineStr">
        <is>
          <t>KR</t>
        </is>
      </c>
      <c r="F4067" s="91" t="n">
        <v>62801000</v>
      </c>
      <c r="G4067" s="91" t="n">
        <v>1301</v>
      </c>
      <c r="H4067" s="92" t="n">
        <v>4832000</v>
      </c>
      <c r="I4067" s="91" t="inlineStr">
        <is>
          <t>7월 사내교육 - (사내강사료)</t>
        </is>
      </c>
      <c r="J4067" s="91" t="inlineStr">
        <is>
          <t>V10023</t>
        </is>
      </c>
      <c r="K4067" s="91" t="inlineStr">
        <is>
          <t>(사내강사료)</t>
        </is>
      </c>
      <c r="M4067" s="9">
        <f>IF($A4067="","",VALUE($A4067&amp;"")*12+VALUE($B4067&amp;""))</f>
        <v/>
      </c>
      <c r="N4067" s="63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3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3">
        <f>IF($A4067="","",IF(COUNTIF(변동분석!$E$7:$E$506,O4067)&gt;0,"Y","N"))</f>
        <v/>
      </c>
      <c r="W4067" s="63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3">
        <f>IF($A4067="","",IFERROR(INDEX(계정매핑!$E$5:$E$504,MATCH($F4067&amp;"",계정매핑!$A$5:$A$504,0))&amp;"","공통비"))</f>
        <v/>
      </c>
      <c r="AF4067" s="63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7</v>
      </c>
      <c r="C4068" s="91" t="inlineStr">
        <is>
          <t>5100001381</t>
        </is>
      </c>
      <c r="D4068" s="94" t="n">
        <v>46208</v>
      </c>
      <c r="E4068" s="91" t="inlineStr">
        <is>
          <t>KR</t>
        </is>
      </c>
      <c r="F4068" s="91" t="n">
        <v>62901000</v>
      </c>
      <c r="G4068" s="91" t="n">
        <v>1101</v>
      </c>
      <c r="H4068" s="92" t="n">
        <v>4465000</v>
      </c>
      <c r="I4068" s="91" t="inlineStr">
        <is>
          <t>7월 자문 수수료 - K회계법인</t>
        </is>
      </c>
      <c r="J4068" s="91" t="inlineStr">
        <is>
          <t>V10010</t>
        </is>
      </c>
      <c r="K4068" s="91" t="inlineStr">
        <is>
          <t>K회계법인</t>
        </is>
      </c>
      <c r="M4068" s="9">
        <f>IF($A4068="","",VALUE($A4068&amp;"")*12+VALUE($B4068&amp;""))</f>
        <v/>
      </c>
      <c r="N4068" s="63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3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3">
        <f>IF($A4068="","",IF(COUNTIF(변동분석!$E$7:$E$506,O4068)&gt;0,"Y","N"))</f>
        <v/>
      </c>
      <c r="W4068" s="63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3">
        <f>IF($A4068="","",IFERROR(INDEX(계정매핑!$E$5:$E$504,MATCH($F4068&amp;"",계정매핑!$A$5:$A$504,0))&amp;"","공통비"))</f>
        <v/>
      </c>
      <c r="AF4068" s="63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7</v>
      </c>
      <c r="C4069" s="91" t="inlineStr">
        <is>
          <t>5100001382</t>
        </is>
      </c>
      <c r="D4069" s="94" t="n">
        <v>46209</v>
      </c>
      <c r="E4069" s="91" t="inlineStr">
        <is>
          <t>KR</t>
        </is>
      </c>
      <c r="F4069" s="91" t="n">
        <v>62201000</v>
      </c>
      <c r="G4069" s="91" t="n">
        <v>1401</v>
      </c>
      <c r="H4069" s="92" t="n">
        <v>210000</v>
      </c>
      <c r="I4069" s="91" t="inlineStr">
        <is>
          <t>7월 통신요금 - P통신</t>
        </is>
      </c>
      <c r="J4069" s="91" t="inlineStr">
        <is>
          <t>V10013</t>
        </is>
      </c>
      <c r="K4069" s="91" t="inlineStr">
        <is>
          <t>P통신</t>
        </is>
      </c>
      <c r="M4069" s="9">
        <f>IF($A4069="","",VALUE($A4069&amp;"")*12+VALUE($B4069&amp;""))</f>
        <v/>
      </c>
      <c r="N4069" s="63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3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3">
        <f>IF($A4069="","",IF(COUNTIF(변동분석!$E$7:$E$506,O4069)&gt;0,"Y","N"))</f>
        <v/>
      </c>
      <c r="W4069" s="63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3">
        <f>IF($A4069="","",IFERROR(INDEX(계정매핑!$E$5:$E$504,MATCH($F4069&amp;"",계정매핑!$A$5:$A$504,0))&amp;"","공통비"))</f>
        <v/>
      </c>
      <c r="AF4069" s="63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7</v>
      </c>
      <c r="C4070" s="91" t="inlineStr">
        <is>
          <t>5100001383</t>
        </is>
      </c>
      <c r="D4070" s="94" t="n">
        <v>46209</v>
      </c>
      <c r="E4070" s="91" t="inlineStr">
        <is>
          <t>KR</t>
        </is>
      </c>
      <c r="F4070" s="91" t="n">
        <v>62901000</v>
      </c>
      <c r="G4070" s="91" t="n">
        <v>1401</v>
      </c>
      <c r="H4070" s="92" t="n">
        <v>6548000</v>
      </c>
      <c r="I4070" s="91" t="inlineStr">
        <is>
          <t>7월 자문 수수료 - K회계법인</t>
        </is>
      </c>
      <c r="J4070" s="91" t="inlineStr">
        <is>
          <t>V10010</t>
        </is>
      </c>
      <c r="K4070" s="91" t="inlineStr">
        <is>
          <t>K회계법인</t>
        </is>
      </c>
      <c r="M4070" s="9">
        <f>IF($A4070="","",VALUE($A4070&amp;"")*12+VALUE($B4070&amp;""))</f>
        <v/>
      </c>
      <c r="N4070" s="63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3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3">
        <f>IF($A4070="","",IF(COUNTIF(변동분석!$E$7:$E$506,O4070)&gt;0,"Y","N"))</f>
        <v/>
      </c>
      <c r="W4070" s="63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3">
        <f>IF($A4070="","",IFERROR(INDEX(계정매핑!$E$5:$E$504,MATCH($F4070&amp;"",계정매핑!$A$5:$A$504,0))&amp;"","공통비"))</f>
        <v/>
      </c>
      <c r="AF4070" s="63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7</v>
      </c>
      <c r="C4071" s="91" t="inlineStr">
        <is>
          <t>5100001384</t>
        </is>
      </c>
      <c r="D4071" s="94" t="n">
        <v>46209</v>
      </c>
      <c r="E4071" s="91" t="inlineStr">
        <is>
          <t>KR</t>
        </is>
      </c>
      <c r="F4071" s="91" t="n">
        <v>62902000</v>
      </c>
      <c r="G4071" s="91" t="n">
        <v>1201</v>
      </c>
      <c r="H4071" s="92" t="n">
        <v>6027000</v>
      </c>
      <c r="I4071" s="91" t="inlineStr">
        <is>
          <t>7월 업무 위탁 수수료 - X서비스</t>
        </is>
      </c>
      <c r="J4071" s="91" t="inlineStr">
        <is>
          <t>V10019</t>
        </is>
      </c>
      <c r="K4071" s="91" t="inlineStr">
        <is>
          <t>X서비스</t>
        </is>
      </c>
      <c r="M4071" s="9">
        <f>IF($A4071="","",VALUE($A4071&amp;"")*12+VALUE($B4071&amp;""))</f>
        <v/>
      </c>
      <c r="N4071" s="63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3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3">
        <f>IF($A4071="","",IF(COUNTIF(변동분석!$E$7:$E$506,O4071)&gt;0,"Y","N"))</f>
        <v/>
      </c>
      <c r="W4071" s="63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3">
        <f>IF($A4071="","",IFERROR(INDEX(계정매핑!$E$5:$E$504,MATCH($F4071&amp;"",계정매핑!$A$5:$A$504,0))&amp;"","공통비"))</f>
        <v/>
      </c>
      <c r="AF4071" s="63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7</v>
      </c>
      <c r="C4072" s="91" t="inlineStr">
        <is>
          <t>5100001385</t>
        </is>
      </c>
      <c r="D4072" s="94" t="n">
        <v>46210</v>
      </c>
      <c r="E4072" s="91" t="inlineStr">
        <is>
          <t>KR</t>
        </is>
      </c>
      <c r="F4072" s="91" t="n">
        <v>62101000</v>
      </c>
      <c r="G4072" s="91" t="n">
        <v>1501</v>
      </c>
      <c r="H4072" s="92" t="n">
        <v>821000</v>
      </c>
      <c r="I4072" s="91" t="inlineStr">
        <is>
          <t>7월 국내출장 - (법인카드)</t>
        </is>
      </c>
      <c r="J4072" s="91" t="inlineStr">
        <is>
          <t>V10009</t>
        </is>
      </c>
      <c r="K4072" s="91" t="inlineStr">
        <is>
          <t>(법인카드)</t>
        </is>
      </c>
      <c r="M4072" s="9">
        <f>IF($A4072="","",VALUE($A4072&amp;"")*12+VALUE($B4072&amp;""))</f>
        <v/>
      </c>
      <c r="N4072" s="63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3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3">
        <f>IF($A4072="","",IF(COUNTIF(변동분석!$E$7:$E$506,O4072)&gt;0,"Y","N"))</f>
        <v/>
      </c>
      <c r="W4072" s="63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3">
        <f>IF($A4072="","",IFERROR(INDEX(계정매핑!$E$5:$E$504,MATCH($F4072&amp;"",계정매핑!$A$5:$A$504,0))&amp;"","공통비"))</f>
        <v/>
      </c>
      <c r="AF4072" s="63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7</v>
      </c>
      <c r="C4073" s="91" t="inlineStr">
        <is>
          <t>5100001386</t>
        </is>
      </c>
      <c r="D4073" s="94" t="n">
        <v>46210</v>
      </c>
      <c r="E4073" s="91" t="inlineStr">
        <is>
          <t>KR</t>
        </is>
      </c>
      <c r="F4073" s="91" t="n">
        <v>62101000</v>
      </c>
      <c r="G4073" s="91" t="n">
        <v>1701</v>
      </c>
      <c r="H4073" s="92" t="n">
        <v>225000</v>
      </c>
      <c r="I4073" s="91" t="inlineStr">
        <is>
          <t>7월 국내출장 - (법인카드)</t>
        </is>
      </c>
      <c r="J4073" s="91" t="inlineStr">
        <is>
          <t>V10009</t>
        </is>
      </c>
      <c r="K4073" s="91" t="inlineStr">
        <is>
          <t>(법인카드)</t>
        </is>
      </c>
      <c r="M4073" s="9">
        <f>IF($A4073="","",VALUE($A4073&amp;"")*12+VALUE($B4073&amp;""))</f>
        <v/>
      </c>
      <c r="N4073" s="63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3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3">
        <f>IF($A4073="","",IF(COUNTIF(변동분석!$E$7:$E$506,O4073)&gt;0,"Y","N"))</f>
        <v/>
      </c>
      <c r="W4073" s="63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3">
        <f>IF($A4073="","",IFERROR(INDEX(계정매핑!$E$5:$E$504,MATCH($F4073&amp;"",계정매핑!$A$5:$A$504,0))&amp;"","공통비"))</f>
        <v/>
      </c>
      <c r="AF4073" s="63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7</v>
      </c>
      <c r="C4074" s="91" t="inlineStr">
        <is>
          <t>5100001387</t>
        </is>
      </c>
      <c r="D4074" s="94" t="n">
        <v>46210</v>
      </c>
      <c r="E4074" s="91" t="inlineStr">
        <is>
          <t>KR</t>
        </is>
      </c>
      <c r="F4074" s="91" t="n">
        <v>62101000</v>
      </c>
      <c r="G4074" s="91" t="n">
        <v>1801</v>
      </c>
      <c r="H4074" s="92" t="n">
        <v>122000</v>
      </c>
      <c r="I4074" s="91" t="inlineStr">
        <is>
          <t>7월 국내출장 - L여행사</t>
        </is>
      </c>
      <c r="J4074" s="91" t="inlineStr">
        <is>
          <t>V10017</t>
        </is>
      </c>
      <c r="K4074" s="91" t="inlineStr">
        <is>
          <t>L여행사</t>
        </is>
      </c>
      <c r="M4074" s="9">
        <f>IF($A4074="","",VALUE($A4074&amp;"")*12+VALUE($B4074&amp;""))</f>
        <v/>
      </c>
      <c r="N4074" s="63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3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3">
        <f>IF($A4074="","",IF(COUNTIF(변동분석!$E$7:$E$506,O4074)&gt;0,"Y","N"))</f>
        <v/>
      </c>
      <c r="W4074" s="63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3">
        <f>IF($A4074="","",IFERROR(INDEX(계정매핑!$E$5:$E$504,MATCH($F4074&amp;"",계정매핑!$A$5:$A$504,0))&amp;"","공통비"))</f>
        <v/>
      </c>
      <c r="AF4074" s="63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7</v>
      </c>
      <c r="C4075" s="91" t="inlineStr">
        <is>
          <t>5100001388</t>
        </is>
      </c>
      <c r="D4075" s="94" t="n">
        <v>46210</v>
      </c>
      <c r="E4075" s="91" t="inlineStr">
        <is>
          <t>KR</t>
        </is>
      </c>
      <c r="F4075" s="91" t="n">
        <v>62101000</v>
      </c>
      <c r="G4075" s="91" t="n">
        <v>1801</v>
      </c>
      <c r="H4075" s="92" t="n">
        <v>244000</v>
      </c>
      <c r="I4075" s="91" t="inlineStr">
        <is>
          <t>7월 국내출장 - M항공</t>
        </is>
      </c>
      <c r="J4075" s="91" t="inlineStr">
        <is>
          <t>V10001</t>
        </is>
      </c>
      <c r="K4075" s="91" t="inlineStr">
        <is>
          <t>M항공</t>
        </is>
      </c>
      <c r="M4075" s="9">
        <f>IF($A4075="","",VALUE($A4075&amp;"")*12+VALUE($B4075&amp;""))</f>
        <v/>
      </c>
      <c r="N4075" s="63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3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3">
        <f>IF($A4075="","",IF(COUNTIF(변동분석!$E$7:$E$506,O4075)&gt;0,"Y","N"))</f>
        <v/>
      </c>
      <c r="W4075" s="63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3">
        <f>IF($A4075="","",IFERROR(INDEX(계정매핑!$E$5:$E$504,MATCH($F4075&amp;"",계정매핑!$A$5:$A$504,0))&amp;"","공통비"))</f>
        <v/>
      </c>
      <c r="AF4075" s="63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7</v>
      </c>
      <c r="C4076" s="91" t="inlineStr">
        <is>
          <t>5100001389</t>
        </is>
      </c>
      <c r="D4076" s="94" t="n">
        <v>46210</v>
      </c>
      <c r="E4076" s="91" t="inlineStr">
        <is>
          <t>KR</t>
        </is>
      </c>
      <c r="F4076" s="91" t="n">
        <v>62101000</v>
      </c>
      <c r="G4076" s="91" t="n">
        <v>1951</v>
      </c>
      <c r="H4076" s="92" t="n">
        <v>594000</v>
      </c>
      <c r="I4076" s="91" t="inlineStr">
        <is>
          <t>7월 국내출장 - M항공</t>
        </is>
      </c>
      <c r="J4076" s="91" t="inlineStr">
        <is>
          <t>V10001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3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3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3">
        <f>IF($A4076="","",IF(COUNTIF(변동분석!$E$7:$E$506,O4076)&gt;0,"Y","N"))</f>
        <v/>
      </c>
      <c r="W4076" s="63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3">
        <f>IF($A4076="","",IFERROR(INDEX(계정매핑!$E$5:$E$504,MATCH($F4076&amp;"",계정매핑!$A$5:$A$504,0))&amp;"","공통비"))</f>
        <v/>
      </c>
      <c r="AF4076" s="63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7</v>
      </c>
      <c r="C4077" s="91" t="inlineStr">
        <is>
          <t>5100001390</t>
        </is>
      </c>
      <c r="D4077" s="94" t="n">
        <v>46210</v>
      </c>
      <c r="E4077" s="91" t="inlineStr">
        <is>
          <t>KR</t>
        </is>
      </c>
      <c r="F4077" s="91" t="n">
        <v>62101000</v>
      </c>
      <c r="G4077" s="91" t="n">
        <v>1951</v>
      </c>
      <c r="H4077" s="92" t="n">
        <v>470000</v>
      </c>
      <c r="I4077" s="91" t="inlineStr">
        <is>
          <t>7월 국내출장 - (법인카드)</t>
        </is>
      </c>
      <c r="J4077" s="91" t="inlineStr">
        <is>
          <t>V10009</t>
        </is>
      </c>
      <c r="K4077" s="91" t="inlineStr">
        <is>
          <t>(법인카드)</t>
        </is>
      </c>
      <c r="M4077" s="9">
        <f>IF($A4077="","",VALUE($A4077&amp;"")*12+VALUE($B4077&amp;""))</f>
        <v/>
      </c>
      <c r="N4077" s="63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3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3">
        <f>IF($A4077="","",IF(COUNTIF(변동분석!$E$7:$E$506,O4077)&gt;0,"Y","N"))</f>
        <v/>
      </c>
      <c r="W4077" s="63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3">
        <f>IF($A4077="","",IFERROR(INDEX(계정매핑!$E$5:$E$504,MATCH($F4077&amp;"",계정매핑!$A$5:$A$504,0))&amp;"","공통비"))</f>
        <v/>
      </c>
      <c r="AF4077" s="63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7</v>
      </c>
      <c r="C4078" s="91" t="inlineStr">
        <is>
          <t>5100001391</t>
        </is>
      </c>
      <c r="D4078" s="94" t="n">
        <v>46210</v>
      </c>
      <c r="E4078" s="91" t="inlineStr">
        <is>
          <t>KR</t>
        </is>
      </c>
      <c r="F4078" s="91" t="n">
        <v>62102000</v>
      </c>
      <c r="G4078" s="91" t="n">
        <v>1502</v>
      </c>
      <c r="H4078" s="92" t="n">
        <v>176000</v>
      </c>
      <c r="I4078" s="91" t="inlineStr">
        <is>
          <t>7월 해외출장 - N호텔</t>
        </is>
      </c>
      <c r="J4078" s="91" t="inlineStr">
        <is>
          <t>V10008</t>
        </is>
      </c>
      <c r="K4078" s="91" t="inlineStr">
        <is>
          <t>N호텔</t>
        </is>
      </c>
      <c r="M4078" s="9">
        <f>IF($A4078="","",VALUE($A4078&amp;"")*12+VALUE($B4078&amp;""))</f>
        <v/>
      </c>
      <c r="N4078" s="63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3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3">
        <f>IF($A4078="","",IF(COUNTIF(변동분석!$E$7:$E$506,O4078)&gt;0,"Y","N"))</f>
        <v/>
      </c>
      <c r="W4078" s="63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3">
        <f>IF($A4078="","",IFERROR(INDEX(계정매핑!$E$5:$E$504,MATCH($F4078&amp;"",계정매핑!$A$5:$A$504,0))&amp;"","공통비"))</f>
        <v/>
      </c>
      <c r="AF4078" s="63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7</v>
      </c>
      <c r="C4079" s="91" t="inlineStr">
        <is>
          <t>5100001392</t>
        </is>
      </c>
      <c r="D4079" s="94" t="n">
        <v>46210</v>
      </c>
      <c r="E4079" s="91" t="inlineStr">
        <is>
          <t>KR</t>
        </is>
      </c>
      <c r="F4079" s="91" t="n">
        <v>62102000</v>
      </c>
      <c r="G4079" s="91" t="n">
        <v>1801</v>
      </c>
      <c r="H4079" s="92" t="n">
        <v>39000</v>
      </c>
      <c r="I4079" s="91" t="inlineStr">
        <is>
          <t>7월 해외출장 - N호텔</t>
        </is>
      </c>
      <c r="J4079" s="91" t="inlineStr">
        <is>
          <t>V10008</t>
        </is>
      </c>
      <c r="K4079" s="91" t="inlineStr">
        <is>
          <t>N호텔</t>
        </is>
      </c>
      <c r="M4079" s="9">
        <f>IF($A4079="","",VALUE($A4079&amp;"")*12+VALUE($B4079&amp;""))</f>
        <v/>
      </c>
      <c r="N4079" s="63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3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3">
        <f>IF($A4079="","",IF(COUNTIF(변동분석!$E$7:$E$506,O4079)&gt;0,"Y","N"))</f>
        <v/>
      </c>
      <c r="W4079" s="63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3">
        <f>IF($A4079="","",IFERROR(INDEX(계정매핑!$E$5:$E$504,MATCH($F4079&amp;"",계정매핑!$A$5:$A$504,0))&amp;"","공통비"))</f>
        <v/>
      </c>
      <c r="AF4079" s="63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7</v>
      </c>
      <c r="C4080" s="91" t="inlineStr">
        <is>
          <t>5100001393</t>
        </is>
      </c>
      <c r="D4080" s="94" t="n">
        <v>46210</v>
      </c>
      <c r="E4080" s="91" t="inlineStr">
        <is>
          <t>KR</t>
        </is>
      </c>
      <c r="F4080" s="91" t="n">
        <v>62201000</v>
      </c>
      <c r="G4080" s="91" t="n">
        <v>1701</v>
      </c>
      <c r="H4080" s="92" t="n">
        <v>4872000</v>
      </c>
      <c r="I4080" s="91" t="inlineStr">
        <is>
          <t>7월 통신요금 - P통신</t>
        </is>
      </c>
      <c r="J4080" s="91" t="inlineStr">
        <is>
          <t>V10013</t>
        </is>
      </c>
      <c r="K4080" s="91" t="inlineStr">
        <is>
          <t>P통신</t>
        </is>
      </c>
      <c r="M4080" s="9">
        <f>IF($A4080="","",VALUE($A4080&amp;"")*12+VALUE($B4080&amp;""))</f>
        <v/>
      </c>
      <c r="N4080" s="63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3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3">
        <f>IF($A4080="","",IF(COUNTIF(변동분석!$E$7:$E$506,O4080)&gt;0,"Y","N"))</f>
        <v/>
      </c>
      <c r="W4080" s="63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3">
        <f>IF($A4080="","",IFERROR(INDEX(계정매핑!$E$5:$E$504,MATCH($F4080&amp;"",계정매핑!$A$5:$A$504,0))&amp;"","공통비"))</f>
        <v/>
      </c>
      <c r="AF4080" s="63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7</v>
      </c>
      <c r="C4081" s="91" t="inlineStr">
        <is>
          <t>5100001394</t>
        </is>
      </c>
      <c r="D4081" s="94" t="n">
        <v>46210</v>
      </c>
      <c r="E4081" s="91" t="inlineStr">
        <is>
          <t>KR</t>
        </is>
      </c>
      <c r="F4081" s="91" t="n">
        <v>62401000</v>
      </c>
      <c r="G4081" s="91" t="n">
        <v>1801</v>
      </c>
      <c r="H4081" s="92" t="n">
        <v>2332000</v>
      </c>
      <c r="I4081" s="91" t="inlineStr">
        <is>
          <t>7월 인쇄물 제작 - S출판</t>
        </is>
      </c>
      <c r="J4081" s="91" t="inlineStr">
        <is>
          <t>V10014</t>
        </is>
      </c>
      <c r="K4081" s="91" t="inlineStr">
        <is>
          <t>S출판</t>
        </is>
      </c>
      <c r="M4081" s="9">
        <f>IF($A4081="","",VALUE($A4081&amp;"")*12+VALUE($B4081&amp;""))</f>
        <v/>
      </c>
      <c r="N4081" s="63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3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3">
        <f>IF($A4081="","",IF(COUNTIF(변동분석!$E$7:$E$506,O4081)&gt;0,"Y","N"))</f>
        <v/>
      </c>
      <c r="W4081" s="63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3">
        <f>IF($A4081="","",IFERROR(INDEX(계정매핑!$E$5:$E$504,MATCH($F4081&amp;"",계정매핑!$A$5:$A$504,0))&amp;"","공통비"))</f>
        <v/>
      </c>
      <c r="AF4081" s="63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7</v>
      </c>
      <c r="C4082" s="91" t="inlineStr">
        <is>
          <t>5100001395</t>
        </is>
      </c>
      <c r="D4082" s="94" t="n">
        <v>46210</v>
      </c>
      <c r="E4082" s="91" t="inlineStr">
        <is>
          <t>KR</t>
        </is>
      </c>
      <c r="F4082" s="91" t="n">
        <v>62601000</v>
      </c>
      <c r="G4082" s="91" t="n">
        <v>1301</v>
      </c>
      <c r="H4082" s="92" t="n">
        <v>858000</v>
      </c>
      <c r="I4082" s="91" t="inlineStr">
        <is>
          <t>7월 업무추진 - (법인카드)</t>
        </is>
      </c>
      <c r="J4082" s="91" t="inlineStr">
        <is>
          <t>V10009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3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3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3">
        <f>IF($A4082="","",IF(COUNTIF(변동분석!$E$7:$E$506,O4082)&gt;0,"Y","N"))</f>
        <v/>
      </c>
      <c r="W4082" s="63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3">
        <f>IF($A4082="","",IFERROR(INDEX(계정매핑!$E$5:$E$504,MATCH($F4082&amp;"",계정매핑!$A$5:$A$504,0))&amp;"","공통비"))</f>
        <v/>
      </c>
      <c r="AF4082" s="63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7</v>
      </c>
      <c r="C4083" s="91" t="inlineStr">
        <is>
          <t>5100001396</t>
        </is>
      </c>
      <c r="D4083" s="94" t="n">
        <v>46210</v>
      </c>
      <c r="E4083" s="91" t="inlineStr">
        <is>
          <t>KR</t>
        </is>
      </c>
      <c r="F4083" s="91" t="n">
        <v>62902000</v>
      </c>
      <c r="G4083" s="91" t="n">
        <v>1801</v>
      </c>
      <c r="H4083" s="92" t="n">
        <v>1789000</v>
      </c>
      <c r="I4083" s="91" t="inlineStr">
        <is>
          <t>7월 콜 위탁 수수료(건별)</t>
        </is>
      </c>
      <c r="J4083" s="91" t="inlineStr">
        <is>
          <t>V10015</t>
        </is>
      </c>
      <c r="K4083" s="91" t="inlineStr">
        <is>
          <t>J콜센터</t>
        </is>
      </c>
      <c r="M4083" s="9">
        <f>IF($A4083="","",VALUE($A4083&amp;"")*12+VALUE($B4083&amp;""))</f>
        <v/>
      </c>
      <c r="N4083" s="63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3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3">
        <f>IF($A4083="","",IF(COUNTIF(변동분석!$E$7:$E$506,O4083)&gt;0,"Y","N"))</f>
        <v/>
      </c>
      <c r="W4083" s="63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3">
        <f>IF($A4083="","",IFERROR(INDEX(계정매핑!$E$5:$E$504,MATCH($F4083&amp;"",계정매핑!$A$5:$A$504,0))&amp;"","공통비"))</f>
        <v/>
      </c>
      <c r="AF4083" s="63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7</v>
      </c>
      <c r="C4084" s="91" t="inlineStr">
        <is>
          <t>5100001397</t>
        </is>
      </c>
      <c r="D4084" s="94" t="n">
        <v>46211</v>
      </c>
      <c r="E4084" s="91" t="inlineStr">
        <is>
          <t>KR</t>
        </is>
      </c>
      <c r="F4084" s="91" t="n">
        <v>62101000</v>
      </c>
      <c r="G4084" s="91" t="n">
        <v>1401</v>
      </c>
      <c r="H4084" s="92" t="n">
        <v>427000</v>
      </c>
      <c r="I4084" s="91" t="inlineStr">
        <is>
          <t>7월 국내출장 - (법인카드)</t>
        </is>
      </c>
      <c r="J4084" s="91" t="inlineStr">
        <is>
          <t>V10009</t>
        </is>
      </c>
      <c r="K4084" s="91" t="inlineStr">
        <is>
          <t>(법인카드)</t>
        </is>
      </c>
      <c r="M4084" s="9">
        <f>IF($A4084="","",VALUE($A4084&amp;"")*12+VALUE($B4084&amp;""))</f>
        <v/>
      </c>
      <c r="N4084" s="63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3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3">
        <f>IF($A4084="","",IF(COUNTIF(변동분석!$E$7:$E$506,O4084)&gt;0,"Y","N"))</f>
        <v/>
      </c>
      <c r="W4084" s="63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3">
        <f>IF($A4084="","",IFERROR(INDEX(계정매핑!$E$5:$E$504,MATCH($F4084&amp;"",계정매핑!$A$5:$A$504,0))&amp;"","공통비"))</f>
        <v/>
      </c>
      <c r="AF4084" s="63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7</v>
      </c>
      <c r="C4085" s="91" t="inlineStr">
        <is>
          <t>5100001398</t>
        </is>
      </c>
      <c r="D4085" s="94" t="n">
        <v>46211</v>
      </c>
      <c r="E4085" s="91" t="inlineStr">
        <is>
          <t>KR</t>
        </is>
      </c>
      <c r="F4085" s="91" t="n">
        <v>62101000</v>
      </c>
      <c r="G4085" s="91" t="n">
        <v>1502</v>
      </c>
      <c r="H4085" s="92" t="n">
        <v>795000</v>
      </c>
      <c r="I4085" s="91" t="inlineStr">
        <is>
          <t>7월 국내출장 - L여행사</t>
        </is>
      </c>
      <c r="J4085" s="91" t="inlineStr">
        <is>
          <t>V10017</t>
        </is>
      </c>
      <c r="K4085" s="91" t="inlineStr">
        <is>
          <t>L여행사</t>
        </is>
      </c>
      <c r="M4085" s="9">
        <f>IF($A4085="","",VALUE($A4085&amp;"")*12+VALUE($B4085&amp;""))</f>
        <v/>
      </c>
      <c r="N4085" s="63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3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3">
        <f>IF($A4085="","",IF(COUNTIF(변동분석!$E$7:$E$506,O4085)&gt;0,"Y","N"))</f>
        <v/>
      </c>
      <c r="W4085" s="63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3">
        <f>IF($A4085="","",IFERROR(INDEX(계정매핑!$E$5:$E$504,MATCH($F4085&amp;"",계정매핑!$A$5:$A$504,0))&amp;"","공통비"))</f>
        <v/>
      </c>
      <c r="AF4085" s="63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7</v>
      </c>
      <c r="C4086" s="91" t="inlineStr">
        <is>
          <t>5100001399</t>
        </is>
      </c>
      <c r="D4086" s="94" t="n">
        <v>46211</v>
      </c>
      <c r="E4086" s="91" t="inlineStr">
        <is>
          <t>KR</t>
        </is>
      </c>
      <c r="F4086" s="91" t="n">
        <v>62102000</v>
      </c>
      <c r="G4086" s="91" t="n">
        <v>1602</v>
      </c>
      <c r="H4086" s="92" t="n">
        <v>484000</v>
      </c>
      <c r="I4086" s="91" t="inlineStr">
        <is>
          <t>7월 해외출장 - N호텔</t>
        </is>
      </c>
      <c r="J4086" s="91" t="inlineStr">
        <is>
          <t>V10008</t>
        </is>
      </c>
      <c r="K4086" s="91" t="inlineStr">
        <is>
          <t>N호텔</t>
        </is>
      </c>
      <c r="M4086" s="9">
        <f>IF($A4086="","",VALUE($A4086&amp;"")*12+VALUE($B4086&amp;""))</f>
        <v/>
      </c>
      <c r="N4086" s="63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3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3">
        <f>IF($A4086="","",IF(COUNTIF(변동분석!$E$7:$E$506,O4086)&gt;0,"Y","N"))</f>
        <v/>
      </c>
      <c r="W4086" s="63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3">
        <f>IF($A4086="","",IFERROR(INDEX(계정매핑!$E$5:$E$504,MATCH($F4086&amp;"",계정매핑!$A$5:$A$504,0))&amp;"","공통비"))</f>
        <v/>
      </c>
      <c r="AF4086" s="63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7</v>
      </c>
      <c r="C4087" s="91" t="inlineStr">
        <is>
          <t>5100001400</t>
        </is>
      </c>
      <c r="D4087" s="94" t="n">
        <v>46211</v>
      </c>
      <c r="E4087" s="91" t="inlineStr">
        <is>
          <t>KR</t>
        </is>
      </c>
      <c r="F4087" s="91" t="n">
        <v>62201000</v>
      </c>
      <c r="G4087" s="91" t="n">
        <v>1801</v>
      </c>
      <c r="H4087" s="92" t="n">
        <v>10553000</v>
      </c>
      <c r="I4087" s="91" t="inlineStr">
        <is>
          <t>7월 통신요금 - O텔레콤</t>
        </is>
      </c>
      <c r="J4087" s="91" t="inlineStr">
        <is>
          <t>V10002</t>
        </is>
      </c>
      <c r="K4087" s="91" t="inlineStr">
        <is>
          <t>O텔레콤</t>
        </is>
      </c>
      <c r="M4087" s="9">
        <f>IF($A4087="","",VALUE($A4087&amp;"")*12+VALUE($B4087&amp;""))</f>
        <v/>
      </c>
      <c r="N4087" s="63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3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3">
        <f>IF($A4087="","",IF(COUNTIF(변동분석!$E$7:$E$506,O4087)&gt;0,"Y","N"))</f>
        <v/>
      </c>
      <c r="W4087" s="63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3">
        <f>IF($A4087="","",IFERROR(INDEX(계정매핑!$E$5:$E$504,MATCH($F4087&amp;"",계정매핑!$A$5:$A$504,0))&amp;"","공통비"))</f>
        <v/>
      </c>
      <c r="AF4087" s="63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7</v>
      </c>
      <c r="C4088" s="91" t="inlineStr">
        <is>
          <t>5100001401</t>
        </is>
      </c>
      <c r="D4088" s="94" t="n">
        <v>46211</v>
      </c>
      <c r="E4088" s="91" t="inlineStr">
        <is>
          <t>KR</t>
        </is>
      </c>
      <c r="F4088" s="91" t="n">
        <v>62301000</v>
      </c>
      <c r="G4088" s="91" t="n">
        <v>1201</v>
      </c>
      <c r="H4088" s="92" t="n">
        <v>247000</v>
      </c>
      <c r="I4088" s="91" t="inlineStr">
        <is>
          <t>7월 소모품 구입 - R문구</t>
        </is>
      </c>
      <c r="J4088" s="91" t="inlineStr">
        <is>
          <t>V10021</t>
        </is>
      </c>
      <c r="K4088" s="91" t="inlineStr">
        <is>
          <t>R문구</t>
        </is>
      </c>
      <c r="M4088" s="9">
        <f>IF($A4088="","",VALUE($A4088&amp;"")*12+VALUE($B4088&amp;""))</f>
        <v/>
      </c>
      <c r="N4088" s="63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3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3">
        <f>IF($A4088="","",IF(COUNTIF(변동분석!$E$7:$E$506,O4088)&gt;0,"Y","N"))</f>
        <v/>
      </c>
      <c r="W4088" s="63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3">
        <f>IF($A4088="","",IFERROR(INDEX(계정매핑!$E$5:$E$504,MATCH($F4088&amp;"",계정매핑!$A$5:$A$504,0))&amp;"","공통비"))</f>
        <v/>
      </c>
      <c r="AF4088" s="63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7</v>
      </c>
      <c r="C4089" s="91" t="inlineStr">
        <is>
          <t>5100001402</t>
        </is>
      </c>
      <c r="D4089" s="94" t="n">
        <v>46211</v>
      </c>
      <c r="E4089" s="91" t="inlineStr">
        <is>
          <t>KR</t>
        </is>
      </c>
      <c r="F4089" s="91" t="n">
        <v>62301000</v>
      </c>
      <c r="G4089" s="91" t="n">
        <v>1301</v>
      </c>
      <c r="H4089" s="92" t="n">
        <v>362000</v>
      </c>
      <c r="I4089" s="91" t="inlineStr">
        <is>
          <t>7월 소모품 구입 - Q오피스</t>
        </is>
      </c>
      <c r="J4089" s="91" t="inlineStr">
        <is>
          <t>V10003</t>
        </is>
      </c>
      <c r="K4089" s="91" t="inlineStr">
        <is>
          <t>Q오피스</t>
        </is>
      </c>
      <c r="M4089" s="9">
        <f>IF($A4089="","",VALUE($A4089&amp;"")*12+VALUE($B4089&amp;""))</f>
        <v/>
      </c>
      <c r="N4089" s="63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3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3">
        <f>IF($A4089="","",IF(COUNTIF(변동분석!$E$7:$E$506,O4089)&gt;0,"Y","N"))</f>
        <v/>
      </c>
      <c r="W4089" s="63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3">
        <f>IF($A4089="","",IFERROR(INDEX(계정매핑!$E$5:$E$504,MATCH($F4089&amp;"",계정매핑!$A$5:$A$504,0))&amp;"","공통비"))</f>
        <v/>
      </c>
      <c r="AF4089" s="63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7</v>
      </c>
      <c r="C4090" s="91" t="inlineStr">
        <is>
          <t>5100001403</t>
        </is>
      </c>
      <c r="D4090" s="94" t="n">
        <v>46211</v>
      </c>
      <c r="E4090" s="91" t="inlineStr">
        <is>
          <t>KR</t>
        </is>
      </c>
      <c r="F4090" s="91" t="n">
        <v>62301000</v>
      </c>
      <c r="G4090" s="91" t="n">
        <v>1502</v>
      </c>
      <c r="H4090" s="92" t="n">
        <v>169000</v>
      </c>
      <c r="I4090" s="91" t="inlineStr">
        <is>
          <t>7월 소모품 구입 - R문구</t>
        </is>
      </c>
      <c r="J4090" s="91" t="inlineStr">
        <is>
          <t>V10021</t>
        </is>
      </c>
      <c r="K4090" s="91" t="inlineStr">
        <is>
          <t>R문구</t>
        </is>
      </c>
      <c r="M4090" s="9">
        <f>IF($A4090="","",VALUE($A4090&amp;"")*12+VALUE($B4090&amp;""))</f>
        <v/>
      </c>
      <c r="N4090" s="63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3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3">
        <f>IF($A4090="","",IF(COUNTIF(변동분석!$E$7:$E$506,O4090)&gt;0,"Y","N"))</f>
        <v/>
      </c>
      <c r="W4090" s="63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3">
        <f>IF($A4090="","",IFERROR(INDEX(계정매핑!$E$5:$E$504,MATCH($F4090&amp;"",계정매핑!$A$5:$A$504,0))&amp;"","공통비"))</f>
        <v/>
      </c>
      <c r="AF4090" s="63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7</v>
      </c>
      <c r="C4091" s="91" t="inlineStr">
        <is>
          <t>5100001404</t>
        </is>
      </c>
      <c r="D4091" s="94" t="n">
        <v>46211</v>
      </c>
      <c r="E4091" s="91" t="inlineStr">
        <is>
          <t>KR</t>
        </is>
      </c>
      <c r="F4091" s="91" t="n">
        <v>62401000</v>
      </c>
      <c r="G4091" s="91" t="n">
        <v>1401</v>
      </c>
      <c r="H4091" s="92" t="n">
        <v>141000</v>
      </c>
      <c r="I4091" s="91" t="inlineStr">
        <is>
          <t>7월 인쇄물 제작 - G인쇄</t>
        </is>
      </c>
      <c r="J4091" s="91" t="inlineStr">
        <is>
          <t>V10004</t>
        </is>
      </c>
      <c r="K4091" s="91" t="inlineStr">
        <is>
          <t>G인쇄</t>
        </is>
      </c>
      <c r="M4091" s="9">
        <f>IF($A4091="","",VALUE($A4091&amp;"")*12+VALUE($B4091&amp;""))</f>
        <v/>
      </c>
      <c r="N4091" s="63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3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3">
        <f>IF($A4091="","",IF(COUNTIF(변동분석!$E$7:$E$506,O4091)&gt;0,"Y","N"))</f>
        <v/>
      </c>
      <c r="W4091" s="63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3">
        <f>IF($A4091="","",IFERROR(INDEX(계정매핑!$E$5:$E$504,MATCH($F4091&amp;"",계정매핑!$A$5:$A$504,0))&amp;"","공통비"))</f>
        <v/>
      </c>
      <c r="AF4091" s="63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7</v>
      </c>
      <c r="C4092" s="91" t="inlineStr">
        <is>
          <t>5100001405</t>
        </is>
      </c>
      <c r="D4092" s="94" t="n">
        <v>46211</v>
      </c>
      <c r="E4092" s="91" t="inlineStr">
        <is>
          <t>KR</t>
        </is>
      </c>
      <c r="F4092" s="91" t="n">
        <v>62501000</v>
      </c>
      <c r="G4092" s="91" t="n">
        <v>1601</v>
      </c>
      <c r="H4092" s="92" t="n">
        <v>657000</v>
      </c>
      <c r="I4092" s="91" t="inlineStr">
        <is>
          <t>7월 회의 다과 - T케이터링</t>
        </is>
      </c>
      <c r="J4092" s="91" t="inlineStr">
        <is>
          <t>V10005</t>
        </is>
      </c>
      <c r="K4092" s="91" t="inlineStr">
        <is>
          <t>T케이터링</t>
        </is>
      </c>
      <c r="M4092" s="9">
        <f>IF($A4092="","",VALUE($A4092&amp;"")*12+VALUE($B4092&amp;""))</f>
        <v/>
      </c>
      <c r="N4092" s="63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3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3">
        <f>IF($A4092="","",IF(COUNTIF(변동분석!$E$7:$E$506,O4092)&gt;0,"Y","N"))</f>
        <v/>
      </c>
      <c r="W4092" s="63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3">
        <f>IF($A4092="","",IFERROR(INDEX(계정매핑!$E$5:$E$504,MATCH($F4092&amp;"",계정매핑!$A$5:$A$504,0))&amp;"","공통비"))</f>
        <v/>
      </c>
      <c r="AF4092" s="63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7</v>
      </c>
      <c r="C4093" s="91" t="inlineStr">
        <is>
          <t>5100001406</t>
        </is>
      </c>
      <c r="D4093" s="94" t="n">
        <v>46211</v>
      </c>
      <c r="E4093" s="91" t="inlineStr">
        <is>
          <t>KR</t>
        </is>
      </c>
      <c r="F4093" s="91" t="n">
        <v>62902000</v>
      </c>
      <c r="G4093" s="91" t="n">
        <v>1801</v>
      </c>
      <c r="H4093" s="92" t="n">
        <v>1801000</v>
      </c>
      <c r="I4093" s="91" t="inlineStr">
        <is>
          <t>7월 콜 위탁 수수료(건별)</t>
        </is>
      </c>
      <c r="J4093" s="91" t="inlineStr">
        <is>
          <t>V10015</t>
        </is>
      </c>
      <c r="K4093" s="91" t="inlineStr">
        <is>
          <t>J콜센터</t>
        </is>
      </c>
      <c r="M4093" s="9">
        <f>IF($A4093="","",VALUE($A4093&amp;"")*12+VALUE($B4093&amp;""))</f>
        <v/>
      </c>
      <c r="N4093" s="63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3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3">
        <f>IF($A4093="","",IF(COUNTIF(변동분석!$E$7:$E$506,O4093)&gt;0,"Y","N"))</f>
        <v/>
      </c>
      <c r="W4093" s="63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3">
        <f>IF($A4093="","",IFERROR(INDEX(계정매핑!$E$5:$E$504,MATCH($F4093&amp;"",계정매핑!$A$5:$A$504,0))&amp;"","공통비"))</f>
        <v/>
      </c>
      <c r="AF4093" s="63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5100001407</t>
        </is>
      </c>
      <c r="D4094" s="94" t="n">
        <v>46211</v>
      </c>
      <c r="E4094" s="91" t="inlineStr">
        <is>
          <t>KR</t>
        </is>
      </c>
      <c r="F4094" s="91" t="n">
        <v>62902000</v>
      </c>
      <c r="G4094" s="91" t="n">
        <v>1801</v>
      </c>
      <c r="H4094" s="92" t="n">
        <v>1796000</v>
      </c>
      <c r="I4094" s="91" t="inlineStr">
        <is>
          <t>7월 콜 위탁 수수료(건별)</t>
        </is>
      </c>
      <c r="J4094" s="91" t="inlineStr">
        <is>
          <t>V10015</t>
        </is>
      </c>
      <c r="K4094" s="91" t="inlineStr">
        <is>
          <t>J콜센터</t>
        </is>
      </c>
      <c r="M4094" s="9">
        <f>IF($A4094="","",VALUE($A4094&amp;"")*12+VALUE($B4094&amp;""))</f>
        <v/>
      </c>
      <c r="N4094" s="63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3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3">
        <f>IF($A4094="","",IF(COUNTIF(변동분석!$E$7:$E$506,O4094)&gt;0,"Y","N"))</f>
        <v/>
      </c>
      <c r="W4094" s="63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3">
        <f>IF($A4094="","",IFERROR(INDEX(계정매핑!$E$5:$E$504,MATCH($F4094&amp;"",계정매핑!$A$5:$A$504,0))&amp;"","공통비"))</f>
        <v/>
      </c>
      <c r="AF4094" s="63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5100001408</t>
        </is>
      </c>
      <c r="D4095" s="94" t="n">
        <v>46211</v>
      </c>
      <c r="E4095" s="91" t="inlineStr">
        <is>
          <t>KR</t>
        </is>
      </c>
      <c r="F4095" s="91" t="n">
        <v>62902000</v>
      </c>
      <c r="G4095" s="91" t="n">
        <v>1801</v>
      </c>
      <c r="H4095" s="92" t="n">
        <v>3000000</v>
      </c>
      <c r="I4095" s="91" t="inlineStr">
        <is>
          <t>7월 업무 위탁 수수료 - X서비스</t>
        </is>
      </c>
      <c r="J4095" s="91" t="inlineStr">
        <is>
          <t>V10019</t>
        </is>
      </c>
      <c r="K4095" s="91" t="inlineStr">
        <is>
          <t>X서비스</t>
        </is>
      </c>
      <c r="M4095" s="9">
        <f>IF($A4095="","",VALUE($A4095&amp;"")*12+VALUE($B4095&amp;""))</f>
        <v/>
      </c>
      <c r="N4095" s="63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3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3">
        <f>IF($A4095="","",IF(COUNTIF(변동분석!$E$7:$E$506,O4095)&gt;0,"Y","N"))</f>
        <v/>
      </c>
      <c r="W4095" s="63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3">
        <f>IF($A4095="","",IFERROR(INDEX(계정매핑!$E$5:$E$504,MATCH($F4095&amp;"",계정매핑!$A$5:$A$504,0))&amp;"","공통비"))</f>
        <v/>
      </c>
      <c r="AF4095" s="63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5100001409</t>
        </is>
      </c>
      <c r="D4096" s="94" t="n">
        <v>46211</v>
      </c>
      <c r="E4096" s="91" t="inlineStr">
        <is>
          <t>KR</t>
        </is>
      </c>
      <c r="F4096" s="91" t="n">
        <v>63001000</v>
      </c>
      <c r="G4096" s="91" t="n">
        <v>1701</v>
      </c>
      <c r="H4096" s="92" t="n">
        <v>28071000</v>
      </c>
      <c r="I4096" s="91" t="inlineStr">
        <is>
          <t>7월 SW 유지보수 - Z시스템</t>
        </is>
      </c>
      <c r="J4096" s="91" t="inlineStr">
        <is>
          <t>V10011</t>
        </is>
      </c>
      <c r="K4096" s="91" t="inlineStr">
        <is>
          <t>Z시스템</t>
        </is>
      </c>
      <c r="M4096" s="9">
        <f>IF($A4096="","",VALUE($A4096&amp;"")*12+VALUE($B4096&amp;""))</f>
        <v/>
      </c>
      <c r="N4096" s="63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3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3">
        <f>IF($A4096="","",IF(COUNTIF(변동분석!$E$7:$E$506,O4096)&gt;0,"Y","N"))</f>
        <v/>
      </c>
      <c r="W4096" s="63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3">
        <f>IF($A4096="","",IFERROR(INDEX(계정매핑!$E$5:$E$504,MATCH($F4096&amp;"",계정매핑!$A$5:$A$504,0))&amp;"","공통비"))</f>
        <v/>
      </c>
      <c r="AF4096" s="63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5100001410</t>
        </is>
      </c>
      <c r="D4097" s="94" t="n">
        <v>46212</v>
      </c>
      <c r="E4097" s="91" t="inlineStr">
        <is>
          <t>KR</t>
        </is>
      </c>
      <c r="F4097" s="91" t="n">
        <v>62101000</v>
      </c>
      <c r="G4097" s="91" t="n">
        <v>1101</v>
      </c>
      <c r="H4097" s="92" t="n">
        <v>660000</v>
      </c>
      <c r="I4097" s="91" t="inlineStr">
        <is>
          <t>7월 국내출장 - (법인카드)</t>
        </is>
      </c>
      <c r="J4097" s="91" t="inlineStr">
        <is>
          <t>V10009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3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3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3">
        <f>IF($A4097="","",IF(COUNTIF(변동분석!$E$7:$E$506,O4097)&gt;0,"Y","N"))</f>
        <v/>
      </c>
      <c r="W4097" s="63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3">
        <f>IF($A4097="","",IFERROR(INDEX(계정매핑!$E$5:$E$504,MATCH($F4097&amp;"",계정매핑!$A$5:$A$504,0))&amp;"","공통비"))</f>
        <v/>
      </c>
      <c r="AF4097" s="63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5100001411</t>
        </is>
      </c>
      <c r="D4098" s="94" t="n">
        <v>46212</v>
      </c>
      <c r="E4098" s="91" t="inlineStr">
        <is>
          <t>KR</t>
        </is>
      </c>
      <c r="F4098" s="91" t="n">
        <v>62101000</v>
      </c>
      <c r="G4098" s="91" t="n">
        <v>1201</v>
      </c>
      <c r="H4098" s="92" t="n">
        <v>222000</v>
      </c>
      <c r="I4098" s="91" t="inlineStr">
        <is>
          <t>7월 국내출장 - M항공</t>
        </is>
      </c>
      <c r="J4098" s="91" t="inlineStr">
        <is>
          <t>V10001</t>
        </is>
      </c>
      <c r="K4098" s="91" t="inlineStr">
        <is>
          <t>M항공</t>
        </is>
      </c>
      <c r="M4098" s="9">
        <f>IF($A4098="","",VALUE($A4098&amp;"")*12+VALUE($B4098&amp;""))</f>
        <v/>
      </c>
      <c r="N4098" s="63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3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3">
        <f>IF($A4098="","",IF(COUNTIF(변동분석!$E$7:$E$506,O4098)&gt;0,"Y","N"))</f>
        <v/>
      </c>
      <c r="W4098" s="63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3">
        <f>IF($A4098="","",IFERROR(INDEX(계정매핑!$E$5:$E$504,MATCH($F4098&amp;"",계정매핑!$A$5:$A$504,0))&amp;"","공통비"))</f>
        <v/>
      </c>
      <c r="AF4098" s="63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5100001412</t>
        </is>
      </c>
      <c r="D4099" s="94" t="n">
        <v>46212</v>
      </c>
      <c r="E4099" s="91" t="inlineStr">
        <is>
          <t>KR</t>
        </is>
      </c>
      <c r="F4099" s="91" t="n">
        <v>62102000</v>
      </c>
      <c r="G4099" s="91" t="n">
        <v>1701</v>
      </c>
      <c r="H4099" s="92" t="n">
        <v>69000</v>
      </c>
      <c r="I4099" s="91" t="inlineStr">
        <is>
          <t>7월 해외출장 - M항공</t>
        </is>
      </c>
      <c r="J4099" s="91" t="inlineStr">
        <is>
          <t>V10001</t>
        </is>
      </c>
      <c r="K4099" s="91" t="inlineStr">
        <is>
          <t>M항공</t>
        </is>
      </c>
      <c r="M4099" s="9">
        <f>IF($A4099="","",VALUE($A4099&amp;"")*12+VALUE($B4099&amp;""))</f>
        <v/>
      </c>
      <c r="N4099" s="63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3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3">
        <f>IF($A4099="","",IF(COUNTIF(변동분석!$E$7:$E$506,O4099)&gt;0,"Y","N"))</f>
        <v/>
      </c>
      <c r="W4099" s="63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3">
        <f>IF($A4099="","",IFERROR(INDEX(계정매핑!$E$5:$E$504,MATCH($F4099&amp;"",계정매핑!$A$5:$A$504,0))&amp;"","공통비"))</f>
        <v/>
      </c>
      <c r="AF4099" s="63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5100001413</t>
        </is>
      </c>
      <c r="D4100" s="94" t="n">
        <v>46212</v>
      </c>
      <c r="E4100" s="91" t="inlineStr">
        <is>
          <t>KR</t>
        </is>
      </c>
      <c r="F4100" s="91" t="n">
        <v>62401000</v>
      </c>
      <c r="G4100" s="91" t="n">
        <v>1501</v>
      </c>
      <c r="H4100" s="92" t="n">
        <v>2375000</v>
      </c>
      <c r="I4100" s="91" t="inlineStr">
        <is>
          <t>7월 인쇄물 제작 - S출판</t>
        </is>
      </c>
      <c r="J4100" s="91" t="inlineStr">
        <is>
          <t>V10014</t>
        </is>
      </c>
      <c r="K4100" s="91" t="inlineStr">
        <is>
          <t>S출판</t>
        </is>
      </c>
      <c r="M4100" s="9">
        <f>IF($A4100="","",VALUE($A4100&amp;"")*12+VALUE($B4100&amp;""))</f>
        <v/>
      </c>
      <c r="N4100" s="63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3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3">
        <f>IF($A4100="","",IF(COUNTIF(변동분석!$E$7:$E$506,O4100)&gt;0,"Y","N"))</f>
        <v/>
      </c>
      <c r="W4100" s="63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3">
        <f>IF($A4100="","",IFERROR(INDEX(계정매핑!$E$5:$E$504,MATCH($F4100&amp;"",계정매핑!$A$5:$A$504,0))&amp;"","공통비"))</f>
        <v/>
      </c>
      <c r="AF4100" s="63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5100001414</t>
        </is>
      </c>
      <c r="D4101" s="94" t="n">
        <v>46212</v>
      </c>
      <c r="E4101" s="91" t="inlineStr">
        <is>
          <t>KR</t>
        </is>
      </c>
      <c r="F4101" s="91" t="n">
        <v>62901000</v>
      </c>
      <c r="G4101" s="91" t="n">
        <v>1201</v>
      </c>
      <c r="H4101" s="92" t="n">
        <v>5921000</v>
      </c>
      <c r="I4101" s="91" t="inlineStr">
        <is>
          <t>7월 자문 수수료 - K회계법인</t>
        </is>
      </c>
      <c r="J4101" s="91" t="inlineStr">
        <is>
          <t>V10010</t>
        </is>
      </c>
      <c r="K4101" s="91" t="inlineStr">
        <is>
          <t>K회계법인</t>
        </is>
      </c>
      <c r="M4101" s="9">
        <f>IF($A4101="","",VALUE($A4101&amp;"")*12+VALUE($B4101&amp;""))</f>
        <v/>
      </c>
      <c r="N4101" s="63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3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3">
        <f>IF($A4101="","",IF(COUNTIF(변동분석!$E$7:$E$506,O4101)&gt;0,"Y","N"))</f>
        <v/>
      </c>
      <c r="W4101" s="63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3">
        <f>IF($A4101="","",IFERROR(INDEX(계정매핑!$E$5:$E$504,MATCH($F4101&amp;"",계정매핑!$A$5:$A$504,0))&amp;"","공통비"))</f>
        <v/>
      </c>
      <c r="AF4101" s="63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5100001415</t>
        </is>
      </c>
      <c r="D4102" s="94" t="n">
        <v>46212</v>
      </c>
      <c r="E4102" s="91" t="inlineStr">
        <is>
          <t>KR</t>
        </is>
      </c>
      <c r="F4102" s="91" t="n">
        <v>62901000</v>
      </c>
      <c r="G4102" s="91" t="n">
        <v>1201</v>
      </c>
      <c r="H4102" s="92" t="n">
        <v>6461000</v>
      </c>
      <c r="I4102" s="91" t="inlineStr">
        <is>
          <t>7월 자문 수수료 - W컨설팅</t>
        </is>
      </c>
      <c r="J4102" s="91" t="inlineStr">
        <is>
          <t>V10006</t>
        </is>
      </c>
      <c r="K4102" s="91" t="inlineStr">
        <is>
          <t>W컨설팅</t>
        </is>
      </c>
      <c r="M4102" s="9">
        <f>IF($A4102="","",VALUE($A4102&amp;"")*12+VALUE($B4102&amp;""))</f>
        <v/>
      </c>
      <c r="N4102" s="63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3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3">
        <f>IF($A4102="","",IF(COUNTIF(변동분석!$E$7:$E$506,O4102)&gt;0,"Y","N"))</f>
        <v/>
      </c>
      <c r="W4102" s="63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3">
        <f>IF($A4102="","",IFERROR(INDEX(계정매핑!$E$5:$E$504,MATCH($F4102&amp;"",계정매핑!$A$5:$A$504,0))&amp;"","공통비"))</f>
        <v/>
      </c>
      <c r="AF4102" s="63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5100001416</t>
        </is>
      </c>
      <c r="D4103" s="94" t="n">
        <v>46212</v>
      </c>
      <c r="E4103" s="91" t="inlineStr">
        <is>
          <t>KR</t>
        </is>
      </c>
      <c r="F4103" s="91" t="n">
        <v>62902000</v>
      </c>
      <c r="G4103" s="91" t="n">
        <v>1801</v>
      </c>
      <c r="H4103" s="92" t="n">
        <v>1748000</v>
      </c>
      <c r="I4103" s="91" t="inlineStr">
        <is>
          <t>7월 콜 위탁 수수료(건별)</t>
        </is>
      </c>
      <c r="J4103" s="91" t="inlineStr">
        <is>
          <t>V10015</t>
        </is>
      </c>
      <c r="K4103" s="91" t="inlineStr">
        <is>
          <t>J콜센터</t>
        </is>
      </c>
      <c r="M4103" s="9">
        <f>IF($A4103="","",VALUE($A4103&amp;"")*12+VALUE($B4103&amp;""))</f>
        <v/>
      </c>
      <c r="N4103" s="63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3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3">
        <f>IF($A4103="","",IF(COUNTIF(변동분석!$E$7:$E$506,O4103)&gt;0,"Y","N"))</f>
        <v/>
      </c>
      <c r="W4103" s="63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3">
        <f>IF($A4103="","",IFERROR(INDEX(계정매핑!$E$5:$E$504,MATCH($F4103&amp;"",계정매핑!$A$5:$A$504,0))&amp;"","공통비"))</f>
        <v/>
      </c>
      <c r="AF4103" s="63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5100001417</t>
        </is>
      </c>
      <c r="D4104" s="94" t="n">
        <v>46213</v>
      </c>
      <c r="E4104" s="91" t="inlineStr">
        <is>
          <t>KR</t>
        </is>
      </c>
      <c r="F4104" s="91" t="n">
        <v>62102000</v>
      </c>
      <c r="G4104" s="91" t="n">
        <v>1201</v>
      </c>
      <c r="H4104" s="92" t="n">
        <v>60000</v>
      </c>
      <c r="I4104" s="91" t="inlineStr">
        <is>
          <t>7월 해외출장 - M항공</t>
        </is>
      </c>
      <c r="J4104" s="91" t="inlineStr">
        <is>
          <t>V10001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3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3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3">
        <f>IF($A4104="","",IF(COUNTIF(변동분석!$E$7:$E$506,O4104)&gt;0,"Y","N"))</f>
        <v/>
      </c>
      <c r="W4104" s="63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3">
        <f>IF($A4104="","",IFERROR(INDEX(계정매핑!$E$5:$E$504,MATCH($F4104&amp;"",계정매핑!$A$5:$A$504,0))&amp;"","공통비"))</f>
        <v/>
      </c>
      <c r="AF4104" s="63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5100001418</t>
        </is>
      </c>
      <c r="D4105" s="94" t="n">
        <v>46213</v>
      </c>
      <c r="E4105" s="91" t="inlineStr">
        <is>
          <t>KR</t>
        </is>
      </c>
      <c r="F4105" s="91" t="n">
        <v>62102000</v>
      </c>
      <c r="G4105" s="91" t="n">
        <v>1301</v>
      </c>
      <c r="H4105" s="92" t="n">
        <v>137000</v>
      </c>
      <c r="I4105" s="91" t="inlineStr">
        <is>
          <t>7월 해외출장 - N호텔</t>
        </is>
      </c>
      <c r="J4105" s="91" t="inlineStr">
        <is>
          <t>V10008</t>
        </is>
      </c>
      <c r="K4105" s="91" t="inlineStr">
        <is>
          <t>N호텔</t>
        </is>
      </c>
      <c r="M4105" s="9">
        <f>IF($A4105="","",VALUE($A4105&amp;"")*12+VALUE($B4105&amp;""))</f>
        <v/>
      </c>
      <c r="N4105" s="63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3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3">
        <f>IF($A4105="","",IF(COUNTIF(변동분석!$E$7:$E$506,O4105)&gt;0,"Y","N"))</f>
        <v/>
      </c>
      <c r="W4105" s="63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3">
        <f>IF($A4105="","",IFERROR(INDEX(계정매핑!$E$5:$E$504,MATCH($F4105&amp;"",계정매핑!$A$5:$A$504,0))&amp;"","공통비"))</f>
        <v/>
      </c>
      <c r="AF4105" s="63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5100001419</t>
        </is>
      </c>
      <c r="D4106" s="94" t="n">
        <v>46213</v>
      </c>
      <c r="E4106" s="91" t="inlineStr">
        <is>
          <t>KR</t>
        </is>
      </c>
      <c r="F4106" s="91" t="n">
        <v>62102000</v>
      </c>
      <c r="G4106" s="91" t="n">
        <v>1601</v>
      </c>
      <c r="H4106" s="92" t="n">
        <v>532000</v>
      </c>
      <c r="I4106" s="91" t="inlineStr">
        <is>
          <t>7월 해외출장 - M항공</t>
        </is>
      </c>
      <c r="J4106" s="91" t="inlineStr">
        <is>
          <t>V10001</t>
        </is>
      </c>
      <c r="K4106" s="91" t="inlineStr">
        <is>
          <t>M항공</t>
        </is>
      </c>
      <c r="M4106" s="9">
        <f>IF($A4106="","",VALUE($A4106&amp;"")*12+VALUE($B4106&amp;""))</f>
        <v/>
      </c>
      <c r="N4106" s="63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3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3">
        <f>IF($A4106="","",IF(COUNTIF(변동분석!$E$7:$E$506,O4106)&gt;0,"Y","N"))</f>
        <v/>
      </c>
      <c r="W4106" s="63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3">
        <f>IF($A4106="","",IFERROR(INDEX(계정매핑!$E$5:$E$504,MATCH($F4106&amp;"",계정매핑!$A$5:$A$504,0))&amp;"","공통비"))</f>
        <v/>
      </c>
      <c r="AF4106" s="63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5100001420</t>
        </is>
      </c>
      <c r="D4107" s="94" t="n">
        <v>46213</v>
      </c>
      <c r="E4107" s="91" t="inlineStr">
        <is>
          <t>KR</t>
        </is>
      </c>
      <c r="F4107" s="91" t="n">
        <v>62301000</v>
      </c>
      <c r="G4107" s="91" t="n">
        <v>1201</v>
      </c>
      <c r="H4107" s="92" t="n">
        <v>179000</v>
      </c>
      <c r="I4107" s="91" t="inlineStr">
        <is>
          <t>7월 소모품 구입 - Q오피스</t>
        </is>
      </c>
      <c r="J4107" s="91" t="inlineStr">
        <is>
          <t>V10003</t>
        </is>
      </c>
      <c r="K4107" s="91" t="inlineStr">
        <is>
          <t>Q오피스</t>
        </is>
      </c>
      <c r="M4107" s="9">
        <f>IF($A4107="","",VALUE($A4107&amp;"")*12+VALUE($B4107&amp;""))</f>
        <v/>
      </c>
      <c r="N4107" s="63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3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3">
        <f>IF($A4107="","",IF(COUNTIF(변동분석!$E$7:$E$506,O4107)&gt;0,"Y","N"))</f>
        <v/>
      </c>
      <c r="W4107" s="63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3">
        <f>IF($A4107="","",IFERROR(INDEX(계정매핑!$E$5:$E$504,MATCH($F4107&amp;"",계정매핑!$A$5:$A$504,0))&amp;"","공통비"))</f>
        <v/>
      </c>
      <c r="AF4107" s="63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5100001421</t>
        </is>
      </c>
      <c r="D4108" s="94" t="n">
        <v>46213</v>
      </c>
      <c r="E4108" s="91" t="inlineStr">
        <is>
          <t>KR</t>
        </is>
      </c>
      <c r="F4108" s="91" t="n">
        <v>62501000</v>
      </c>
      <c r="G4108" s="91" t="n">
        <v>1101</v>
      </c>
      <c r="H4108" s="92" t="n">
        <v>304000</v>
      </c>
      <c r="I4108" s="91" t="inlineStr">
        <is>
          <t>7월 회의 다과 - T케이터링</t>
        </is>
      </c>
      <c r="J4108" s="91" t="inlineStr">
        <is>
          <t>V10005</t>
        </is>
      </c>
      <c r="K4108" s="91" t="inlineStr">
        <is>
          <t>T케이터링</t>
        </is>
      </c>
      <c r="M4108" s="9">
        <f>IF($A4108="","",VALUE($A4108&amp;"")*12+VALUE($B4108&amp;""))</f>
        <v/>
      </c>
      <c r="N4108" s="63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3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3">
        <f>IF($A4108="","",IF(COUNTIF(변동분석!$E$7:$E$506,O4108)&gt;0,"Y","N"))</f>
        <v/>
      </c>
      <c r="W4108" s="63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3">
        <f>IF($A4108="","",IFERROR(INDEX(계정매핑!$E$5:$E$504,MATCH($F4108&amp;"",계정매핑!$A$5:$A$504,0))&amp;"","공통비"))</f>
        <v/>
      </c>
      <c r="AF4108" s="63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5100001422</t>
        </is>
      </c>
      <c r="D4109" s="94" t="n">
        <v>46213</v>
      </c>
      <c r="E4109" s="91" t="inlineStr">
        <is>
          <t>KR</t>
        </is>
      </c>
      <c r="F4109" s="91" t="n">
        <v>62501000</v>
      </c>
      <c r="G4109" s="91" t="n">
        <v>1401</v>
      </c>
      <c r="H4109" s="92" t="n">
        <v>215000</v>
      </c>
      <c r="I4109" s="91" t="inlineStr">
        <is>
          <t>7월 회의 다과 - (법인카드)</t>
        </is>
      </c>
      <c r="J4109" s="91" t="inlineStr">
        <is>
          <t>V10009</t>
        </is>
      </c>
      <c r="K4109" s="91" t="inlineStr">
        <is>
          <t>(법인카드)</t>
        </is>
      </c>
      <c r="M4109" s="9">
        <f>IF($A4109="","",VALUE($A4109&amp;"")*12+VALUE($B4109&amp;""))</f>
        <v/>
      </c>
      <c r="N4109" s="63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3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3">
        <f>IF($A4109="","",IF(COUNTIF(변동분석!$E$7:$E$506,O4109)&gt;0,"Y","N"))</f>
        <v/>
      </c>
      <c r="W4109" s="63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3">
        <f>IF($A4109="","",IFERROR(INDEX(계정매핑!$E$5:$E$504,MATCH($F4109&amp;"",계정매핑!$A$5:$A$504,0))&amp;"","공통비"))</f>
        <v/>
      </c>
      <c r="AF4109" s="63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5100001423</t>
        </is>
      </c>
      <c r="D4110" s="94" t="n">
        <v>46213</v>
      </c>
      <c r="E4110" s="91" t="inlineStr">
        <is>
          <t>KR</t>
        </is>
      </c>
      <c r="F4110" s="91" t="n">
        <v>62901000</v>
      </c>
      <c r="G4110" s="91" t="n">
        <v>1101</v>
      </c>
      <c r="H4110" s="92" t="n">
        <v>3746000</v>
      </c>
      <c r="I4110" s="91" t="inlineStr">
        <is>
          <t>7월 자문 수수료 - K회계법인</t>
        </is>
      </c>
      <c r="J4110" s="91" t="inlineStr">
        <is>
          <t>V10010</t>
        </is>
      </c>
      <c r="K4110" s="91" t="inlineStr">
        <is>
          <t>K회계법인</t>
        </is>
      </c>
      <c r="M4110" s="9">
        <f>IF($A4110="","",VALUE($A4110&amp;"")*12+VALUE($B4110&amp;""))</f>
        <v/>
      </c>
      <c r="N4110" s="63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3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3">
        <f>IF($A4110="","",IF(COUNTIF(변동분석!$E$7:$E$506,O4110)&gt;0,"Y","N"))</f>
        <v/>
      </c>
      <c r="W4110" s="63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3">
        <f>IF($A4110="","",IFERROR(INDEX(계정매핑!$E$5:$E$504,MATCH($F4110&amp;"",계정매핑!$A$5:$A$504,0))&amp;"","공통비"))</f>
        <v/>
      </c>
      <c r="AF4110" s="63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5100001424</t>
        </is>
      </c>
      <c r="D4111" s="94" t="n">
        <v>46213</v>
      </c>
      <c r="E4111" s="91" t="inlineStr">
        <is>
          <t>KR</t>
        </is>
      </c>
      <c r="F4111" s="91" t="n">
        <v>62902000</v>
      </c>
      <c r="G4111" s="91" t="n">
        <v>1801</v>
      </c>
      <c r="H4111" s="92" t="n">
        <v>1821000</v>
      </c>
      <c r="I4111" s="91" t="inlineStr">
        <is>
          <t>7월 콜 위탁 수수료(건별)</t>
        </is>
      </c>
      <c r="J4111" s="91" t="inlineStr">
        <is>
          <t>V10015</t>
        </is>
      </c>
      <c r="K4111" s="91" t="inlineStr">
        <is>
          <t>J콜센터</t>
        </is>
      </c>
      <c r="M4111" s="9">
        <f>IF($A4111="","",VALUE($A4111&amp;"")*12+VALUE($B4111&amp;""))</f>
        <v/>
      </c>
      <c r="N4111" s="63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3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3">
        <f>IF($A4111="","",IF(COUNTIF(변동분석!$E$7:$E$506,O4111)&gt;0,"Y","N"))</f>
        <v/>
      </c>
      <c r="W4111" s="63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3">
        <f>IF($A4111="","",IFERROR(INDEX(계정매핑!$E$5:$E$504,MATCH($F4111&amp;"",계정매핑!$A$5:$A$504,0))&amp;"","공통비"))</f>
        <v/>
      </c>
      <c r="AF4111" s="63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5100001425</t>
        </is>
      </c>
      <c r="D4112" s="94" t="n">
        <v>46213</v>
      </c>
      <c r="E4112" s="91" t="inlineStr">
        <is>
          <t>KR</t>
        </is>
      </c>
      <c r="F4112" s="91" t="n">
        <v>63501000</v>
      </c>
      <c r="G4112" s="91" t="n">
        <v>1902</v>
      </c>
      <c r="H4112" s="92" t="n">
        <v>333828000</v>
      </c>
      <c r="I4112" s="91" t="inlineStr">
        <is>
          <t>7월 모집수수료 - BB에셋</t>
        </is>
      </c>
      <c r="J4112" s="91" t="inlineStr">
        <is>
          <t>V10012</t>
        </is>
      </c>
      <c r="K4112" s="91" t="inlineStr">
        <is>
          <t>BB에셋</t>
        </is>
      </c>
      <c r="M4112" s="9">
        <f>IF($A4112="","",VALUE($A4112&amp;"")*12+VALUE($B4112&amp;""))</f>
        <v/>
      </c>
      <c r="N4112" s="63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3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3">
        <f>IF($A4112="","",IF(COUNTIF(변동분석!$E$7:$E$506,O4112)&gt;0,"Y","N"))</f>
        <v/>
      </c>
      <c r="W4112" s="63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3">
        <f>IF($A4112="","",IFERROR(INDEX(계정매핑!$E$5:$E$504,MATCH($F4112&amp;"",계정매핑!$A$5:$A$504,0))&amp;"","공통비"))</f>
        <v/>
      </c>
      <c r="AF4112" s="63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5100001426</t>
        </is>
      </c>
      <c r="D4113" s="94" t="n">
        <v>46214</v>
      </c>
      <c r="E4113" s="91" t="inlineStr">
        <is>
          <t>KR</t>
        </is>
      </c>
      <c r="F4113" s="91" t="n">
        <v>62101000</v>
      </c>
      <c r="G4113" s="91" t="n">
        <v>1201</v>
      </c>
      <c r="H4113" s="92" t="n">
        <v>207000</v>
      </c>
      <c r="I4113" s="91" t="inlineStr">
        <is>
          <t>7월 국내출장 - (법인카드)</t>
        </is>
      </c>
      <c r="J4113" s="91" t="inlineStr">
        <is>
          <t>V10009</t>
        </is>
      </c>
      <c r="K4113" s="91" t="inlineStr">
        <is>
          <t>(법인카드)</t>
        </is>
      </c>
      <c r="M4113" s="9">
        <f>IF($A4113="","",VALUE($A4113&amp;"")*12+VALUE($B4113&amp;""))</f>
        <v/>
      </c>
      <c r="N4113" s="63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3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3">
        <f>IF($A4113="","",IF(COUNTIF(변동분석!$E$7:$E$506,O4113)&gt;0,"Y","N"))</f>
        <v/>
      </c>
      <c r="W4113" s="63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3">
        <f>IF($A4113="","",IFERROR(INDEX(계정매핑!$E$5:$E$504,MATCH($F4113&amp;"",계정매핑!$A$5:$A$504,0))&amp;"","공통비"))</f>
        <v/>
      </c>
      <c r="AF4113" s="63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5100001427</t>
        </is>
      </c>
      <c r="D4114" s="94" t="n">
        <v>46214</v>
      </c>
      <c r="E4114" s="91" t="inlineStr">
        <is>
          <t>KR</t>
        </is>
      </c>
      <c r="F4114" s="91" t="n">
        <v>62101000</v>
      </c>
      <c r="G4114" s="91" t="n">
        <v>1701</v>
      </c>
      <c r="H4114" s="92" t="n">
        <v>165000</v>
      </c>
      <c r="I4114" s="91" t="inlineStr">
        <is>
          <t>7월 국내출장 - M항공</t>
        </is>
      </c>
      <c r="J4114" s="91" t="inlineStr">
        <is>
          <t>V10001</t>
        </is>
      </c>
      <c r="K4114" s="91" t="inlineStr">
        <is>
          <t>M항공</t>
        </is>
      </c>
      <c r="M4114" s="9">
        <f>IF($A4114="","",VALUE($A4114&amp;"")*12+VALUE($B4114&amp;""))</f>
        <v/>
      </c>
      <c r="N4114" s="63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3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3">
        <f>IF($A4114="","",IF(COUNTIF(변동분석!$E$7:$E$506,O4114)&gt;0,"Y","N"))</f>
        <v/>
      </c>
      <c r="W4114" s="63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3">
        <f>IF($A4114="","",IFERROR(INDEX(계정매핑!$E$5:$E$504,MATCH($F4114&amp;"",계정매핑!$A$5:$A$504,0))&amp;"","공통비"))</f>
        <v/>
      </c>
      <c r="AF4114" s="63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5100001428</t>
        </is>
      </c>
      <c r="D4115" s="94" t="n">
        <v>46214</v>
      </c>
      <c r="E4115" s="91" t="inlineStr">
        <is>
          <t>KR</t>
        </is>
      </c>
      <c r="F4115" s="91" t="n">
        <v>62102000</v>
      </c>
      <c r="G4115" s="91" t="n">
        <v>1101</v>
      </c>
      <c r="H4115" s="92" t="n">
        <v>160000</v>
      </c>
      <c r="I4115" s="91" t="inlineStr">
        <is>
          <t>7월 해외출장 - M항공</t>
        </is>
      </c>
      <c r="J4115" s="91" t="inlineStr">
        <is>
          <t>V10001</t>
        </is>
      </c>
      <c r="K4115" s="91" t="inlineStr">
        <is>
          <t>M항공</t>
        </is>
      </c>
      <c r="M4115" s="9">
        <f>IF($A4115="","",VALUE($A4115&amp;"")*12+VALUE($B4115&amp;""))</f>
        <v/>
      </c>
      <c r="N4115" s="63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3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3">
        <f>IF($A4115="","",IF(COUNTIF(변동분석!$E$7:$E$506,O4115)&gt;0,"Y","N"))</f>
        <v/>
      </c>
      <c r="W4115" s="63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3">
        <f>IF($A4115="","",IFERROR(INDEX(계정매핑!$E$5:$E$504,MATCH($F4115&amp;"",계정매핑!$A$5:$A$504,0))&amp;"","공통비"))</f>
        <v/>
      </c>
      <c r="AF4115" s="63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5100001429</t>
        </is>
      </c>
      <c r="D4116" s="94" t="n">
        <v>46214</v>
      </c>
      <c r="E4116" s="91" t="inlineStr">
        <is>
          <t>KR</t>
        </is>
      </c>
      <c r="F4116" s="91" t="n">
        <v>62102000</v>
      </c>
      <c r="G4116" s="91" t="n">
        <v>1951</v>
      </c>
      <c r="H4116" s="92" t="n">
        <v>82000</v>
      </c>
      <c r="I4116" s="91" t="inlineStr">
        <is>
          <t>7월 해외출장 - N호텔</t>
        </is>
      </c>
      <c r="J4116" s="91" t="inlineStr">
        <is>
          <t>V10008</t>
        </is>
      </c>
      <c r="K4116" s="91" t="inlineStr">
        <is>
          <t>N호텔</t>
        </is>
      </c>
      <c r="M4116" s="9">
        <f>IF($A4116="","",VALUE($A4116&amp;"")*12+VALUE($B4116&amp;""))</f>
        <v/>
      </c>
      <c r="N4116" s="63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3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3">
        <f>IF($A4116="","",IF(COUNTIF(변동분석!$E$7:$E$506,O4116)&gt;0,"Y","N"))</f>
        <v/>
      </c>
      <c r="W4116" s="63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3">
        <f>IF($A4116="","",IFERROR(INDEX(계정매핑!$E$5:$E$504,MATCH($F4116&amp;"",계정매핑!$A$5:$A$504,0))&amp;"","공통비"))</f>
        <v/>
      </c>
      <c r="AF4116" s="63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5100001430</t>
        </is>
      </c>
      <c r="D4117" s="94" t="n">
        <v>46214</v>
      </c>
      <c r="E4117" s="91" t="inlineStr">
        <is>
          <t>KR</t>
        </is>
      </c>
      <c r="F4117" s="91" t="n">
        <v>62201000</v>
      </c>
      <c r="G4117" s="91" t="n">
        <v>1201</v>
      </c>
      <c r="H4117" s="92" t="n">
        <v>143000</v>
      </c>
      <c r="I4117" s="91" t="inlineStr">
        <is>
          <t>7월 통신요금 - O텔레콤</t>
        </is>
      </c>
      <c r="J4117" s="91" t="inlineStr">
        <is>
          <t>V10002</t>
        </is>
      </c>
      <c r="K4117" s="91" t="inlineStr">
        <is>
          <t>O텔레콤</t>
        </is>
      </c>
      <c r="M4117" s="9">
        <f>IF($A4117="","",VALUE($A4117&amp;"")*12+VALUE($B4117&amp;""))</f>
        <v/>
      </c>
      <c r="N4117" s="63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3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3">
        <f>IF($A4117="","",IF(COUNTIF(변동분석!$E$7:$E$506,O4117)&gt;0,"Y","N"))</f>
        <v/>
      </c>
      <c r="W4117" s="63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3">
        <f>IF($A4117="","",IFERROR(INDEX(계정매핑!$E$5:$E$504,MATCH($F4117&amp;"",계정매핑!$A$5:$A$504,0))&amp;"","공통비"))</f>
        <v/>
      </c>
      <c r="AF4117" s="63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5100001431</t>
        </is>
      </c>
      <c r="D4118" s="94" t="n">
        <v>46214</v>
      </c>
      <c r="E4118" s="91" t="inlineStr">
        <is>
          <t>KR</t>
        </is>
      </c>
      <c r="F4118" s="91" t="n">
        <v>62201000</v>
      </c>
      <c r="G4118" s="91" t="n">
        <v>1502</v>
      </c>
      <c r="H4118" s="92" t="n">
        <v>366000</v>
      </c>
      <c r="I4118" s="91" t="inlineStr">
        <is>
          <t>7월 통신요금 - P통신</t>
        </is>
      </c>
      <c r="J4118" s="91" t="inlineStr">
        <is>
          <t>V10013</t>
        </is>
      </c>
      <c r="K4118" s="91" t="inlineStr">
        <is>
          <t>P통신</t>
        </is>
      </c>
      <c r="M4118" s="9">
        <f>IF($A4118="","",VALUE($A4118&amp;"")*12+VALUE($B4118&amp;""))</f>
        <v/>
      </c>
      <c r="N4118" s="63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3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3">
        <f>IF($A4118="","",IF(COUNTIF(변동분석!$E$7:$E$506,O4118)&gt;0,"Y","N"))</f>
        <v/>
      </c>
      <c r="W4118" s="63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3">
        <f>IF($A4118="","",IFERROR(INDEX(계정매핑!$E$5:$E$504,MATCH($F4118&amp;"",계정매핑!$A$5:$A$504,0))&amp;"","공통비"))</f>
        <v/>
      </c>
      <c r="AF4118" s="63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5100001432</t>
        </is>
      </c>
      <c r="D4119" s="94" t="n">
        <v>46214</v>
      </c>
      <c r="E4119" s="91" t="inlineStr">
        <is>
          <t>KR</t>
        </is>
      </c>
      <c r="F4119" s="91" t="n">
        <v>62301000</v>
      </c>
      <c r="G4119" s="91" t="n">
        <v>1501</v>
      </c>
      <c r="H4119" s="92" t="n">
        <v>241000</v>
      </c>
      <c r="I4119" s="91" t="inlineStr">
        <is>
          <t>7월 소모품 구입 - Q오피스</t>
        </is>
      </c>
      <c r="J4119" s="91" t="inlineStr">
        <is>
          <t>V10003</t>
        </is>
      </c>
      <c r="K4119" s="91" t="inlineStr">
        <is>
          <t>Q오피스</t>
        </is>
      </c>
      <c r="M4119" s="9">
        <f>IF($A4119="","",VALUE($A4119&amp;"")*12+VALUE($B4119&amp;""))</f>
        <v/>
      </c>
      <c r="N4119" s="63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3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3">
        <f>IF($A4119="","",IF(COUNTIF(변동분석!$E$7:$E$506,O4119)&gt;0,"Y","N"))</f>
        <v/>
      </c>
      <c r="W4119" s="63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3">
        <f>IF($A4119="","",IFERROR(INDEX(계정매핑!$E$5:$E$504,MATCH($F4119&amp;"",계정매핑!$A$5:$A$504,0))&amp;"","공통비"))</f>
        <v/>
      </c>
      <c r="AF4119" s="63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5100001433</t>
        </is>
      </c>
      <c r="D4120" s="94" t="n">
        <v>46214</v>
      </c>
      <c r="E4120" s="91" t="inlineStr">
        <is>
          <t>KR</t>
        </is>
      </c>
      <c r="F4120" s="91" t="n">
        <v>62501000</v>
      </c>
      <c r="G4120" s="91" t="n">
        <v>1502</v>
      </c>
      <c r="H4120" s="92" t="n">
        <v>285000</v>
      </c>
      <c r="I4120" s="91" t="inlineStr">
        <is>
          <t>7월 회의 다과 - (법인카드)</t>
        </is>
      </c>
      <c r="J4120" s="91" t="inlineStr">
        <is>
          <t>V10009</t>
        </is>
      </c>
      <c r="K4120" s="91" t="inlineStr">
        <is>
          <t>(법인카드)</t>
        </is>
      </c>
      <c r="M4120" s="9">
        <f>IF($A4120="","",VALUE($A4120&amp;"")*12+VALUE($B4120&amp;""))</f>
        <v/>
      </c>
      <c r="N4120" s="63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3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3">
        <f>IF($A4120="","",IF(COUNTIF(변동분석!$E$7:$E$506,O4120)&gt;0,"Y","N"))</f>
        <v/>
      </c>
      <c r="W4120" s="63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3">
        <f>IF($A4120="","",IFERROR(INDEX(계정매핑!$E$5:$E$504,MATCH($F4120&amp;"",계정매핑!$A$5:$A$504,0))&amp;"","공통비"))</f>
        <v/>
      </c>
      <c r="AF4120" s="63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5100001434</t>
        </is>
      </c>
      <c r="D4121" s="94" t="n">
        <v>46214</v>
      </c>
      <c r="E4121" s="91" t="inlineStr">
        <is>
          <t>KR</t>
        </is>
      </c>
      <c r="F4121" s="91" t="n">
        <v>62501000</v>
      </c>
      <c r="G4121" s="91" t="n">
        <v>1801</v>
      </c>
      <c r="H4121" s="92" t="n">
        <v>152000</v>
      </c>
      <c r="I4121" s="91" t="inlineStr">
        <is>
          <t>7월 회의 다과 - (법인카드)</t>
        </is>
      </c>
      <c r="J4121" s="91" t="inlineStr">
        <is>
          <t>V10009</t>
        </is>
      </c>
      <c r="K4121" s="91" t="inlineStr">
        <is>
          <t>(법인카드)</t>
        </is>
      </c>
      <c r="M4121" s="9">
        <f>IF($A4121="","",VALUE($A4121&amp;"")*12+VALUE($B4121&amp;""))</f>
        <v/>
      </c>
      <c r="N4121" s="63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3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3">
        <f>IF($A4121="","",IF(COUNTIF(변동분석!$E$7:$E$506,O4121)&gt;0,"Y","N"))</f>
        <v/>
      </c>
      <c r="W4121" s="63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3">
        <f>IF($A4121="","",IFERROR(INDEX(계정매핑!$E$5:$E$504,MATCH($F4121&amp;"",계정매핑!$A$5:$A$504,0))&amp;"","공통비"))</f>
        <v/>
      </c>
      <c r="AF4121" s="63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5100001435</t>
        </is>
      </c>
      <c r="D4122" s="94" t="n">
        <v>46214</v>
      </c>
      <c r="E4122" s="91" t="inlineStr">
        <is>
          <t>KR</t>
        </is>
      </c>
      <c r="F4122" s="91" t="n">
        <v>62902000</v>
      </c>
      <c r="G4122" s="91" t="n">
        <v>1401</v>
      </c>
      <c r="H4122" s="92" t="n">
        <v>1783000</v>
      </c>
      <c r="I4122" s="91" t="inlineStr">
        <is>
          <t>7월 업무 위탁 수수료 - X서비스</t>
        </is>
      </c>
      <c r="J4122" s="91" t="inlineStr">
        <is>
          <t>V10019</t>
        </is>
      </c>
      <c r="K4122" s="91" t="inlineStr">
        <is>
          <t>X서비스</t>
        </is>
      </c>
      <c r="M4122" s="9">
        <f>IF($A4122="","",VALUE($A4122&amp;"")*12+VALUE($B4122&amp;""))</f>
        <v/>
      </c>
      <c r="N4122" s="63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3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3">
        <f>IF($A4122="","",IF(COUNTIF(변동분석!$E$7:$E$506,O4122)&gt;0,"Y","N"))</f>
        <v/>
      </c>
      <c r="W4122" s="63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3">
        <f>IF($A4122="","",IFERROR(INDEX(계정매핑!$E$5:$E$504,MATCH($F4122&amp;"",계정매핑!$A$5:$A$504,0))&amp;"","공통비"))</f>
        <v/>
      </c>
      <c r="AF4122" s="63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5100001436</t>
        </is>
      </c>
      <c r="D4123" s="94" t="n">
        <v>46214</v>
      </c>
      <c r="E4123" s="91" t="inlineStr">
        <is>
          <t>KR</t>
        </is>
      </c>
      <c r="F4123" s="91" t="n">
        <v>63101000</v>
      </c>
      <c r="G4123" s="91" t="n">
        <v>1601</v>
      </c>
      <c r="H4123" s="92" t="n">
        <v>5308000</v>
      </c>
      <c r="I4123" s="91" t="inlineStr">
        <is>
          <t>7월 사무실 임차료 - BB부동산</t>
        </is>
      </c>
      <c r="J4123" s="91" t="inlineStr">
        <is>
          <t>V10027</t>
        </is>
      </c>
      <c r="K4123" s="91" t="inlineStr">
        <is>
          <t>BB부동산</t>
        </is>
      </c>
      <c r="M4123" s="9">
        <f>IF($A4123="","",VALUE($A4123&amp;"")*12+VALUE($B4123&amp;""))</f>
        <v/>
      </c>
      <c r="N4123" s="63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3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3">
        <f>IF($A4123="","",IF(COUNTIF(변동분석!$E$7:$E$506,O4123)&gt;0,"Y","N"))</f>
        <v/>
      </c>
      <c r="W4123" s="63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3">
        <f>IF($A4123="","",IFERROR(INDEX(계정매핑!$E$5:$E$504,MATCH($F4123&amp;"",계정매핑!$A$5:$A$504,0))&amp;"","공통비"))</f>
        <v/>
      </c>
      <c r="AF4123" s="63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5100001437</t>
        </is>
      </c>
      <c r="D4124" s="94" t="n">
        <v>46214</v>
      </c>
      <c r="E4124" s="91" t="inlineStr">
        <is>
          <t>KR</t>
        </is>
      </c>
      <c r="F4124" s="91" t="n">
        <v>63201000</v>
      </c>
      <c r="G4124" s="91" t="n">
        <v>1602</v>
      </c>
      <c r="H4124" s="92" t="n">
        <v>1913000</v>
      </c>
      <c r="I4124" s="91" t="inlineStr">
        <is>
          <t>7월 차량 유지 - H에너지</t>
        </is>
      </c>
      <c r="J4124" s="91" t="inlineStr">
        <is>
          <t>V10029</t>
        </is>
      </c>
      <c r="K4124" s="91" t="inlineStr">
        <is>
          <t>H에너지</t>
        </is>
      </c>
      <c r="M4124" s="9">
        <f>IF($A4124="","",VALUE($A4124&amp;"")*12+VALUE($B4124&amp;""))</f>
        <v/>
      </c>
      <c r="N4124" s="63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3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3">
        <f>IF($A4124="","",IF(COUNTIF(변동분석!$E$7:$E$506,O4124)&gt;0,"Y","N"))</f>
        <v/>
      </c>
      <c r="W4124" s="63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3">
        <f>IF($A4124="","",IFERROR(INDEX(계정매핑!$E$5:$E$504,MATCH($F4124&amp;"",계정매핑!$A$5:$A$504,0))&amp;"","공통비"))</f>
        <v/>
      </c>
      <c r="AF4124" s="63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5100001438</t>
        </is>
      </c>
      <c r="D4125" s="94" t="n">
        <v>46214</v>
      </c>
      <c r="E4125" s="91" t="inlineStr">
        <is>
          <t>KR</t>
        </is>
      </c>
      <c r="F4125" s="91" t="n">
        <v>63502000</v>
      </c>
      <c r="G4125" s="91" t="n">
        <v>1902</v>
      </c>
      <c r="H4125" s="92" t="n">
        <v>168074000</v>
      </c>
      <c r="I4125" s="91" t="inlineStr">
        <is>
          <t>7월 유지수수료 - (전속설계사)</t>
        </is>
      </c>
      <c r="J4125" s="91" t="inlineStr">
        <is>
          <t>V10020</t>
        </is>
      </c>
      <c r="K4125" s="91" t="inlineStr">
        <is>
          <t>(전속설계사)</t>
        </is>
      </c>
      <c r="M4125" s="9">
        <f>IF($A4125="","",VALUE($A4125&amp;"")*12+VALUE($B4125&amp;""))</f>
        <v/>
      </c>
      <c r="N4125" s="63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3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3">
        <f>IF($A4125="","",IF(COUNTIF(변동분석!$E$7:$E$506,O4125)&gt;0,"Y","N"))</f>
        <v/>
      </c>
      <c r="W4125" s="63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3">
        <f>IF($A4125="","",IFERROR(INDEX(계정매핑!$E$5:$E$504,MATCH($F4125&amp;"",계정매핑!$A$5:$A$504,0))&amp;"","공통비"))</f>
        <v/>
      </c>
      <c r="AF4125" s="63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5100001439</t>
        </is>
      </c>
      <c r="D4126" s="94" t="n">
        <v>46215</v>
      </c>
      <c r="E4126" s="91" t="inlineStr">
        <is>
          <t>KR</t>
        </is>
      </c>
      <c r="F4126" s="91" t="n">
        <v>62101000</v>
      </c>
      <c r="G4126" s="91" t="n">
        <v>1301</v>
      </c>
      <c r="H4126" s="92" t="n">
        <v>278000</v>
      </c>
      <c r="I4126" s="91" t="inlineStr">
        <is>
          <t>7월 국내출장 - M항공</t>
        </is>
      </c>
      <c r="J4126" s="91" t="inlineStr">
        <is>
          <t>V10001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3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3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3">
        <f>IF($A4126="","",IF(COUNTIF(변동분석!$E$7:$E$506,O4126)&gt;0,"Y","N"))</f>
        <v/>
      </c>
      <c r="W4126" s="63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3">
        <f>IF($A4126="","",IFERROR(INDEX(계정매핑!$E$5:$E$504,MATCH($F4126&amp;"",계정매핑!$A$5:$A$504,0))&amp;"","공통비"))</f>
        <v/>
      </c>
      <c r="AF4126" s="63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5100001440</t>
        </is>
      </c>
      <c r="D4127" s="94" t="n">
        <v>46215</v>
      </c>
      <c r="E4127" s="91" t="inlineStr">
        <is>
          <t>KR</t>
        </is>
      </c>
      <c r="F4127" s="91" t="n">
        <v>62201000</v>
      </c>
      <c r="G4127" s="91" t="n">
        <v>1301</v>
      </c>
      <c r="H4127" s="92" t="n">
        <v>150000</v>
      </c>
      <c r="I4127" s="91" t="inlineStr">
        <is>
          <t>7월 통신요금 - O텔레콤</t>
        </is>
      </c>
      <c r="J4127" s="91" t="inlineStr">
        <is>
          <t>V10002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3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3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3">
        <f>IF($A4127="","",IF(COUNTIF(변동분석!$E$7:$E$506,O4127)&gt;0,"Y","N"))</f>
        <v/>
      </c>
      <c r="W4127" s="63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3">
        <f>IF($A4127="","",IFERROR(INDEX(계정매핑!$E$5:$E$504,MATCH($F4127&amp;"",계정매핑!$A$5:$A$504,0))&amp;"","공통비"))</f>
        <v/>
      </c>
      <c r="AF4127" s="63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5100001441</t>
        </is>
      </c>
      <c r="D4128" s="94" t="n">
        <v>46215</v>
      </c>
      <c r="E4128" s="91" t="inlineStr">
        <is>
          <t>KR</t>
        </is>
      </c>
      <c r="F4128" s="91" t="n">
        <v>62401000</v>
      </c>
      <c r="G4128" s="91" t="n">
        <v>1401</v>
      </c>
      <c r="H4128" s="92" t="n">
        <v>242000</v>
      </c>
      <c r="I4128" s="91" t="inlineStr">
        <is>
          <t>7월 인쇄물 제작 - S출판</t>
        </is>
      </c>
      <c r="J4128" s="91" t="inlineStr">
        <is>
          <t>V10014</t>
        </is>
      </c>
      <c r="K4128" s="91" t="inlineStr">
        <is>
          <t>S출판</t>
        </is>
      </c>
      <c r="M4128" s="9">
        <f>IF($A4128="","",VALUE($A4128&amp;"")*12+VALUE($B4128&amp;""))</f>
        <v/>
      </c>
      <c r="N4128" s="63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3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3">
        <f>IF($A4128="","",IF(COUNTIF(변동분석!$E$7:$E$506,O4128)&gt;0,"Y","N"))</f>
        <v/>
      </c>
      <c r="W4128" s="63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3">
        <f>IF($A4128="","",IFERROR(INDEX(계정매핑!$E$5:$E$504,MATCH($F4128&amp;"",계정매핑!$A$5:$A$504,0))&amp;"","공통비"))</f>
        <v/>
      </c>
      <c r="AF4128" s="63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5100001442</t>
        </is>
      </c>
      <c r="D4129" s="94" t="n">
        <v>46215</v>
      </c>
      <c r="E4129" s="91" t="inlineStr">
        <is>
          <t>KR</t>
        </is>
      </c>
      <c r="F4129" s="91" t="n">
        <v>62901000</v>
      </c>
      <c r="G4129" s="91" t="n">
        <v>1951</v>
      </c>
      <c r="H4129" s="92" t="n">
        <v>5423000</v>
      </c>
      <c r="I4129" s="91" t="inlineStr">
        <is>
          <t>7월 자문 수수료 - K회계법인</t>
        </is>
      </c>
      <c r="J4129" s="91" t="inlineStr">
        <is>
          <t>V10010</t>
        </is>
      </c>
      <c r="K4129" s="91" t="inlineStr">
        <is>
          <t>K회계법인</t>
        </is>
      </c>
      <c r="M4129" s="9">
        <f>IF($A4129="","",VALUE($A4129&amp;"")*12+VALUE($B4129&amp;""))</f>
        <v/>
      </c>
      <c r="N4129" s="63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3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3">
        <f>IF($A4129="","",IF(COUNTIF(변동분석!$E$7:$E$506,O4129)&gt;0,"Y","N"))</f>
        <v/>
      </c>
      <c r="W4129" s="63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3">
        <f>IF($A4129="","",IFERROR(INDEX(계정매핑!$E$5:$E$504,MATCH($F4129&amp;"",계정매핑!$A$5:$A$504,0))&amp;"","공통비"))</f>
        <v/>
      </c>
      <c r="AF4129" s="63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5100001443</t>
        </is>
      </c>
      <c r="D4130" s="94" t="n">
        <v>46215</v>
      </c>
      <c r="E4130" s="91" t="inlineStr">
        <is>
          <t>KR</t>
        </is>
      </c>
      <c r="F4130" s="91" t="n">
        <v>63001000</v>
      </c>
      <c r="G4130" s="91" t="n">
        <v>1701</v>
      </c>
      <c r="H4130" s="92" t="n">
        <v>28115000</v>
      </c>
      <c r="I4130" s="91" t="inlineStr">
        <is>
          <t>7월 SW 유지보수 - Y소프트</t>
        </is>
      </c>
      <c r="J4130" s="91" t="inlineStr">
        <is>
          <t>V10016</t>
        </is>
      </c>
      <c r="K4130" s="91" t="inlineStr">
        <is>
          <t>Y소프트</t>
        </is>
      </c>
      <c r="M4130" s="9">
        <f>IF($A4130="","",VALUE($A4130&amp;"")*12+VALUE($B4130&amp;""))</f>
        <v/>
      </c>
      <c r="N4130" s="63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3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3">
        <f>IF($A4130="","",IF(COUNTIF(변동분석!$E$7:$E$506,O4130)&gt;0,"Y","N"))</f>
        <v/>
      </c>
      <c r="W4130" s="63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3">
        <f>IF($A4130="","",IFERROR(INDEX(계정매핑!$E$5:$E$504,MATCH($F4130&amp;"",계정매핑!$A$5:$A$504,0))&amp;"","공통비"))</f>
        <v/>
      </c>
      <c r="AF4130" s="63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5100001444</t>
        </is>
      </c>
      <c r="D4131" s="94" t="n">
        <v>46215</v>
      </c>
      <c r="E4131" s="91" t="inlineStr">
        <is>
          <t>KR</t>
        </is>
      </c>
      <c r="F4131" s="91" t="n">
        <v>63101000</v>
      </c>
      <c r="G4131" s="91" t="n">
        <v>1601</v>
      </c>
      <c r="H4131" s="92" t="n">
        <v>5406000</v>
      </c>
      <c r="I4131" s="91" t="inlineStr">
        <is>
          <t>7월 사무실 임차료 - BB부동산</t>
        </is>
      </c>
      <c r="J4131" s="91" t="inlineStr">
        <is>
          <t>V10027</t>
        </is>
      </c>
      <c r="K4131" s="91" t="inlineStr">
        <is>
          <t>BB부동산</t>
        </is>
      </c>
      <c r="M4131" s="9">
        <f>IF($A4131="","",VALUE($A4131&amp;"")*12+VALUE($B4131&amp;""))</f>
        <v/>
      </c>
      <c r="N4131" s="63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3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3">
        <f>IF($A4131="","",IF(COUNTIF(변동분석!$E$7:$E$506,O4131)&gt;0,"Y","N"))</f>
        <v/>
      </c>
      <c r="W4131" s="63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3">
        <f>IF($A4131="","",IFERROR(INDEX(계정매핑!$E$5:$E$504,MATCH($F4131&amp;"",계정매핑!$A$5:$A$504,0))&amp;"","공통비"))</f>
        <v/>
      </c>
      <c r="AF4131" s="63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5100001445</t>
        </is>
      </c>
      <c r="D4132" s="94" t="n">
        <v>46216</v>
      </c>
      <c r="E4132" s="91" t="inlineStr">
        <is>
          <t>KR</t>
        </is>
      </c>
      <c r="F4132" s="91" t="n">
        <v>62102000</v>
      </c>
      <c r="G4132" s="91" t="n">
        <v>1951</v>
      </c>
      <c r="H4132" s="92" t="n">
        <v>54000</v>
      </c>
      <c r="I4132" s="91" t="inlineStr">
        <is>
          <t>7월 해외출장 - M항공</t>
        </is>
      </c>
      <c r="J4132" s="91" t="inlineStr">
        <is>
          <t>V10001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3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3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3">
        <f>IF($A4132="","",IF(COUNTIF(변동분석!$E$7:$E$506,O4132)&gt;0,"Y","N"))</f>
        <v/>
      </c>
      <c r="W4132" s="63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3">
        <f>IF($A4132="","",IFERROR(INDEX(계정매핑!$E$5:$E$504,MATCH($F4132&amp;"",계정매핑!$A$5:$A$504,0))&amp;"","공통비"))</f>
        <v/>
      </c>
      <c r="AF4132" s="63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5100001446</t>
        </is>
      </c>
      <c r="D4133" s="94" t="n">
        <v>46216</v>
      </c>
      <c r="E4133" s="91" t="inlineStr">
        <is>
          <t>KR</t>
        </is>
      </c>
      <c r="F4133" s="91" t="n">
        <v>62201000</v>
      </c>
      <c r="G4133" s="91" t="n">
        <v>1301</v>
      </c>
      <c r="H4133" s="92" t="n">
        <v>174000</v>
      </c>
      <c r="I4133" s="91" t="inlineStr">
        <is>
          <t>7월 통신요금 - O텔레콤</t>
        </is>
      </c>
      <c r="J4133" s="91" t="inlineStr">
        <is>
          <t>V10002</t>
        </is>
      </c>
      <c r="K4133" s="91" t="inlineStr">
        <is>
          <t>O텔레콤</t>
        </is>
      </c>
      <c r="M4133" s="9">
        <f>IF($A4133="","",VALUE($A4133&amp;"")*12+VALUE($B4133&amp;""))</f>
        <v/>
      </c>
      <c r="N4133" s="63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3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3">
        <f>IF($A4133="","",IF(COUNTIF(변동분석!$E$7:$E$506,O4133)&gt;0,"Y","N"))</f>
        <v/>
      </c>
      <c r="W4133" s="63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3">
        <f>IF($A4133="","",IFERROR(INDEX(계정매핑!$E$5:$E$504,MATCH($F4133&amp;"",계정매핑!$A$5:$A$504,0))&amp;"","공통비"))</f>
        <v/>
      </c>
      <c r="AF4133" s="63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5100001447</t>
        </is>
      </c>
      <c r="D4134" s="94" t="n">
        <v>46216</v>
      </c>
      <c r="E4134" s="91" t="inlineStr">
        <is>
          <t>KR</t>
        </is>
      </c>
      <c r="F4134" s="91" t="n">
        <v>62301000</v>
      </c>
      <c r="G4134" s="91" t="n">
        <v>1101</v>
      </c>
      <c r="H4134" s="92" t="n">
        <v>146000</v>
      </c>
      <c r="I4134" s="91" t="inlineStr">
        <is>
          <t>7월 소모품 구입 - R문구</t>
        </is>
      </c>
      <c r="J4134" s="91" t="inlineStr">
        <is>
          <t>V10021</t>
        </is>
      </c>
      <c r="K4134" s="91" t="inlineStr">
        <is>
          <t>R문구</t>
        </is>
      </c>
      <c r="M4134" s="9">
        <f>IF($A4134="","",VALUE($A4134&amp;"")*12+VALUE($B4134&amp;""))</f>
        <v/>
      </c>
      <c r="N4134" s="63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3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3">
        <f>IF($A4134="","",IF(COUNTIF(변동분석!$E$7:$E$506,O4134)&gt;0,"Y","N"))</f>
        <v/>
      </c>
      <c r="W4134" s="63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3">
        <f>IF($A4134="","",IFERROR(INDEX(계정매핑!$E$5:$E$504,MATCH($F4134&amp;"",계정매핑!$A$5:$A$504,0))&amp;"","공통비"))</f>
        <v/>
      </c>
      <c r="AF4134" s="63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5100001448</t>
        </is>
      </c>
      <c r="D4135" s="94" t="n">
        <v>46216</v>
      </c>
      <c r="E4135" s="91" t="inlineStr">
        <is>
          <t>KR</t>
        </is>
      </c>
      <c r="F4135" s="91" t="n">
        <v>62301000</v>
      </c>
      <c r="G4135" s="91" t="n">
        <v>1301</v>
      </c>
      <c r="H4135" s="92" t="n">
        <v>164000</v>
      </c>
      <c r="I4135" s="91" t="inlineStr">
        <is>
          <t>7월 소모품 구입 - R문구</t>
        </is>
      </c>
      <c r="J4135" s="91" t="inlineStr">
        <is>
          <t>V10021</t>
        </is>
      </c>
      <c r="K4135" s="91" t="inlineStr">
        <is>
          <t>R문구</t>
        </is>
      </c>
      <c r="M4135" s="9">
        <f>IF($A4135="","",VALUE($A4135&amp;"")*12+VALUE($B4135&amp;""))</f>
        <v/>
      </c>
      <c r="N4135" s="63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3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3">
        <f>IF($A4135="","",IF(COUNTIF(변동분석!$E$7:$E$506,O4135)&gt;0,"Y","N"))</f>
        <v/>
      </c>
      <c r="W4135" s="63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3">
        <f>IF($A4135="","",IFERROR(INDEX(계정매핑!$E$5:$E$504,MATCH($F4135&amp;"",계정매핑!$A$5:$A$504,0))&amp;"","공통비"))</f>
        <v/>
      </c>
      <c r="AF4135" s="63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5100001449</t>
        </is>
      </c>
      <c r="D4136" s="94" t="n">
        <v>46216</v>
      </c>
      <c r="E4136" s="91" t="inlineStr">
        <is>
          <t>KR</t>
        </is>
      </c>
      <c r="F4136" s="91" t="n">
        <v>62301000</v>
      </c>
      <c r="G4136" s="91" t="n">
        <v>1501</v>
      </c>
      <c r="H4136" s="92" t="n">
        <v>308000</v>
      </c>
      <c r="I4136" s="91" t="inlineStr">
        <is>
          <t>7월 소모품 구입 - R문구</t>
        </is>
      </c>
      <c r="J4136" s="91" t="inlineStr">
        <is>
          <t>V10021</t>
        </is>
      </c>
      <c r="K4136" s="91" t="inlineStr">
        <is>
          <t>R문구</t>
        </is>
      </c>
      <c r="M4136" s="9">
        <f>IF($A4136="","",VALUE($A4136&amp;"")*12+VALUE($B4136&amp;""))</f>
        <v/>
      </c>
      <c r="N4136" s="63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3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3">
        <f>IF($A4136="","",IF(COUNTIF(변동분석!$E$7:$E$506,O4136)&gt;0,"Y","N"))</f>
        <v/>
      </c>
      <c r="W4136" s="63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3">
        <f>IF($A4136="","",IFERROR(INDEX(계정매핑!$E$5:$E$504,MATCH($F4136&amp;"",계정매핑!$A$5:$A$504,0))&amp;"","공통비"))</f>
        <v/>
      </c>
      <c r="AF4136" s="63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5100001450</t>
        </is>
      </c>
      <c r="D4137" s="94" t="n">
        <v>46216</v>
      </c>
      <c r="E4137" s="91" t="inlineStr">
        <is>
          <t>KR</t>
        </is>
      </c>
      <c r="F4137" s="91" t="n">
        <v>62301000</v>
      </c>
      <c r="G4137" s="91" t="n">
        <v>1801</v>
      </c>
      <c r="H4137" s="92" t="n">
        <v>499000</v>
      </c>
      <c r="I4137" s="91" t="inlineStr">
        <is>
          <t>7월 소모품 구입 - Q오피스</t>
        </is>
      </c>
      <c r="J4137" s="91" t="inlineStr">
        <is>
          <t>V10003</t>
        </is>
      </c>
      <c r="K4137" s="91" t="inlineStr">
        <is>
          <t>Q오피스</t>
        </is>
      </c>
      <c r="M4137" s="9">
        <f>IF($A4137="","",VALUE($A4137&amp;"")*12+VALUE($B4137&amp;""))</f>
        <v/>
      </c>
      <c r="N4137" s="63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3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3">
        <f>IF($A4137="","",IF(COUNTIF(변동분석!$E$7:$E$506,O4137)&gt;0,"Y","N"))</f>
        <v/>
      </c>
      <c r="W4137" s="63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3">
        <f>IF($A4137="","",IFERROR(INDEX(계정매핑!$E$5:$E$504,MATCH($F4137&amp;"",계정매핑!$A$5:$A$504,0))&amp;"","공통비"))</f>
        <v/>
      </c>
      <c r="AF4137" s="63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5100001451</t>
        </is>
      </c>
      <c r="D4138" s="94" t="n">
        <v>46216</v>
      </c>
      <c r="E4138" s="91" t="inlineStr">
        <is>
          <t>KR</t>
        </is>
      </c>
      <c r="F4138" s="91" t="n">
        <v>62901000</v>
      </c>
      <c r="G4138" s="91" t="n">
        <v>1401</v>
      </c>
      <c r="H4138" s="92" t="n">
        <v>9618000</v>
      </c>
      <c r="I4138" s="91" t="inlineStr">
        <is>
          <t>7월 자문 수수료 - W컨설팅</t>
        </is>
      </c>
      <c r="J4138" s="91" t="inlineStr">
        <is>
          <t>V10006</t>
        </is>
      </c>
      <c r="K4138" s="91" t="inlineStr">
        <is>
          <t>W컨설팅</t>
        </is>
      </c>
      <c r="M4138" s="9">
        <f>IF($A4138="","",VALUE($A4138&amp;"")*12+VALUE($B4138&amp;""))</f>
        <v/>
      </c>
      <c r="N4138" s="63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3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3">
        <f>IF($A4138="","",IF(COUNTIF(변동분석!$E$7:$E$506,O4138)&gt;0,"Y","N"))</f>
        <v/>
      </c>
      <c r="W4138" s="63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3">
        <f>IF($A4138="","",IFERROR(INDEX(계정매핑!$E$5:$E$504,MATCH($F4138&amp;"",계정매핑!$A$5:$A$504,0))&amp;"","공통비"))</f>
        <v/>
      </c>
      <c r="AF4138" s="63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5100001452</t>
        </is>
      </c>
      <c r="D4139" s="94" t="n">
        <v>46216</v>
      </c>
      <c r="E4139" s="91" t="inlineStr">
        <is>
          <t>KR</t>
        </is>
      </c>
      <c r="F4139" s="91" t="n">
        <v>62902000</v>
      </c>
      <c r="G4139" s="91" t="n">
        <v>1101</v>
      </c>
      <c r="H4139" s="92" t="n">
        <v>2420000</v>
      </c>
      <c r="I4139" s="91" t="inlineStr">
        <is>
          <t>7월 업무 위탁 수수료 - X서비스</t>
        </is>
      </c>
      <c r="J4139" s="91" t="inlineStr">
        <is>
          <t>V10019</t>
        </is>
      </c>
      <c r="K4139" s="91" t="inlineStr">
        <is>
          <t>X서비스</t>
        </is>
      </c>
      <c r="M4139" s="9">
        <f>IF($A4139="","",VALUE($A4139&amp;"")*12+VALUE($B4139&amp;""))</f>
        <v/>
      </c>
      <c r="N4139" s="63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3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3">
        <f>IF($A4139="","",IF(COUNTIF(변동분석!$E$7:$E$506,O4139)&gt;0,"Y","N"))</f>
        <v/>
      </c>
      <c r="W4139" s="63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3">
        <f>IF($A4139="","",IFERROR(INDEX(계정매핑!$E$5:$E$504,MATCH($F4139&amp;"",계정매핑!$A$5:$A$504,0))&amp;"","공통비"))</f>
        <v/>
      </c>
      <c r="AF4139" s="63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5100001453</t>
        </is>
      </c>
      <c r="D4140" s="94" t="n">
        <v>46216</v>
      </c>
      <c r="E4140" s="91" t="inlineStr">
        <is>
          <t>KR</t>
        </is>
      </c>
      <c r="F4140" s="91" t="n">
        <v>62902000</v>
      </c>
      <c r="G4140" s="91" t="n">
        <v>1401</v>
      </c>
      <c r="H4140" s="92" t="n">
        <v>2450000</v>
      </c>
      <c r="I4140" s="91" t="inlineStr">
        <is>
          <t>7월 업무 위탁 수수료 - J콜센터</t>
        </is>
      </c>
      <c r="J4140" s="91" t="inlineStr">
        <is>
          <t>V10015</t>
        </is>
      </c>
      <c r="K4140" s="91" t="inlineStr">
        <is>
          <t>J콜센터</t>
        </is>
      </c>
      <c r="M4140" s="9">
        <f>IF($A4140="","",VALUE($A4140&amp;"")*12+VALUE($B4140&amp;""))</f>
        <v/>
      </c>
      <c r="N4140" s="63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3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3">
        <f>IF($A4140="","",IF(COUNTIF(변동분석!$E$7:$E$506,O4140)&gt;0,"Y","N"))</f>
        <v/>
      </c>
      <c r="W4140" s="63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3">
        <f>IF($A4140="","",IFERROR(INDEX(계정매핑!$E$5:$E$504,MATCH($F4140&amp;"",계정매핑!$A$5:$A$504,0))&amp;"","공통비"))</f>
        <v/>
      </c>
      <c r="AF4140" s="63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5100001454</t>
        </is>
      </c>
      <c r="D4141" s="94" t="n">
        <v>46216</v>
      </c>
      <c r="E4141" s="91" t="inlineStr">
        <is>
          <t>KR</t>
        </is>
      </c>
      <c r="F4141" s="91" t="n">
        <v>63001000</v>
      </c>
      <c r="G4141" s="91" t="n">
        <v>1701</v>
      </c>
      <c r="H4141" s="92" t="n">
        <v>35203000</v>
      </c>
      <c r="I4141" s="91" t="inlineStr">
        <is>
          <t>7월 SW 유지보수 - Z시스템</t>
        </is>
      </c>
      <c r="J4141" s="91" t="inlineStr">
        <is>
          <t>V10011</t>
        </is>
      </c>
      <c r="K4141" s="91" t="inlineStr">
        <is>
          <t>Z시스템</t>
        </is>
      </c>
      <c r="M4141" s="9">
        <f>IF($A4141="","",VALUE($A4141&amp;"")*12+VALUE($B4141&amp;""))</f>
        <v/>
      </c>
      <c r="N4141" s="63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3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3">
        <f>IF($A4141="","",IF(COUNTIF(변동분석!$E$7:$E$506,O4141)&gt;0,"Y","N"))</f>
        <v/>
      </c>
      <c r="W4141" s="63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3">
        <f>IF($A4141="","",IFERROR(INDEX(계정매핑!$E$5:$E$504,MATCH($F4141&amp;"",계정매핑!$A$5:$A$504,0))&amp;"","공통비"))</f>
        <v/>
      </c>
      <c r="AF4141" s="63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5100001455</t>
        </is>
      </c>
      <c r="D4142" s="94" t="n">
        <v>46217</v>
      </c>
      <c r="E4142" s="91" t="inlineStr">
        <is>
          <t>KR</t>
        </is>
      </c>
      <c r="F4142" s="91" t="n">
        <v>62101000</v>
      </c>
      <c r="G4142" s="91" t="n">
        <v>1301</v>
      </c>
      <c r="H4142" s="92" t="n">
        <v>317000</v>
      </c>
      <c r="I4142" s="91" t="inlineStr">
        <is>
          <t>7월 국내출장 - L여행사</t>
        </is>
      </c>
      <c r="J4142" s="91" t="inlineStr">
        <is>
          <t>V10017</t>
        </is>
      </c>
      <c r="K4142" s="91" t="inlineStr">
        <is>
          <t>L여행사</t>
        </is>
      </c>
      <c r="M4142" s="9">
        <f>IF($A4142="","",VALUE($A4142&amp;"")*12+VALUE($B4142&amp;""))</f>
        <v/>
      </c>
      <c r="N4142" s="63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3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3">
        <f>IF($A4142="","",IF(COUNTIF(변동분석!$E$7:$E$506,O4142)&gt;0,"Y","N"))</f>
        <v/>
      </c>
      <c r="W4142" s="63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3">
        <f>IF($A4142="","",IFERROR(INDEX(계정매핑!$E$5:$E$504,MATCH($F4142&amp;"",계정매핑!$A$5:$A$504,0))&amp;"","공통비"))</f>
        <v/>
      </c>
      <c r="AF4142" s="63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5100001456</t>
        </is>
      </c>
      <c r="D4143" s="94" t="n">
        <v>46217</v>
      </c>
      <c r="E4143" s="91" t="inlineStr">
        <is>
          <t>KR</t>
        </is>
      </c>
      <c r="F4143" s="91" t="n">
        <v>62102000</v>
      </c>
      <c r="G4143" s="91" t="n">
        <v>1201</v>
      </c>
      <c r="H4143" s="92" t="n">
        <v>46000</v>
      </c>
      <c r="I4143" s="91" t="inlineStr">
        <is>
          <t>7월 해외출장 - M항공</t>
        </is>
      </c>
      <c r="J4143" s="91" t="inlineStr">
        <is>
          <t>V10001</t>
        </is>
      </c>
      <c r="K4143" s="91" t="inlineStr">
        <is>
          <t>M항공</t>
        </is>
      </c>
      <c r="M4143" s="9">
        <f>IF($A4143="","",VALUE($A4143&amp;"")*12+VALUE($B4143&amp;""))</f>
        <v/>
      </c>
      <c r="N4143" s="63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3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3">
        <f>IF($A4143="","",IF(COUNTIF(변동분석!$E$7:$E$506,O4143)&gt;0,"Y","N"))</f>
        <v/>
      </c>
      <c r="W4143" s="63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3">
        <f>IF($A4143="","",IFERROR(INDEX(계정매핑!$E$5:$E$504,MATCH($F4143&amp;"",계정매핑!$A$5:$A$504,0))&amp;"","공통비"))</f>
        <v/>
      </c>
      <c r="AF4143" s="63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5100001457</t>
        </is>
      </c>
      <c r="D4144" s="94" t="n">
        <v>46217</v>
      </c>
      <c r="E4144" s="91" t="inlineStr">
        <is>
          <t>KR</t>
        </is>
      </c>
      <c r="F4144" s="91" t="n">
        <v>62501000</v>
      </c>
      <c r="G4144" s="91" t="n">
        <v>1701</v>
      </c>
      <c r="H4144" s="92" t="n">
        <v>98000</v>
      </c>
      <c r="I4144" s="91" t="inlineStr">
        <is>
          <t>7월 회의 다과 - (법인카드)</t>
        </is>
      </c>
      <c r="J4144" s="91" t="inlineStr">
        <is>
          <t>V10009</t>
        </is>
      </c>
      <c r="K4144" s="91" t="inlineStr">
        <is>
          <t>(법인카드)</t>
        </is>
      </c>
      <c r="M4144" s="9">
        <f>IF($A4144="","",VALUE($A4144&amp;"")*12+VALUE($B4144&amp;""))</f>
        <v/>
      </c>
      <c r="N4144" s="63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3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3">
        <f>IF($A4144="","",IF(COUNTIF(변동분석!$E$7:$E$506,O4144)&gt;0,"Y","N"))</f>
        <v/>
      </c>
      <c r="W4144" s="63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3">
        <f>IF($A4144="","",IFERROR(INDEX(계정매핑!$E$5:$E$504,MATCH($F4144&amp;"",계정매핑!$A$5:$A$504,0))&amp;"","공통비"))</f>
        <v/>
      </c>
      <c r="AF4144" s="63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5100001458</t>
        </is>
      </c>
      <c r="D4145" s="94" t="n">
        <v>46217</v>
      </c>
      <c r="E4145" s="91" t="inlineStr">
        <is>
          <t>KR</t>
        </is>
      </c>
      <c r="F4145" s="91" t="n">
        <v>62501000</v>
      </c>
      <c r="G4145" s="91" t="n">
        <v>1801</v>
      </c>
      <c r="H4145" s="92" t="n">
        <v>102000</v>
      </c>
      <c r="I4145" s="91" t="inlineStr">
        <is>
          <t>7월 회의 다과 - (법인카드)</t>
        </is>
      </c>
      <c r="J4145" s="91" t="inlineStr">
        <is>
          <t>V10009</t>
        </is>
      </c>
      <c r="K4145" s="91" t="inlineStr">
        <is>
          <t>(법인카드)</t>
        </is>
      </c>
      <c r="M4145" s="9">
        <f>IF($A4145="","",VALUE($A4145&amp;"")*12+VALUE($B4145&amp;""))</f>
        <v/>
      </c>
      <c r="N4145" s="63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3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3">
        <f>IF($A4145="","",IF(COUNTIF(변동분석!$E$7:$E$506,O4145)&gt;0,"Y","N"))</f>
        <v/>
      </c>
      <c r="W4145" s="63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3">
        <f>IF($A4145="","",IFERROR(INDEX(계정매핑!$E$5:$E$504,MATCH($F4145&amp;"",계정매핑!$A$5:$A$504,0))&amp;"","공통비"))</f>
        <v/>
      </c>
      <c r="AF4145" s="63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5100001459</t>
        </is>
      </c>
      <c r="D4146" s="94" t="n">
        <v>46217</v>
      </c>
      <c r="E4146" s="91" t="inlineStr">
        <is>
          <t>KR</t>
        </is>
      </c>
      <c r="F4146" s="91" t="n">
        <v>62902000</v>
      </c>
      <c r="G4146" s="91" t="n">
        <v>1401</v>
      </c>
      <c r="H4146" s="92" t="n">
        <v>1477000</v>
      </c>
      <c r="I4146" s="91" t="inlineStr">
        <is>
          <t>7월 업무 위탁 수수료 - X서비스</t>
        </is>
      </c>
      <c r="J4146" s="91" t="inlineStr">
        <is>
          <t>V10019</t>
        </is>
      </c>
      <c r="K4146" s="91" t="inlineStr">
        <is>
          <t>X서비스</t>
        </is>
      </c>
      <c r="M4146" s="9">
        <f>IF($A4146="","",VALUE($A4146&amp;"")*12+VALUE($B4146&amp;""))</f>
        <v/>
      </c>
      <c r="N4146" s="63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3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3">
        <f>IF($A4146="","",IF(COUNTIF(변동분석!$E$7:$E$506,O4146)&gt;0,"Y","N"))</f>
        <v/>
      </c>
      <c r="W4146" s="63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3">
        <f>IF($A4146="","",IFERROR(INDEX(계정매핑!$E$5:$E$504,MATCH($F4146&amp;"",계정매핑!$A$5:$A$504,0))&amp;"","공통비"))</f>
        <v/>
      </c>
      <c r="AF4146" s="63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5100001460</t>
        </is>
      </c>
      <c r="D4147" s="94" t="n">
        <v>46217</v>
      </c>
      <c r="E4147" s="91" t="inlineStr">
        <is>
          <t>KR</t>
        </is>
      </c>
      <c r="F4147" s="91" t="n">
        <v>62902000</v>
      </c>
      <c r="G4147" s="91" t="n">
        <v>1801</v>
      </c>
      <c r="H4147" s="92" t="n">
        <v>1760000</v>
      </c>
      <c r="I4147" s="91" t="inlineStr">
        <is>
          <t>7월 콜 위탁 수수료(건별)</t>
        </is>
      </c>
      <c r="J4147" s="91" t="inlineStr">
        <is>
          <t>V10015</t>
        </is>
      </c>
      <c r="K4147" s="91" t="inlineStr">
        <is>
          <t>J콜센터</t>
        </is>
      </c>
      <c r="M4147" s="9">
        <f>IF($A4147="","",VALUE($A4147&amp;"")*12+VALUE($B4147&amp;""))</f>
        <v/>
      </c>
      <c r="N4147" s="63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3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3">
        <f>IF($A4147="","",IF(COUNTIF(변동분석!$E$7:$E$506,O4147)&gt;0,"Y","N"))</f>
        <v/>
      </c>
      <c r="W4147" s="63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3">
        <f>IF($A4147="","",IFERROR(INDEX(계정매핑!$E$5:$E$504,MATCH($F4147&amp;"",계정매핑!$A$5:$A$504,0))&amp;"","공통비"))</f>
        <v/>
      </c>
      <c r="AF4147" s="63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5100001461</t>
        </is>
      </c>
      <c r="D4148" s="94" t="n">
        <v>46218</v>
      </c>
      <c r="E4148" s="91" t="inlineStr">
        <is>
          <t>KR</t>
        </is>
      </c>
      <c r="F4148" s="91" t="n">
        <v>62101000</v>
      </c>
      <c r="G4148" s="91" t="n">
        <v>1601</v>
      </c>
      <c r="H4148" s="92" t="n">
        <v>754000</v>
      </c>
      <c r="I4148" s="91" t="inlineStr">
        <is>
          <t>7월 국내출장 - (법인카드)</t>
        </is>
      </c>
      <c r="J4148" s="91" t="inlineStr">
        <is>
          <t>V10009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3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3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3">
        <f>IF($A4148="","",IF(COUNTIF(변동분석!$E$7:$E$506,O4148)&gt;0,"Y","N"))</f>
        <v/>
      </c>
      <c r="W4148" s="63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3">
        <f>IF($A4148="","",IFERROR(INDEX(계정매핑!$E$5:$E$504,MATCH($F4148&amp;"",계정매핑!$A$5:$A$504,0))&amp;"","공통비"))</f>
        <v/>
      </c>
      <c r="AF4148" s="63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5100001462</t>
        </is>
      </c>
      <c r="D4149" s="94" t="n">
        <v>46218</v>
      </c>
      <c r="E4149" s="91" t="inlineStr">
        <is>
          <t>KR</t>
        </is>
      </c>
      <c r="F4149" s="91" t="n">
        <v>62102000</v>
      </c>
      <c r="G4149" s="91" t="n">
        <v>1201</v>
      </c>
      <c r="H4149" s="92" t="n">
        <v>77000</v>
      </c>
      <c r="I4149" s="91" t="inlineStr">
        <is>
          <t>7월 해외출장 - N호텔</t>
        </is>
      </c>
      <c r="J4149" s="91" t="inlineStr">
        <is>
          <t>V10008</t>
        </is>
      </c>
      <c r="K4149" s="91" t="inlineStr">
        <is>
          <t>N호텔</t>
        </is>
      </c>
      <c r="M4149" s="9">
        <f>IF($A4149="","",VALUE($A4149&amp;"")*12+VALUE($B4149&amp;""))</f>
        <v/>
      </c>
      <c r="N4149" s="63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3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3">
        <f>IF($A4149="","",IF(COUNTIF(변동분석!$E$7:$E$506,O4149)&gt;0,"Y","N"))</f>
        <v/>
      </c>
      <c r="W4149" s="63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3">
        <f>IF($A4149="","",IFERROR(INDEX(계정매핑!$E$5:$E$504,MATCH($F4149&amp;"",계정매핑!$A$5:$A$504,0))&amp;"","공통비"))</f>
        <v/>
      </c>
      <c r="AF4149" s="63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5100001463</t>
        </is>
      </c>
      <c r="D4150" s="94" t="n">
        <v>46218</v>
      </c>
      <c r="E4150" s="91" t="inlineStr">
        <is>
          <t>KR</t>
        </is>
      </c>
      <c r="F4150" s="91" t="n">
        <v>62102000</v>
      </c>
      <c r="G4150" s="91" t="n">
        <v>1401</v>
      </c>
      <c r="H4150" s="92" t="n">
        <v>84000</v>
      </c>
      <c r="I4150" s="91" t="inlineStr">
        <is>
          <t>7월 해외출장 - N호텔</t>
        </is>
      </c>
      <c r="J4150" s="91" t="inlineStr">
        <is>
          <t>V10008</t>
        </is>
      </c>
      <c r="K4150" s="91" t="inlineStr">
        <is>
          <t>N호텔</t>
        </is>
      </c>
      <c r="M4150" s="9">
        <f>IF($A4150="","",VALUE($A4150&amp;"")*12+VALUE($B4150&amp;""))</f>
        <v/>
      </c>
      <c r="N4150" s="63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3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3">
        <f>IF($A4150="","",IF(COUNTIF(변동분석!$E$7:$E$506,O4150)&gt;0,"Y","N"))</f>
        <v/>
      </c>
      <c r="W4150" s="63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3">
        <f>IF($A4150="","",IFERROR(INDEX(계정매핑!$E$5:$E$504,MATCH($F4150&amp;"",계정매핑!$A$5:$A$504,0))&amp;"","공통비"))</f>
        <v/>
      </c>
      <c r="AF4150" s="63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5100001464</t>
        </is>
      </c>
      <c r="D4151" s="94" t="n">
        <v>46218</v>
      </c>
      <c r="E4151" s="91" t="inlineStr">
        <is>
          <t>KR</t>
        </is>
      </c>
      <c r="F4151" s="91" t="n">
        <v>62102000</v>
      </c>
      <c r="G4151" s="91" t="n">
        <v>1951</v>
      </c>
      <c r="H4151" s="92" t="n">
        <v>59000</v>
      </c>
      <c r="I4151" s="91" t="inlineStr">
        <is>
          <t>7월 해외출장 - N호텔</t>
        </is>
      </c>
      <c r="J4151" s="91" t="inlineStr">
        <is>
          <t>V10008</t>
        </is>
      </c>
      <c r="K4151" s="91" t="inlineStr">
        <is>
          <t>N호텔</t>
        </is>
      </c>
      <c r="M4151" s="9">
        <f>IF($A4151="","",VALUE($A4151&amp;"")*12+VALUE($B4151&amp;""))</f>
        <v/>
      </c>
      <c r="N4151" s="63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3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3">
        <f>IF($A4151="","",IF(COUNTIF(변동분석!$E$7:$E$506,O4151)&gt;0,"Y","N"))</f>
        <v/>
      </c>
      <c r="W4151" s="63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3">
        <f>IF($A4151="","",IFERROR(INDEX(계정매핑!$E$5:$E$504,MATCH($F4151&amp;"",계정매핑!$A$5:$A$504,0))&amp;"","공통비"))</f>
        <v/>
      </c>
      <c r="AF4151" s="63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5100001465</t>
        </is>
      </c>
      <c r="D4152" s="94" t="n">
        <v>46218</v>
      </c>
      <c r="E4152" s="91" t="inlineStr">
        <is>
          <t>KR</t>
        </is>
      </c>
      <c r="F4152" s="91" t="n">
        <v>62201000</v>
      </c>
      <c r="G4152" s="91" t="n">
        <v>1201</v>
      </c>
      <c r="H4152" s="92" t="n">
        <v>105000</v>
      </c>
      <c r="I4152" s="91" t="inlineStr">
        <is>
          <t>7월 통신요금 - P통신</t>
        </is>
      </c>
      <c r="J4152" s="91" t="inlineStr">
        <is>
          <t>V10013</t>
        </is>
      </c>
      <c r="K4152" s="91" t="inlineStr">
        <is>
          <t>P통신</t>
        </is>
      </c>
      <c r="M4152" s="9">
        <f>IF($A4152="","",VALUE($A4152&amp;"")*12+VALUE($B4152&amp;""))</f>
        <v/>
      </c>
      <c r="N4152" s="63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3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3">
        <f>IF($A4152="","",IF(COUNTIF(변동분석!$E$7:$E$506,O4152)&gt;0,"Y","N"))</f>
        <v/>
      </c>
      <c r="W4152" s="63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3">
        <f>IF($A4152="","",IFERROR(INDEX(계정매핑!$E$5:$E$504,MATCH($F4152&amp;"",계정매핑!$A$5:$A$504,0))&amp;"","공통비"))</f>
        <v/>
      </c>
      <c r="AF4152" s="63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5100001466</t>
        </is>
      </c>
      <c r="D4153" s="94" t="n">
        <v>46218</v>
      </c>
      <c r="E4153" s="91" t="inlineStr">
        <is>
          <t>KR</t>
        </is>
      </c>
      <c r="F4153" s="91" t="n">
        <v>62301000</v>
      </c>
      <c r="G4153" s="91" t="n">
        <v>1401</v>
      </c>
      <c r="H4153" s="92" t="n">
        <v>140000</v>
      </c>
      <c r="I4153" s="91" t="inlineStr">
        <is>
          <t>7월 소모품 구입 - R문구</t>
        </is>
      </c>
      <c r="J4153" s="91" t="inlineStr">
        <is>
          <t>V10021</t>
        </is>
      </c>
      <c r="K4153" s="91" t="inlineStr">
        <is>
          <t>R문구</t>
        </is>
      </c>
      <c r="M4153" s="9">
        <f>IF($A4153="","",VALUE($A4153&amp;"")*12+VALUE($B4153&amp;""))</f>
        <v/>
      </c>
      <c r="N4153" s="63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3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3">
        <f>IF($A4153="","",IF(COUNTIF(변동분석!$E$7:$E$506,O4153)&gt;0,"Y","N"))</f>
        <v/>
      </c>
      <c r="W4153" s="63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3">
        <f>IF($A4153="","",IFERROR(INDEX(계정매핑!$E$5:$E$504,MATCH($F4153&amp;"",계정매핑!$A$5:$A$504,0))&amp;"","공통비"))</f>
        <v/>
      </c>
      <c r="AF4153" s="63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5100001467</t>
        </is>
      </c>
      <c r="D4154" s="94" t="n">
        <v>46218</v>
      </c>
      <c r="E4154" s="91" t="inlineStr">
        <is>
          <t>KR</t>
        </is>
      </c>
      <c r="F4154" s="91" t="n">
        <v>62301000</v>
      </c>
      <c r="G4154" s="91" t="n">
        <v>1701</v>
      </c>
      <c r="H4154" s="92" t="n">
        <v>254000</v>
      </c>
      <c r="I4154" s="91" t="inlineStr">
        <is>
          <t>7월 소모품 구입 - R문구</t>
        </is>
      </c>
      <c r="J4154" s="91" t="inlineStr">
        <is>
          <t>V10021</t>
        </is>
      </c>
      <c r="K4154" s="91" t="inlineStr">
        <is>
          <t>R문구</t>
        </is>
      </c>
      <c r="M4154" s="9">
        <f>IF($A4154="","",VALUE($A4154&amp;"")*12+VALUE($B4154&amp;""))</f>
        <v/>
      </c>
      <c r="N4154" s="63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3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3">
        <f>IF($A4154="","",IF(COUNTIF(변동분석!$E$7:$E$506,O4154)&gt;0,"Y","N"))</f>
        <v/>
      </c>
      <c r="W4154" s="63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3">
        <f>IF($A4154="","",IFERROR(INDEX(계정매핑!$E$5:$E$504,MATCH($F4154&amp;"",계정매핑!$A$5:$A$504,0))&amp;"","공통비"))</f>
        <v/>
      </c>
      <c r="AF4154" s="63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5100001468</t>
        </is>
      </c>
      <c r="D4155" s="94" t="n">
        <v>46218</v>
      </c>
      <c r="E4155" s="91" t="inlineStr">
        <is>
          <t>KR</t>
        </is>
      </c>
      <c r="F4155" s="91" t="n">
        <v>62301000</v>
      </c>
      <c r="G4155" s="91" t="n">
        <v>1801</v>
      </c>
      <c r="H4155" s="92" t="n">
        <v>735000</v>
      </c>
      <c r="I4155" s="91" t="inlineStr">
        <is>
          <t>7월 소모품 구입 - R문구</t>
        </is>
      </c>
      <c r="J4155" s="91" t="inlineStr">
        <is>
          <t>V10021</t>
        </is>
      </c>
      <c r="K4155" s="91" t="inlineStr">
        <is>
          <t>R문구</t>
        </is>
      </c>
      <c r="M4155" s="9">
        <f>IF($A4155="","",VALUE($A4155&amp;"")*12+VALUE($B4155&amp;""))</f>
        <v/>
      </c>
      <c r="N4155" s="63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3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3">
        <f>IF($A4155="","",IF(COUNTIF(변동분석!$E$7:$E$506,O4155)&gt;0,"Y","N"))</f>
        <v/>
      </c>
      <c r="W4155" s="63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3">
        <f>IF($A4155="","",IFERROR(INDEX(계정매핑!$E$5:$E$504,MATCH($F4155&amp;"",계정매핑!$A$5:$A$504,0))&amp;"","공통비"))</f>
        <v/>
      </c>
      <c r="AF4155" s="63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5100001469</t>
        </is>
      </c>
      <c r="D4156" s="94" t="n">
        <v>46218</v>
      </c>
      <c r="E4156" s="91" t="inlineStr">
        <is>
          <t>KR</t>
        </is>
      </c>
      <c r="F4156" s="91" t="n">
        <v>62501000</v>
      </c>
      <c r="G4156" s="91" t="n">
        <v>1201</v>
      </c>
      <c r="H4156" s="92" t="n">
        <v>139000</v>
      </c>
      <c r="I4156" s="91" t="inlineStr">
        <is>
          <t>7월 회의 다과 - T케이터링</t>
        </is>
      </c>
      <c r="J4156" s="91" t="inlineStr">
        <is>
          <t>V10005</t>
        </is>
      </c>
      <c r="K4156" s="91" t="inlineStr">
        <is>
          <t>T케이터링</t>
        </is>
      </c>
      <c r="M4156" s="9">
        <f>IF($A4156="","",VALUE($A4156&amp;"")*12+VALUE($B4156&amp;""))</f>
        <v/>
      </c>
      <c r="N4156" s="63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3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3">
        <f>IF($A4156="","",IF(COUNTIF(변동분석!$E$7:$E$506,O4156)&gt;0,"Y","N"))</f>
        <v/>
      </c>
      <c r="W4156" s="63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3">
        <f>IF($A4156="","",IFERROR(INDEX(계정매핑!$E$5:$E$504,MATCH($F4156&amp;"",계정매핑!$A$5:$A$504,0))&amp;"","공통비"))</f>
        <v/>
      </c>
      <c r="AF4156" s="63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5100001470</t>
        </is>
      </c>
      <c r="D4157" s="94" t="n">
        <v>46218</v>
      </c>
      <c r="E4157" s="91" t="inlineStr">
        <is>
          <t>KR</t>
        </is>
      </c>
      <c r="F4157" s="91" t="n">
        <v>62501000</v>
      </c>
      <c r="G4157" s="91" t="n">
        <v>1701</v>
      </c>
      <c r="H4157" s="92" t="n">
        <v>76000</v>
      </c>
      <c r="I4157" s="91" t="inlineStr">
        <is>
          <t>7월 회의 다과 - T케이터링</t>
        </is>
      </c>
      <c r="J4157" s="91" t="inlineStr">
        <is>
          <t>V10005</t>
        </is>
      </c>
      <c r="K4157" s="91" t="inlineStr">
        <is>
          <t>T케이터링</t>
        </is>
      </c>
      <c r="M4157" s="9">
        <f>IF($A4157="","",VALUE($A4157&amp;"")*12+VALUE($B4157&amp;""))</f>
        <v/>
      </c>
      <c r="N4157" s="63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3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3">
        <f>IF($A4157="","",IF(COUNTIF(변동분석!$E$7:$E$506,O4157)&gt;0,"Y","N"))</f>
        <v/>
      </c>
      <c r="W4157" s="63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3">
        <f>IF($A4157="","",IFERROR(INDEX(계정매핑!$E$5:$E$504,MATCH($F4157&amp;"",계정매핑!$A$5:$A$504,0))&amp;"","공통비"))</f>
        <v/>
      </c>
      <c r="AF4157" s="63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5100001471</t>
        </is>
      </c>
      <c r="D4158" s="94" t="n">
        <v>46218</v>
      </c>
      <c r="E4158" s="91" t="inlineStr">
        <is>
          <t>KR</t>
        </is>
      </c>
      <c r="F4158" s="91" t="n">
        <v>62901000</v>
      </c>
      <c r="G4158" s="91" t="n">
        <v>1801</v>
      </c>
      <c r="H4158" s="92" t="n">
        <v>13672000</v>
      </c>
      <c r="I4158" s="91" t="inlineStr">
        <is>
          <t>7월 자문 수수료 - K회계법인</t>
        </is>
      </c>
      <c r="J4158" s="91" t="inlineStr">
        <is>
          <t>V10010</t>
        </is>
      </c>
      <c r="K4158" s="91" t="inlineStr">
        <is>
          <t>K회계법인</t>
        </is>
      </c>
      <c r="M4158" s="9">
        <f>IF($A4158="","",VALUE($A4158&amp;"")*12+VALUE($B4158&amp;""))</f>
        <v/>
      </c>
      <c r="N4158" s="63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3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3">
        <f>IF($A4158="","",IF(COUNTIF(변동분석!$E$7:$E$506,O4158)&gt;0,"Y","N"))</f>
        <v/>
      </c>
      <c r="W4158" s="63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3">
        <f>IF($A4158="","",IFERROR(INDEX(계정매핑!$E$5:$E$504,MATCH($F4158&amp;"",계정매핑!$A$5:$A$504,0))&amp;"","공통비"))</f>
        <v/>
      </c>
      <c r="AF4158" s="63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5100001472</t>
        </is>
      </c>
      <c r="D4159" s="94" t="n">
        <v>46219</v>
      </c>
      <c r="E4159" s="91" t="inlineStr">
        <is>
          <t>KR</t>
        </is>
      </c>
      <c r="F4159" s="91" t="n">
        <v>62101000</v>
      </c>
      <c r="G4159" s="91" t="n">
        <v>1601</v>
      </c>
      <c r="H4159" s="92" t="n">
        <v>971000</v>
      </c>
      <c r="I4159" s="91" t="inlineStr">
        <is>
          <t>7월 국내출장 - M항공</t>
        </is>
      </c>
      <c r="J4159" s="91" t="inlineStr">
        <is>
          <t>V10001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3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3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3">
        <f>IF($A4159="","",IF(COUNTIF(변동분석!$E$7:$E$506,O4159)&gt;0,"Y","N"))</f>
        <v/>
      </c>
      <c r="W4159" s="63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3">
        <f>IF($A4159="","",IFERROR(INDEX(계정매핑!$E$5:$E$504,MATCH($F4159&amp;"",계정매핑!$A$5:$A$504,0))&amp;"","공통비"))</f>
        <v/>
      </c>
      <c r="AF4159" s="63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5100001473</t>
        </is>
      </c>
      <c r="D4160" s="94" t="n">
        <v>46219</v>
      </c>
      <c r="E4160" s="91" t="inlineStr">
        <is>
          <t>KR</t>
        </is>
      </c>
      <c r="F4160" s="91" t="n">
        <v>62101000</v>
      </c>
      <c r="G4160" s="91" t="n">
        <v>1951</v>
      </c>
      <c r="H4160" s="92" t="n">
        <v>433000</v>
      </c>
      <c r="I4160" s="91" t="inlineStr">
        <is>
          <t>7월 국내출장 - L여행사</t>
        </is>
      </c>
      <c r="J4160" s="91" t="inlineStr">
        <is>
          <t>V10017</t>
        </is>
      </c>
      <c r="K4160" s="91" t="inlineStr">
        <is>
          <t>L여행사</t>
        </is>
      </c>
      <c r="M4160" s="9">
        <f>IF($A4160="","",VALUE($A4160&amp;"")*12+VALUE($B4160&amp;""))</f>
        <v/>
      </c>
      <c r="N4160" s="63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3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3">
        <f>IF($A4160="","",IF(COUNTIF(변동분석!$E$7:$E$506,O4160)&gt;0,"Y","N"))</f>
        <v/>
      </c>
      <c r="W4160" s="63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3">
        <f>IF($A4160="","",IFERROR(INDEX(계정매핑!$E$5:$E$504,MATCH($F4160&amp;"",계정매핑!$A$5:$A$504,0))&amp;"","공통비"))</f>
        <v/>
      </c>
      <c r="AF4160" s="63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5100001474</t>
        </is>
      </c>
      <c r="D4161" s="94" t="n">
        <v>46219</v>
      </c>
      <c r="E4161" s="91" t="inlineStr">
        <is>
          <t>KR</t>
        </is>
      </c>
      <c r="F4161" s="91" t="n">
        <v>62301000</v>
      </c>
      <c r="G4161" s="91" t="n">
        <v>1602</v>
      </c>
      <c r="H4161" s="92" t="n">
        <v>266000</v>
      </c>
      <c r="I4161" s="91" t="inlineStr">
        <is>
          <t>7월 소모품 구입 - R문구</t>
        </is>
      </c>
      <c r="J4161" s="91" t="inlineStr">
        <is>
          <t>V10021</t>
        </is>
      </c>
      <c r="K4161" s="91" t="inlineStr">
        <is>
          <t>R문구</t>
        </is>
      </c>
      <c r="M4161" s="9">
        <f>IF($A4161="","",VALUE($A4161&amp;"")*12+VALUE($B4161&amp;""))</f>
        <v/>
      </c>
      <c r="N4161" s="63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3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3">
        <f>IF($A4161="","",IF(COUNTIF(변동분석!$E$7:$E$506,O4161)&gt;0,"Y","N"))</f>
        <v/>
      </c>
      <c r="W4161" s="63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3">
        <f>IF($A4161="","",IFERROR(INDEX(계정매핑!$E$5:$E$504,MATCH($F4161&amp;"",계정매핑!$A$5:$A$504,0))&amp;"","공통비"))</f>
        <v/>
      </c>
      <c r="AF4161" s="63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5100001475</t>
        </is>
      </c>
      <c r="D4162" s="94" t="n">
        <v>46219</v>
      </c>
      <c r="E4162" s="91" t="inlineStr">
        <is>
          <t>KR</t>
        </is>
      </c>
      <c r="F4162" s="91" t="n">
        <v>62501000</v>
      </c>
      <c r="G4162" s="91" t="n">
        <v>1201</v>
      </c>
      <c r="H4162" s="92" t="n">
        <v>83000</v>
      </c>
      <c r="I4162" s="91" t="inlineStr">
        <is>
          <t>7월 회의 다과 - T케이터링</t>
        </is>
      </c>
      <c r="J4162" s="91" t="inlineStr">
        <is>
          <t>V10005</t>
        </is>
      </c>
      <c r="K4162" s="91" t="inlineStr">
        <is>
          <t>T케이터링</t>
        </is>
      </c>
      <c r="M4162" s="9">
        <f>IF($A4162="","",VALUE($A4162&amp;"")*12+VALUE($B4162&amp;""))</f>
        <v/>
      </c>
      <c r="N4162" s="63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3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3">
        <f>IF($A4162="","",IF(COUNTIF(변동분석!$E$7:$E$506,O4162)&gt;0,"Y","N"))</f>
        <v/>
      </c>
      <c r="W4162" s="63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3">
        <f>IF($A4162="","",IFERROR(INDEX(계정매핑!$E$5:$E$504,MATCH($F4162&amp;"",계정매핑!$A$5:$A$504,0))&amp;"","공통비"))</f>
        <v/>
      </c>
      <c r="AF4162" s="63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5100001476</t>
        </is>
      </c>
      <c r="D4163" s="94" t="n">
        <v>46219</v>
      </c>
      <c r="E4163" s="91" t="inlineStr">
        <is>
          <t>KR</t>
        </is>
      </c>
      <c r="F4163" s="91" t="n">
        <v>62501000</v>
      </c>
      <c r="G4163" s="91" t="n">
        <v>1701</v>
      </c>
      <c r="H4163" s="92" t="n">
        <v>72000</v>
      </c>
      <c r="I4163" s="91" t="inlineStr">
        <is>
          <t>7월 회의 다과 - T케이터링</t>
        </is>
      </c>
      <c r="J4163" s="91" t="inlineStr">
        <is>
          <t>V10005</t>
        </is>
      </c>
      <c r="K4163" s="91" t="inlineStr">
        <is>
          <t>T케이터링</t>
        </is>
      </c>
      <c r="M4163" s="9">
        <f>IF($A4163="","",VALUE($A4163&amp;"")*12+VALUE($B4163&amp;""))</f>
        <v/>
      </c>
      <c r="N4163" s="63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3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3">
        <f>IF($A4163="","",IF(COUNTIF(변동분석!$E$7:$E$506,O4163)&gt;0,"Y","N"))</f>
        <v/>
      </c>
      <c r="W4163" s="63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3">
        <f>IF($A4163="","",IFERROR(INDEX(계정매핑!$E$5:$E$504,MATCH($F4163&amp;"",계정매핑!$A$5:$A$504,0))&amp;"","공통비"))</f>
        <v/>
      </c>
      <c r="AF4163" s="63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5100001477</t>
        </is>
      </c>
      <c r="D4164" s="94" t="n">
        <v>46219</v>
      </c>
      <c r="E4164" s="91" t="inlineStr">
        <is>
          <t>KR</t>
        </is>
      </c>
      <c r="F4164" s="91" t="n">
        <v>63002000</v>
      </c>
      <c r="G4164" s="91" t="n">
        <v>1951</v>
      </c>
      <c r="H4164" s="92" t="n">
        <v>8288000</v>
      </c>
      <c r="I4164" s="91" t="inlineStr">
        <is>
          <t>7월 클라우드 사용료 - C클라우드</t>
        </is>
      </c>
      <c r="J4164" s="91" t="inlineStr">
        <is>
          <t>V10025</t>
        </is>
      </c>
      <c r="K4164" s="91" t="inlineStr">
        <is>
          <t>C클라우드</t>
        </is>
      </c>
      <c r="M4164" s="9">
        <f>IF($A4164="","",VALUE($A4164&amp;"")*12+VALUE($B4164&amp;""))</f>
        <v/>
      </c>
      <c r="N4164" s="63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3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3">
        <f>IF($A4164="","",IF(COUNTIF(변동분석!$E$7:$E$506,O4164)&gt;0,"Y","N"))</f>
        <v/>
      </c>
      <c r="W4164" s="63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3">
        <f>IF($A4164="","",IFERROR(INDEX(계정매핑!$E$5:$E$504,MATCH($F4164&amp;"",계정매핑!$A$5:$A$504,0))&amp;"","공통비"))</f>
        <v/>
      </c>
      <c r="AF4164" s="63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5100001478</t>
        </is>
      </c>
      <c r="D4165" s="94" t="n">
        <v>46219</v>
      </c>
      <c r="E4165" s="91" t="inlineStr">
        <is>
          <t>KR</t>
        </is>
      </c>
      <c r="F4165" s="91" t="n">
        <v>63501000</v>
      </c>
      <c r="G4165" s="91" t="n">
        <v>1901</v>
      </c>
      <c r="H4165" s="92" t="n">
        <v>547456000</v>
      </c>
      <c r="I4165" s="91" t="inlineStr">
        <is>
          <t>7월 모집수수료 - BB에셋</t>
        </is>
      </c>
      <c r="J4165" s="91" t="inlineStr">
        <is>
          <t>V10012</t>
        </is>
      </c>
      <c r="K4165" s="91" t="inlineStr">
        <is>
          <t>BB에셋</t>
        </is>
      </c>
      <c r="M4165" s="9">
        <f>IF($A4165="","",VALUE($A4165&amp;"")*12+VALUE($B4165&amp;""))</f>
        <v/>
      </c>
      <c r="N4165" s="63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3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3">
        <f>IF($A4165="","",IF(COUNTIF(변동분석!$E$7:$E$506,O4165)&gt;0,"Y","N"))</f>
        <v/>
      </c>
      <c r="W4165" s="63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3">
        <f>IF($A4165="","",IFERROR(INDEX(계정매핑!$E$5:$E$504,MATCH($F4165&amp;"",계정매핑!$A$5:$A$504,0))&amp;"","공통비"))</f>
        <v/>
      </c>
      <c r="AF4165" s="63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5100001479</t>
        </is>
      </c>
      <c r="D4166" s="94" t="n">
        <v>46220</v>
      </c>
      <c r="E4166" s="91" t="inlineStr">
        <is>
          <t>KR</t>
        </is>
      </c>
      <c r="F4166" s="91" t="n">
        <v>62101000</v>
      </c>
      <c r="G4166" s="91" t="n">
        <v>1502</v>
      </c>
      <c r="H4166" s="92" t="n">
        <v>493000</v>
      </c>
      <c r="I4166" s="91" t="inlineStr">
        <is>
          <t>7월 국내출장 - M항공</t>
        </is>
      </c>
      <c r="J4166" s="91" t="inlineStr">
        <is>
          <t>V10001</t>
        </is>
      </c>
      <c r="K4166" s="91" t="inlineStr">
        <is>
          <t>M항공</t>
        </is>
      </c>
      <c r="M4166" s="9">
        <f>IF($A4166="","",VALUE($A4166&amp;"")*12+VALUE($B4166&amp;""))</f>
        <v/>
      </c>
      <c r="N4166" s="63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3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3">
        <f>IF($A4166="","",IF(COUNTIF(변동분석!$E$7:$E$506,O4166)&gt;0,"Y","N"))</f>
        <v/>
      </c>
      <c r="W4166" s="63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3">
        <f>IF($A4166="","",IFERROR(INDEX(계정매핑!$E$5:$E$504,MATCH($F4166&amp;"",계정매핑!$A$5:$A$504,0))&amp;"","공통비"))</f>
        <v/>
      </c>
      <c r="AF4166" s="63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5100001480</t>
        </is>
      </c>
      <c r="D4167" s="94" t="n">
        <v>46220</v>
      </c>
      <c r="E4167" s="91" t="inlineStr">
        <is>
          <t>KR</t>
        </is>
      </c>
      <c r="F4167" s="91" t="n">
        <v>62201000</v>
      </c>
      <c r="G4167" s="91" t="n">
        <v>1201</v>
      </c>
      <c r="H4167" s="92" t="n">
        <v>146000</v>
      </c>
      <c r="I4167" s="91" t="inlineStr">
        <is>
          <t>7월 통신요금 - O텔레콤</t>
        </is>
      </c>
      <c r="J4167" s="91" t="inlineStr">
        <is>
          <t>V10002</t>
        </is>
      </c>
      <c r="K4167" s="91" t="inlineStr">
        <is>
          <t>O텔레콤</t>
        </is>
      </c>
      <c r="M4167" s="9">
        <f>IF($A4167="","",VALUE($A4167&amp;"")*12+VALUE($B4167&amp;""))</f>
        <v/>
      </c>
      <c r="N4167" s="63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3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3">
        <f>IF($A4167="","",IF(COUNTIF(변동분석!$E$7:$E$506,O4167)&gt;0,"Y","N"))</f>
        <v/>
      </c>
      <c r="W4167" s="63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3">
        <f>IF($A4167="","",IFERROR(INDEX(계정매핑!$E$5:$E$504,MATCH($F4167&amp;"",계정매핑!$A$5:$A$504,0))&amp;"","공통비"))</f>
        <v/>
      </c>
      <c r="AF4167" s="63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5100001481</t>
        </is>
      </c>
      <c r="D4168" s="94" t="n">
        <v>46220</v>
      </c>
      <c r="E4168" s="91" t="inlineStr">
        <is>
          <t>KR</t>
        </is>
      </c>
      <c r="F4168" s="91" t="n">
        <v>62201000</v>
      </c>
      <c r="G4168" s="91" t="n">
        <v>1401</v>
      </c>
      <c r="H4168" s="92" t="n">
        <v>304000</v>
      </c>
      <c r="I4168" s="91" t="inlineStr">
        <is>
          <t>7월 통신요금 - O텔레콤</t>
        </is>
      </c>
      <c r="J4168" s="91" t="inlineStr">
        <is>
          <t>V10002</t>
        </is>
      </c>
      <c r="K4168" s="91" t="inlineStr">
        <is>
          <t>O텔레콤</t>
        </is>
      </c>
      <c r="M4168" s="9">
        <f>IF($A4168="","",VALUE($A4168&amp;"")*12+VALUE($B4168&amp;""))</f>
        <v/>
      </c>
      <c r="N4168" s="63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3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3">
        <f>IF($A4168="","",IF(COUNTIF(변동분석!$E$7:$E$506,O4168)&gt;0,"Y","N"))</f>
        <v/>
      </c>
      <c r="W4168" s="63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3">
        <f>IF($A4168="","",IFERROR(INDEX(계정매핑!$E$5:$E$504,MATCH($F4168&amp;"",계정매핑!$A$5:$A$504,0))&amp;"","공통비"))</f>
        <v/>
      </c>
      <c r="AF4168" s="63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5100001482</t>
        </is>
      </c>
      <c r="D4169" s="94" t="n">
        <v>46220</v>
      </c>
      <c r="E4169" s="91" t="inlineStr">
        <is>
          <t>KR</t>
        </is>
      </c>
      <c r="F4169" s="91" t="n">
        <v>62201000</v>
      </c>
      <c r="G4169" s="91" t="n">
        <v>1501</v>
      </c>
      <c r="H4169" s="92" t="n">
        <v>292000</v>
      </c>
      <c r="I4169" s="91" t="inlineStr">
        <is>
          <t>7월 통신요금 - P통신</t>
        </is>
      </c>
      <c r="J4169" s="91" t="inlineStr">
        <is>
          <t>V10013</t>
        </is>
      </c>
      <c r="K4169" s="91" t="inlineStr">
        <is>
          <t>P통신</t>
        </is>
      </c>
      <c r="M4169" s="9">
        <f>IF($A4169="","",VALUE($A4169&amp;"")*12+VALUE($B4169&amp;""))</f>
        <v/>
      </c>
      <c r="N4169" s="63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3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3">
        <f>IF($A4169="","",IF(COUNTIF(변동분석!$E$7:$E$506,O4169)&gt;0,"Y","N"))</f>
        <v/>
      </c>
      <c r="W4169" s="63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3">
        <f>IF($A4169="","",IFERROR(INDEX(계정매핑!$E$5:$E$504,MATCH($F4169&amp;"",계정매핑!$A$5:$A$504,0))&amp;"","공통비"))</f>
        <v/>
      </c>
      <c r="AF4169" s="63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5100001483</t>
        </is>
      </c>
      <c r="D4170" s="94" t="n">
        <v>46220</v>
      </c>
      <c r="E4170" s="91" t="inlineStr">
        <is>
          <t>KR</t>
        </is>
      </c>
      <c r="F4170" s="91" t="n">
        <v>62501000</v>
      </c>
      <c r="G4170" s="91" t="n">
        <v>1101</v>
      </c>
      <c r="H4170" s="92" t="n">
        <v>330000</v>
      </c>
      <c r="I4170" s="91" t="inlineStr">
        <is>
          <t>7월 회의 다과 - T케이터링</t>
        </is>
      </c>
      <c r="J4170" s="91" t="inlineStr">
        <is>
          <t>V10005</t>
        </is>
      </c>
      <c r="K4170" s="91" t="inlineStr">
        <is>
          <t>T케이터링</t>
        </is>
      </c>
      <c r="M4170" s="9">
        <f>IF($A4170="","",VALUE($A4170&amp;"")*12+VALUE($B4170&amp;""))</f>
        <v/>
      </c>
      <c r="N4170" s="63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3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3">
        <f>IF($A4170="","",IF(COUNTIF(변동분석!$E$7:$E$506,O4170)&gt;0,"Y","N"))</f>
        <v/>
      </c>
      <c r="W4170" s="63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3">
        <f>IF($A4170="","",IFERROR(INDEX(계정매핑!$E$5:$E$504,MATCH($F4170&amp;"",계정매핑!$A$5:$A$504,0))&amp;"","공통비"))</f>
        <v/>
      </c>
      <c r="AF4170" s="63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5100001484</t>
        </is>
      </c>
      <c r="D4171" s="94" t="n">
        <v>46220</v>
      </c>
      <c r="E4171" s="91" t="inlineStr">
        <is>
          <t>KR</t>
        </is>
      </c>
      <c r="F4171" s="91" t="n">
        <v>62501000</v>
      </c>
      <c r="G4171" s="91" t="n">
        <v>1301</v>
      </c>
      <c r="H4171" s="92" t="n">
        <v>269000</v>
      </c>
      <c r="I4171" s="91" t="inlineStr">
        <is>
          <t>7월 회의 다과 - T케이터링</t>
        </is>
      </c>
      <c r="J4171" s="91" t="inlineStr">
        <is>
          <t>V10005</t>
        </is>
      </c>
      <c r="K4171" s="91" t="inlineStr">
        <is>
          <t>T케이터링</t>
        </is>
      </c>
      <c r="M4171" s="9">
        <f>IF($A4171="","",VALUE($A4171&amp;"")*12+VALUE($B4171&amp;""))</f>
        <v/>
      </c>
      <c r="N4171" s="63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3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3">
        <f>IF($A4171="","",IF(COUNTIF(변동분석!$E$7:$E$506,O4171)&gt;0,"Y","N"))</f>
        <v/>
      </c>
      <c r="W4171" s="63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3">
        <f>IF($A4171="","",IFERROR(INDEX(계정매핑!$E$5:$E$504,MATCH($F4171&amp;"",계정매핑!$A$5:$A$504,0))&amp;"","공통비"))</f>
        <v/>
      </c>
      <c r="AF4171" s="63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5100001485</t>
        </is>
      </c>
      <c r="D4172" s="94" t="n">
        <v>46220</v>
      </c>
      <c r="E4172" s="91" t="inlineStr">
        <is>
          <t>KR</t>
        </is>
      </c>
      <c r="F4172" s="91" t="n">
        <v>62601000</v>
      </c>
      <c r="G4172" s="91" t="n">
        <v>1101</v>
      </c>
      <c r="H4172" s="92" t="n">
        <v>3356000</v>
      </c>
      <c r="I4172" s="91" t="inlineStr">
        <is>
          <t>7월 업무추진 - (법인카드)</t>
        </is>
      </c>
      <c r="J4172" s="91" t="inlineStr">
        <is>
          <t>V10009</t>
        </is>
      </c>
      <c r="K4172" s="91" t="inlineStr">
        <is>
          <t>(법인카드)</t>
        </is>
      </c>
      <c r="M4172" s="9">
        <f>IF($A4172="","",VALUE($A4172&amp;"")*12+VALUE($B4172&amp;""))</f>
        <v/>
      </c>
      <c r="N4172" s="63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3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3">
        <f>IF($A4172="","",IF(COUNTIF(변동분석!$E$7:$E$506,O4172)&gt;0,"Y","N"))</f>
        <v/>
      </c>
      <c r="W4172" s="63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3">
        <f>IF($A4172="","",IFERROR(INDEX(계정매핑!$E$5:$E$504,MATCH($F4172&amp;"",계정매핑!$A$5:$A$504,0))&amp;"","공통비"))</f>
        <v/>
      </c>
      <c r="AF4172" s="63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5100001486</t>
        </is>
      </c>
      <c r="D4173" s="94" t="n">
        <v>46221</v>
      </c>
      <c r="E4173" s="91" t="inlineStr">
        <is>
          <t>KR</t>
        </is>
      </c>
      <c r="F4173" s="91" t="n">
        <v>62101000</v>
      </c>
      <c r="G4173" s="91" t="n">
        <v>1101</v>
      </c>
      <c r="H4173" s="92" t="n">
        <v>424000</v>
      </c>
      <c r="I4173" s="91" t="inlineStr">
        <is>
          <t>7월 국내출장 - L여행사</t>
        </is>
      </c>
      <c r="J4173" s="91" t="inlineStr">
        <is>
          <t>V10017</t>
        </is>
      </c>
      <c r="K4173" s="91" t="inlineStr">
        <is>
          <t>L여행사</t>
        </is>
      </c>
      <c r="M4173" s="9">
        <f>IF($A4173="","",VALUE($A4173&amp;"")*12+VALUE($B4173&amp;""))</f>
        <v/>
      </c>
      <c r="N4173" s="63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3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3">
        <f>IF($A4173="","",IF(COUNTIF(변동분석!$E$7:$E$506,O4173)&gt;0,"Y","N"))</f>
        <v/>
      </c>
      <c r="W4173" s="63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3">
        <f>IF($A4173="","",IFERROR(INDEX(계정매핑!$E$5:$E$504,MATCH($F4173&amp;"",계정매핑!$A$5:$A$504,0))&amp;"","공통비"))</f>
        <v/>
      </c>
      <c r="AF4173" s="63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5100001487</t>
        </is>
      </c>
      <c r="D4174" s="94" t="n">
        <v>46221</v>
      </c>
      <c r="E4174" s="91" t="inlineStr">
        <is>
          <t>KR</t>
        </is>
      </c>
      <c r="F4174" s="91" t="n">
        <v>62101000</v>
      </c>
      <c r="G4174" s="91" t="n">
        <v>1401</v>
      </c>
      <c r="H4174" s="92" t="n">
        <v>418000</v>
      </c>
      <c r="I4174" s="91" t="inlineStr">
        <is>
          <t>7월 국내출장 - L여행사</t>
        </is>
      </c>
      <c r="J4174" s="91" t="inlineStr">
        <is>
          <t>V10017</t>
        </is>
      </c>
      <c r="K4174" s="91" t="inlineStr">
        <is>
          <t>L여행사</t>
        </is>
      </c>
      <c r="M4174" s="9">
        <f>IF($A4174="","",VALUE($A4174&amp;"")*12+VALUE($B4174&amp;""))</f>
        <v/>
      </c>
      <c r="N4174" s="63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3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3">
        <f>IF($A4174="","",IF(COUNTIF(변동분석!$E$7:$E$506,O4174)&gt;0,"Y","N"))</f>
        <v/>
      </c>
      <c r="W4174" s="63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3">
        <f>IF($A4174="","",IFERROR(INDEX(계정매핑!$E$5:$E$504,MATCH($F4174&amp;"",계정매핑!$A$5:$A$504,0))&amp;"","공통비"))</f>
        <v/>
      </c>
      <c r="AF4174" s="63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5100001488</t>
        </is>
      </c>
      <c r="D4175" s="94" t="n">
        <v>46221</v>
      </c>
      <c r="E4175" s="91" t="inlineStr">
        <is>
          <t>KR</t>
        </is>
      </c>
      <c r="F4175" s="91" t="n">
        <v>62101000</v>
      </c>
      <c r="G4175" s="91" t="n">
        <v>1602</v>
      </c>
      <c r="H4175" s="92" t="n">
        <v>742000</v>
      </c>
      <c r="I4175" s="91" t="inlineStr">
        <is>
          <t>7월 국내출장 - L여행사</t>
        </is>
      </c>
      <c r="J4175" s="91" t="inlineStr">
        <is>
          <t>V10017</t>
        </is>
      </c>
      <c r="K4175" s="91" t="inlineStr">
        <is>
          <t>L여행사</t>
        </is>
      </c>
      <c r="M4175" s="9">
        <f>IF($A4175="","",VALUE($A4175&amp;"")*12+VALUE($B4175&amp;""))</f>
        <v/>
      </c>
      <c r="N4175" s="63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3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3">
        <f>IF($A4175="","",IF(COUNTIF(변동분석!$E$7:$E$506,O4175)&gt;0,"Y","N"))</f>
        <v/>
      </c>
      <c r="W4175" s="63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3">
        <f>IF($A4175="","",IFERROR(INDEX(계정매핑!$E$5:$E$504,MATCH($F4175&amp;"",계정매핑!$A$5:$A$504,0))&amp;"","공통비"))</f>
        <v/>
      </c>
      <c r="AF4175" s="63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5100001489</t>
        </is>
      </c>
      <c r="D4176" s="94" t="n">
        <v>46221</v>
      </c>
      <c r="E4176" s="91" t="inlineStr">
        <is>
          <t>KR</t>
        </is>
      </c>
      <c r="F4176" s="91" t="n">
        <v>62101000</v>
      </c>
      <c r="G4176" s="91" t="n">
        <v>1701</v>
      </c>
      <c r="H4176" s="92" t="n">
        <v>200000</v>
      </c>
      <c r="I4176" s="91" t="inlineStr">
        <is>
          <t>7월 국내출장 - L여행사</t>
        </is>
      </c>
      <c r="J4176" s="91" t="inlineStr">
        <is>
          <t>V10017</t>
        </is>
      </c>
      <c r="K4176" s="91" t="inlineStr">
        <is>
          <t>L여행사</t>
        </is>
      </c>
      <c r="M4176" s="9">
        <f>IF($A4176="","",VALUE($A4176&amp;"")*12+VALUE($B4176&amp;""))</f>
        <v/>
      </c>
      <c r="N4176" s="63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3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3">
        <f>IF($A4176="","",IF(COUNTIF(변동분석!$E$7:$E$506,O4176)&gt;0,"Y","N"))</f>
        <v/>
      </c>
      <c r="W4176" s="63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3">
        <f>IF($A4176="","",IFERROR(INDEX(계정매핑!$E$5:$E$504,MATCH($F4176&amp;"",계정매핑!$A$5:$A$504,0))&amp;"","공통비"))</f>
        <v/>
      </c>
      <c r="AF4176" s="63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5100001490</t>
        </is>
      </c>
      <c r="D4177" s="94" t="n">
        <v>46221</v>
      </c>
      <c r="E4177" s="91" t="inlineStr">
        <is>
          <t>KR</t>
        </is>
      </c>
      <c r="F4177" s="91" t="n">
        <v>62101000</v>
      </c>
      <c r="G4177" s="91" t="n">
        <v>1801</v>
      </c>
      <c r="H4177" s="92" t="n">
        <v>137000</v>
      </c>
      <c r="I4177" s="91" t="inlineStr">
        <is>
          <t>7월 국내출장 - L여행사</t>
        </is>
      </c>
      <c r="J4177" s="91" t="inlineStr">
        <is>
          <t>V10017</t>
        </is>
      </c>
      <c r="K4177" s="91" t="inlineStr">
        <is>
          <t>L여행사</t>
        </is>
      </c>
      <c r="M4177" s="9">
        <f>IF($A4177="","",VALUE($A4177&amp;"")*12+VALUE($B4177&amp;""))</f>
        <v/>
      </c>
      <c r="N4177" s="63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3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3">
        <f>IF($A4177="","",IF(COUNTIF(변동분석!$E$7:$E$506,O4177)&gt;0,"Y","N"))</f>
        <v/>
      </c>
      <c r="W4177" s="63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3">
        <f>IF($A4177="","",IFERROR(INDEX(계정매핑!$E$5:$E$504,MATCH($F4177&amp;"",계정매핑!$A$5:$A$504,0))&amp;"","공통비"))</f>
        <v/>
      </c>
      <c r="AF4177" s="63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5100001491</t>
        </is>
      </c>
      <c r="D4178" s="94" t="n">
        <v>46221</v>
      </c>
      <c r="E4178" s="91" t="inlineStr">
        <is>
          <t>KR</t>
        </is>
      </c>
      <c r="F4178" s="91" t="n">
        <v>62101000</v>
      </c>
      <c r="G4178" s="91" t="n">
        <v>1801</v>
      </c>
      <c r="H4178" s="92" t="n">
        <v>165000</v>
      </c>
      <c r="I4178" s="91" t="inlineStr">
        <is>
          <t>7월 국내출장 - (법인카드)</t>
        </is>
      </c>
      <c r="J4178" s="91" t="inlineStr">
        <is>
          <t>V10009</t>
        </is>
      </c>
      <c r="K4178" s="91" t="inlineStr">
        <is>
          <t>(법인카드)</t>
        </is>
      </c>
      <c r="M4178" s="9">
        <f>IF($A4178="","",VALUE($A4178&amp;"")*12+VALUE($B4178&amp;""))</f>
        <v/>
      </c>
      <c r="N4178" s="63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3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3">
        <f>IF($A4178="","",IF(COUNTIF(변동분석!$E$7:$E$506,O4178)&gt;0,"Y","N"))</f>
        <v/>
      </c>
      <c r="W4178" s="63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3">
        <f>IF($A4178="","",IFERROR(INDEX(계정매핑!$E$5:$E$504,MATCH($F4178&amp;"",계정매핑!$A$5:$A$504,0))&amp;"","공통비"))</f>
        <v/>
      </c>
      <c r="AF4178" s="63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5100001492</t>
        </is>
      </c>
      <c r="D4179" s="94" t="n">
        <v>46221</v>
      </c>
      <c r="E4179" s="91" t="inlineStr">
        <is>
          <t>KR</t>
        </is>
      </c>
      <c r="F4179" s="91" t="n">
        <v>62201000</v>
      </c>
      <c r="G4179" s="91" t="n">
        <v>1602</v>
      </c>
      <c r="H4179" s="92" t="n">
        <v>459000</v>
      </c>
      <c r="I4179" s="91" t="inlineStr">
        <is>
          <t>7월 통신요금 - O텔레콤</t>
        </is>
      </c>
      <c r="J4179" s="91" t="inlineStr">
        <is>
          <t>V10002</t>
        </is>
      </c>
      <c r="K4179" s="91" t="inlineStr">
        <is>
          <t>O텔레콤</t>
        </is>
      </c>
      <c r="M4179" s="9">
        <f>IF($A4179="","",VALUE($A4179&amp;"")*12+VALUE($B4179&amp;""))</f>
        <v/>
      </c>
      <c r="N4179" s="63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3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3">
        <f>IF($A4179="","",IF(COUNTIF(변동분석!$E$7:$E$506,O4179)&gt;0,"Y","N"))</f>
        <v/>
      </c>
      <c r="W4179" s="63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3">
        <f>IF($A4179="","",IFERROR(INDEX(계정매핑!$E$5:$E$504,MATCH($F4179&amp;"",계정매핑!$A$5:$A$504,0))&amp;"","공통비"))</f>
        <v/>
      </c>
      <c r="AF4179" s="63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5100001493</t>
        </is>
      </c>
      <c r="D4180" s="94" t="n">
        <v>46221</v>
      </c>
      <c r="E4180" s="91" t="inlineStr">
        <is>
          <t>KR</t>
        </is>
      </c>
      <c r="F4180" s="91" t="n">
        <v>62901000</v>
      </c>
      <c r="G4180" s="91" t="n">
        <v>1801</v>
      </c>
      <c r="H4180" s="92" t="n">
        <v>10869000</v>
      </c>
      <c r="I4180" s="91" t="inlineStr">
        <is>
          <t>7월 자문 수수료 - W컨설팅</t>
        </is>
      </c>
      <c r="J4180" s="91" t="inlineStr">
        <is>
          <t>V10006</t>
        </is>
      </c>
      <c r="K4180" s="91" t="inlineStr">
        <is>
          <t>W컨설팅</t>
        </is>
      </c>
      <c r="M4180" s="9">
        <f>IF($A4180="","",VALUE($A4180&amp;"")*12+VALUE($B4180&amp;""))</f>
        <v/>
      </c>
      <c r="N4180" s="63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3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3">
        <f>IF($A4180="","",IF(COUNTIF(변동분석!$E$7:$E$506,O4180)&gt;0,"Y","N"))</f>
        <v/>
      </c>
      <c r="W4180" s="63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3">
        <f>IF($A4180="","",IFERROR(INDEX(계정매핑!$E$5:$E$504,MATCH($F4180&amp;"",계정매핑!$A$5:$A$504,0))&amp;"","공통비"))</f>
        <v/>
      </c>
      <c r="AF4180" s="63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5100001494</t>
        </is>
      </c>
      <c r="D4181" s="94" t="n">
        <v>46221</v>
      </c>
      <c r="E4181" s="91" t="inlineStr">
        <is>
          <t>KR</t>
        </is>
      </c>
      <c r="F4181" s="91" t="n">
        <v>63502000</v>
      </c>
      <c r="G4181" s="91" t="n">
        <v>1901</v>
      </c>
      <c r="H4181" s="92" t="n">
        <v>142849000</v>
      </c>
      <c r="I4181" s="91" t="inlineStr">
        <is>
          <t>7월 유지수수료 - CC금융서비스</t>
        </is>
      </c>
      <c r="J4181" s="91" t="inlineStr">
        <is>
          <t>V10028</t>
        </is>
      </c>
      <c r="K4181" s="91" t="inlineStr">
        <is>
          <t>CC금융서비스</t>
        </is>
      </c>
      <c r="M4181" s="9">
        <f>IF($A4181="","",VALUE($A4181&amp;"")*12+VALUE($B4181&amp;""))</f>
        <v/>
      </c>
      <c r="N4181" s="63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3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3">
        <f>IF($A4181="","",IF(COUNTIF(변동분석!$E$7:$E$506,O4181)&gt;0,"Y","N"))</f>
        <v/>
      </c>
      <c r="W4181" s="63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3">
        <f>IF($A4181="","",IFERROR(INDEX(계정매핑!$E$5:$E$504,MATCH($F4181&amp;"",계정매핑!$A$5:$A$504,0))&amp;"","공통비"))</f>
        <v/>
      </c>
      <c r="AF4181" s="63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5100001495</t>
        </is>
      </c>
      <c r="D4182" s="94" t="n">
        <v>46222</v>
      </c>
      <c r="E4182" s="91" t="inlineStr">
        <is>
          <t>KR</t>
        </is>
      </c>
      <c r="F4182" s="91" t="n">
        <v>62101000</v>
      </c>
      <c r="G4182" s="91" t="n">
        <v>1201</v>
      </c>
      <c r="H4182" s="92" t="n">
        <v>196000</v>
      </c>
      <c r="I4182" s="91" t="inlineStr">
        <is>
          <t>7월 국내출장 - M항공</t>
        </is>
      </c>
      <c r="J4182" s="91" t="inlineStr">
        <is>
          <t>V10001</t>
        </is>
      </c>
      <c r="K4182" s="91" t="inlineStr">
        <is>
          <t>M항공</t>
        </is>
      </c>
      <c r="M4182" s="9">
        <f>IF($A4182="","",VALUE($A4182&amp;"")*12+VALUE($B4182&amp;""))</f>
        <v/>
      </c>
      <c r="N4182" s="63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3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3">
        <f>IF($A4182="","",IF(COUNTIF(변동분석!$E$7:$E$506,O4182)&gt;0,"Y","N"))</f>
        <v/>
      </c>
      <c r="W4182" s="63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3">
        <f>IF($A4182="","",IFERROR(INDEX(계정매핑!$E$5:$E$504,MATCH($F4182&amp;"",계정매핑!$A$5:$A$504,0))&amp;"","공통비"))</f>
        <v/>
      </c>
      <c r="AF4182" s="63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5100001496</t>
        </is>
      </c>
      <c r="D4183" s="94" t="n">
        <v>46222</v>
      </c>
      <c r="E4183" s="91" t="inlineStr">
        <is>
          <t>KR</t>
        </is>
      </c>
      <c r="F4183" s="91" t="n">
        <v>62102000</v>
      </c>
      <c r="G4183" s="91" t="n">
        <v>1401</v>
      </c>
      <c r="H4183" s="92" t="n">
        <v>109000</v>
      </c>
      <c r="I4183" s="91" t="inlineStr">
        <is>
          <t>7월 해외출장 - M항공</t>
        </is>
      </c>
      <c r="J4183" s="91" t="inlineStr">
        <is>
          <t>V10001</t>
        </is>
      </c>
      <c r="K4183" s="91" t="inlineStr">
        <is>
          <t>M항공</t>
        </is>
      </c>
      <c r="M4183" s="9">
        <f>IF($A4183="","",VALUE($A4183&amp;"")*12+VALUE($B4183&amp;""))</f>
        <v/>
      </c>
      <c r="N4183" s="63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3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3">
        <f>IF($A4183="","",IF(COUNTIF(변동분석!$E$7:$E$506,O4183)&gt;0,"Y","N"))</f>
        <v/>
      </c>
      <c r="W4183" s="63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3">
        <f>IF($A4183="","",IFERROR(INDEX(계정매핑!$E$5:$E$504,MATCH($F4183&amp;"",계정매핑!$A$5:$A$504,0))&amp;"","공통비"))</f>
        <v/>
      </c>
      <c r="AF4183" s="63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5100001497</t>
        </is>
      </c>
      <c r="D4184" s="94" t="n">
        <v>46222</v>
      </c>
      <c r="E4184" s="91" t="inlineStr">
        <is>
          <t>KR</t>
        </is>
      </c>
      <c r="F4184" s="91" t="n">
        <v>62102000</v>
      </c>
      <c r="G4184" s="91" t="n">
        <v>1501</v>
      </c>
      <c r="H4184" s="92" t="n">
        <v>104000</v>
      </c>
      <c r="I4184" s="91" t="inlineStr">
        <is>
          <t>7월 해외출장 - M항공</t>
        </is>
      </c>
      <c r="J4184" s="91" t="inlineStr">
        <is>
          <t>V10001</t>
        </is>
      </c>
      <c r="K4184" s="91" t="inlineStr">
        <is>
          <t>M항공</t>
        </is>
      </c>
      <c r="M4184" s="9">
        <f>IF($A4184="","",VALUE($A4184&amp;"")*12+VALUE($B4184&amp;""))</f>
        <v/>
      </c>
      <c r="N4184" s="63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3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3">
        <f>IF($A4184="","",IF(COUNTIF(변동분석!$E$7:$E$506,O4184)&gt;0,"Y","N"))</f>
        <v/>
      </c>
      <c r="W4184" s="63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3">
        <f>IF($A4184="","",IFERROR(INDEX(계정매핑!$E$5:$E$504,MATCH($F4184&amp;"",계정매핑!$A$5:$A$504,0))&amp;"","공통비"))</f>
        <v/>
      </c>
      <c r="AF4184" s="63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5100001498</t>
        </is>
      </c>
      <c r="D4185" s="94" t="n">
        <v>46222</v>
      </c>
      <c r="E4185" s="91" t="inlineStr">
        <is>
          <t>KR</t>
        </is>
      </c>
      <c r="F4185" s="91" t="n">
        <v>62201000</v>
      </c>
      <c r="G4185" s="91" t="n">
        <v>1701</v>
      </c>
      <c r="H4185" s="92" t="n">
        <v>3521000</v>
      </c>
      <c r="I4185" s="91" t="inlineStr">
        <is>
          <t>7월 통신요금 - O텔레콤</t>
        </is>
      </c>
      <c r="J4185" s="91" t="inlineStr">
        <is>
          <t>V10002</t>
        </is>
      </c>
      <c r="K4185" s="91" t="inlineStr">
        <is>
          <t>O텔레콤</t>
        </is>
      </c>
      <c r="M4185" s="9">
        <f>IF($A4185="","",VALUE($A4185&amp;"")*12+VALUE($B4185&amp;""))</f>
        <v/>
      </c>
      <c r="N4185" s="63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3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3">
        <f>IF($A4185="","",IF(COUNTIF(변동분석!$E$7:$E$506,O4185)&gt;0,"Y","N"))</f>
        <v/>
      </c>
      <c r="W4185" s="63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3">
        <f>IF($A4185="","",IFERROR(INDEX(계정매핑!$E$5:$E$504,MATCH($F4185&amp;"",계정매핑!$A$5:$A$504,0))&amp;"","공통비"))</f>
        <v/>
      </c>
      <c r="AF4185" s="63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5100001499</t>
        </is>
      </c>
      <c r="D4186" s="94" t="n">
        <v>46222</v>
      </c>
      <c r="E4186" s="91" t="inlineStr">
        <is>
          <t>KR</t>
        </is>
      </c>
      <c r="F4186" s="91" t="n">
        <v>62401000</v>
      </c>
      <c r="G4186" s="91" t="n">
        <v>1401</v>
      </c>
      <c r="H4186" s="92" t="n">
        <v>248000</v>
      </c>
      <c r="I4186" s="91" t="inlineStr">
        <is>
          <t>7월 인쇄물 제작 - S출판</t>
        </is>
      </c>
      <c r="J4186" s="91" t="inlineStr">
        <is>
          <t>V10014</t>
        </is>
      </c>
      <c r="K4186" s="91" t="inlineStr">
        <is>
          <t>S출판</t>
        </is>
      </c>
      <c r="M4186" s="9">
        <f>IF($A4186="","",VALUE($A4186&amp;"")*12+VALUE($B4186&amp;""))</f>
        <v/>
      </c>
      <c r="N4186" s="63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3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3">
        <f>IF($A4186="","",IF(COUNTIF(변동분석!$E$7:$E$506,O4186)&gt;0,"Y","N"))</f>
        <v/>
      </c>
      <c r="W4186" s="63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3">
        <f>IF($A4186="","",IFERROR(INDEX(계정매핑!$E$5:$E$504,MATCH($F4186&amp;"",계정매핑!$A$5:$A$504,0))&amp;"","공통비"))</f>
        <v/>
      </c>
      <c r="AF4186" s="63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5100001500</t>
        </is>
      </c>
      <c r="D4187" s="94" t="n">
        <v>46222</v>
      </c>
      <c r="E4187" s="91" t="inlineStr">
        <is>
          <t>KR</t>
        </is>
      </c>
      <c r="F4187" s="91" t="n">
        <v>62501000</v>
      </c>
      <c r="G4187" s="91" t="n">
        <v>1201</v>
      </c>
      <c r="H4187" s="92" t="n">
        <v>154000</v>
      </c>
      <c r="I4187" s="91" t="inlineStr">
        <is>
          <t>7월 회의 다과 - (법인카드)</t>
        </is>
      </c>
      <c r="J4187" s="91" t="inlineStr">
        <is>
          <t>V10009</t>
        </is>
      </c>
      <c r="K4187" s="91" t="inlineStr">
        <is>
          <t>(법인카드)</t>
        </is>
      </c>
      <c r="M4187" s="9">
        <f>IF($A4187="","",VALUE($A4187&amp;"")*12+VALUE($B4187&amp;""))</f>
        <v/>
      </c>
      <c r="N4187" s="63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3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3">
        <f>IF($A4187="","",IF(COUNTIF(변동분석!$E$7:$E$506,O4187)&gt;0,"Y","N"))</f>
        <v/>
      </c>
      <c r="W4187" s="63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3">
        <f>IF($A4187="","",IFERROR(INDEX(계정매핑!$E$5:$E$504,MATCH($F4187&amp;"",계정매핑!$A$5:$A$504,0))&amp;"","공통비"))</f>
        <v/>
      </c>
      <c r="AF4187" s="63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5100001501</t>
        </is>
      </c>
      <c r="D4188" s="94" t="n">
        <v>46222</v>
      </c>
      <c r="E4188" s="91" t="inlineStr">
        <is>
          <t>KR</t>
        </is>
      </c>
      <c r="F4188" s="91" t="n">
        <v>62901000</v>
      </c>
      <c r="G4188" s="91" t="n">
        <v>1951</v>
      </c>
      <c r="H4188" s="92" t="n">
        <v>5009000</v>
      </c>
      <c r="I4188" s="91" t="inlineStr">
        <is>
          <t>7월 자문 수수료 - K회계법인</t>
        </is>
      </c>
      <c r="J4188" s="91" t="inlineStr">
        <is>
          <t>V10010</t>
        </is>
      </c>
      <c r="K4188" s="91" t="inlineStr">
        <is>
          <t>K회계법인</t>
        </is>
      </c>
      <c r="M4188" s="9">
        <f>IF($A4188="","",VALUE($A4188&amp;"")*12+VALUE($B4188&amp;""))</f>
        <v/>
      </c>
      <c r="N4188" s="63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3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3">
        <f>IF($A4188="","",IF(COUNTIF(변동분석!$E$7:$E$506,O4188)&gt;0,"Y","N"))</f>
        <v/>
      </c>
      <c r="W4188" s="63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3">
        <f>IF($A4188="","",IFERROR(INDEX(계정매핑!$E$5:$E$504,MATCH($F4188&amp;"",계정매핑!$A$5:$A$504,0))&amp;"","공통비"))</f>
        <v/>
      </c>
      <c r="AF4188" s="63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5100001502</t>
        </is>
      </c>
      <c r="D4189" s="94" t="n">
        <v>46222</v>
      </c>
      <c r="E4189" s="91" t="inlineStr">
        <is>
          <t>KR</t>
        </is>
      </c>
      <c r="F4189" s="91" t="n">
        <v>62901000</v>
      </c>
      <c r="G4189" s="91" t="n">
        <v>1951</v>
      </c>
      <c r="H4189" s="92" t="n">
        <v>8372000</v>
      </c>
      <c r="I4189" s="91" t="inlineStr">
        <is>
          <t>7월 자문 수수료 - W컨설팅</t>
        </is>
      </c>
      <c r="J4189" s="91" t="inlineStr">
        <is>
          <t>V10006</t>
        </is>
      </c>
      <c r="K4189" s="91" t="inlineStr">
        <is>
          <t>W컨설팅</t>
        </is>
      </c>
      <c r="M4189" s="9">
        <f>IF($A4189="","",VALUE($A4189&amp;"")*12+VALUE($B4189&amp;""))</f>
        <v/>
      </c>
      <c r="N4189" s="63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3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3">
        <f>IF($A4189="","",IF(COUNTIF(변동분석!$E$7:$E$506,O4189)&gt;0,"Y","N"))</f>
        <v/>
      </c>
      <c r="W4189" s="63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3">
        <f>IF($A4189="","",IFERROR(INDEX(계정매핑!$E$5:$E$504,MATCH($F4189&amp;"",계정매핑!$A$5:$A$504,0))&amp;"","공통비"))</f>
        <v/>
      </c>
      <c r="AF4189" s="63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5100001503</t>
        </is>
      </c>
      <c r="D4190" s="94" t="n">
        <v>46223</v>
      </c>
      <c r="E4190" s="91" t="inlineStr">
        <is>
          <t>KR</t>
        </is>
      </c>
      <c r="F4190" s="91" t="n">
        <v>62101000</v>
      </c>
      <c r="G4190" s="91" t="n">
        <v>1401</v>
      </c>
      <c r="H4190" s="92" t="n">
        <v>250000</v>
      </c>
      <c r="I4190" s="91" t="inlineStr">
        <is>
          <t>7월 국내출장 - M항공</t>
        </is>
      </c>
      <c r="J4190" s="91" t="inlineStr">
        <is>
          <t>V10001</t>
        </is>
      </c>
      <c r="K4190" s="91" t="inlineStr">
        <is>
          <t>M항공</t>
        </is>
      </c>
      <c r="M4190" s="9">
        <f>IF($A4190="","",VALUE($A4190&amp;"")*12+VALUE($B4190&amp;""))</f>
        <v/>
      </c>
      <c r="N4190" s="63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3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3">
        <f>IF($A4190="","",IF(COUNTIF(변동분석!$E$7:$E$506,O4190)&gt;0,"Y","N"))</f>
        <v/>
      </c>
      <c r="W4190" s="63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3">
        <f>IF($A4190="","",IFERROR(INDEX(계정매핑!$E$5:$E$504,MATCH($F4190&amp;"",계정매핑!$A$5:$A$504,0))&amp;"","공통비"))</f>
        <v/>
      </c>
      <c r="AF4190" s="63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5100001504</t>
        </is>
      </c>
      <c r="D4191" s="94" t="n">
        <v>46223</v>
      </c>
      <c r="E4191" s="91" t="inlineStr">
        <is>
          <t>KR</t>
        </is>
      </c>
      <c r="F4191" s="91" t="n">
        <v>62201000</v>
      </c>
      <c r="G4191" s="91" t="n">
        <v>1601</v>
      </c>
      <c r="H4191" s="92" t="n">
        <v>470000</v>
      </c>
      <c r="I4191" s="91" t="inlineStr">
        <is>
          <t>7월 통신요금 - P통신</t>
        </is>
      </c>
      <c r="J4191" s="91" t="inlineStr">
        <is>
          <t>V10013</t>
        </is>
      </c>
      <c r="K4191" s="91" t="inlineStr">
        <is>
          <t>P통신</t>
        </is>
      </c>
      <c r="M4191" s="9">
        <f>IF($A4191="","",VALUE($A4191&amp;"")*12+VALUE($B4191&amp;""))</f>
        <v/>
      </c>
      <c r="N4191" s="63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3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3">
        <f>IF($A4191="","",IF(COUNTIF(변동분석!$E$7:$E$506,O4191)&gt;0,"Y","N"))</f>
        <v/>
      </c>
      <c r="W4191" s="63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3">
        <f>IF($A4191="","",IFERROR(INDEX(계정매핑!$E$5:$E$504,MATCH($F4191&amp;"",계정매핑!$A$5:$A$504,0))&amp;"","공통비"))</f>
        <v/>
      </c>
      <c r="AF4191" s="63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5100001505</t>
        </is>
      </c>
      <c r="D4192" s="94" t="n">
        <v>46223</v>
      </c>
      <c r="E4192" s="91" t="inlineStr">
        <is>
          <t>KR</t>
        </is>
      </c>
      <c r="F4192" s="91" t="n">
        <v>62201000</v>
      </c>
      <c r="G4192" s="91" t="n">
        <v>1951</v>
      </c>
      <c r="H4192" s="92" t="n">
        <v>352000</v>
      </c>
      <c r="I4192" s="91" t="inlineStr">
        <is>
          <t>7월 통신요금 - O텔레콤</t>
        </is>
      </c>
      <c r="J4192" s="91" t="inlineStr">
        <is>
          <t>V10002</t>
        </is>
      </c>
      <c r="K4192" s="91" t="inlineStr">
        <is>
          <t>O텔레콤</t>
        </is>
      </c>
      <c r="M4192" s="9">
        <f>IF($A4192="","",VALUE($A4192&amp;"")*12+VALUE($B4192&amp;""))</f>
        <v/>
      </c>
      <c r="N4192" s="63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3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3">
        <f>IF($A4192="","",IF(COUNTIF(변동분석!$E$7:$E$506,O4192)&gt;0,"Y","N"))</f>
        <v/>
      </c>
      <c r="W4192" s="63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3">
        <f>IF($A4192="","",IFERROR(INDEX(계정매핑!$E$5:$E$504,MATCH($F4192&amp;"",계정매핑!$A$5:$A$504,0))&amp;"","공통비"))</f>
        <v/>
      </c>
      <c r="AF4192" s="63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5100001506</t>
        </is>
      </c>
      <c r="D4193" s="94" t="n">
        <v>46223</v>
      </c>
      <c r="E4193" s="91" t="inlineStr">
        <is>
          <t>KR</t>
        </is>
      </c>
      <c r="F4193" s="91" t="n">
        <v>62701000</v>
      </c>
      <c r="G4193" s="91" t="n">
        <v>1502</v>
      </c>
      <c r="H4193" s="92" t="n">
        <v>44944000</v>
      </c>
      <c r="I4193" s="91" t="inlineStr">
        <is>
          <t>7월 광고 집행 - F애드</t>
        </is>
      </c>
      <c r="J4193" s="91" t="inlineStr">
        <is>
          <t>V10022</t>
        </is>
      </c>
      <c r="K4193" s="91" t="inlineStr">
        <is>
          <t>F애드</t>
        </is>
      </c>
      <c r="M4193" s="9">
        <f>IF($A4193="","",VALUE($A4193&amp;"")*12+VALUE($B4193&amp;""))</f>
        <v/>
      </c>
      <c r="N4193" s="63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3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3">
        <f>IF($A4193="","",IF(COUNTIF(변동분석!$E$7:$E$506,O4193)&gt;0,"Y","N"))</f>
        <v/>
      </c>
      <c r="W4193" s="63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3">
        <f>IF($A4193="","",IFERROR(INDEX(계정매핑!$E$5:$E$504,MATCH($F4193&amp;"",계정매핑!$A$5:$A$504,0))&amp;"","공통비"))</f>
        <v/>
      </c>
      <c r="AF4193" s="63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5100001507</t>
        </is>
      </c>
      <c r="D4194" s="94" t="n">
        <v>46223</v>
      </c>
      <c r="E4194" s="91" t="inlineStr">
        <is>
          <t>KR</t>
        </is>
      </c>
      <c r="F4194" s="91" t="n">
        <v>62901000</v>
      </c>
      <c r="G4194" s="91" t="n">
        <v>1801</v>
      </c>
      <c r="H4194" s="92" t="n">
        <v>10240000</v>
      </c>
      <c r="I4194" s="91" t="inlineStr">
        <is>
          <t>7월 자문 수수료 - K회계법인</t>
        </is>
      </c>
      <c r="J4194" s="91" t="inlineStr">
        <is>
          <t>V10010</t>
        </is>
      </c>
      <c r="K4194" s="91" t="inlineStr">
        <is>
          <t>K회계법인</t>
        </is>
      </c>
      <c r="M4194" s="9">
        <f>IF($A4194="","",VALUE($A4194&amp;"")*12+VALUE($B4194&amp;""))</f>
        <v/>
      </c>
      <c r="N4194" s="63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3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3">
        <f>IF($A4194="","",IF(COUNTIF(변동분석!$E$7:$E$506,O4194)&gt;0,"Y","N"))</f>
        <v/>
      </c>
      <c r="W4194" s="63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3">
        <f>IF($A4194="","",IFERROR(INDEX(계정매핑!$E$5:$E$504,MATCH($F4194&amp;"",계정매핑!$A$5:$A$504,0))&amp;"","공통비"))</f>
        <v/>
      </c>
      <c r="AF4194" s="63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5100001508</t>
        </is>
      </c>
      <c r="D4195" s="94" t="n">
        <v>46223</v>
      </c>
      <c r="E4195" s="91" t="inlineStr">
        <is>
          <t>KR</t>
        </is>
      </c>
      <c r="F4195" s="91" t="n">
        <v>63201000</v>
      </c>
      <c r="G4195" s="91" t="n">
        <v>1601</v>
      </c>
      <c r="H4195" s="92" t="n">
        <v>5890000</v>
      </c>
      <c r="I4195" s="91" t="inlineStr">
        <is>
          <t>7월 차량 유지 - D정비</t>
        </is>
      </c>
      <c r="J4195" s="91" t="inlineStr">
        <is>
          <t>V10024</t>
        </is>
      </c>
      <c r="K4195" s="91" t="inlineStr">
        <is>
          <t>D정비</t>
        </is>
      </c>
      <c r="M4195" s="9">
        <f>IF($A4195="","",VALUE($A4195&amp;"")*12+VALUE($B4195&amp;""))</f>
        <v/>
      </c>
      <c r="N4195" s="63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3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3">
        <f>IF($A4195="","",IF(COUNTIF(변동분석!$E$7:$E$506,O4195)&gt;0,"Y","N"))</f>
        <v/>
      </c>
      <c r="W4195" s="63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3">
        <f>IF($A4195="","",IFERROR(INDEX(계정매핑!$E$5:$E$504,MATCH($F4195&amp;"",계정매핑!$A$5:$A$504,0))&amp;"","공통비"))</f>
        <v/>
      </c>
      <c r="AF4195" s="63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5100001509</t>
        </is>
      </c>
      <c r="D4196" s="94" t="n">
        <v>46224</v>
      </c>
      <c r="E4196" s="91" t="inlineStr">
        <is>
          <t>KR</t>
        </is>
      </c>
      <c r="F4196" s="91" t="n">
        <v>62101000</v>
      </c>
      <c r="G4196" s="91" t="n">
        <v>1301</v>
      </c>
      <c r="H4196" s="92" t="n">
        <v>520000</v>
      </c>
      <c r="I4196" s="91" t="inlineStr">
        <is>
          <t>7월 국내출장 - (법인카드)</t>
        </is>
      </c>
      <c r="J4196" s="91" t="inlineStr">
        <is>
          <t>V10009</t>
        </is>
      </c>
      <c r="K4196" s="91" t="inlineStr">
        <is>
          <t>(법인카드)</t>
        </is>
      </c>
      <c r="M4196" s="9">
        <f>IF($A4196="","",VALUE($A4196&amp;"")*12+VALUE($B4196&amp;""))</f>
        <v/>
      </c>
      <c r="N4196" s="63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3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3">
        <f>IF($A4196="","",IF(COUNTIF(변동분석!$E$7:$E$506,O4196)&gt;0,"Y","N"))</f>
        <v/>
      </c>
      <c r="W4196" s="63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3">
        <f>IF($A4196="","",IFERROR(INDEX(계정매핑!$E$5:$E$504,MATCH($F4196&amp;"",계정매핑!$A$5:$A$504,0))&amp;"","공통비"))</f>
        <v/>
      </c>
      <c r="AF4196" s="63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5100001510</t>
        </is>
      </c>
      <c r="D4197" s="94" t="n">
        <v>46224</v>
      </c>
      <c r="E4197" s="91" t="inlineStr">
        <is>
          <t>KR</t>
        </is>
      </c>
      <c r="F4197" s="91" t="n">
        <v>62101000</v>
      </c>
      <c r="G4197" s="91" t="n">
        <v>1501</v>
      </c>
      <c r="H4197" s="92" t="n">
        <v>604000</v>
      </c>
      <c r="I4197" s="91" t="inlineStr">
        <is>
          <t>7월 국내출장 - (법인카드)</t>
        </is>
      </c>
      <c r="J4197" s="91" t="inlineStr">
        <is>
          <t>V10009</t>
        </is>
      </c>
      <c r="K4197" s="91" t="inlineStr">
        <is>
          <t>(법인카드)</t>
        </is>
      </c>
      <c r="M4197" s="9">
        <f>IF($A4197="","",VALUE($A4197&amp;"")*12+VALUE($B4197&amp;""))</f>
        <v/>
      </c>
      <c r="N4197" s="63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3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3">
        <f>IF($A4197="","",IF(COUNTIF(변동분석!$E$7:$E$506,O4197)&gt;0,"Y","N"))</f>
        <v/>
      </c>
      <c r="W4197" s="63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3">
        <f>IF($A4197="","",IFERROR(INDEX(계정매핑!$E$5:$E$504,MATCH($F4197&amp;"",계정매핑!$A$5:$A$504,0))&amp;"","공통비"))</f>
        <v/>
      </c>
      <c r="AF4197" s="63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5100001511</t>
        </is>
      </c>
      <c r="D4198" s="94" t="n">
        <v>46224</v>
      </c>
      <c r="E4198" s="91" t="inlineStr">
        <is>
          <t>KR</t>
        </is>
      </c>
      <c r="F4198" s="91" t="n">
        <v>62301000</v>
      </c>
      <c r="G4198" s="91" t="n">
        <v>1101</v>
      </c>
      <c r="H4198" s="92" t="n">
        <v>154000</v>
      </c>
      <c r="I4198" s="91" t="inlineStr">
        <is>
          <t>7월 소모품 구입 - Q오피스</t>
        </is>
      </c>
      <c r="J4198" s="91" t="inlineStr">
        <is>
          <t>V10003</t>
        </is>
      </c>
      <c r="K4198" s="91" t="inlineStr">
        <is>
          <t>Q오피스</t>
        </is>
      </c>
      <c r="M4198" s="9">
        <f>IF($A4198="","",VALUE($A4198&amp;"")*12+VALUE($B4198&amp;""))</f>
        <v/>
      </c>
      <c r="N4198" s="63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3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3">
        <f>IF($A4198="","",IF(COUNTIF(변동분석!$E$7:$E$506,O4198)&gt;0,"Y","N"))</f>
        <v/>
      </c>
      <c r="W4198" s="63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3">
        <f>IF($A4198="","",IFERROR(INDEX(계정매핑!$E$5:$E$504,MATCH($F4198&amp;"",계정매핑!$A$5:$A$504,0))&amp;"","공통비"))</f>
        <v/>
      </c>
      <c r="AF4198" s="63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5100001512</t>
        </is>
      </c>
      <c r="D4199" s="94" t="n">
        <v>46224</v>
      </c>
      <c r="E4199" s="91" t="inlineStr">
        <is>
          <t>KR</t>
        </is>
      </c>
      <c r="F4199" s="91" t="n">
        <v>62401000</v>
      </c>
      <c r="G4199" s="91" t="n">
        <v>1401</v>
      </c>
      <c r="H4199" s="92" t="n">
        <v>226000</v>
      </c>
      <c r="I4199" s="91" t="inlineStr">
        <is>
          <t>7월 인쇄물 제작 - G인쇄</t>
        </is>
      </c>
      <c r="J4199" s="91" t="inlineStr">
        <is>
          <t>V10004</t>
        </is>
      </c>
      <c r="K4199" s="91" t="inlineStr">
        <is>
          <t>G인쇄</t>
        </is>
      </c>
      <c r="M4199" s="9">
        <f>IF($A4199="","",VALUE($A4199&amp;"")*12+VALUE($B4199&amp;""))</f>
        <v/>
      </c>
      <c r="N4199" s="63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3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3">
        <f>IF($A4199="","",IF(COUNTIF(변동분석!$E$7:$E$506,O4199)&gt;0,"Y","N"))</f>
        <v/>
      </c>
      <c r="W4199" s="63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3">
        <f>IF($A4199="","",IFERROR(INDEX(계정매핑!$E$5:$E$504,MATCH($F4199&amp;"",계정매핑!$A$5:$A$504,0))&amp;"","공통비"))</f>
        <v/>
      </c>
      <c r="AF4199" s="63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5100001513</t>
        </is>
      </c>
      <c r="D4200" s="94" t="n">
        <v>46224</v>
      </c>
      <c r="E4200" s="91" t="inlineStr">
        <is>
          <t>KR</t>
        </is>
      </c>
      <c r="F4200" s="91" t="n">
        <v>62501000</v>
      </c>
      <c r="G4200" s="91" t="n">
        <v>1301</v>
      </c>
      <c r="H4200" s="92" t="n">
        <v>444000</v>
      </c>
      <c r="I4200" s="91" t="inlineStr">
        <is>
          <t>7월 회의 다과 - (법인카드)</t>
        </is>
      </c>
      <c r="J4200" s="91" t="inlineStr">
        <is>
          <t>V10009</t>
        </is>
      </c>
      <c r="K4200" s="91" t="inlineStr">
        <is>
          <t>(법인카드)</t>
        </is>
      </c>
      <c r="M4200" s="9">
        <f>IF($A4200="","",VALUE($A4200&amp;"")*12+VALUE($B4200&amp;""))</f>
        <v/>
      </c>
      <c r="N4200" s="63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3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3">
        <f>IF($A4200="","",IF(COUNTIF(변동분석!$E$7:$E$506,O4200)&gt;0,"Y","N"))</f>
        <v/>
      </c>
      <c r="W4200" s="63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3">
        <f>IF($A4200="","",IFERROR(INDEX(계정매핑!$E$5:$E$504,MATCH($F4200&amp;"",계정매핑!$A$5:$A$504,0))&amp;"","공통비"))</f>
        <v/>
      </c>
      <c r="AF4200" s="63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5100001514</t>
        </is>
      </c>
      <c r="D4201" s="94" t="n">
        <v>46224</v>
      </c>
      <c r="E4201" s="91" t="inlineStr">
        <is>
          <t>KR</t>
        </is>
      </c>
      <c r="F4201" s="91" t="n">
        <v>62501000</v>
      </c>
      <c r="G4201" s="91" t="n">
        <v>1801</v>
      </c>
      <c r="H4201" s="92" t="n">
        <v>166000</v>
      </c>
      <c r="I4201" s="91" t="inlineStr">
        <is>
          <t>7월 회의 다과 - T케이터링</t>
        </is>
      </c>
      <c r="J4201" s="91" t="inlineStr">
        <is>
          <t>V10005</t>
        </is>
      </c>
      <c r="K4201" s="91" t="inlineStr">
        <is>
          <t>T케이터링</t>
        </is>
      </c>
      <c r="M4201" s="9">
        <f>IF($A4201="","",VALUE($A4201&amp;"")*12+VALUE($B4201&amp;""))</f>
        <v/>
      </c>
      <c r="N4201" s="63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3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3">
        <f>IF($A4201="","",IF(COUNTIF(변동분석!$E$7:$E$506,O4201)&gt;0,"Y","N"))</f>
        <v/>
      </c>
      <c r="W4201" s="63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3">
        <f>IF($A4201="","",IFERROR(INDEX(계정매핑!$E$5:$E$504,MATCH($F4201&amp;"",계정매핑!$A$5:$A$504,0))&amp;"","공통비"))</f>
        <v/>
      </c>
      <c r="AF4201" s="63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5100001515</t>
        </is>
      </c>
      <c r="D4202" s="94" t="n">
        <v>46224</v>
      </c>
      <c r="E4202" s="91" t="inlineStr">
        <is>
          <t>KR</t>
        </is>
      </c>
      <c r="F4202" s="91" t="n">
        <v>63101000</v>
      </c>
      <c r="G4202" s="91" t="n">
        <v>1601</v>
      </c>
      <c r="H4202" s="92" t="n">
        <v>3829000</v>
      </c>
      <c r="I4202" s="91" t="inlineStr">
        <is>
          <t>7월 사무실 임차료 - AA빌딩</t>
        </is>
      </c>
      <c r="J4202" s="91" t="inlineStr">
        <is>
          <t>V10007</t>
        </is>
      </c>
      <c r="K4202" s="91" t="inlineStr">
        <is>
          <t>AA빌딩</t>
        </is>
      </c>
      <c r="M4202" s="9">
        <f>IF($A4202="","",VALUE($A4202&amp;"")*12+VALUE($B4202&amp;""))</f>
        <v/>
      </c>
      <c r="N4202" s="63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3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3">
        <f>IF($A4202="","",IF(COUNTIF(변동분석!$E$7:$E$506,O4202)&gt;0,"Y","N"))</f>
        <v/>
      </c>
      <c r="W4202" s="63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3">
        <f>IF($A4202="","",IFERROR(INDEX(계정매핑!$E$5:$E$504,MATCH($F4202&amp;"",계정매핑!$A$5:$A$504,0))&amp;"","공통비"))</f>
        <v/>
      </c>
      <c r="AF4202" s="63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5100001516</t>
        </is>
      </c>
      <c r="D4203" s="94" t="n">
        <v>46224</v>
      </c>
      <c r="E4203" s="91" t="inlineStr">
        <is>
          <t>KR</t>
        </is>
      </c>
      <c r="F4203" s="91" t="n">
        <v>63502000</v>
      </c>
      <c r="G4203" s="91" t="n">
        <v>1902</v>
      </c>
      <c r="H4203" s="92" t="n">
        <v>137623000</v>
      </c>
      <c r="I4203" s="91" t="inlineStr">
        <is>
          <t>7월 유지수수료 - (전속설계사)</t>
        </is>
      </c>
      <c r="J4203" s="91" t="inlineStr">
        <is>
          <t>V10020</t>
        </is>
      </c>
      <c r="K4203" s="91" t="inlineStr">
        <is>
          <t>(전속설계사)</t>
        </is>
      </c>
      <c r="M4203" s="9">
        <f>IF($A4203="","",VALUE($A4203&amp;"")*12+VALUE($B4203&amp;""))</f>
        <v/>
      </c>
      <c r="N4203" s="63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3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3">
        <f>IF($A4203="","",IF(COUNTIF(변동분석!$E$7:$E$506,O4203)&gt;0,"Y","N"))</f>
        <v/>
      </c>
      <c r="W4203" s="63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3">
        <f>IF($A4203="","",IFERROR(INDEX(계정매핑!$E$5:$E$504,MATCH($F4203&amp;"",계정매핑!$A$5:$A$504,0))&amp;"","공통비"))</f>
        <v/>
      </c>
      <c r="AF4203" s="63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5100001517</t>
        </is>
      </c>
      <c r="D4204" s="94" t="n">
        <v>46225</v>
      </c>
      <c r="E4204" s="91" t="inlineStr">
        <is>
          <t>KR</t>
        </is>
      </c>
      <c r="F4204" s="91" t="n">
        <v>62102000</v>
      </c>
      <c r="G4204" s="91" t="n">
        <v>1201</v>
      </c>
      <c r="H4204" s="92" t="n">
        <v>46000</v>
      </c>
      <c r="I4204" s="91" t="inlineStr">
        <is>
          <t>7월 해외출장 - N호텔</t>
        </is>
      </c>
      <c r="J4204" s="91" t="inlineStr">
        <is>
          <t>V10008</t>
        </is>
      </c>
      <c r="K4204" s="91" t="inlineStr">
        <is>
          <t>N호텔</t>
        </is>
      </c>
      <c r="M4204" s="9">
        <f>IF($A4204="","",VALUE($A4204&amp;"")*12+VALUE($B4204&amp;""))</f>
        <v/>
      </c>
      <c r="N4204" s="63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3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3">
        <f>IF($A4204="","",IF(COUNTIF(변동분석!$E$7:$E$506,O4204)&gt;0,"Y","N"))</f>
        <v/>
      </c>
      <c r="W4204" s="63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3">
        <f>IF($A4204="","",IFERROR(INDEX(계정매핑!$E$5:$E$504,MATCH($F4204&amp;"",계정매핑!$A$5:$A$504,0))&amp;"","공통비"))</f>
        <v/>
      </c>
      <c r="AF4204" s="63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5100001518</t>
        </is>
      </c>
      <c r="D4205" s="94" t="n">
        <v>46225</v>
      </c>
      <c r="E4205" s="91" t="inlineStr">
        <is>
          <t>KR</t>
        </is>
      </c>
      <c r="F4205" s="91" t="n">
        <v>62102000</v>
      </c>
      <c r="G4205" s="91" t="n">
        <v>1701</v>
      </c>
      <c r="H4205" s="92" t="n">
        <v>41000</v>
      </c>
      <c r="I4205" s="91" t="inlineStr">
        <is>
          <t>7월 해외출장 - N호텔</t>
        </is>
      </c>
      <c r="J4205" s="91" t="inlineStr">
        <is>
          <t>V10008</t>
        </is>
      </c>
      <c r="K4205" s="91" t="inlineStr">
        <is>
          <t>N호텔</t>
        </is>
      </c>
      <c r="M4205" s="9">
        <f>IF($A4205="","",VALUE($A4205&amp;"")*12+VALUE($B4205&amp;""))</f>
        <v/>
      </c>
      <c r="N4205" s="63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3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3">
        <f>IF($A4205="","",IF(COUNTIF(변동분석!$E$7:$E$506,O4205)&gt;0,"Y","N"))</f>
        <v/>
      </c>
      <c r="W4205" s="63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3">
        <f>IF($A4205="","",IFERROR(INDEX(계정매핑!$E$5:$E$504,MATCH($F4205&amp;"",계정매핑!$A$5:$A$504,0))&amp;"","공통비"))</f>
        <v/>
      </c>
      <c r="AF4205" s="63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5100001519</t>
        </is>
      </c>
      <c r="D4206" s="94" t="n">
        <v>46225</v>
      </c>
      <c r="E4206" s="91" t="inlineStr">
        <is>
          <t>KR</t>
        </is>
      </c>
      <c r="F4206" s="91" t="n">
        <v>62501000</v>
      </c>
      <c r="G4206" s="91" t="n">
        <v>1501</v>
      </c>
      <c r="H4206" s="92" t="n">
        <v>276000</v>
      </c>
      <c r="I4206" s="91" t="inlineStr">
        <is>
          <t>7월 회의 다과 - T케이터링</t>
        </is>
      </c>
      <c r="J4206" s="91" t="inlineStr">
        <is>
          <t>V10005</t>
        </is>
      </c>
      <c r="K4206" s="91" t="inlineStr">
        <is>
          <t>T케이터링</t>
        </is>
      </c>
      <c r="M4206" s="9">
        <f>IF($A4206="","",VALUE($A4206&amp;"")*12+VALUE($B4206&amp;""))</f>
        <v/>
      </c>
      <c r="N4206" s="63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3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3">
        <f>IF($A4206="","",IF(COUNTIF(변동분석!$E$7:$E$506,O4206)&gt;0,"Y","N"))</f>
        <v/>
      </c>
      <c r="W4206" s="63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3">
        <f>IF($A4206="","",IFERROR(INDEX(계정매핑!$E$5:$E$504,MATCH($F4206&amp;"",계정매핑!$A$5:$A$504,0))&amp;"","공통비"))</f>
        <v/>
      </c>
      <c r="AF4206" s="63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5100001520</t>
        </is>
      </c>
      <c r="D4207" s="94" t="n">
        <v>46225</v>
      </c>
      <c r="E4207" s="91" t="inlineStr">
        <is>
          <t>KR</t>
        </is>
      </c>
      <c r="F4207" s="91" t="n">
        <v>62601000</v>
      </c>
      <c r="G4207" s="91" t="n">
        <v>1502</v>
      </c>
      <c r="H4207" s="92" t="n">
        <v>1263000</v>
      </c>
      <c r="I4207" s="91" t="inlineStr">
        <is>
          <t>7월 업무추진 - (법인카드)</t>
        </is>
      </c>
      <c r="J4207" s="91" t="inlineStr">
        <is>
          <t>V10009</t>
        </is>
      </c>
      <c r="K4207" s="91" t="inlineStr">
        <is>
          <t>(법인카드)</t>
        </is>
      </c>
      <c r="M4207" s="9">
        <f>IF($A4207="","",VALUE($A4207&amp;"")*12+VALUE($B4207&amp;""))</f>
        <v/>
      </c>
      <c r="N4207" s="63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3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3">
        <f>IF($A4207="","",IF(COUNTIF(변동분석!$E$7:$E$506,O4207)&gt;0,"Y","N"))</f>
        <v/>
      </c>
      <c r="W4207" s="63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3">
        <f>IF($A4207="","",IFERROR(INDEX(계정매핑!$E$5:$E$504,MATCH($F4207&amp;"",계정매핑!$A$5:$A$504,0))&amp;"","공통비"))</f>
        <v/>
      </c>
      <c r="AF4207" s="63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5100001521</t>
        </is>
      </c>
      <c r="D4208" s="94" t="n">
        <v>46226</v>
      </c>
      <c r="E4208" s="91" t="inlineStr">
        <is>
          <t>KR</t>
        </is>
      </c>
      <c r="F4208" s="91" t="n">
        <v>62101000</v>
      </c>
      <c r="G4208" s="91" t="n">
        <v>1201</v>
      </c>
      <c r="H4208" s="92" t="n">
        <v>282000</v>
      </c>
      <c r="I4208" s="91" t="inlineStr">
        <is>
          <t>7월 국내출장 - (법인카드)</t>
        </is>
      </c>
      <c r="J4208" s="91" t="inlineStr">
        <is>
          <t>V10009</t>
        </is>
      </c>
      <c r="K4208" s="91" t="inlineStr">
        <is>
          <t>(법인카드)</t>
        </is>
      </c>
      <c r="M4208" s="9">
        <f>IF($A4208="","",VALUE($A4208&amp;"")*12+VALUE($B4208&amp;""))</f>
        <v/>
      </c>
      <c r="N4208" s="63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3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3">
        <f>IF($A4208="","",IF(COUNTIF(변동분석!$E$7:$E$506,O4208)&gt;0,"Y","N"))</f>
        <v/>
      </c>
      <c r="W4208" s="63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3">
        <f>IF($A4208="","",IFERROR(INDEX(계정매핑!$E$5:$E$504,MATCH($F4208&amp;"",계정매핑!$A$5:$A$504,0))&amp;"","공통비"))</f>
        <v/>
      </c>
      <c r="AF4208" s="63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5100001522</t>
        </is>
      </c>
      <c r="D4209" s="94" t="n">
        <v>46226</v>
      </c>
      <c r="E4209" s="91" t="inlineStr">
        <is>
          <t>KR</t>
        </is>
      </c>
      <c r="F4209" s="91" t="n">
        <v>62102000</v>
      </c>
      <c r="G4209" s="91" t="n">
        <v>1101</v>
      </c>
      <c r="H4209" s="92" t="n">
        <v>267000</v>
      </c>
      <c r="I4209" s="91" t="inlineStr">
        <is>
          <t>7월 해외출장 - N호텔</t>
        </is>
      </c>
      <c r="J4209" s="91" t="inlineStr">
        <is>
          <t>V10008</t>
        </is>
      </c>
      <c r="K4209" s="91" t="inlineStr">
        <is>
          <t>N호텔</t>
        </is>
      </c>
      <c r="M4209" s="9">
        <f>IF($A4209="","",VALUE($A4209&amp;"")*12+VALUE($B4209&amp;""))</f>
        <v/>
      </c>
      <c r="N4209" s="63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3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3">
        <f>IF($A4209="","",IF(COUNTIF(변동분석!$E$7:$E$506,O4209)&gt;0,"Y","N"))</f>
        <v/>
      </c>
      <c r="W4209" s="63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3">
        <f>IF($A4209="","",IFERROR(INDEX(계정매핑!$E$5:$E$504,MATCH($F4209&amp;"",계정매핑!$A$5:$A$504,0))&amp;"","공통비"))</f>
        <v/>
      </c>
      <c r="AF4209" s="63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5100001523</t>
        </is>
      </c>
      <c r="D4210" s="94" t="n">
        <v>46226</v>
      </c>
      <c r="E4210" s="91" t="inlineStr">
        <is>
          <t>KR</t>
        </is>
      </c>
      <c r="F4210" s="91" t="n">
        <v>62201000</v>
      </c>
      <c r="G4210" s="91" t="n">
        <v>1101</v>
      </c>
      <c r="H4210" s="92" t="n">
        <v>311000</v>
      </c>
      <c r="I4210" s="91" t="inlineStr">
        <is>
          <t>7월 통신요금 - O텔레콤</t>
        </is>
      </c>
      <c r="J4210" s="91" t="inlineStr">
        <is>
          <t>V10002</t>
        </is>
      </c>
      <c r="K4210" s="91" t="inlineStr">
        <is>
          <t>O텔레콤</t>
        </is>
      </c>
      <c r="M4210" s="9">
        <f>IF($A4210="","",VALUE($A4210&amp;"")*12+VALUE($B4210&amp;""))</f>
        <v/>
      </c>
      <c r="N4210" s="63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3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3">
        <f>IF($A4210="","",IF(COUNTIF(변동분석!$E$7:$E$506,O4210)&gt;0,"Y","N"))</f>
        <v/>
      </c>
      <c r="W4210" s="63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3">
        <f>IF($A4210="","",IFERROR(INDEX(계정매핑!$E$5:$E$504,MATCH($F4210&amp;"",계정매핑!$A$5:$A$504,0))&amp;"","공통비"))</f>
        <v/>
      </c>
      <c r="AF4210" s="63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5100001524</t>
        </is>
      </c>
      <c r="D4211" s="94" t="n">
        <v>46226</v>
      </c>
      <c r="E4211" s="91" t="inlineStr">
        <is>
          <t>KR</t>
        </is>
      </c>
      <c r="F4211" s="91" t="n">
        <v>62201000</v>
      </c>
      <c r="G4211" s="91" t="n">
        <v>1701</v>
      </c>
      <c r="H4211" s="92" t="n">
        <v>4066000</v>
      </c>
      <c r="I4211" s="91" t="inlineStr">
        <is>
          <t>7월 통신요금 - P통신</t>
        </is>
      </c>
      <c r="J4211" s="91" t="inlineStr">
        <is>
          <t>V10013</t>
        </is>
      </c>
      <c r="K4211" s="91" t="inlineStr">
        <is>
          <t>P통신</t>
        </is>
      </c>
      <c r="M4211" s="9">
        <f>IF($A4211="","",VALUE($A4211&amp;"")*12+VALUE($B4211&amp;""))</f>
        <v/>
      </c>
      <c r="N4211" s="63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3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3">
        <f>IF($A4211="","",IF(COUNTIF(변동분석!$E$7:$E$506,O4211)&gt;0,"Y","N"))</f>
        <v/>
      </c>
      <c r="W4211" s="63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3">
        <f>IF($A4211="","",IFERROR(INDEX(계정매핑!$E$5:$E$504,MATCH($F4211&amp;"",계정매핑!$A$5:$A$504,0))&amp;"","공통비"))</f>
        <v/>
      </c>
      <c r="AF4211" s="63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5100001525</t>
        </is>
      </c>
      <c r="D4212" s="94" t="n">
        <v>46226</v>
      </c>
      <c r="E4212" s="91" t="inlineStr">
        <is>
          <t>KR</t>
        </is>
      </c>
      <c r="F4212" s="91" t="n">
        <v>62201000</v>
      </c>
      <c r="G4212" s="91" t="n">
        <v>1951</v>
      </c>
      <c r="H4212" s="92" t="n">
        <v>547000</v>
      </c>
      <c r="I4212" s="91" t="inlineStr">
        <is>
          <t>7월 통신요금 - P통신</t>
        </is>
      </c>
      <c r="J4212" s="91" t="inlineStr">
        <is>
          <t>V10013</t>
        </is>
      </c>
      <c r="K4212" s="91" t="inlineStr">
        <is>
          <t>P통신</t>
        </is>
      </c>
      <c r="M4212" s="9">
        <f>IF($A4212="","",VALUE($A4212&amp;"")*12+VALUE($B4212&amp;""))</f>
        <v/>
      </c>
      <c r="N4212" s="63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3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3">
        <f>IF($A4212="","",IF(COUNTIF(변동분석!$E$7:$E$506,O4212)&gt;0,"Y","N"))</f>
        <v/>
      </c>
      <c r="W4212" s="63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3">
        <f>IF($A4212="","",IFERROR(INDEX(계정매핑!$E$5:$E$504,MATCH($F4212&amp;"",계정매핑!$A$5:$A$504,0))&amp;"","공통비"))</f>
        <v/>
      </c>
      <c r="AF4212" s="63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5100001526</t>
        </is>
      </c>
      <c r="D4213" s="94" t="n">
        <v>46226</v>
      </c>
      <c r="E4213" s="91" t="inlineStr">
        <is>
          <t>KR</t>
        </is>
      </c>
      <c r="F4213" s="91" t="n">
        <v>62301000</v>
      </c>
      <c r="G4213" s="91" t="n">
        <v>1401</v>
      </c>
      <c r="H4213" s="92" t="n">
        <v>117000</v>
      </c>
      <c r="I4213" s="91" t="inlineStr">
        <is>
          <t>7월 소모품 구입 - R문구</t>
        </is>
      </c>
      <c r="J4213" s="91" t="inlineStr">
        <is>
          <t>V10021</t>
        </is>
      </c>
      <c r="K4213" s="91" t="inlineStr">
        <is>
          <t>R문구</t>
        </is>
      </c>
      <c r="M4213" s="9">
        <f>IF($A4213="","",VALUE($A4213&amp;"")*12+VALUE($B4213&amp;""))</f>
        <v/>
      </c>
      <c r="N4213" s="63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3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3">
        <f>IF($A4213="","",IF(COUNTIF(변동분석!$E$7:$E$506,O4213)&gt;0,"Y","N"))</f>
        <v/>
      </c>
      <c r="W4213" s="63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3">
        <f>IF($A4213="","",IFERROR(INDEX(계정매핑!$E$5:$E$504,MATCH($F4213&amp;"",계정매핑!$A$5:$A$504,0))&amp;"","공통비"))</f>
        <v/>
      </c>
      <c r="AF4213" s="63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5100001527</t>
        </is>
      </c>
      <c r="D4214" s="94" t="n">
        <v>46226</v>
      </c>
      <c r="E4214" s="91" t="inlineStr">
        <is>
          <t>KR</t>
        </is>
      </c>
      <c r="F4214" s="91" t="n">
        <v>62301000</v>
      </c>
      <c r="G4214" s="91" t="n">
        <v>1701</v>
      </c>
      <c r="H4214" s="92" t="n">
        <v>308000</v>
      </c>
      <c r="I4214" s="91" t="inlineStr">
        <is>
          <t>7월 소모품 구입 - Q오피스</t>
        </is>
      </c>
      <c r="J4214" s="91" t="inlineStr">
        <is>
          <t>V10003</t>
        </is>
      </c>
      <c r="K4214" s="91" t="inlineStr">
        <is>
          <t>Q오피스</t>
        </is>
      </c>
      <c r="M4214" s="9">
        <f>IF($A4214="","",VALUE($A4214&amp;"")*12+VALUE($B4214&amp;""))</f>
        <v/>
      </c>
      <c r="N4214" s="63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3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3">
        <f>IF($A4214="","",IF(COUNTIF(변동분석!$E$7:$E$506,O4214)&gt;0,"Y","N"))</f>
        <v/>
      </c>
      <c r="W4214" s="63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3">
        <f>IF($A4214="","",IFERROR(INDEX(계정매핑!$E$5:$E$504,MATCH($F4214&amp;"",계정매핑!$A$5:$A$504,0))&amp;"","공통비"))</f>
        <v/>
      </c>
      <c r="AF4214" s="63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5100001528</t>
        </is>
      </c>
      <c r="D4215" s="94" t="n">
        <v>46226</v>
      </c>
      <c r="E4215" s="91" t="inlineStr">
        <is>
          <t>KR</t>
        </is>
      </c>
      <c r="F4215" s="91" t="n">
        <v>62501000</v>
      </c>
      <c r="G4215" s="91" t="n">
        <v>1201</v>
      </c>
      <c r="H4215" s="92" t="n">
        <v>80000</v>
      </c>
      <c r="I4215" s="91" t="inlineStr">
        <is>
          <t>7월 회의 다과 - (법인카드)</t>
        </is>
      </c>
      <c r="J4215" s="91" t="inlineStr">
        <is>
          <t>V10009</t>
        </is>
      </c>
      <c r="K4215" s="91" t="inlineStr">
        <is>
          <t>(법인카드)</t>
        </is>
      </c>
      <c r="M4215" s="9">
        <f>IF($A4215="","",VALUE($A4215&amp;"")*12+VALUE($B4215&amp;""))</f>
        <v/>
      </c>
      <c r="N4215" s="63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3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3">
        <f>IF($A4215="","",IF(COUNTIF(변동분석!$E$7:$E$506,O4215)&gt;0,"Y","N"))</f>
        <v/>
      </c>
      <c r="W4215" s="63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3">
        <f>IF($A4215="","",IFERROR(INDEX(계정매핑!$E$5:$E$504,MATCH($F4215&amp;"",계정매핑!$A$5:$A$504,0))&amp;"","공통비"))</f>
        <v/>
      </c>
      <c r="AF4215" s="63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5100001529</t>
        </is>
      </c>
      <c r="D4216" s="94" t="n">
        <v>46226</v>
      </c>
      <c r="E4216" s="91" t="inlineStr">
        <is>
          <t>KR</t>
        </is>
      </c>
      <c r="F4216" s="91" t="n">
        <v>62601000</v>
      </c>
      <c r="G4216" s="91" t="n">
        <v>1501</v>
      </c>
      <c r="H4216" s="92" t="n">
        <v>1254000</v>
      </c>
      <c r="I4216" s="91" t="inlineStr">
        <is>
          <t>7월 업무추진 - (법인카드)</t>
        </is>
      </c>
      <c r="J4216" s="91" t="inlineStr">
        <is>
          <t>V10009</t>
        </is>
      </c>
      <c r="K4216" s="91" t="inlineStr">
        <is>
          <t>(법인카드)</t>
        </is>
      </c>
      <c r="M4216" s="9">
        <f>IF($A4216="","",VALUE($A4216&amp;"")*12+VALUE($B4216&amp;""))</f>
        <v/>
      </c>
      <c r="N4216" s="63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3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3">
        <f>IF($A4216="","",IF(COUNTIF(변동분석!$E$7:$E$506,O4216)&gt;0,"Y","N"))</f>
        <v/>
      </c>
      <c r="W4216" s="63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3">
        <f>IF($A4216="","",IFERROR(INDEX(계정매핑!$E$5:$E$504,MATCH($F4216&amp;"",계정매핑!$A$5:$A$504,0))&amp;"","공통비"))</f>
        <v/>
      </c>
      <c r="AF4216" s="63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5100001530</t>
        </is>
      </c>
      <c r="D4217" s="94" t="n">
        <v>46226</v>
      </c>
      <c r="E4217" s="91" t="inlineStr">
        <is>
          <t>KR</t>
        </is>
      </c>
      <c r="F4217" s="91" t="n">
        <v>62902000</v>
      </c>
      <c r="G4217" s="91" t="n">
        <v>1801</v>
      </c>
      <c r="H4217" s="92" t="n">
        <v>1786000</v>
      </c>
      <c r="I4217" s="91" t="inlineStr">
        <is>
          <t>7월 콜 위탁 수수료(건별)</t>
        </is>
      </c>
      <c r="J4217" s="91" t="inlineStr">
        <is>
          <t>V10015</t>
        </is>
      </c>
      <c r="K4217" s="91" t="inlineStr">
        <is>
          <t>J콜센터</t>
        </is>
      </c>
      <c r="M4217" s="9">
        <f>IF($A4217="","",VALUE($A4217&amp;"")*12+VALUE($B4217&amp;""))</f>
        <v/>
      </c>
      <c r="N4217" s="63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3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3">
        <f>IF($A4217="","",IF(COUNTIF(변동분석!$E$7:$E$506,O4217)&gt;0,"Y","N"))</f>
        <v/>
      </c>
      <c r="W4217" s="63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3">
        <f>IF($A4217="","",IFERROR(INDEX(계정매핑!$E$5:$E$504,MATCH($F4217&amp;"",계정매핑!$A$5:$A$504,0))&amp;"","공통비"))</f>
        <v/>
      </c>
      <c r="AF4217" s="63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5100001531</t>
        </is>
      </c>
      <c r="D4218" s="94" t="n">
        <v>46226</v>
      </c>
      <c r="E4218" s="91" t="inlineStr">
        <is>
          <t>KR</t>
        </is>
      </c>
      <c r="F4218" s="91" t="n">
        <v>62902000</v>
      </c>
      <c r="G4218" s="91" t="n">
        <v>1801</v>
      </c>
      <c r="H4218" s="92" t="n">
        <v>1812000</v>
      </c>
      <c r="I4218" s="91" t="inlineStr">
        <is>
          <t>7월 콜 위탁 수수료(건별)</t>
        </is>
      </c>
      <c r="J4218" s="91" t="inlineStr">
        <is>
          <t>V10015</t>
        </is>
      </c>
      <c r="K4218" s="91" t="inlineStr">
        <is>
          <t>J콜센터</t>
        </is>
      </c>
      <c r="M4218" s="9">
        <f>IF($A4218="","",VALUE($A4218&amp;"")*12+VALUE($B4218&amp;""))</f>
        <v/>
      </c>
      <c r="N4218" s="63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3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3">
        <f>IF($A4218="","",IF(COUNTIF(변동분석!$E$7:$E$506,O4218)&gt;0,"Y","N"))</f>
        <v/>
      </c>
      <c r="W4218" s="63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3">
        <f>IF($A4218="","",IFERROR(INDEX(계정매핑!$E$5:$E$504,MATCH($F4218&amp;"",계정매핑!$A$5:$A$504,0))&amp;"","공통비"))</f>
        <v/>
      </c>
      <c r="AF4218" s="63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5100001532</t>
        </is>
      </c>
      <c r="D4219" s="94" t="n">
        <v>46226</v>
      </c>
      <c r="E4219" s="91" t="inlineStr">
        <is>
          <t>KR</t>
        </is>
      </c>
      <c r="F4219" s="91" t="n">
        <v>62902000</v>
      </c>
      <c r="G4219" s="91" t="n">
        <v>1951</v>
      </c>
      <c r="H4219" s="92" t="n">
        <v>3601000</v>
      </c>
      <c r="I4219" s="91" t="inlineStr">
        <is>
          <t>7월 업무 위탁 수수료 - J콜센터</t>
        </is>
      </c>
      <c r="J4219" s="91" t="inlineStr">
        <is>
          <t>V10015</t>
        </is>
      </c>
      <c r="K4219" s="91" t="inlineStr">
        <is>
          <t>J콜센터</t>
        </is>
      </c>
      <c r="M4219" s="9">
        <f>IF($A4219="","",VALUE($A4219&amp;"")*12+VALUE($B4219&amp;""))</f>
        <v/>
      </c>
      <c r="N4219" s="63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3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3">
        <f>IF($A4219="","",IF(COUNTIF(변동분석!$E$7:$E$506,O4219)&gt;0,"Y","N"))</f>
        <v/>
      </c>
      <c r="W4219" s="63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3">
        <f>IF($A4219="","",IFERROR(INDEX(계정매핑!$E$5:$E$504,MATCH($F4219&amp;"",계정매핑!$A$5:$A$504,0))&amp;"","공통비"))</f>
        <v/>
      </c>
      <c r="AF4219" s="63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5100001533</t>
        </is>
      </c>
      <c r="D4220" s="94" t="n">
        <v>46227</v>
      </c>
      <c r="E4220" s="91" t="inlineStr">
        <is>
          <t>KR</t>
        </is>
      </c>
      <c r="F4220" s="91" t="n">
        <v>62101000</v>
      </c>
      <c r="G4220" s="91" t="n">
        <v>1602</v>
      </c>
      <c r="H4220" s="92" t="n">
        <v>782000</v>
      </c>
      <c r="I4220" s="91" t="inlineStr">
        <is>
          <t>7월 국내출장 - L여행사</t>
        </is>
      </c>
      <c r="J4220" s="91" t="inlineStr">
        <is>
          <t>V10017</t>
        </is>
      </c>
      <c r="K4220" s="91" t="inlineStr">
        <is>
          <t>L여행사</t>
        </is>
      </c>
      <c r="M4220" s="9">
        <f>IF($A4220="","",VALUE($A4220&amp;"")*12+VALUE($B4220&amp;""))</f>
        <v/>
      </c>
      <c r="N4220" s="63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3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3">
        <f>IF($A4220="","",IF(COUNTIF(변동분석!$E$7:$E$506,O4220)&gt;0,"Y","N"))</f>
        <v/>
      </c>
      <c r="W4220" s="63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3">
        <f>IF($A4220="","",IFERROR(INDEX(계정매핑!$E$5:$E$504,MATCH($F4220&amp;"",계정매핑!$A$5:$A$504,0))&amp;"","공통비"))</f>
        <v/>
      </c>
      <c r="AF4220" s="63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5100001534</t>
        </is>
      </c>
      <c r="D4221" s="94" t="n">
        <v>46227</v>
      </c>
      <c r="E4221" s="91" t="inlineStr">
        <is>
          <t>KR</t>
        </is>
      </c>
      <c r="F4221" s="91" t="n">
        <v>62101000</v>
      </c>
      <c r="G4221" s="91" t="n">
        <v>1701</v>
      </c>
      <c r="H4221" s="92" t="n">
        <v>210000</v>
      </c>
      <c r="I4221" s="91" t="inlineStr">
        <is>
          <t>7월 국내출장 - M항공</t>
        </is>
      </c>
      <c r="J4221" s="91" t="inlineStr">
        <is>
          <t>V10001</t>
        </is>
      </c>
      <c r="K4221" s="91" t="inlineStr">
        <is>
          <t>M항공</t>
        </is>
      </c>
      <c r="M4221" s="9">
        <f>IF($A4221="","",VALUE($A4221&amp;"")*12+VALUE($B4221&amp;""))</f>
        <v/>
      </c>
      <c r="N4221" s="63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3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3">
        <f>IF($A4221="","",IF(COUNTIF(변동분석!$E$7:$E$506,O4221)&gt;0,"Y","N"))</f>
        <v/>
      </c>
      <c r="W4221" s="63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3">
        <f>IF($A4221="","",IFERROR(INDEX(계정매핑!$E$5:$E$504,MATCH($F4221&amp;"",계정매핑!$A$5:$A$504,0))&amp;"","공통비"))</f>
        <v/>
      </c>
      <c r="AF4221" s="63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5100001535</t>
        </is>
      </c>
      <c r="D4222" s="94" t="n">
        <v>46227</v>
      </c>
      <c r="E4222" s="91" t="inlineStr">
        <is>
          <t>KR</t>
        </is>
      </c>
      <c r="F4222" s="91" t="n">
        <v>62101000</v>
      </c>
      <c r="G4222" s="91" t="n">
        <v>1801</v>
      </c>
      <c r="H4222" s="92" t="n">
        <v>114000</v>
      </c>
      <c r="I4222" s="91" t="inlineStr">
        <is>
          <t>7월 국내출장 - (법인카드)</t>
        </is>
      </c>
      <c r="J4222" s="91" t="inlineStr">
        <is>
          <t>V10009</t>
        </is>
      </c>
      <c r="K4222" s="91" t="inlineStr">
        <is>
          <t>(법인카드)</t>
        </is>
      </c>
      <c r="M4222" s="9">
        <f>IF($A4222="","",VALUE($A4222&amp;"")*12+VALUE($B4222&amp;""))</f>
        <v/>
      </c>
      <c r="N4222" s="63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3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3">
        <f>IF($A4222="","",IF(COUNTIF(변동분석!$E$7:$E$506,O4222)&gt;0,"Y","N"))</f>
        <v/>
      </c>
      <c r="W4222" s="63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3">
        <f>IF($A4222="","",IFERROR(INDEX(계정매핑!$E$5:$E$504,MATCH($F4222&amp;"",계정매핑!$A$5:$A$504,0))&amp;"","공통비"))</f>
        <v/>
      </c>
      <c r="AF4222" s="63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5100001536</t>
        </is>
      </c>
      <c r="D4223" s="94" t="n">
        <v>46227</v>
      </c>
      <c r="E4223" s="91" t="inlineStr">
        <is>
          <t>KR</t>
        </is>
      </c>
      <c r="F4223" s="91" t="n">
        <v>62501000</v>
      </c>
      <c r="G4223" s="91" t="n">
        <v>1701</v>
      </c>
      <c r="H4223" s="92" t="n">
        <v>89000</v>
      </c>
      <c r="I4223" s="91" t="inlineStr">
        <is>
          <t>7월 회의 다과 - (법인카드)</t>
        </is>
      </c>
      <c r="J4223" s="91" t="inlineStr">
        <is>
          <t>V10009</t>
        </is>
      </c>
      <c r="K4223" s="91" t="inlineStr">
        <is>
          <t>(법인카드)</t>
        </is>
      </c>
      <c r="M4223" s="9">
        <f>IF($A4223="","",VALUE($A4223&amp;"")*12+VALUE($B4223&amp;""))</f>
        <v/>
      </c>
      <c r="N4223" s="63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3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3">
        <f>IF($A4223="","",IF(COUNTIF(변동분석!$E$7:$E$506,O4223)&gt;0,"Y","N"))</f>
        <v/>
      </c>
      <c r="W4223" s="63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3">
        <f>IF($A4223="","",IFERROR(INDEX(계정매핑!$E$5:$E$504,MATCH($F4223&amp;"",계정매핑!$A$5:$A$504,0))&amp;"","공통비"))</f>
        <v/>
      </c>
      <c r="AF4223" s="63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5100001537</t>
        </is>
      </c>
      <c r="D4224" s="94" t="n">
        <v>46227</v>
      </c>
      <c r="E4224" s="91" t="inlineStr">
        <is>
          <t>KR</t>
        </is>
      </c>
      <c r="F4224" s="91" t="n">
        <v>62902000</v>
      </c>
      <c r="G4224" s="91" t="n">
        <v>1201</v>
      </c>
      <c r="H4224" s="92" t="n">
        <v>3112000</v>
      </c>
      <c r="I4224" s="91" t="inlineStr">
        <is>
          <t>7월 업무 위탁 수수료 - J콜센터</t>
        </is>
      </c>
      <c r="J4224" s="91" t="inlineStr">
        <is>
          <t>V10015</t>
        </is>
      </c>
      <c r="K4224" s="91" t="inlineStr">
        <is>
          <t>J콜센터</t>
        </is>
      </c>
      <c r="M4224" s="9">
        <f>IF($A4224="","",VALUE($A4224&amp;"")*12+VALUE($B4224&amp;""))</f>
        <v/>
      </c>
      <c r="N4224" s="63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3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3">
        <f>IF($A4224="","",IF(COUNTIF(변동분석!$E$7:$E$506,O4224)&gt;0,"Y","N"))</f>
        <v/>
      </c>
      <c r="W4224" s="63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3">
        <f>IF($A4224="","",IFERROR(INDEX(계정매핑!$E$5:$E$504,MATCH($F4224&amp;"",계정매핑!$A$5:$A$504,0))&amp;"","공통비"))</f>
        <v/>
      </c>
      <c r="AF4224" s="63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5100001538</t>
        </is>
      </c>
      <c r="D4225" s="94" t="n">
        <v>46227</v>
      </c>
      <c r="E4225" s="91" t="inlineStr">
        <is>
          <t>KR</t>
        </is>
      </c>
      <c r="F4225" s="91" t="n">
        <v>63001000</v>
      </c>
      <c r="G4225" s="91" t="n">
        <v>1951</v>
      </c>
      <c r="H4225" s="92" t="n">
        <v>4704000</v>
      </c>
      <c r="I4225" s="91" t="inlineStr">
        <is>
          <t>7월 SW 유지보수 - Z시스템</t>
        </is>
      </c>
      <c r="J4225" s="91" t="inlineStr">
        <is>
          <t>V10011</t>
        </is>
      </c>
      <c r="K4225" s="91" t="inlineStr">
        <is>
          <t>Z시스템</t>
        </is>
      </c>
      <c r="M4225" s="9">
        <f>IF($A4225="","",VALUE($A4225&amp;"")*12+VALUE($B4225&amp;""))</f>
        <v/>
      </c>
      <c r="N4225" s="63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3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3">
        <f>IF($A4225="","",IF(COUNTIF(변동분석!$E$7:$E$506,O4225)&gt;0,"Y","N"))</f>
        <v/>
      </c>
      <c r="W4225" s="63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3">
        <f>IF($A4225="","",IFERROR(INDEX(계정매핑!$E$5:$E$504,MATCH($F4225&amp;"",계정매핑!$A$5:$A$504,0))&amp;"","공통비"))</f>
        <v/>
      </c>
      <c r="AF4225" s="63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5100001539</t>
        </is>
      </c>
      <c r="D4226" s="94" t="n">
        <v>46227</v>
      </c>
      <c r="E4226" s="91" t="inlineStr">
        <is>
          <t>KR</t>
        </is>
      </c>
      <c r="F4226" s="91" t="n">
        <v>63501000</v>
      </c>
      <c r="G4226" s="91" t="n">
        <v>1902</v>
      </c>
      <c r="H4226" s="92" t="n">
        <v>322646000</v>
      </c>
      <c r="I4226" s="91" t="inlineStr">
        <is>
          <t>7월 모집수수료 - AA보험대리점</t>
        </is>
      </c>
      <c r="J4226" s="91" t="inlineStr">
        <is>
          <t>V10032</t>
        </is>
      </c>
      <c r="K4226" s="91" t="inlineStr">
        <is>
          <t>AA보험대리점</t>
        </is>
      </c>
      <c r="M4226" s="9">
        <f>IF($A4226="","",VALUE($A4226&amp;"")*12+VALUE($B4226&amp;""))</f>
        <v/>
      </c>
      <c r="N4226" s="63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3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3">
        <f>IF($A4226="","",IF(COUNTIF(변동분석!$E$7:$E$506,O4226)&gt;0,"Y","N"))</f>
        <v/>
      </c>
      <c r="W4226" s="63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3">
        <f>IF($A4226="","",IFERROR(INDEX(계정매핑!$E$5:$E$504,MATCH($F4226&amp;"",계정매핑!$A$5:$A$504,0))&amp;"","공통비"))</f>
        <v/>
      </c>
      <c r="AF4226" s="63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5100001540</t>
        </is>
      </c>
      <c r="D4227" s="94" t="n">
        <v>46228</v>
      </c>
      <c r="E4227" s="91" t="inlineStr">
        <is>
          <t>KR</t>
        </is>
      </c>
      <c r="F4227" s="91" t="n">
        <v>62101000</v>
      </c>
      <c r="G4227" s="91" t="n">
        <v>1201</v>
      </c>
      <c r="H4227" s="92" t="n">
        <v>291000</v>
      </c>
      <c r="I4227" s="91" t="inlineStr">
        <is>
          <t>7월 국내출장 - L여행사</t>
        </is>
      </c>
      <c r="J4227" s="91" t="inlineStr">
        <is>
          <t>V10017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3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3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3">
        <f>IF($A4227="","",IF(COUNTIF(변동분석!$E$7:$E$506,O4227)&gt;0,"Y","N"))</f>
        <v/>
      </c>
      <c r="W4227" s="63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3">
        <f>IF($A4227="","",IFERROR(INDEX(계정매핑!$E$5:$E$504,MATCH($F4227&amp;"",계정매핑!$A$5:$A$504,0))&amp;"","공통비"))</f>
        <v/>
      </c>
      <c r="AF4227" s="63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5100001541</t>
        </is>
      </c>
      <c r="D4228" s="94" t="n">
        <v>46228</v>
      </c>
      <c r="E4228" s="91" t="inlineStr">
        <is>
          <t>KR</t>
        </is>
      </c>
      <c r="F4228" s="91" t="n">
        <v>62102000</v>
      </c>
      <c r="G4228" s="91" t="n">
        <v>1801</v>
      </c>
      <c r="H4228" s="92" t="n">
        <v>33000</v>
      </c>
      <c r="I4228" s="91" t="inlineStr">
        <is>
          <t>7월 해외출장 - M항공</t>
        </is>
      </c>
      <c r="J4228" s="91" t="inlineStr">
        <is>
          <t>V10001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3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3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3">
        <f>IF($A4228="","",IF(COUNTIF(변동분석!$E$7:$E$506,O4228)&gt;0,"Y","N"))</f>
        <v/>
      </c>
      <c r="W4228" s="63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3">
        <f>IF($A4228="","",IFERROR(INDEX(계정매핑!$E$5:$E$504,MATCH($F4228&amp;"",계정매핑!$A$5:$A$504,0))&amp;"","공통비"))</f>
        <v/>
      </c>
      <c r="AF4228" s="63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5100001542</t>
        </is>
      </c>
      <c r="D4229" s="94" t="n">
        <v>46228</v>
      </c>
      <c r="E4229" s="91" t="inlineStr">
        <is>
          <t>KR</t>
        </is>
      </c>
      <c r="F4229" s="91" t="n">
        <v>62301000</v>
      </c>
      <c r="G4229" s="91" t="n">
        <v>1701</v>
      </c>
      <c r="H4229" s="92" t="n">
        <v>306000</v>
      </c>
      <c r="I4229" s="91" t="inlineStr">
        <is>
          <t>7월 소모품 구입 - R문구</t>
        </is>
      </c>
      <c r="J4229" s="91" t="inlineStr">
        <is>
          <t>V10021</t>
        </is>
      </c>
      <c r="K4229" s="91" t="inlineStr">
        <is>
          <t>R문구</t>
        </is>
      </c>
      <c r="M4229" s="9">
        <f>IF($A4229="","",VALUE($A4229&amp;"")*12+VALUE($B4229&amp;""))</f>
        <v/>
      </c>
      <c r="N4229" s="63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3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3">
        <f>IF($A4229="","",IF(COUNTIF(변동분석!$E$7:$E$506,O4229)&gt;0,"Y","N"))</f>
        <v/>
      </c>
      <c r="W4229" s="63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3">
        <f>IF($A4229="","",IFERROR(INDEX(계정매핑!$E$5:$E$504,MATCH($F4229&amp;"",계정매핑!$A$5:$A$504,0))&amp;"","공통비"))</f>
        <v/>
      </c>
      <c r="AF4229" s="63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5100001543</t>
        </is>
      </c>
      <c r="D4230" s="94" t="n">
        <v>46228</v>
      </c>
      <c r="E4230" s="91" t="inlineStr">
        <is>
          <t>KR</t>
        </is>
      </c>
      <c r="F4230" s="91" t="n">
        <v>62401000</v>
      </c>
      <c r="G4230" s="91" t="n">
        <v>1801</v>
      </c>
      <c r="H4230" s="92" t="n">
        <v>1212000</v>
      </c>
      <c r="I4230" s="91" t="inlineStr">
        <is>
          <t>7월 인쇄물 제작 - G인쇄</t>
        </is>
      </c>
      <c r="J4230" s="91" t="inlineStr">
        <is>
          <t>V10004</t>
        </is>
      </c>
      <c r="K4230" s="91" t="inlineStr">
        <is>
          <t>G인쇄</t>
        </is>
      </c>
      <c r="M4230" s="9">
        <f>IF($A4230="","",VALUE($A4230&amp;"")*12+VALUE($B4230&amp;""))</f>
        <v/>
      </c>
      <c r="N4230" s="63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3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3">
        <f>IF($A4230="","",IF(COUNTIF(변동분석!$E$7:$E$506,O4230)&gt;0,"Y","N"))</f>
        <v/>
      </c>
      <c r="W4230" s="63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3">
        <f>IF($A4230="","",IFERROR(INDEX(계정매핑!$E$5:$E$504,MATCH($F4230&amp;"",계정매핑!$A$5:$A$504,0))&amp;"","공통비"))</f>
        <v/>
      </c>
      <c r="AF4230" s="63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5100001544</t>
        </is>
      </c>
      <c r="D4231" s="94" t="n">
        <v>46228</v>
      </c>
      <c r="E4231" s="91" t="inlineStr">
        <is>
          <t>KR</t>
        </is>
      </c>
      <c r="F4231" s="91" t="n">
        <v>62501000</v>
      </c>
      <c r="G4231" s="91" t="n">
        <v>1101</v>
      </c>
      <c r="H4231" s="92" t="n">
        <v>247000</v>
      </c>
      <c r="I4231" s="91" t="inlineStr">
        <is>
          <t>7월 회의 다과 - (법인카드)</t>
        </is>
      </c>
      <c r="J4231" s="91" t="inlineStr">
        <is>
          <t>V10009</t>
        </is>
      </c>
      <c r="K4231" s="91" t="inlineStr">
        <is>
          <t>(법인카드)</t>
        </is>
      </c>
      <c r="M4231" s="9">
        <f>IF($A4231="","",VALUE($A4231&amp;"")*12+VALUE($B4231&amp;""))</f>
        <v/>
      </c>
      <c r="N4231" s="63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3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3">
        <f>IF($A4231="","",IF(COUNTIF(변동분석!$E$7:$E$506,O4231)&gt;0,"Y","N"))</f>
        <v/>
      </c>
      <c r="W4231" s="63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3">
        <f>IF($A4231="","",IFERROR(INDEX(계정매핑!$E$5:$E$504,MATCH($F4231&amp;"",계정매핑!$A$5:$A$504,0))&amp;"","공통비"))</f>
        <v/>
      </c>
      <c r="AF4231" s="63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5100001545</t>
        </is>
      </c>
      <c r="D4232" s="94" t="n">
        <v>46228</v>
      </c>
      <c r="E4232" s="91" t="inlineStr">
        <is>
          <t>KR</t>
        </is>
      </c>
      <c r="F4232" s="91" t="n">
        <v>62501000</v>
      </c>
      <c r="G4232" s="91" t="n">
        <v>1501</v>
      </c>
      <c r="H4232" s="92" t="n">
        <v>308000</v>
      </c>
      <c r="I4232" s="91" t="inlineStr">
        <is>
          <t>7월 회의 다과 - (법인카드)</t>
        </is>
      </c>
      <c r="J4232" s="91" t="inlineStr">
        <is>
          <t>V10009</t>
        </is>
      </c>
      <c r="K4232" s="91" t="inlineStr">
        <is>
          <t>(법인카드)</t>
        </is>
      </c>
      <c r="M4232" s="9">
        <f>IF($A4232="","",VALUE($A4232&amp;"")*12+VALUE($B4232&amp;""))</f>
        <v/>
      </c>
      <c r="N4232" s="63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3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3">
        <f>IF($A4232="","",IF(COUNTIF(변동분석!$E$7:$E$506,O4232)&gt;0,"Y","N"))</f>
        <v/>
      </c>
      <c r="W4232" s="63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3">
        <f>IF($A4232="","",IFERROR(INDEX(계정매핑!$E$5:$E$504,MATCH($F4232&amp;"",계정매핑!$A$5:$A$504,0))&amp;"","공통비"))</f>
        <v/>
      </c>
      <c r="AF4232" s="63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5100001546</t>
        </is>
      </c>
      <c r="D4233" s="94" t="n">
        <v>46228</v>
      </c>
      <c r="E4233" s="91" t="inlineStr">
        <is>
          <t>KR</t>
        </is>
      </c>
      <c r="F4233" s="91" t="n">
        <v>62701000</v>
      </c>
      <c r="G4233" s="91" t="n">
        <v>1501</v>
      </c>
      <c r="H4233" s="92" t="n">
        <v>51206000</v>
      </c>
      <c r="I4233" s="91" t="inlineStr">
        <is>
          <t>7월 광고 집행 - E미디어</t>
        </is>
      </c>
      <c r="J4233" s="91" t="inlineStr">
        <is>
          <t>V10031</t>
        </is>
      </c>
      <c r="K4233" s="91" t="inlineStr">
        <is>
          <t>E미디어</t>
        </is>
      </c>
      <c r="M4233" s="9">
        <f>IF($A4233="","",VALUE($A4233&amp;"")*12+VALUE($B4233&amp;""))</f>
        <v/>
      </c>
      <c r="N4233" s="63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3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3">
        <f>IF($A4233="","",IF(COUNTIF(변동분석!$E$7:$E$506,O4233)&gt;0,"Y","N"))</f>
        <v/>
      </c>
      <c r="W4233" s="63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3">
        <f>IF($A4233="","",IFERROR(INDEX(계정매핑!$E$5:$E$504,MATCH($F4233&amp;"",계정매핑!$A$5:$A$504,0))&amp;"","공통비"))</f>
        <v/>
      </c>
      <c r="AF4233" s="63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5100001547</t>
        </is>
      </c>
      <c r="D4234" s="94" t="n">
        <v>46228</v>
      </c>
      <c r="E4234" s="91" t="inlineStr">
        <is>
          <t>KR</t>
        </is>
      </c>
      <c r="F4234" s="91" t="n">
        <v>62802000</v>
      </c>
      <c r="G4234" s="91" t="n">
        <v>1301</v>
      </c>
      <c r="H4234" s="92" t="n">
        <v>6583000</v>
      </c>
      <c r="I4234" s="91" t="inlineStr">
        <is>
          <t>7월 위탁교육 - V아카데미</t>
        </is>
      </c>
      <c r="J4234" s="91" t="inlineStr">
        <is>
          <t>V10026</t>
        </is>
      </c>
      <c r="K4234" s="91" t="inlineStr">
        <is>
          <t>V아카데미</t>
        </is>
      </c>
      <c r="M4234" s="9">
        <f>IF($A4234="","",VALUE($A4234&amp;"")*12+VALUE($B4234&amp;""))</f>
        <v/>
      </c>
      <c r="N4234" s="63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3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3">
        <f>IF($A4234="","",IF(COUNTIF(변동분석!$E$7:$E$506,O4234)&gt;0,"Y","N"))</f>
        <v/>
      </c>
      <c r="W4234" s="63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3">
        <f>IF($A4234="","",IFERROR(INDEX(계정매핑!$E$5:$E$504,MATCH($F4234&amp;"",계정매핑!$A$5:$A$504,0))&amp;"","공통비"))</f>
        <v/>
      </c>
      <c r="AF4234" s="63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5100001548</t>
        </is>
      </c>
      <c r="D4235" s="94" t="n">
        <v>46228</v>
      </c>
      <c r="E4235" s="91" t="inlineStr">
        <is>
          <t>KR</t>
        </is>
      </c>
      <c r="F4235" s="91" t="n">
        <v>62902000</v>
      </c>
      <c r="G4235" s="91" t="n">
        <v>1801</v>
      </c>
      <c r="H4235" s="92" t="n">
        <v>1766000</v>
      </c>
      <c r="I4235" s="91" t="inlineStr">
        <is>
          <t>7월 콜 위탁 수수료(건별)</t>
        </is>
      </c>
      <c r="J4235" s="91" t="inlineStr">
        <is>
          <t>V10015</t>
        </is>
      </c>
      <c r="K4235" s="91" t="inlineStr">
        <is>
          <t>J콜센터</t>
        </is>
      </c>
      <c r="M4235" s="9">
        <f>IF($A4235="","",VALUE($A4235&amp;"")*12+VALUE($B4235&amp;""))</f>
        <v/>
      </c>
      <c r="N4235" s="63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3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3">
        <f>IF($A4235="","",IF(COUNTIF(변동분석!$E$7:$E$506,O4235)&gt;0,"Y","N"))</f>
        <v/>
      </c>
      <c r="W4235" s="63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3">
        <f>IF($A4235="","",IFERROR(INDEX(계정매핑!$E$5:$E$504,MATCH($F4235&amp;"",계정매핑!$A$5:$A$504,0))&amp;"","공통비"))</f>
        <v/>
      </c>
      <c r="AF4235" s="63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5100001549</t>
        </is>
      </c>
      <c r="D4236" s="94" t="n">
        <v>46228</v>
      </c>
      <c r="E4236" s="91" t="inlineStr">
        <is>
          <t>KR</t>
        </is>
      </c>
      <c r="F4236" s="91" t="n">
        <v>62902000</v>
      </c>
      <c r="G4236" s="91" t="n">
        <v>1951</v>
      </c>
      <c r="H4236" s="92" t="n">
        <v>4116000</v>
      </c>
      <c r="I4236" s="91" t="inlineStr">
        <is>
          <t>7월 업무 위탁 수수료 - X서비스</t>
        </is>
      </c>
      <c r="J4236" s="91" t="inlineStr">
        <is>
          <t>V10019</t>
        </is>
      </c>
      <c r="K4236" s="91" t="inlineStr">
        <is>
          <t>X서비스</t>
        </is>
      </c>
      <c r="M4236" s="9">
        <f>IF($A4236="","",VALUE($A4236&amp;"")*12+VALUE($B4236&amp;""))</f>
        <v/>
      </c>
      <c r="N4236" s="63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3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3">
        <f>IF($A4236="","",IF(COUNTIF(변동분석!$E$7:$E$506,O4236)&gt;0,"Y","N"))</f>
        <v/>
      </c>
      <c r="W4236" s="63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3">
        <f>IF($A4236="","",IFERROR(INDEX(계정매핑!$E$5:$E$504,MATCH($F4236&amp;"",계정매핑!$A$5:$A$504,0))&amp;"","공통비"))</f>
        <v/>
      </c>
      <c r="AF4236" s="63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5100001550</t>
        </is>
      </c>
      <c r="D4237" s="94" t="n">
        <v>46228</v>
      </c>
      <c r="E4237" s="91" t="inlineStr">
        <is>
          <t>KR</t>
        </is>
      </c>
      <c r="F4237" s="91" t="n">
        <v>63002000</v>
      </c>
      <c r="G4237" s="91" t="n">
        <v>1701</v>
      </c>
      <c r="H4237" s="92" t="n">
        <v>86000000</v>
      </c>
      <c r="I4237" s="91" t="inlineStr">
        <is>
          <t>7월 클라우드 사용료 - C클라우드</t>
        </is>
      </c>
      <c r="J4237" s="91" t="inlineStr">
        <is>
          <t>V10025</t>
        </is>
      </c>
      <c r="K4237" s="91" t="inlineStr">
        <is>
          <t>C클라우드</t>
        </is>
      </c>
      <c r="M4237" s="9">
        <f>IF($A4237="","",VALUE($A4237&amp;"")*12+VALUE($B4237&amp;""))</f>
        <v/>
      </c>
      <c r="N4237" s="63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3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3">
        <f>IF($A4237="","",IF(COUNTIF(변동분석!$E$7:$E$506,O4237)&gt;0,"Y","N"))</f>
        <v/>
      </c>
      <c r="W4237" s="63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3">
        <f>IF($A4237="","",IFERROR(INDEX(계정매핑!$E$5:$E$504,MATCH($F4237&amp;"",계정매핑!$A$5:$A$504,0))&amp;"","공통비"))</f>
        <v/>
      </c>
      <c r="AF4237" s="63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5100001551</t>
        </is>
      </c>
      <c r="D4238" s="94" t="n">
        <v>46229</v>
      </c>
      <c r="E4238" s="91" t="inlineStr">
        <is>
          <t>KR</t>
        </is>
      </c>
      <c r="F4238" s="91" t="n">
        <v>62101000</v>
      </c>
      <c r="G4238" s="91" t="n">
        <v>1101</v>
      </c>
      <c r="H4238" s="92" t="n">
        <v>467000</v>
      </c>
      <c r="I4238" s="91" t="inlineStr">
        <is>
          <t>7월 국내출장 - M항공</t>
        </is>
      </c>
      <c r="J4238" s="91" t="inlineStr">
        <is>
          <t>V10001</t>
        </is>
      </c>
      <c r="K4238" s="91" t="inlineStr">
        <is>
          <t>M항공</t>
        </is>
      </c>
      <c r="M4238" s="9">
        <f>IF($A4238="","",VALUE($A4238&amp;"")*12+VALUE($B4238&amp;""))</f>
        <v/>
      </c>
      <c r="N4238" s="63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3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3">
        <f>IF($A4238="","",IF(COUNTIF(변동분석!$E$7:$E$506,O4238)&gt;0,"Y","N"))</f>
        <v/>
      </c>
      <c r="W4238" s="63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3">
        <f>IF($A4238="","",IFERROR(INDEX(계정매핑!$E$5:$E$504,MATCH($F4238&amp;"",계정매핑!$A$5:$A$504,0))&amp;"","공통비"))</f>
        <v/>
      </c>
      <c r="AF4238" s="63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5100001552</t>
        </is>
      </c>
      <c r="D4239" s="94" t="n">
        <v>46229</v>
      </c>
      <c r="E4239" s="91" t="inlineStr">
        <is>
          <t>KR</t>
        </is>
      </c>
      <c r="F4239" s="91" t="n">
        <v>62102000</v>
      </c>
      <c r="G4239" s="91" t="n">
        <v>1501</v>
      </c>
      <c r="H4239" s="92" t="n">
        <v>155000</v>
      </c>
      <c r="I4239" s="91" t="inlineStr">
        <is>
          <t>7월 해외출장 - M항공</t>
        </is>
      </c>
      <c r="J4239" s="91" t="inlineStr">
        <is>
          <t>V10001</t>
        </is>
      </c>
      <c r="K4239" s="91" t="inlineStr">
        <is>
          <t>M항공</t>
        </is>
      </c>
      <c r="M4239" s="9">
        <f>IF($A4239="","",VALUE($A4239&amp;"")*12+VALUE($B4239&amp;""))</f>
        <v/>
      </c>
      <c r="N4239" s="63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3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3">
        <f>IF($A4239="","",IF(COUNTIF(변동분석!$E$7:$E$506,O4239)&gt;0,"Y","N"))</f>
        <v/>
      </c>
      <c r="W4239" s="63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3">
        <f>IF($A4239="","",IFERROR(INDEX(계정매핑!$E$5:$E$504,MATCH($F4239&amp;"",계정매핑!$A$5:$A$504,0))&amp;"","공통비"))</f>
        <v/>
      </c>
      <c r="AF4239" s="63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5100001553</t>
        </is>
      </c>
      <c r="D4240" s="94" t="n">
        <v>46229</v>
      </c>
      <c r="E4240" s="91" t="inlineStr">
        <is>
          <t>KR</t>
        </is>
      </c>
      <c r="F4240" s="91" t="n">
        <v>62102000</v>
      </c>
      <c r="G4240" s="91" t="n">
        <v>1701</v>
      </c>
      <c r="H4240" s="92" t="n">
        <v>62000</v>
      </c>
      <c r="I4240" s="91" t="inlineStr">
        <is>
          <t>7월 해외출장 - N호텔</t>
        </is>
      </c>
      <c r="J4240" s="91" t="inlineStr">
        <is>
          <t>V10008</t>
        </is>
      </c>
      <c r="K4240" s="91" t="inlineStr">
        <is>
          <t>N호텔</t>
        </is>
      </c>
      <c r="M4240" s="9">
        <f>IF($A4240="","",VALUE($A4240&amp;"")*12+VALUE($B4240&amp;""))</f>
        <v/>
      </c>
      <c r="N4240" s="63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3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3">
        <f>IF($A4240="","",IF(COUNTIF(변동분석!$E$7:$E$506,O4240)&gt;0,"Y","N"))</f>
        <v/>
      </c>
      <c r="W4240" s="63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3">
        <f>IF($A4240="","",IFERROR(INDEX(계정매핑!$E$5:$E$504,MATCH($F4240&amp;"",계정매핑!$A$5:$A$504,0))&amp;"","공통비"))</f>
        <v/>
      </c>
      <c r="AF4240" s="63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5100001554</t>
        </is>
      </c>
      <c r="D4241" s="94" t="n">
        <v>46229</v>
      </c>
      <c r="E4241" s="91" t="inlineStr">
        <is>
          <t>KR</t>
        </is>
      </c>
      <c r="F4241" s="91" t="n">
        <v>62201000</v>
      </c>
      <c r="G4241" s="91" t="n">
        <v>1301</v>
      </c>
      <c r="H4241" s="92" t="n">
        <v>106000</v>
      </c>
      <c r="I4241" s="91" t="inlineStr">
        <is>
          <t>7월 통신요금 - P통신</t>
        </is>
      </c>
      <c r="J4241" s="91" t="inlineStr">
        <is>
          <t>V10013</t>
        </is>
      </c>
      <c r="K4241" s="91" t="inlineStr">
        <is>
          <t>P통신</t>
        </is>
      </c>
      <c r="M4241" s="9">
        <f>IF($A4241="","",VALUE($A4241&amp;"")*12+VALUE($B4241&amp;""))</f>
        <v/>
      </c>
      <c r="N4241" s="63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3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3">
        <f>IF($A4241="","",IF(COUNTIF(변동분석!$E$7:$E$506,O4241)&gt;0,"Y","N"))</f>
        <v/>
      </c>
      <c r="W4241" s="63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3">
        <f>IF($A4241="","",IFERROR(INDEX(계정매핑!$E$5:$E$504,MATCH($F4241&amp;"",계정매핑!$A$5:$A$504,0))&amp;"","공통비"))</f>
        <v/>
      </c>
      <c r="AF4241" s="63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5100001555</t>
        </is>
      </c>
      <c r="D4242" s="94" t="n">
        <v>46229</v>
      </c>
      <c r="E4242" s="91" t="inlineStr">
        <is>
          <t>KR</t>
        </is>
      </c>
      <c r="F4242" s="91" t="n">
        <v>62301000</v>
      </c>
      <c r="G4242" s="91" t="n">
        <v>1602</v>
      </c>
      <c r="H4242" s="92" t="n">
        <v>329000</v>
      </c>
      <c r="I4242" s="91" t="inlineStr">
        <is>
          <t>7월 소모품 구입 - R문구</t>
        </is>
      </c>
      <c r="J4242" s="91" t="inlineStr">
        <is>
          <t>V10021</t>
        </is>
      </c>
      <c r="K4242" s="91" t="inlineStr">
        <is>
          <t>R문구</t>
        </is>
      </c>
      <c r="M4242" s="9">
        <f>IF($A4242="","",VALUE($A4242&amp;"")*12+VALUE($B4242&amp;""))</f>
        <v/>
      </c>
      <c r="N4242" s="63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3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3">
        <f>IF($A4242="","",IF(COUNTIF(변동분석!$E$7:$E$506,O4242)&gt;0,"Y","N"))</f>
        <v/>
      </c>
      <c r="W4242" s="63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3">
        <f>IF($A4242="","",IFERROR(INDEX(계정매핑!$E$5:$E$504,MATCH($F4242&amp;"",계정매핑!$A$5:$A$504,0))&amp;"","공통비"))</f>
        <v/>
      </c>
      <c r="AF4242" s="63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5100001556</t>
        </is>
      </c>
      <c r="D4243" s="94" t="n">
        <v>46229</v>
      </c>
      <c r="E4243" s="91" t="inlineStr">
        <is>
          <t>KR</t>
        </is>
      </c>
      <c r="F4243" s="91" t="n">
        <v>62401000</v>
      </c>
      <c r="G4243" s="91" t="n">
        <v>1801</v>
      </c>
      <c r="H4243" s="92" t="n">
        <v>1801000</v>
      </c>
      <c r="I4243" s="91" t="inlineStr">
        <is>
          <t>7월 인쇄물 제작 - S출판</t>
        </is>
      </c>
      <c r="J4243" s="91" t="inlineStr">
        <is>
          <t>V10014</t>
        </is>
      </c>
      <c r="K4243" s="91" t="inlineStr">
        <is>
          <t>S출판</t>
        </is>
      </c>
      <c r="M4243" s="9">
        <f>IF($A4243="","",VALUE($A4243&amp;"")*12+VALUE($B4243&amp;""))</f>
        <v/>
      </c>
      <c r="N4243" s="63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3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3">
        <f>IF($A4243="","",IF(COUNTIF(변동분석!$E$7:$E$506,O4243)&gt;0,"Y","N"))</f>
        <v/>
      </c>
      <c r="W4243" s="63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3">
        <f>IF($A4243="","",IFERROR(INDEX(계정매핑!$E$5:$E$504,MATCH($F4243&amp;"",계정매핑!$A$5:$A$504,0))&amp;"","공통비"))</f>
        <v/>
      </c>
      <c r="AF4243" s="63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5100001557</t>
        </is>
      </c>
      <c r="D4244" s="94" t="n">
        <v>46229</v>
      </c>
      <c r="E4244" s="91" t="inlineStr">
        <is>
          <t>KR</t>
        </is>
      </c>
      <c r="F4244" s="91" t="n">
        <v>62701000</v>
      </c>
      <c r="G4244" s="91" t="n">
        <v>1502</v>
      </c>
      <c r="H4244" s="92" t="n">
        <v>56434000</v>
      </c>
      <c r="I4244" s="91" t="inlineStr">
        <is>
          <t>7월 광고 집행 - F애드</t>
        </is>
      </c>
      <c r="J4244" s="91" t="inlineStr">
        <is>
          <t>V10022</t>
        </is>
      </c>
      <c r="K4244" s="91" t="inlineStr">
        <is>
          <t>F애드</t>
        </is>
      </c>
      <c r="M4244" s="9">
        <f>IF($A4244="","",VALUE($A4244&amp;"")*12+VALUE($B4244&amp;""))</f>
        <v/>
      </c>
      <c r="N4244" s="63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3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3">
        <f>IF($A4244="","",IF(COUNTIF(변동분석!$E$7:$E$506,O4244)&gt;0,"Y","N"))</f>
        <v/>
      </c>
      <c r="W4244" s="63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3">
        <f>IF($A4244="","",IFERROR(INDEX(계정매핑!$E$5:$E$504,MATCH($F4244&amp;"",계정매핑!$A$5:$A$504,0))&amp;"","공통비"))</f>
        <v/>
      </c>
      <c r="AF4244" s="63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5100001558</t>
        </is>
      </c>
      <c r="D4245" s="94" t="n">
        <v>46229</v>
      </c>
      <c r="E4245" s="91" t="inlineStr">
        <is>
          <t>KR</t>
        </is>
      </c>
      <c r="F4245" s="91" t="n">
        <v>62901000</v>
      </c>
      <c r="G4245" s="91" t="n">
        <v>1101</v>
      </c>
      <c r="H4245" s="92" t="n">
        <v>4431000</v>
      </c>
      <c r="I4245" s="91" t="inlineStr">
        <is>
          <t>7월 자문 수수료 - W컨설팅</t>
        </is>
      </c>
      <c r="J4245" s="91" t="inlineStr">
        <is>
          <t>V10006</t>
        </is>
      </c>
      <c r="K4245" s="91" t="inlineStr">
        <is>
          <t>W컨설팅</t>
        </is>
      </c>
      <c r="M4245" s="9">
        <f>IF($A4245="","",VALUE($A4245&amp;"")*12+VALUE($B4245&amp;""))</f>
        <v/>
      </c>
      <c r="N4245" s="63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3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3">
        <f>IF($A4245="","",IF(COUNTIF(변동분석!$E$7:$E$506,O4245)&gt;0,"Y","N"))</f>
        <v/>
      </c>
      <c r="W4245" s="63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3">
        <f>IF($A4245="","",IFERROR(INDEX(계정매핑!$E$5:$E$504,MATCH($F4245&amp;"",계정매핑!$A$5:$A$504,0))&amp;"","공통비"))</f>
        <v/>
      </c>
      <c r="AF4245" s="63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5100001559</t>
        </is>
      </c>
      <c r="D4246" s="94" t="n">
        <v>46229</v>
      </c>
      <c r="E4246" s="91" t="inlineStr">
        <is>
          <t>KR</t>
        </is>
      </c>
      <c r="F4246" s="91" t="n">
        <v>62902000</v>
      </c>
      <c r="G4246" s="91" t="n">
        <v>1401</v>
      </c>
      <c r="H4246" s="92" t="n">
        <v>1307000</v>
      </c>
      <c r="I4246" s="91" t="inlineStr">
        <is>
          <t>7월 업무 위탁 수수료 - J콜센터</t>
        </is>
      </c>
      <c r="J4246" s="91" t="inlineStr">
        <is>
          <t>V10015</t>
        </is>
      </c>
      <c r="K4246" s="91" t="inlineStr">
        <is>
          <t>J콜센터</t>
        </is>
      </c>
      <c r="M4246" s="9">
        <f>IF($A4246="","",VALUE($A4246&amp;"")*12+VALUE($B4246&amp;""))</f>
        <v/>
      </c>
      <c r="N4246" s="63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3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3">
        <f>IF($A4246="","",IF(COUNTIF(변동분석!$E$7:$E$506,O4246)&gt;0,"Y","N"))</f>
        <v/>
      </c>
      <c r="W4246" s="63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3">
        <f>IF($A4246="","",IFERROR(INDEX(계정매핑!$E$5:$E$504,MATCH($F4246&amp;"",계정매핑!$A$5:$A$504,0))&amp;"","공통비"))</f>
        <v/>
      </c>
      <c r="AF4246" s="63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5100001560</t>
        </is>
      </c>
      <c r="D4247" s="94" t="n">
        <v>46229</v>
      </c>
      <c r="E4247" s="91" t="inlineStr">
        <is>
          <t>KR</t>
        </is>
      </c>
      <c r="F4247" s="91" t="n">
        <v>62902000</v>
      </c>
      <c r="G4247" s="91" t="n">
        <v>1801</v>
      </c>
      <c r="H4247" s="92" t="n">
        <v>1840000</v>
      </c>
      <c r="I4247" s="91" t="inlineStr">
        <is>
          <t>7월 콜 위탁 수수료(건별)</t>
        </is>
      </c>
      <c r="J4247" s="91" t="inlineStr">
        <is>
          <t>V10015</t>
        </is>
      </c>
      <c r="K4247" s="91" t="inlineStr">
        <is>
          <t>J콜센터</t>
        </is>
      </c>
      <c r="M4247" s="9">
        <f>IF($A4247="","",VALUE($A4247&amp;"")*12+VALUE($B4247&amp;""))</f>
        <v/>
      </c>
      <c r="N4247" s="63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3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3">
        <f>IF($A4247="","",IF(COUNTIF(변동분석!$E$7:$E$506,O4247)&gt;0,"Y","N"))</f>
        <v/>
      </c>
      <c r="W4247" s="63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3">
        <f>IF($A4247="","",IFERROR(INDEX(계정매핑!$E$5:$E$504,MATCH($F4247&amp;"",계정매핑!$A$5:$A$504,0))&amp;"","공통비"))</f>
        <v/>
      </c>
      <c r="AF4247" s="63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5100001561</t>
        </is>
      </c>
      <c r="D4248" s="94" t="n">
        <v>46229</v>
      </c>
      <c r="E4248" s="91" t="inlineStr">
        <is>
          <t>KR</t>
        </is>
      </c>
      <c r="F4248" s="91" t="n">
        <v>63001000</v>
      </c>
      <c r="G4248" s="91" t="n">
        <v>1951</v>
      </c>
      <c r="H4248" s="92" t="n">
        <v>4556000</v>
      </c>
      <c r="I4248" s="91" t="inlineStr">
        <is>
          <t>7월 SW 유지보수 - Y소프트</t>
        </is>
      </c>
      <c r="J4248" s="91" t="inlineStr">
        <is>
          <t>V10016</t>
        </is>
      </c>
      <c r="K4248" s="91" t="inlineStr">
        <is>
          <t>Y소프트</t>
        </is>
      </c>
      <c r="M4248" s="9">
        <f>IF($A4248="","",VALUE($A4248&amp;"")*12+VALUE($B4248&amp;""))</f>
        <v/>
      </c>
      <c r="N4248" s="63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3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3">
        <f>IF($A4248="","",IF(COUNTIF(변동분석!$E$7:$E$506,O4248)&gt;0,"Y","N"))</f>
        <v/>
      </c>
      <c r="W4248" s="63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3">
        <f>IF($A4248="","",IFERROR(INDEX(계정매핑!$E$5:$E$504,MATCH($F4248&amp;"",계정매핑!$A$5:$A$504,0))&amp;"","공통비"))</f>
        <v/>
      </c>
      <c r="AF4248" s="63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5100001562</t>
        </is>
      </c>
      <c r="D4249" s="94" t="n">
        <v>46229</v>
      </c>
      <c r="E4249" s="91" t="inlineStr">
        <is>
          <t>KR</t>
        </is>
      </c>
      <c r="F4249" s="91" t="n">
        <v>63501000</v>
      </c>
      <c r="G4249" s="91" t="n">
        <v>1902</v>
      </c>
      <c r="H4249" s="92" t="n">
        <v>309478000</v>
      </c>
      <c r="I4249" s="91" t="inlineStr">
        <is>
          <t>7월 모집수수료 - AA보험대리점</t>
        </is>
      </c>
      <c r="J4249" s="91" t="inlineStr">
        <is>
          <t>V10032</t>
        </is>
      </c>
      <c r="K4249" s="91" t="inlineStr">
        <is>
          <t>AA보험대리점</t>
        </is>
      </c>
      <c r="M4249" s="9">
        <f>IF($A4249="","",VALUE($A4249&amp;"")*12+VALUE($B4249&amp;""))</f>
        <v/>
      </c>
      <c r="N4249" s="63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3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3">
        <f>IF($A4249="","",IF(COUNTIF(변동분석!$E$7:$E$506,O4249)&gt;0,"Y","N"))</f>
        <v/>
      </c>
      <c r="W4249" s="63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3">
        <f>IF($A4249="","",IFERROR(INDEX(계정매핑!$E$5:$E$504,MATCH($F4249&amp;"",계정매핑!$A$5:$A$504,0))&amp;"","공통비"))</f>
        <v/>
      </c>
      <c r="AF4249" s="63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5100001563</t>
        </is>
      </c>
      <c r="D4250" s="94" t="n">
        <v>46230</v>
      </c>
      <c r="E4250" s="91" t="inlineStr">
        <is>
          <t>KR</t>
        </is>
      </c>
      <c r="F4250" s="91" t="n">
        <v>62101000</v>
      </c>
      <c r="G4250" s="91" t="n">
        <v>1101</v>
      </c>
      <c r="H4250" s="92" t="n">
        <v>500000</v>
      </c>
      <c r="I4250" s="91" t="inlineStr">
        <is>
          <t>7월 국내출장 - M항공</t>
        </is>
      </c>
      <c r="J4250" s="91" t="inlineStr">
        <is>
          <t>V10001</t>
        </is>
      </c>
      <c r="K4250" s="91" t="inlineStr">
        <is>
          <t>M항공</t>
        </is>
      </c>
      <c r="M4250" s="9">
        <f>IF($A4250="","",VALUE($A4250&amp;"")*12+VALUE($B4250&amp;""))</f>
        <v/>
      </c>
      <c r="N4250" s="63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3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3">
        <f>IF($A4250="","",IF(COUNTIF(변동분석!$E$7:$E$506,O4250)&gt;0,"Y","N"))</f>
        <v/>
      </c>
      <c r="W4250" s="63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3">
        <f>IF($A4250="","",IFERROR(INDEX(계정매핑!$E$5:$E$504,MATCH($F4250&amp;"",계정매핑!$A$5:$A$504,0))&amp;"","공통비"))</f>
        <v/>
      </c>
      <c r="AF4250" s="63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5100001564</t>
        </is>
      </c>
      <c r="D4251" s="94" t="n">
        <v>46230</v>
      </c>
      <c r="E4251" s="91" t="inlineStr">
        <is>
          <t>KR</t>
        </is>
      </c>
      <c r="F4251" s="91" t="n">
        <v>62102000</v>
      </c>
      <c r="G4251" s="91" t="n">
        <v>1401</v>
      </c>
      <c r="H4251" s="92" t="n">
        <v>108000</v>
      </c>
      <c r="I4251" s="91" t="inlineStr">
        <is>
          <t>7월 해외출장 - N호텔</t>
        </is>
      </c>
      <c r="J4251" s="91" t="inlineStr">
        <is>
          <t>V10008</t>
        </is>
      </c>
      <c r="K4251" s="91" t="inlineStr">
        <is>
          <t>N호텔</t>
        </is>
      </c>
      <c r="M4251" s="9">
        <f>IF($A4251="","",VALUE($A4251&amp;"")*12+VALUE($B4251&amp;""))</f>
        <v/>
      </c>
      <c r="N4251" s="63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3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3">
        <f>IF($A4251="","",IF(COUNTIF(변동분석!$E$7:$E$506,O4251)&gt;0,"Y","N"))</f>
        <v/>
      </c>
      <c r="W4251" s="63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3">
        <f>IF($A4251="","",IFERROR(INDEX(계정매핑!$E$5:$E$504,MATCH($F4251&amp;"",계정매핑!$A$5:$A$504,0))&amp;"","공통비"))</f>
        <v/>
      </c>
      <c r="AF4251" s="63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5100001565</t>
        </is>
      </c>
      <c r="D4252" s="94" t="n">
        <v>46230</v>
      </c>
      <c r="E4252" s="91" t="inlineStr">
        <is>
          <t>KR</t>
        </is>
      </c>
      <c r="F4252" s="91" t="n">
        <v>62201000</v>
      </c>
      <c r="G4252" s="91" t="n">
        <v>1301</v>
      </c>
      <c r="H4252" s="92" t="n">
        <v>144000</v>
      </c>
      <c r="I4252" s="91" t="inlineStr">
        <is>
          <t>7월 통신요금 - P통신</t>
        </is>
      </c>
      <c r="J4252" s="91" t="inlineStr">
        <is>
          <t>V10013</t>
        </is>
      </c>
      <c r="K4252" s="91" t="inlineStr">
        <is>
          <t>P통신</t>
        </is>
      </c>
      <c r="M4252" s="9">
        <f>IF($A4252="","",VALUE($A4252&amp;"")*12+VALUE($B4252&amp;""))</f>
        <v/>
      </c>
      <c r="N4252" s="63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3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3">
        <f>IF($A4252="","",IF(COUNTIF(변동분석!$E$7:$E$506,O4252)&gt;0,"Y","N"))</f>
        <v/>
      </c>
      <c r="W4252" s="63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3">
        <f>IF($A4252="","",IFERROR(INDEX(계정매핑!$E$5:$E$504,MATCH($F4252&amp;"",계정매핑!$A$5:$A$504,0))&amp;"","공통비"))</f>
        <v/>
      </c>
      <c r="AF4252" s="63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5100001566</t>
        </is>
      </c>
      <c r="D4253" s="94" t="n">
        <v>46230</v>
      </c>
      <c r="E4253" s="91" t="inlineStr">
        <is>
          <t>KR</t>
        </is>
      </c>
      <c r="F4253" s="91" t="n">
        <v>62501000</v>
      </c>
      <c r="G4253" s="91" t="n">
        <v>1502</v>
      </c>
      <c r="H4253" s="92" t="n">
        <v>160000</v>
      </c>
      <c r="I4253" s="91" t="inlineStr">
        <is>
          <t>7월 회의 다과 - T케이터링</t>
        </is>
      </c>
      <c r="J4253" s="91" t="inlineStr">
        <is>
          <t>V10005</t>
        </is>
      </c>
      <c r="K4253" s="91" t="inlineStr">
        <is>
          <t>T케이터링</t>
        </is>
      </c>
      <c r="M4253" s="9">
        <f>IF($A4253="","",VALUE($A4253&amp;"")*12+VALUE($B4253&amp;""))</f>
        <v/>
      </c>
      <c r="N4253" s="63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3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3">
        <f>IF($A4253="","",IF(COUNTIF(변동분석!$E$7:$E$506,O4253)&gt;0,"Y","N"))</f>
        <v/>
      </c>
      <c r="W4253" s="63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3">
        <f>IF($A4253="","",IFERROR(INDEX(계정매핑!$E$5:$E$504,MATCH($F4253&amp;"",계정매핑!$A$5:$A$504,0))&amp;"","공통비"))</f>
        <v/>
      </c>
      <c r="AF4253" s="63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5100001567</t>
        </is>
      </c>
      <c r="D4254" s="94" t="n">
        <v>46230</v>
      </c>
      <c r="E4254" s="91" t="inlineStr">
        <is>
          <t>KR</t>
        </is>
      </c>
      <c r="F4254" s="91" t="n">
        <v>62801000</v>
      </c>
      <c r="G4254" s="91" t="n">
        <v>1301</v>
      </c>
      <c r="H4254" s="92" t="n">
        <v>3666000</v>
      </c>
      <c r="I4254" s="91" t="inlineStr">
        <is>
          <t>7월 사내교육 - U에듀</t>
        </is>
      </c>
      <c r="J4254" s="91" t="inlineStr">
        <is>
          <t>V10030</t>
        </is>
      </c>
      <c r="K4254" s="91" t="inlineStr">
        <is>
          <t>U에듀</t>
        </is>
      </c>
      <c r="M4254" s="9">
        <f>IF($A4254="","",VALUE($A4254&amp;"")*12+VALUE($B4254&amp;""))</f>
        <v/>
      </c>
      <c r="N4254" s="63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3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3">
        <f>IF($A4254="","",IF(COUNTIF(변동분석!$E$7:$E$506,O4254)&gt;0,"Y","N"))</f>
        <v/>
      </c>
      <c r="W4254" s="63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3">
        <f>IF($A4254="","",IFERROR(INDEX(계정매핑!$E$5:$E$504,MATCH($F4254&amp;"",계정매핑!$A$5:$A$504,0))&amp;"","공통비"))</f>
        <v/>
      </c>
      <c r="AF4254" s="63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5100001568</t>
        </is>
      </c>
      <c r="D4255" s="94" t="n">
        <v>46230</v>
      </c>
      <c r="E4255" s="91" t="inlineStr">
        <is>
          <t>KR</t>
        </is>
      </c>
      <c r="F4255" s="91" t="n">
        <v>62802000</v>
      </c>
      <c r="G4255" s="91" t="n">
        <v>1301</v>
      </c>
      <c r="H4255" s="92" t="n">
        <v>5504000</v>
      </c>
      <c r="I4255" s="91" t="inlineStr">
        <is>
          <t>7월 위탁교육 - I교육원</t>
        </is>
      </c>
      <c r="J4255" s="91" t="inlineStr">
        <is>
          <t>V10018</t>
        </is>
      </c>
      <c r="K4255" s="91" t="inlineStr">
        <is>
          <t>I교육원</t>
        </is>
      </c>
      <c r="M4255" s="9">
        <f>IF($A4255="","",VALUE($A4255&amp;"")*12+VALUE($B4255&amp;""))</f>
        <v/>
      </c>
      <c r="N4255" s="63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3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3">
        <f>IF($A4255="","",IF(COUNTIF(변동분석!$E$7:$E$506,O4255)&gt;0,"Y","N"))</f>
        <v/>
      </c>
      <c r="W4255" s="63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3">
        <f>IF($A4255="","",IFERROR(INDEX(계정매핑!$E$5:$E$504,MATCH($F4255&amp;"",계정매핑!$A$5:$A$504,0))&amp;"","공통비"))</f>
        <v/>
      </c>
      <c r="AF4255" s="63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5100001569</t>
        </is>
      </c>
      <c r="D4256" s="94" t="n">
        <v>46230</v>
      </c>
      <c r="E4256" s="91" t="inlineStr">
        <is>
          <t>KR</t>
        </is>
      </c>
      <c r="F4256" s="91" t="n">
        <v>62902000</v>
      </c>
      <c r="G4256" s="91" t="n">
        <v>1101</v>
      </c>
      <c r="H4256" s="92" t="n">
        <v>3035000</v>
      </c>
      <c r="I4256" s="91" t="inlineStr">
        <is>
          <t>7월 업무 위탁 수수료 - J콜센터</t>
        </is>
      </c>
      <c r="J4256" s="91" t="inlineStr">
        <is>
          <t>V10015</t>
        </is>
      </c>
      <c r="K4256" s="91" t="inlineStr">
        <is>
          <t>J콜센터</t>
        </is>
      </c>
      <c r="M4256" s="9">
        <f>IF($A4256="","",VALUE($A4256&amp;"")*12+VALUE($B4256&amp;""))</f>
        <v/>
      </c>
      <c r="N4256" s="63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3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3">
        <f>IF($A4256="","",IF(COUNTIF(변동분석!$E$7:$E$506,O4256)&gt;0,"Y","N"))</f>
        <v/>
      </c>
      <c r="W4256" s="63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3">
        <f>IF($A4256="","",IFERROR(INDEX(계정매핑!$E$5:$E$504,MATCH($F4256&amp;"",계정매핑!$A$5:$A$504,0))&amp;"","공통비"))</f>
        <v/>
      </c>
      <c r="AF4256" s="63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8</v>
      </c>
      <c r="C4257" s="91" t="inlineStr">
        <is>
          <t>5100001570</t>
        </is>
      </c>
      <c r="D4257" s="94" t="n">
        <v>46236</v>
      </c>
      <c r="E4257" s="91" t="inlineStr">
        <is>
          <t>KR</t>
        </is>
      </c>
      <c r="F4257" s="91" t="n">
        <v>62101000</v>
      </c>
      <c r="G4257" s="91" t="n">
        <v>1401</v>
      </c>
      <c r="H4257" s="92" t="n">
        <v>216000</v>
      </c>
      <c r="I4257" s="91" t="inlineStr">
        <is>
          <t>8월 국내출장 - (법인카드)</t>
        </is>
      </c>
      <c r="J4257" s="91" t="inlineStr">
        <is>
          <t>V10009</t>
        </is>
      </c>
      <c r="K4257" s="91" t="inlineStr">
        <is>
          <t>(법인카드)</t>
        </is>
      </c>
      <c r="M4257" s="9">
        <f>IF($A4257="","",VALUE($A4257&amp;"")*12+VALUE($B4257&amp;""))</f>
        <v/>
      </c>
      <c r="N4257" s="63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3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3">
        <f>IF($A4257="","",IF(COUNTIF(변동분석!$E$7:$E$506,O4257)&gt;0,"Y","N"))</f>
        <v/>
      </c>
      <c r="W4257" s="63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3">
        <f>IF($A4257="","",IFERROR(INDEX(계정매핑!$E$5:$E$504,MATCH($F4257&amp;"",계정매핑!$A$5:$A$504,0))&amp;"","공통비"))</f>
        <v/>
      </c>
      <c r="AF4257" s="63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8</v>
      </c>
      <c r="C4258" s="91" t="inlineStr">
        <is>
          <t>5100001571</t>
        </is>
      </c>
      <c r="D4258" s="94" t="n">
        <v>46236</v>
      </c>
      <c r="E4258" s="91" t="inlineStr">
        <is>
          <t>KR</t>
        </is>
      </c>
      <c r="F4258" s="91" t="n">
        <v>62301000</v>
      </c>
      <c r="G4258" s="91" t="n">
        <v>1602</v>
      </c>
      <c r="H4258" s="92" t="n">
        <v>618000</v>
      </c>
      <c r="I4258" s="91" t="inlineStr">
        <is>
          <t>8월 소모품 구입 - R문구</t>
        </is>
      </c>
      <c r="J4258" s="91" t="inlineStr">
        <is>
          <t>V10021</t>
        </is>
      </c>
      <c r="K4258" s="91" t="inlineStr">
        <is>
          <t>R문구</t>
        </is>
      </c>
      <c r="M4258" s="9">
        <f>IF($A4258="","",VALUE($A4258&amp;"")*12+VALUE($B4258&amp;""))</f>
        <v/>
      </c>
      <c r="N4258" s="63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3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3">
        <f>IF($A4258="","",IF(COUNTIF(변동분석!$E$7:$E$506,O4258)&gt;0,"Y","N"))</f>
        <v/>
      </c>
      <c r="W4258" s="63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3">
        <f>IF($A4258="","",IFERROR(INDEX(계정매핑!$E$5:$E$504,MATCH($F4258&amp;"",계정매핑!$A$5:$A$504,0))&amp;"","공통비"))</f>
        <v/>
      </c>
      <c r="AF4258" s="63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8</v>
      </c>
      <c r="C4259" s="91" t="inlineStr">
        <is>
          <t>5100001572</t>
        </is>
      </c>
      <c r="D4259" s="94" t="n">
        <v>46236</v>
      </c>
      <c r="E4259" s="91" t="inlineStr">
        <is>
          <t>KR</t>
        </is>
      </c>
      <c r="F4259" s="91" t="n">
        <v>62401000</v>
      </c>
      <c r="G4259" s="91" t="n">
        <v>1501</v>
      </c>
      <c r="H4259" s="92" t="n">
        <v>1055000</v>
      </c>
      <c r="I4259" s="91" t="inlineStr">
        <is>
          <t>8월 인쇄물 제작 - G인쇄</t>
        </is>
      </c>
      <c r="J4259" s="91" t="inlineStr">
        <is>
          <t>V10004</t>
        </is>
      </c>
      <c r="K4259" s="91" t="inlineStr">
        <is>
          <t>G인쇄</t>
        </is>
      </c>
      <c r="M4259" s="9">
        <f>IF($A4259="","",VALUE($A4259&amp;"")*12+VALUE($B4259&amp;""))</f>
        <v/>
      </c>
      <c r="N4259" s="63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3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3">
        <f>IF($A4259="","",IF(COUNTIF(변동분석!$E$7:$E$506,O4259)&gt;0,"Y","N"))</f>
        <v/>
      </c>
      <c r="W4259" s="63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3">
        <f>IF($A4259="","",IFERROR(INDEX(계정매핑!$E$5:$E$504,MATCH($F4259&amp;"",계정매핑!$A$5:$A$504,0))&amp;"","공통비"))</f>
        <v/>
      </c>
      <c r="AF4259" s="63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8</v>
      </c>
      <c r="C4260" s="91" t="inlineStr">
        <is>
          <t>5100001573</t>
        </is>
      </c>
      <c r="D4260" s="94" t="n">
        <v>46236</v>
      </c>
      <c r="E4260" s="91" t="inlineStr">
        <is>
          <t>KR</t>
        </is>
      </c>
      <c r="F4260" s="91" t="n">
        <v>62401000</v>
      </c>
      <c r="G4260" s="91" t="n">
        <v>1501</v>
      </c>
      <c r="H4260" s="92" t="n">
        <v>1525000</v>
      </c>
      <c r="I4260" s="91" t="inlineStr">
        <is>
          <t>8월 인쇄물 제작 - S출판</t>
        </is>
      </c>
      <c r="J4260" s="91" t="inlineStr">
        <is>
          <t>V10014</t>
        </is>
      </c>
      <c r="K4260" s="91" t="inlineStr">
        <is>
          <t>S출판</t>
        </is>
      </c>
      <c r="M4260" s="9">
        <f>IF($A4260="","",VALUE($A4260&amp;"")*12+VALUE($B4260&amp;""))</f>
        <v/>
      </c>
      <c r="N4260" s="63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3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3">
        <f>IF($A4260="","",IF(COUNTIF(변동분석!$E$7:$E$506,O4260)&gt;0,"Y","N"))</f>
        <v/>
      </c>
      <c r="W4260" s="63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3">
        <f>IF($A4260="","",IFERROR(INDEX(계정매핑!$E$5:$E$504,MATCH($F4260&amp;"",계정매핑!$A$5:$A$504,0))&amp;"","공통비"))</f>
        <v/>
      </c>
      <c r="AF4260" s="63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8</v>
      </c>
      <c r="C4261" s="91" t="inlineStr">
        <is>
          <t>5100001574</t>
        </is>
      </c>
      <c r="D4261" s="94" t="n">
        <v>46236</v>
      </c>
      <c r="E4261" s="91" t="inlineStr">
        <is>
          <t>KR</t>
        </is>
      </c>
      <c r="F4261" s="91" t="n">
        <v>62501000</v>
      </c>
      <c r="G4261" s="91" t="n">
        <v>1201</v>
      </c>
      <c r="H4261" s="92" t="n">
        <v>120000</v>
      </c>
      <c r="I4261" s="91" t="inlineStr">
        <is>
          <t>8월 회의 다과 - T케이터링</t>
        </is>
      </c>
      <c r="J4261" s="91" t="inlineStr">
        <is>
          <t>V10005</t>
        </is>
      </c>
      <c r="K4261" s="91" t="inlineStr">
        <is>
          <t>T케이터링</t>
        </is>
      </c>
      <c r="M4261" s="9">
        <f>IF($A4261="","",VALUE($A4261&amp;"")*12+VALUE($B4261&amp;""))</f>
        <v/>
      </c>
      <c r="N4261" s="63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3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3">
        <f>IF($A4261="","",IF(COUNTIF(변동분석!$E$7:$E$506,O4261)&gt;0,"Y","N"))</f>
        <v/>
      </c>
      <c r="W4261" s="63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3">
        <f>IF($A4261="","",IFERROR(INDEX(계정매핑!$E$5:$E$504,MATCH($F4261&amp;"",계정매핑!$A$5:$A$504,0))&amp;"","공통비"))</f>
        <v/>
      </c>
      <c r="AF4261" s="63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8</v>
      </c>
      <c r="C4262" s="91" t="inlineStr">
        <is>
          <t>5100001575</t>
        </is>
      </c>
      <c r="D4262" s="94" t="n">
        <v>46236</v>
      </c>
      <c r="E4262" s="91" t="inlineStr">
        <is>
          <t>KR</t>
        </is>
      </c>
      <c r="F4262" s="91" t="n">
        <v>62902000</v>
      </c>
      <c r="G4262" s="91" t="n">
        <v>1801</v>
      </c>
      <c r="H4262" s="92" t="n">
        <v>1792000</v>
      </c>
      <c r="I4262" s="91" t="inlineStr">
        <is>
          <t>8월 콜 위탁 수수료(건별)</t>
        </is>
      </c>
      <c r="J4262" s="91" t="inlineStr">
        <is>
          <t>V10015</t>
        </is>
      </c>
      <c r="K4262" s="91" t="inlineStr">
        <is>
          <t>J콜센터</t>
        </is>
      </c>
      <c r="M4262" s="9">
        <f>IF($A4262="","",VALUE($A4262&amp;"")*12+VALUE($B4262&amp;""))</f>
        <v/>
      </c>
      <c r="N4262" s="63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3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3">
        <f>IF($A4262="","",IF(COUNTIF(변동분석!$E$7:$E$506,O4262)&gt;0,"Y","N"))</f>
        <v/>
      </c>
      <c r="W4262" s="63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3">
        <f>IF($A4262="","",IFERROR(INDEX(계정매핑!$E$5:$E$504,MATCH($F4262&amp;"",계정매핑!$A$5:$A$504,0))&amp;"","공통비"))</f>
        <v/>
      </c>
      <c r="AF4262" s="63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8</v>
      </c>
      <c r="C4263" s="91" t="inlineStr">
        <is>
          <t>5100001576</t>
        </is>
      </c>
      <c r="D4263" s="94" t="n">
        <v>46236</v>
      </c>
      <c r="E4263" s="91" t="inlineStr">
        <is>
          <t>KR</t>
        </is>
      </c>
      <c r="F4263" s="91" t="n">
        <v>63101000</v>
      </c>
      <c r="G4263" s="91" t="n">
        <v>1601</v>
      </c>
      <c r="H4263" s="92" t="n">
        <v>5099000</v>
      </c>
      <c r="I4263" s="91" t="inlineStr">
        <is>
          <t>8월 사무실 임차료 - BB부동산</t>
        </is>
      </c>
      <c r="J4263" s="91" t="inlineStr">
        <is>
          <t>V10027</t>
        </is>
      </c>
      <c r="K4263" s="91" t="inlineStr">
        <is>
          <t>BB부동산</t>
        </is>
      </c>
      <c r="M4263" s="9">
        <f>IF($A4263="","",VALUE($A4263&amp;"")*12+VALUE($B4263&amp;""))</f>
        <v/>
      </c>
      <c r="N4263" s="63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3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3">
        <f>IF($A4263="","",IF(COUNTIF(변동분석!$E$7:$E$506,O4263)&gt;0,"Y","N"))</f>
        <v/>
      </c>
      <c r="W4263" s="63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3">
        <f>IF($A4263="","",IFERROR(INDEX(계정매핑!$E$5:$E$504,MATCH($F4263&amp;"",계정매핑!$A$5:$A$504,0))&amp;"","공통비"))</f>
        <v/>
      </c>
      <c r="AF4263" s="63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8</v>
      </c>
      <c r="C4264" s="91" t="inlineStr">
        <is>
          <t>5100001577</t>
        </is>
      </c>
      <c r="D4264" s="94" t="n">
        <v>46237</v>
      </c>
      <c r="E4264" s="91" t="inlineStr">
        <is>
          <t>KR</t>
        </is>
      </c>
      <c r="F4264" s="91" t="n">
        <v>62101000</v>
      </c>
      <c r="G4264" s="91" t="n">
        <v>1301</v>
      </c>
      <c r="H4264" s="92" t="n">
        <v>333000</v>
      </c>
      <c r="I4264" s="91" t="inlineStr">
        <is>
          <t>8월 국내출장 - M항공</t>
        </is>
      </c>
      <c r="J4264" s="91" t="inlineStr">
        <is>
          <t>V10001</t>
        </is>
      </c>
      <c r="K4264" s="91" t="inlineStr">
        <is>
          <t>M항공</t>
        </is>
      </c>
      <c r="M4264" s="9">
        <f>IF($A4264="","",VALUE($A4264&amp;"")*12+VALUE($B4264&amp;""))</f>
        <v/>
      </c>
      <c r="N4264" s="63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3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3">
        <f>IF($A4264="","",IF(COUNTIF(변동분석!$E$7:$E$506,O4264)&gt;0,"Y","N"))</f>
        <v/>
      </c>
      <c r="W4264" s="63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3">
        <f>IF($A4264="","",IFERROR(INDEX(계정매핑!$E$5:$E$504,MATCH($F4264&amp;"",계정매핑!$A$5:$A$504,0))&amp;"","공통비"))</f>
        <v/>
      </c>
      <c r="AF4264" s="63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8</v>
      </c>
      <c r="C4265" s="91" t="inlineStr">
        <is>
          <t>5100001578</t>
        </is>
      </c>
      <c r="D4265" s="94" t="n">
        <v>46237</v>
      </c>
      <c r="E4265" s="91" t="inlineStr">
        <is>
          <t>KR</t>
        </is>
      </c>
      <c r="F4265" s="91" t="n">
        <v>62101000</v>
      </c>
      <c r="G4265" s="91" t="n">
        <v>1701</v>
      </c>
      <c r="H4265" s="92" t="n">
        <v>104000</v>
      </c>
      <c r="I4265" s="91" t="inlineStr">
        <is>
          <t>8월 국내출장 - (법인카드)</t>
        </is>
      </c>
      <c r="J4265" s="91" t="inlineStr">
        <is>
          <t>V10009</t>
        </is>
      </c>
      <c r="K4265" s="91" t="inlineStr">
        <is>
          <t>(법인카드)</t>
        </is>
      </c>
      <c r="M4265" s="9">
        <f>IF($A4265="","",VALUE($A4265&amp;"")*12+VALUE($B4265&amp;""))</f>
        <v/>
      </c>
      <c r="N4265" s="63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3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3">
        <f>IF($A4265="","",IF(COUNTIF(변동분석!$E$7:$E$506,O4265)&gt;0,"Y","N"))</f>
        <v/>
      </c>
      <c r="W4265" s="63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3">
        <f>IF($A4265="","",IFERROR(INDEX(계정매핑!$E$5:$E$504,MATCH($F4265&amp;"",계정매핑!$A$5:$A$504,0))&amp;"","공통비"))</f>
        <v/>
      </c>
      <c r="AF4265" s="63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8</v>
      </c>
      <c r="C4266" s="91" t="inlineStr">
        <is>
          <t>5100001579</t>
        </is>
      </c>
      <c r="D4266" s="94" t="n">
        <v>46237</v>
      </c>
      <c r="E4266" s="91" t="inlineStr">
        <is>
          <t>KR</t>
        </is>
      </c>
      <c r="F4266" s="91" t="n">
        <v>62101000</v>
      </c>
      <c r="G4266" s="91" t="n">
        <v>1951</v>
      </c>
      <c r="H4266" s="92" t="n">
        <v>269000</v>
      </c>
      <c r="I4266" s="91" t="inlineStr">
        <is>
          <t>8월 국내출장 - (법인카드)</t>
        </is>
      </c>
      <c r="J4266" s="91" t="inlineStr">
        <is>
          <t>V10009</t>
        </is>
      </c>
      <c r="K4266" s="91" t="inlineStr">
        <is>
          <t>(법인카드)</t>
        </is>
      </c>
      <c r="M4266" s="9">
        <f>IF($A4266="","",VALUE($A4266&amp;"")*12+VALUE($B4266&amp;""))</f>
        <v/>
      </c>
      <c r="N4266" s="63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3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3">
        <f>IF($A4266="","",IF(COUNTIF(변동분석!$E$7:$E$506,O4266)&gt;0,"Y","N"))</f>
        <v/>
      </c>
      <c r="W4266" s="63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3">
        <f>IF($A4266="","",IFERROR(INDEX(계정매핑!$E$5:$E$504,MATCH($F4266&amp;"",계정매핑!$A$5:$A$504,0))&amp;"","공통비"))</f>
        <v/>
      </c>
      <c r="AF4266" s="63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8</v>
      </c>
      <c r="C4267" s="91" t="inlineStr">
        <is>
          <t>5100001580</t>
        </is>
      </c>
      <c r="D4267" s="94" t="n">
        <v>46237</v>
      </c>
      <c r="E4267" s="91" t="inlineStr">
        <is>
          <t>KR</t>
        </is>
      </c>
      <c r="F4267" s="91" t="n">
        <v>62102000</v>
      </c>
      <c r="G4267" s="91" t="n">
        <v>1401</v>
      </c>
      <c r="H4267" s="92" t="n">
        <v>110000</v>
      </c>
      <c r="I4267" s="91" t="inlineStr">
        <is>
          <t>8월 해외출장 - M항공</t>
        </is>
      </c>
      <c r="J4267" s="91" t="inlineStr">
        <is>
          <t>V10001</t>
        </is>
      </c>
      <c r="K4267" s="91" t="inlineStr">
        <is>
          <t>M항공</t>
        </is>
      </c>
      <c r="M4267" s="9">
        <f>IF($A4267="","",VALUE($A4267&amp;"")*12+VALUE($B4267&amp;""))</f>
        <v/>
      </c>
      <c r="N4267" s="63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3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3">
        <f>IF($A4267="","",IF(COUNTIF(변동분석!$E$7:$E$506,O4267)&gt;0,"Y","N"))</f>
        <v/>
      </c>
      <c r="W4267" s="63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3">
        <f>IF($A4267="","",IFERROR(INDEX(계정매핑!$E$5:$E$504,MATCH($F4267&amp;"",계정매핑!$A$5:$A$504,0))&amp;"","공통비"))</f>
        <v/>
      </c>
      <c r="AF4267" s="63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8</v>
      </c>
      <c r="C4268" s="91" t="inlineStr">
        <is>
          <t>5100001581</t>
        </is>
      </c>
      <c r="D4268" s="94" t="n">
        <v>46237</v>
      </c>
      <c r="E4268" s="91" t="inlineStr">
        <is>
          <t>KR</t>
        </is>
      </c>
      <c r="F4268" s="91" t="n">
        <v>62102000</v>
      </c>
      <c r="G4268" s="91" t="n">
        <v>1401</v>
      </c>
      <c r="H4268" s="92" t="n">
        <v>91000</v>
      </c>
      <c r="I4268" s="91" t="inlineStr">
        <is>
          <t>8월 해외출장 - N호텔</t>
        </is>
      </c>
      <c r="J4268" s="91" t="inlineStr">
        <is>
          <t>V10008</t>
        </is>
      </c>
      <c r="K4268" s="91" t="inlineStr">
        <is>
          <t>N호텔</t>
        </is>
      </c>
      <c r="M4268" s="9">
        <f>IF($A4268="","",VALUE($A4268&amp;"")*12+VALUE($B4268&amp;""))</f>
        <v/>
      </c>
      <c r="N4268" s="63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3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3">
        <f>IF($A4268="","",IF(COUNTIF(변동분석!$E$7:$E$506,O4268)&gt;0,"Y","N"))</f>
        <v/>
      </c>
      <c r="W4268" s="63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3">
        <f>IF($A4268="","",IFERROR(INDEX(계정매핑!$E$5:$E$504,MATCH($F4268&amp;"",계정매핑!$A$5:$A$504,0))&amp;"","공통비"))</f>
        <v/>
      </c>
      <c r="AF4268" s="63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8</v>
      </c>
      <c r="C4269" s="91" t="inlineStr">
        <is>
          <t>5100001582</t>
        </is>
      </c>
      <c r="D4269" s="94" t="n">
        <v>46237</v>
      </c>
      <c r="E4269" s="91" t="inlineStr">
        <is>
          <t>KR</t>
        </is>
      </c>
      <c r="F4269" s="91" t="n">
        <v>62102000</v>
      </c>
      <c r="G4269" s="91" t="n">
        <v>1951</v>
      </c>
      <c r="H4269" s="92" t="n">
        <v>59000</v>
      </c>
      <c r="I4269" s="91" t="inlineStr">
        <is>
          <t>8월 해외출장 - N호텔</t>
        </is>
      </c>
      <c r="J4269" s="91" t="inlineStr">
        <is>
          <t>V10008</t>
        </is>
      </c>
      <c r="K4269" s="91" t="inlineStr">
        <is>
          <t>N호텔</t>
        </is>
      </c>
      <c r="M4269" s="9">
        <f>IF($A4269="","",VALUE($A4269&amp;"")*12+VALUE($B4269&amp;""))</f>
        <v/>
      </c>
      <c r="N4269" s="63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3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3">
        <f>IF($A4269="","",IF(COUNTIF(변동분석!$E$7:$E$506,O4269)&gt;0,"Y","N"))</f>
        <v/>
      </c>
      <c r="W4269" s="63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3">
        <f>IF($A4269="","",IFERROR(INDEX(계정매핑!$E$5:$E$504,MATCH($F4269&amp;"",계정매핑!$A$5:$A$504,0))&amp;"","공통비"))</f>
        <v/>
      </c>
      <c r="AF4269" s="63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8</v>
      </c>
      <c r="C4270" s="91" t="inlineStr">
        <is>
          <t>5100001583</t>
        </is>
      </c>
      <c r="D4270" s="94" t="n">
        <v>46237</v>
      </c>
      <c r="E4270" s="91" t="inlineStr">
        <is>
          <t>KR</t>
        </is>
      </c>
      <c r="F4270" s="91" t="n">
        <v>62301000</v>
      </c>
      <c r="G4270" s="91" t="n">
        <v>1201</v>
      </c>
      <c r="H4270" s="92" t="n">
        <v>146000</v>
      </c>
      <c r="I4270" s="91" t="inlineStr">
        <is>
          <t>8월 소모품 구입 - R문구</t>
        </is>
      </c>
      <c r="J4270" s="91" t="inlineStr">
        <is>
          <t>V10021</t>
        </is>
      </c>
      <c r="K4270" s="91" t="inlineStr">
        <is>
          <t>R문구</t>
        </is>
      </c>
      <c r="M4270" s="9">
        <f>IF($A4270="","",VALUE($A4270&amp;"")*12+VALUE($B4270&amp;""))</f>
        <v/>
      </c>
      <c r="N4270" s="63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3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3">
        <f>IF($A4270="","",IF(COUNTIF(변동분석!$E$7:$E$506,O4270)&gt;0,"Y","N"))</f>
        <v/>
      </c>
      <c r="W4270" s="63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3">
        <f>IF($A4270="","",IFERROR(INDEX(계정매핑!$E$5:$E$504,MATCH($F4270&amp;"",계정매핑!$A$5:$A$504,0))&amp;"","공통비"))</f>
        <v/>
      </c>
      <c r="AF4270" s="63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8</v>
      </c>
      <c r="C4271" s="91" t="inlineStr">
        <is>
          <t>5100001584</t>
        </is>
      </c>
      <c r="D4271" s="94" t="n">
        <v>46237</v>
      </c>
      <c r="E4271" s="91" t="inlineStr">
        <is>
          <t>KR</t>
        </is>
      </c>
      <c r="F4271" s="91" t="n">
        <v>62501000</v>
      </c>
      <c r="G4271" s="91" t="n">
        <v>1101</v>
      </c>
      <c r="H4271" s="92" t="n">
        <v>250000</v>
      </c>
      <c r="I4271" s="91" t="inlineStr">
        <is>
          <t>8월 회의 다과 - T케이터링</t>
        </is>
      </c>
      <c r="J4271" s="91" t="inlineStr">
        <is>
          <t>V10005</t>
        </is>
      </c>
      <c r="K4271" s="91" t="inlineStr">
        <is>
          <t>T케이터링</t>
        </is>
      </c>
      <c r="M4271" s="9">
        <f>IF($A4271="","",VALUE($A4271&amp;"")*12+VALUE($B4271&amp;""))</f>
        <v/>
      </c>
      <c r="N4271" s="63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3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3">
        <f>IF($A4271="","",IF(COUNTIF(변동분석!$E$7:$E$506,O4271)&gt;0,"Y","N"))</f>
        <v/>
      </c>
      <c r="W4271" s="63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3">
        <f>IF($A4271="","",IFERROR(INDEX(계정매핑!$E$5:$E$504,MATCH($F4271&amp;"",계정매핑!$A$5:$A$504,0))&amp;"","공통비"))</f>
        <v/>
      </c>
      <c r="AF4271" s="63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8</v>
      </c>
      <c r="C4272" s="91" t="inlineStr">
        <is>
          <t>5100001585</t>
        </is>
      </c>
      <c r="D4272" s="94" t="n">
        <v>46237</v>
      </c>
      <c r="E4272" s="91" t="inlineStr">
        <is>
          <t>KR</t>
        </is>
      </c>
      <c r="F4272" s="91" t="n">
        <v>62501000</v>
      </c>
      <c r="G4272" s="91" t="n">
        <v>1401</v>
      </c>
      <c r="H4272" s="92" t="n">
        <v>214000</v>
      </c>
      <c r="I4272" s="91" t="inlineStr">
        <is>
          <t>8월 회의 다과 - T케이터링</t>
        </is>
      </c>
      <c r="J4272" s="91" t="inlineStr">
        <is>
          <t>V10005</t>
        </is>
      </c>
      <c r="K4272" s="91" t="inlineStr">
        <is>
          <t>T케이터링</t>
        </is>
      </c>
      <c r="M4272" s="9">
        <f>IF($A4272="","",VALUE($A4272&amp;"")*12+VALUE($B4272&amp;""))</f>
        <v/>
      </c>
      <c r="N4272" s="63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3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3">
        <f>IF($A4272="","",IF(COUNTIF(변동분석!$E$7:$E$506,O4272)&gt;0,"Y","N"))</f>
        <v/>
      </c>
      <c r="W4272" s="63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3">
        <f>IF($A4272="","",IFERROR(INDEX(계정매핑!$E$5:$E$504,MATCH($F4272&amp;"",계정매핑!$A$5:$A$504,0))&amp;"","공통비"))</f>
        <v/>
      </c>
      <c r="AF4272" s="63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8</v>
      </c>
      <c r="C4273" s="91" t="inlineStr">
        <is>
          <t>5100001586</t>
        </is>
      </c>
      <c r="D4273" s="94" t="n">
        <v>46237</v>
      </c>
      <c r="E4273" s="91" t="inlineStr">
        <is>
          <t>KR</t>
        </is>
      </c>
      <c r="F4273" s="91" t="n">
        <v>62501000</v>
      </c>
      <c r="G4273" s="91" t="n">
        <v>1701</v>
      </c>
      <c r="H4273" s="92" t="n">
        <v>84000</v>
      </c>
      <c r="I4273" s="91" t="inlineStr">
        <is>
          <t>8월 회의 다과 - (법인카드)</t>
        </is>
      </c>
      <c r="J4273" s="91" t="inlineStr">
        <is>
          <t>V10009</t>
        </is>
      </c>
      <c r="K4273" s="91" t="inlineStr">
        <is>
          <t>(법인카드)</t>
        </is>
      </c>
      <c r="M4273" s="9">
        <f>IF($A4273="","",VALUE($A4273&amp;"")*12+VALUE($B4273&amp;""))</f>
        <v/>
      </c>
      <c r="N4273" s="63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3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3">
        <f>IF($A4273="","",IF(COUNTIF(변동분석!$E$7:$E$506,O4273)&gt;0,"Y","N"))</f>
        <v/>
      </c>
      <c r="W4273" s="63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3">
        <f>IF($A4273="","",IFERROR(INDEX(계정매핑!$E$5:$E$504,MATCH($F4273&amp;"",계정매핑!$A$5:$A$504,0))&amp;"","공통비"))</f>
        <v/>
      </c>
      <c r="AF4273" s="63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8</v>
      </c>
      <c r="C4274" s="91" t="inlineStr">
        <is>
          <t>5100001587</t>
        </is>
      </c>
      <c r="D4274" s="94" t="n">
        <v>46237</v>
      </c>
      <c r="E4274" s="91" t="inlineStr">
        <is>
          <t>KR</t>
        </is>
      </c>
      <c r="F4274" s="91" t="n">
        <v>62802000</v>
      </c>
      <c r="G4274" s="91" t="n">
        <v>1301</v>
      </c>
      <c r="H4274" s="92" t="n">
        <v>2883000</v>
      </c>
      <c r="I4274" s="91" t="inlineStr">
        <is>
          <t>8월 위탁교육 - V아카데미</t>
        </is>
      </c>
      <c r="J4274" s="91" t="inlineStr">
        <is>
          <t>V10026</t>
        </is>
      </c>
      <c r="K4274" s="91" t="inlineStr">
        <is>
          <t>V아카데미</t>
        </is>
      </c>
      <c r="M4274" s="9">
        <f>IF($A4274="","",VALUE($A4274&amp;"")*12+VALUE($B4274&amp;""))</f>
        <v/>
      </c>
      <c r="N4274" s="63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3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3">
        <f>IF($A4274="","",IF(COUNTIF(변동분석!$E$7:$E$506,O4274)&gt;0,"Y","N"))</f>
        <v/>
      </c>
      <c r="W4274" s="63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3">
        <f>IF($A4274="","",IFERROR(INDEX(계정매핑!$E$5:$E$504,MATCH($F4274&amp;"",계정매핑!$A$5:$A$504,0))&amp;"","공통비"))</f>
        <v/>
      </c>
      <c r="AF4274" s="63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8</v>
      </c>
      <c r="C4275" s="91" t="inlineStr">
        <is>
          <t>5100001588</t>
        </is>
      </c>
      <c r="D4275" s="94" t="n">
        <v>46237</v>
      </c>
      <c r="E4275" s="91" t="inlineStr">
        <is>
          <t>KR</t>
        </is>
      </c>
      <c r="F4275" s="91" t="n">
        <v>62902000</v>
      </c>
      <c r="G4275" s="91" t="n">
        <v>1201</v>
      </c>
      <c r="H4275" s="92" t="n">
        <v>2574000</v>
      </c>
      <c r="I4275" s="91" t="inlineStr">
        <is>
          <t>8월 업무 위탁 수수료 - X서비스</t>
        </is>
      </c>
      <c r="J4275" s="91" t="inlineStr">
        <is>
          <t>V10019</t>
        </is>
      </c>
      <c r="K4275" s="91" t="inlineStr">
        <is>
          <t>X서비스</t>
        </is>
      </c>
      <c r="M4275" s="9">
        <f>IF($A4275="","",VALUE($A4275&amp;"")*12+VALUE($B4275&amp;""))</f>
        <v/>
      </c>
      <c r="N4275" s="63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3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3">
        <f>IF($A4275="","",IF(COUNTIF(변동분석!$E$7:$E$506,O4275)&gt;0,"Y","N"))</f>
        <v/>
      </c>
      <c r="W4275" s="63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3">
        <f>IF($A4275="","",IFERROR(INDEX(계정매핑!$E$5:$E$504,MATCH($F4275&amp;"",계정매핑!$A$5:$A$504,0))&amp;"","공통비"))</f>
        <v/>
      </c>
      <c r="AF4275" s="63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8</v>
      </c>
      <c r="C4276" s="91" t="inlineStr">
        <is>
          <t>5100001589</t>
        </is>
      </c>
      <c r="D4276" s="94" t="n">
        <v>46238</v>
      </c>
      <c r="E4276" s="91" t="inlineStr">
        <is>
          <t>KR</t>
        </is>
      </c>
      <c r="F4276" s="91" t="n">
        <v>62101000</v>
      </c>
      <c r="G4276" s="91" t="n">
        <v>1201</v>
      </c>
      <c r="H4276" s="92" t="n">
        <v>219000</v>
      </c>
      <c r="I4276" s="91" t="inlineStr">
        <is>
          <t>8월 국내출장 - L여행사</t>
        </is>
      </c>
      <c r="J4276" s="91" t="inlineStr">
        <is>
          <t>V10017</t>
        </is>
      </c>
      <c r="K4276" s="91" t="inlineStr">
        <is>
          <t>L여행사</t>
        </is>
      </c>
      <c r="M4276" s="9">
        <f>IF($A4276="","",VALUE($A4276&amp;"")*12+VALUE($B4276&amp;""))</f>
        <v/>
      </c>
      <c r="N4276" s="63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3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3">
        <f>IF($A4276="","",IF(COUNTIF(변동분석!$E$7:$E$506,O4276)&gt;0,"Y","N"))</f>
        <v/>
      </c>
      <c r="W4276" s="63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3">
        <f>IF($A4276="","",IFERROR(INDEX(계정매핑!$E$5:$E$504,MATCH($F4276&amp;"",계정매핑!$A$5:$A$504,0))&amp;"","공통비"))</f>
        <v/>
      </c>
      <c r="AF4276" s="63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8</v>
      </c>
      <c r="C4277" s="91" t="inlineStr">
        <is>
          <t>5100001590</t>
        </is>
      </c>
      <c r="D4277" s="94" t="n">
        <v>46238</v>
      </c>
      <c r="E4277" s="91" t="inlineStr">
        <is>
          <t>KR</t>
        </is>
      </c>
      <c r="F4277" s="91" t="n">
        <v>62101000</v>
      </c>
      <c r="G4277" s="91" t="n">
        <v>1801</v>
      </c>
      <c r="H4277" s="92" t="n">
        <v>205000</v>
      </c>
      <c r="I4277" s="91" t="inlineStr">
        <is>
          <t>8월 국내출장 - L여행사</t>
        </is>
      </c>
      <c r="J4277" s="91" t="inlineStr">
        <is>
          <t>V10017</t>
        </is>
      </c>
      <c r="K4277" s="91" t="inlineStr">
        <is>
          <t>L여행사</t>
        </is>
      </c>
      <c r="M4277" s="9">
        <f>IF($A4277="","",VALUE($A4277&amp;"")*12+VALUE($B4277&amp;""))</f>
        <v/>
      </c>
      <c r="N4277" s="63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3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3">
        <f>IF($A4277="","",IF(COUNTIF(변동분석!$E$7:$E$506,O4277)&gt;0,"Y","N"))</f>
        <v/>
      </c>
      <c r="W4277" s="63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3">
        <f>IF($A4277="","",IFERROR(INDEX(계정매핑!$E$5:$E$504,MATCH($F4277&amp;"",계정매핑!$A$5:$A$504,0))&amp;"","공통비"))</f>
        <v/>
      </c>
      <c r="AF4277" s="63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8</v>
      </c>
      <c r="C4278" s="91" t="inlineStr">
        <is>
          <t>5100001591</t>
        </is>
      </c>
      <c r="D4278" s="94" t="n">
        <v>46238</v>
      </c>
      <c r="E4278" s="91" t="inlineStr">
        <is>
          <t>KR</t>
        </is>
      </c>
      <c r="F4278" s="91" t="n">
        <v>62102000</v>
      </c>
      <c r="G4278" s="91" t="n">
        <v>1501</v>
      </c>
      <c r="H4278" s="92" t="n">
        <v>112000</v>
      </c>
      <c r="I4278" s="91" t="inlineStr">
        <is>
          <t>8월 해외출장 - M항공</t>
        </is>
      </c>
      <c r="J4278" s="91" t="inlineStr">
        <is>
          <t>V10001</t>
        </is>
      </c>
      <c r="K4278" s="91" t="inlineStr">
        <is>
          <t>M항공</t>
        </is>
      </c>
      <c r="M4278" s="9">
        <f>IF($A4278="","",VALUE($A4278&amp;"")*12+VALUE($B4278&amp;""))</f>
        <v/>
      </c>
      <c r="N4278" s="63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3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3">
        <f>IF($A4278="","",IF(COUNTIF(변동분석!$E$7:$E$506,O4278)&gt;0,"Y","N"))</f>
        <v/>
      </c>
      <c r="W4278" s="63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3">
        <f>IF($A4278="","",IFERROR(INDEX(계정매핑!$E$5:$E$504,MATCH($F4278&amp;"",계정매핑!$A$5:$A$504,0))&amp;"","공통비"))</f>
        <v/>
      </c>
      <c r="AF4278" s="63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8</v>
      </c>
      <c r="C4279" s="91" t="inlineStr">
        <is>
          <t>5100001592</t>
        </is>
      </c>
      <c r="D4279" s="94" t="n">
        <v>46238</v>
      </c>
      <c r="E4279" s="91" t="inlineStr">
        <is>
          <t>KR</t>
        </is>
      </c>
      <c r="F4279" s="91" t="n">
        <v>62201000</v>
      </c>
      <c r="G4279" s="91" t="n">
        <v>1201</v>
      </c>
      <c r="H4279" s="92" t="n">
        <v>195000</v>
      </c>
      <c r="I4279" s="91" t="inlineStr">
        <is>
          <t>8월 통신요금 - O텔레콤</t>
        </is>
      </c>
      <c r="J4279" s="91" t="inlineStr">
        <is>
          <t>V10002</t>
        </is>
      </c>
      <c r="K4279" s="91" t="inlineStr">
        <is>
          <t>O텔레콤</t>
        </is>
      </c>
      <c r="M4279" s="9">
        <f>IF($A4279="","",VALUE($A4279&amp;"")*12+VALUE($B4279&amp;""))</f>
        <v/>
      </c>
      <c r="N4279" s="63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3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3">
        <f>IF($A4279="","",IF(COUNTIF(변동분석!$E$7:$E$506,O4279)&gt;0,"Y","N"))</f>
        <v/>
      </c>
      <c r="W4279" s="63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3">
        <f>IF($A4279="","",IFERROR(INDEX(계정매핑!$E$5:$E$504,MATCH($F4279&amp;"",계정매핑!$A$5:$A$504,0))&amp;"","공통비"))</f>
        <v/>
      </c>
      <c r="AF4279" s="63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8</v>
      </c>
      <c r="C4280" s="91" t="inlineStr">
        <is>
          <t>5100001593</t>
        </is>
      </c>
      <c r="D4280" s="94" t="n">
        <v>46238</v>
      </c>
      <c r="E4280" s="91" t="inlineStr">
        <is>
          <t>KR</t>
        </is>
      </c>
      <c r="F4280" s="91" t="n">
        <v>62401000</v>
      </c>
      <c r="G4280" s="91" t="n">
        <v>1501</v>
      </c>
      <c r="H4280" s="92" t="n">
        <v>1768000</v>
      </c>
      <c r="I4280" s="91" t="inlineStr">
        <is>
          <t>8월 인쇄물 제작 - S출판</t>
        </is>
      </c>
      <c r="J4280" s="91" t="inlineStr">
        <is>
          <t>V10014</t>
        </is>
      </c>
      <c r="K4280" s="91" t="inlineStr">
        <is>
          <t>S출판</t>
        </is>
      </c>
      <c r="M4280" s="9">
        <f>IF($A4280="","",VALUE($A4280&amp;"")*12+VALUE($B4280&amp;""))</f>
        <v/>
      </c>
      <c r="N4280" s="63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3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3">
        <f>IF($A4280="","",IF(COUNTIF(변동분석!$E$7:$E$506,O4280)&gt;0,"Y","N"))</f>
        <v/>
      </c>
      <c r="W4280" s="63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3">
        <f>IF($A4280="","",IFERROR(INDEX(계정매핑!$E$5:$E$504,MATCH($F4280&amp;"",계정매핑!$A$5:$A$504,0))&amp;"","공통비"))</f>
        <v/>
      </c>
      <c r="AF4280" s="63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8</v>
      </c>
      <c r="C4281" s="91" t="inlineStr">
        <is>
          <t>5100001594</t>
        </is>
      </c>
      <c r="D4281" s="94" t="n">
        <v>46238</v>
      </c>
      <c r="E4281" s="91" t="inlineStr">
        <is>
          <t>KR</t>
        </is>
      </c>
      <c r="F4281" s="91" t="n">
        <v>62401000</v>
      </c>
      <c r="G4281" s="91" t="n">
        <v>1801</v>
      </c>
      <c r="H4281" s="92" t="n">
        <v>3385000</v>
      </c>
      <c r="I4281" s="91" t="inlineStr">
        <is>
          <t>8월 인쇄물 제작 - G인쇄</t>
        </is>
      </c>
      <c r="J4281" s="91" t="inlineStr">
        <is>
          <t>V10004</t>
        </is>
      </c>
      <c r="K4281" s="91" t="inlineStr">
        <is>
          <t>G인쇄</t>
        </is>
      </c>
      <c r="M4281" s="9">
        <f>IF($A4281="","",VALUE($A4281&amp;"")*12+VALUE($B4281&amp;""))</f>
        <v/>
      </c>
      <c r="N4281" s="63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3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3">
        <f>IF($A4281="","",IF(COUNTIF(변동분석!$E$7:$E$506,O4281)&gt;0,"Y","N"))</f>
        <v/>
      </c>
      <c r="W4281" s="63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3">
        <f>IF($A4281="","",IFERROR(INDEX(계정매핑!$E$5:$E$504,MATCH($F4281&amp;"",계정매핑!$A$5:$A$504,0))&amp;"","공통비"))</f>
        <v/>
      </c>
      <c r="AF4281" s="63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8</v>
      </c>
      <c r="C4282" s="91" t="inlineStr">
        <is>
          <t>5100001595</t>
        </is>
      </c>
      <c r="D4282" s="94" t="n">
        <v>46238</v>
      </c>
      <c r="E4282" s="91" t="inlineStr">
        <is>
          <t>KR</t>
        </is>
      </c>
      <c r="F4282" s="91" t="n">
        <v>62401000</v>
      </c>
      <c r="G4282" s="91" t="n">
        <v>1801</v>
      </c>
      <c r="H4282" s="92" t="n">
        <v>3906000</v>
      </c>
      <c r="I4282" s="91" t="inlineStr">
        <is>
          <t>8월 인쇄물 제작 - S출판</t>
        </is>
      </c>
      <c r="J4282" s="91" t="inlineStr">
        <is>
          <t>V10014</t>
        </is>
      </c>
      <c r="K4282" s="91" t="inlineStr">
        <is>
          <t>S출판</t>
        </is>
      </c>
      <c r="M4282" s="9">
        <f>IF($A4282="","",VALUE($A4282&amp;"")*12+VALUE($B4282&amp;""))</f>
        <v/>
      </c>
      <c r="N4282" s="63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3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3">
        <f>IF($A4282="","",IF(COUNTIF(변동분석!$E$7:$E$506,O4282)&gt;0,"Y","N"))</f>
        <v/>
      </c>
      <c r="W4282" s="63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3">
        <f>IF($A4282="","",IFERROR(INDEX(계정매핑!$E$5:$E$504,MATCH($F4282&amp;"",계정매핑!$A$5:$A$504,0))&amp;"","공통비"))</f>
        <v/>
      </c>
      <c r="AF4282" s="63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8</v>
      </c>
      <c r="C4283" s="91" t="inlineStr">
        <is>
          <t>5100001596</t>
        </is>
      </c>
      <c r="D4283" s="94" t="n">
        <v>46238</v>
      </c>
      <c r="E4283" s="91" t="inlineStr">
        <is>
          <t>KR</t>
        </is>
      </c>
      <c r="F4283" s="91" t="n">
        <v>62501000</v>
      </c>
      <c r="G4283" s="91" t="n">
        <v>1401</v>
      </c>
      <c r="H4283" s="92" t="n">
        <v>141000</v>
      </c>
      <c r="I4283" s="91" t="inlineStr">
        <is>
          <t>8월 회의 다과 - T케이터링</t>
        </is>
      </c>
      <c r="J4283" s="91" t="inlineStr">
        <is>
          <t>V10005</t>
        </is>
      </c>
      <c r="K4283" s="91" t="inlineStr">
        <is>
          <t>T케이터링</t>
        </is>
      </c>
      <c r="M4283" s="9">
        <f>IF($A4283="","",VALUE($A4283&amp;"")*12+VALUE($B4283&amp;""))</f>
        <v/>
      </c>
      <c r="N4283" s="63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3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3">
        <f>IF($A4283="","",IF(COUNTIF(변동분석!$E$7:$E$506,O4283)&gt;0,"Y","N"))</f>
        <v/>
      </c>
      <c r="W4283" s="63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3">
        <f>IF($A4283="","",IFERROR(INDEX(계정매핑!$E$5:$E$504,MATCH($F4283&amp;"",계정매핑!$A$5:$A$504,0))&amp;"","공통비"))</f>
        <v/>
      </c>
      <c r="AF4283" s="63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8</v>
      </c>
      <c r="C4284" s="91" t="inlineStr">
        <is>
          <t>5100001597</t>
        </is>
      </c>
      <c r="D4284" s="94" t="n">
        <v>46238</v>
      </c>
      <c r="E4284" s="91" t="inlineStr">
        <is>
          <t>KR</t>
        </is>
      </c>
      <c r="F4284" s="91" t="n">
        <v>62701000</v>
      </c>
      <c r="G4284" s="91" t="n">
        <v>1501</v>
      </c>
      <c r="H4284" s="92" t="n">
        <v>50178000</v>
      </c>
      <c r="I4284" s="91" t="inlineStr">
        <is>
          <t>8월 광고 집행 - E미디어</t>
        </is>
      </c>
      <c r="J4284" s="91" t="inlineStr">
        <is>
          <t>V10031</t>
        </is>
      </c>
      <c r="K4284" s="91" t="inlineStr">
        <is>
          <t>E미디어</t>
        </is>
      </c>
      <c r="M4284" s="9">
        <f>IF($A4284="","",VALUE($A4284&amp;"")*12+VALUE($B4284&amp;""))</f>
        <v/>
      </c>
      <c r="N4284" s="63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3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3">
        <f>IF($A4284="","",IF(COUNTIF(변동분석!$E$7:$E$506,O4284)&gt;0,"Y","N"))</f>
        <v/>
      </c>
      <c r="W4284" s="63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3">
        <f>IF($A4284="","",IFERROR(INDEX(계정매핑!$E$5:$E$504,MATCH($F4284&amp;"",계정매핑!$A$5:$A$504,0))&amp;"","공통비"))</f>
        <v/>
      </c>
      <c r="AF4284" s="63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8</v>
      </c>
      <c r="C4285" s="91" t="inlineStr">
        <is>
          <t>5100001598</t>
        </is>
      </c>
      <c r="D4285" s="94" t="n">
        <v>46238</v>
      </c>
      <c r="E4285" s="91" t="inlineStr">
        <is>
          <t>KR</t>
        </is>
      </c>
      <c r="F4285" s="91" t="n">
        <v>62902000</v>
      </c>
      <c r="G4285" s="91" t="n">
        <v>1201</v>
      </c>
      <c r="H4285" s="92" t="n">
        <v>3178000</v>
      </c>
      <c r="I4285" s="91" t="inlineStr">
        <is>
          <t>8월 업무 위탁 수수료 - J콜센터</t>
        </is>
      </c>
      <c r="J4285" s="91" t="inlineStr">
        <is>
          <t>V10015</t>
        </is>
      </c>
      <c r="K4285" s="91" t="inlineStr">
        <is>
          <t>J콜센터</t>
        </is>
      </c>
      <c r="M4285" s="9">
        <f>IF($A4285="","",VALUE($A4285&amp;"")*12+VALUE($B4285&amp;""))</f>
        <v/>
      </c>
      <c r="N4285" s="63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3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3">
        <f>IF($A4285="","",IF(COUNTIF(변동분석!$E$7:$E$506,O4285)&gt;0,"Y","N"))</f>
        <v/>
      </c>
      <c r="W4285" s="63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3">
        <f>IF($A4285="","",IFERROR(INDEX(계정매핑!$E$5:$E$504,MATCH($F4285&amp;"",계정매핑!$A$5:$A$504,0))&amp;"","공통비"))</f>
        <v/>
      </c>
      <c r="AF4285" s="63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8</v>
      </c>
      <c r="C4286" s="91" t="inlineStr">
        <is>
          <t>5100001599</t>
        </is>
      </c>
      <c r="D4286" s="94" t="n">
        <v>46239</v>
      </c>
      <c r="E4286" s="91" t="inlineStr">
        <is>
          <t>KR</t>
        </is>
      </c>
      <c r="F4286" s="91" t="n">
        <v>62101000</v>
      </c>
      <c r="G4286" s="91" t="n">
        <v>1101</v>
      </c>
      <c r="H4286" s="92" t="n">
        <v>405000</v>
      </c>
      <c r="I4286" s="91" t="inlineStr">
        <is>
          <t>8월 국내출장 - (법인카드)</t>
        </is>
      </c>
      <c r="J4286" s="91" t="inlineStr">
        <is>
          <t>V10009</t>
        </is>
      </c>
      <c r="K4286" s="91" t="inlineStr">
        <is>
          <t>(법인카드)</t>
        </is>
      </c>
      <c r="M4286" s="9">
        <f>IF($A4286="","",VALUE($A4286&amp;"")*12+VALUE($B4286&amp;""))</f>
        <v/>
      </c>
      <c r="N4286" s="63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3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3">
        <f>IF($A4286="","",IF(COUNTIF(변동분석!$E$7:$E$506,O4286)&gt;0,"Y","N"))</f>
        <v/>
      </c>
      <c r="W4286" s="63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3">
        <f>IF($A4286="","",IFERROR(INDEX(계정매핑!$E$5:$E$504,MATCH($F4286&amp;"",계정매핑!$A$5:$A$504,0))&amp;"","공통비"))</f>
        <v/>
      </c>
      <c r="AF4286" s="63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8</v>
      </c>
      <c r="C4287" s="91" t="inlineStr">
        <is>
          <t>5100001600</t>
        </is>
      </c>
      <c r="D4287" s="94" t="n">
        <v>46239</v>
      </c>
      <c r="E4287" s="91" t="inlineStr">
        <is>
          <t>KR</t>
        </is>
      </c>
      <c r="F4287" s="91" t="n">
        <v>62101000</v>
      </c>
      <c r="G4287" s="91" t="n">
        <v>1301</v>
      </c>
      <c r="H4287" s="92" t="n">
        <v>294000</v>
      </c>
      <c r="I4287" s="91" t="inlineStr">
        <is>
          <t>8월 국내출장 - M항공</t>
        </is>
      </c>
      <c r="J4287" s="91" t="inlineStr">
        <is>
          <t>V10001</t>
        </is>
      </c>
      <c r="K4287" s="91" t="inlineStr">
        <is>
          <t>M항공</t>
        </is>
      </c>
      <c r="M4287" s="9">
        <f>IF($A4287="","",VALUE($A4287&amp;"")*12+VALUE($B4287&amp;""))</f>
        <v/>
      </c>
      <c r="N4287" s="63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3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3">
        <f>IF($A4287="","",IF(COUNTIF(변동분석!$E$7:$E$506,O4287)&gt;0,"Y","N"))</f>
        <v/>
      </c>
      <c r="W4287" s="63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3">
        <f>IF($A4287="","",IFERROR(INDEX(계정매핑!$E$5:$E$504,MATCH($F4287&amp;"",계정매핑!$A$5:$A$504,0))&amp;"","공통비"))</f>
        <v/>
      </c>
      <c r="AF4287" s="63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8</v>
      </c>
      <c r="C4288" s="91" t="inlineStr">
        <is>
          <t>5100001601</t>
        </is>
      </c>
      <c r="D4288" s="94" t="n">
        <v>46239</v>
      </c>
      <c r="E4288" s="91" t="inlineStr">
        <is>
          <t>KR</t>
        </is>
      </c>
      <c r="F4288" s="91" t="n">
        <v>62101000</v>
      </c>
      <c r="G4288" s="91" t="n">
        <v>1401</v>
      </c>
      <c r="H4288" s="92" t="n">
        <v>459000</v>
      </c>
      <c r="I4288" s="91" t="inlineStr">
        <is>
          <t>8월 국내출장 - (법인카드)</t>
        </is>
      </c>
      <c r="J4288" s="91" t="inlineStr">
        <is>
          <t>V10009</t>
        </is>
      </c>
      <c r="K4288" s="91" t="inlineStr">
        <is>
          <t>(법인카드)</t>
        </is>
      </c>
      <c r="M4288" s="9">
        <f>IF($A4288="","",VALUE($A4288&amp;"")*12+VALUE($B4288&amp;""))</f>
        <v/>
      </c>
      <c r="N4288" s="63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3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3">
        <f>IF($A4288="","",IF(COUNTIF(변동분석!$E$7:$E$506,O4288)&gt;0,"Y","N"))</f>
        <v/>
      </c>
      <c r="W4288" s="63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3">
        <f>IF($A4288="","",IFERROR(INDEX(계정매핑!$E$5:$E$504,MATCH($F4288&amp;"",계정매핑!$A$5:$A$504,0))&amp;"","공통비"))</f>
        <v/>
      </c>
      <c r="AF4288" s="63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8</v>
      </c>
      <c r="C4289" s="91" t="inlineStr">
        <is>
          <t>5100001602</t>
        </is>
      </c>
      <c r="D4289" s="94" t="n">
        <v>46239</v>
      </c>
      <c r="E4289" s="91" t="inlineStr">
        <is>
          <t>KR</t>
        </is>
      </c>
      <c r="F4289" s="91" t="n">
        <v>62101000</v>
      </c>
      <c r="G4289" s="91" t="n">
        <v>1602</v>
      </c>
      <c r="H4289" s="92" t="n">
        <v>805000</v>
      </c>
      <c r="I4289" s="91" t="inlineStr">
        <is>
          <t>8월 국내출장 - L여행사</t>
        </is>
      </c>
      <c r="J4289" s="91" t="inlineStr">
        <is>
          <t>V10017</t>
        </is>
      </c>
      <c r="K4289" s="91" t="inlineStr">
        <is>
          <t>L여행사</t>
        </is>
      </c>
      <c r="M4289" s="9">
        <f>IF($A4289="","",VALUE($A4289&amp;"")*12+VALUE($B4289&amp;""))</f>
        <v/>
      </c>
      <c r="N4289" s="63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3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3">
        <f>IF($A4289="","",IF(COUNTIF(변동분석!$E$7:$E$506,O4289)&gt;0,"Y","N"))</f>
        <v/>
      </c>
      <c r="W4289" s="63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3">
        <f>IF($A4289="","",IFERROR(INDEX(계정매핑!$E$5:$E$504,MATCH($F4289&amp;"",계정매핑!$A$5:$A$504,0))&amp;"","공통비"))</f>
        <v/>
      </c>
      <c r="AF4289" s="63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8</v>
      </c>
      <c r="C4290" s="91" t="inlineStr">
        <is>
          <t>5100001603</t>
        </is>
      </c>
      <c r="D4290" s="94" t="n">
        <v>46239</v>
      </c>
      <c r="E4290" s="91" t="inlineStr">
        <is>
          <t>KR</t>
        </is>
      </c>
      <c r="F4290" s="91" t="n">
        <v>62102000</v>
      </c>
      <c r="G4290" s="91" t="n">
        <v>1101</v>
      </c>
      <c r="H4290" s="92" t="n">
        <v>131000</v>
      </c>
      <c r="I4290" s="91" t="inlineStr">
        <is>
          <t>8월 해외출장 - M항공</t>
        </is>
      </c>
      <c r="J4290" s="91" t="inlineStr">
        <is>
          <t>V10001</t>
        </is>
      </c>
      <c r="K4290" s="91" t="inlineStr">
        <is>
          <t>M항공</t>
        </is>
      </c>
      <c r="M4290" s="9">
        <f>IF($A4290="","",VALUE($A4290&amp;"")*12+VALUE($B4290&amp;""))</f>
        <v/>
      </c>
      <c r="N4290" s="63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3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3">
        <f>IF($A4290="","",IF(COUNTIF(변동분석!$E$7:$E$506,O4290)&gt;0,"Y","N"))</f>
        <v/>
      </c>
      <c r="W4290" s="63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3">
        <f>IF($A4290="","",IFERROR(INDEX(계정매핑!$E$5:$E$504,MATCH($F4290&amp;"",계정매핑!$A$5:$A$504,0))&amp;"","공통비"))</f>
        <v/>
      </c>
      <c r="AF4290" s="63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8</v>
      </c>
      <c r="C4291" s="91" t="inlineStr">
        <is>
          <t>5100001604</t>
        </is>
      </c>
      <c r="D4291" s="94" t="n">
        <v>46239</v>
      </c>
      <c r="E4291" s="91" t="inlineStr">
        <is>
          <t>KR</t>
        </is>
      </c>
      <c r="F4291" s="91" t="n">
        <v>62102000</v>
      </c>
      <c r="G4291" s="91" t="n">
        <v>1801</v>
      </c>
      <c r="H4291" s="92" t="n">
        <v>45000</v>
      </c>
      <c r="I4291" s="91" t="inlineStr">
        <is>
          <t>8월 해외출장 - N호텔</t>
        </is>
      </c>
      <c r="J4291" s="91" t="inlineStr">
        <is>
          <t>V10008</t>
        </is>
      </c>
      <c r="K4291" s="91" t="inlineStr">
        <is>
          <t>N호텔</t>
        </is>
      </c>
      <c r="M4291" s="9">
        <f>IF($A4291="","",VALUE($A4291&amp;"")*12+VALUE($B4291&amp;""))</f>
        <v/>
      </c>
      <c r="N4291" s="63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3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3">
        <f>IF($A4291="","",IF(COUNTIF(변동분석!$E$7:$E$506,O4291)&gt;0,"Y","N"))</f>
        <v/>
      </c>
      <c r="W4291" s="63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3">
        <f>IF($A4291="","",IFERROR(INDEX(계정매핑!$E$5:$E$504,MATCH($F4291&amp;"",계정매핑!$A$5:$A$504,0))&amp;"","공통비"))</f>
        <v/>
      </c>
      <c r="AF4291" s="63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8</v>
      </c>
      <c r="C4292" s="91" t="inlineStr">
        <is>
          <t>5100001605</t>
        </is>
      </c>
      <c r="D4292" s="94" t="n">
        <v>46239</v>
      </c>
      <c r="E4292" s="91" t="inlineStr">
        <is>
          <t>KR</t>
        </is>
      </c>
      <c r="F4292" s="91" t="n">
        <v>62201000</v>
      </c>
      <c r="G4292" s="91" t="n">
        <v>1601</v>
      </c>
      <c r="H4292" s="92" t="n">
        <v>490000</v>
      </c>
      <c r="I4292" s="91" t="inlineStr">
        <is>
          <t>8월 통신요금 - P통신</t>
        </is>
      </c>
      <c r="J4292" s="91" t="inlineStr">
        <is>
          <t>V10013</t>
        </is>
      </c>
      <c r="K4292" s="91" t="inlineStr">
        <is>
          <t>P통신</t>
        </is>
      </c>
      <c r="M4292" s="9">
        <f>IF($A4292="","",VALUE($A4292&amp;"")*12+VALUE($B4292&amp;""))</f>
        <v/>
      </c>
      <c r="N4292" s="63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3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3">
        <f>IF($A4292="","",IF(COUNTIF(변동분석!$E$7:$E$506,O4292)&gt;0,"Y","N"))</f>
        <v/>
      </c>
      <c r="W4292" s="63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3">
        <f>IF($A4292="","",IFERROR(INDEX(계정매핑!$E$5:$E$504,MATCH($F4292&amp;"",계정매핑!$A$5:$A$504,0))&amp;"","공통비"))</f>
        <v/>
      </c>
      <c r="AF4292" s="63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8</v>
      </c>
      <c r="C4293" s="91" t="inlineStr">
        <is>
          <t>5100001606</t>
        </is>
      </c>
      <c r="D4293" s="94" t="n">
        <v>46239</v>
      </c>
      <c r="E4293" s="91" t="inlineStr">
        <is>
          <t>KR</t>
        </is>
      </c>
      <c r="F4293" s="91" t="n">
        <v>62501000</v>
      </c>
      <c r="G4293" s="91" t="n">
        <v>1701</v>
      </c>
      <c r="H4293" s="92" t="n">
        <v>104000</v>
      </c>
      <c r="I4293" s="91" t="inlineStr">
        <is>
          <t>8월 회의 다과 - T케이터링</t>
        </is>
      </c>
      <c r="J4293" s="91" t="inlineStr">
        <is>
          <t>V10005</t>
        </is>
      </c>
      <c r="K4293" s="91" t="inlineStr">
        <is>
          <t>T케이터링</t>
        </is>
      </c>
      <c r="M4293" s="9">
        <f>IF($A4293="","",VALUE($A4293&amp;"")*12+VALUE($B4293&amp;""))</f>
        <v/>
      </c>
      <c r="N4293" s="63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3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3">
        <f>IF($A4293="","",IF(COUNTIF(변동분석!$E$7:$E$506,O4293)&gt;0,"Y","N"))</f>
        <v/>
      </c>
      <c r="W4293" s="63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3">
        <f>IF($A4293="","",IFERROR(INDEX(계정매핑!$E$5:$E$504,MATCH($F4293&amp;"",계정매핑!$A$5:$A$504,0))&amp;"","공통비"))</f>
        <v/>
      </c>
      <c r="AF4293" s="63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8</v>
      </c>
      <c r="C4294" s="91" t="inlineStr">
        <is>
          <t>5100001607</t>
        </is>
      </c>
      <c r="D4294" s="94" t="n">
        <v>46239</v>
      </c>
      <c r="E4294" s="91" t="inlineStr">
        <is>
          <t>KR</t>
        </is>
      </c>
      <c r="F4294" s="91" t="n">
        <v>63001000</v>
      </c>
      <c r="G4294" s="91" t="n">
        <v>1951</v>
      </c>
      <c r="H4294" s="92" t="n">
        <v>4044000</v>
      </c>
      <c r="I4294" s="91" t="inlineStr">
        <is>
          <t>8월 SW 유지보수 - Z시스템</t>
        </is>
      </c>
      <c r="J4294" s="91" t="inlineStr">
        <is>
          <t>V10011</t>
        </is>
      </c>
      <c r="K4294" s="91" t="inlineStr">
        <is>
          <t>Z시스템</t>
        </is>
      </c>
      <c r="M4294" s="9">
        <f>IF($A4294="","",VALUE($A4294&amp;"")*12+VALUE($B4294&amp;""))</f>
        <v/>
      </c>
      <c r="N4294" s="63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3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3">
        <f>IF($A4294="","",IF(COUNTIF(변동분석!$E$7:$E$506,O4294)&gt;0,"Y","N"))</f>
        <v/>
      </c>
      <c r="W4294" s="63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3">
        <f>IF($A4294="","",IFERROR(INDEX(계정매핑!$E$5:$E$504,MATCH($F4294&amp;"",계정매핑!$A$5:$A$504,0))&amp;"","공통비"))</f>
        <v/>
      </c>
      <c r="AF4294" s="63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8</v>
      </c>
      <c r="C4295" s="91" t="inlineStr">
        <is>
          <t>5100001608</t>
        </is>
      </c>
      <c r="D4295" s="94" t="n">
        <v>46240</v>
      </c>
      <c r="E4295" s="91" t="inlineStr">
        <is>
          <t>KR</t>
        </is>
      </c>
      <c r="F4295" s="91" t="n">
        <v>62101000</v>
      </c>
      <c r="G4295" s="91" t="n">
        <v>1401</v>
      </c>
      <c r="H4295" s="92" t="n">
        <v>443000</v>
      </c>
      <c r="I4295" s="91" t="inlineStr">
        <is>
          <t>8월 국내출장 - L여행사</t>
        </is>
      </c>
      <c r="J4295" s="91" t="inlineStr">
        <is>
          <t>V10017</t>
        </is>
      </c>
      <c r="K4295" s="91" t="inlineStr">
        <is>
          <t>L여행사</t>
        </is>
      </c>
      <c r="M4295" s="9">
        <f>IF($A4295="","",VALUE($A4295&amp;"")*12+VALUE($B4295&amp;""))</f>
        <v/>
      </c>
      <c r="N4295" s="63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3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3">
        <f>IF($A4295="","",IF(COUNTIF(변동분석!$E$7:$E$506,O4295)&gt;0,"Y","N"))</f>
        <v/>
      </c>
      <c r="W4295" s="63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3">
        <f>IF($A4295="","",IFERROR(INDEX(계정매핑!$E$5:$E$504,MATCH($F4295&amp;"",계정매핑!$A$5:$A$504,0))&amp;"","공통비"))</f>
        <v/>
      </c>
      <c r="AF4295" s="63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8</v>
      </c>
      <c r="C4296" s="91" t="inlineStr">
        <is>
          <t>5100001609</t>
        </is>
      </c>
      <c r="D4296" s="94" t="n">
        <v>46240</v>
      </c>
      <c r="E4296" s="91" t="inlineStr">
        <is>
          <t>KR</t>
        </is>
      </c>
      <c r="F4296" s="91" t="n">
        <v>62101000</v>
      </c>
      <c r="G4296" s="91" t="n">
        <v>1502</v>
      </c>
      <c r="H4296" s="92" t="n">
        <v>469000</v>
      </c>
      <c r="I4296" s="91" t="inlineStr">
        <is>
          <t>8월 국내출장 - (법인카드)</t>
        </is>
      </c>
      <c r="J4296" s="91" t="inlineStr">
        <is>
          <t>V10009</t>
        </is>
      </c>
      <c r="K4296" s="91" t="inlineStr">
        <is>
          <t>(법인카드)</t>
        </is>
      </c>
      <c r="M4296" s="9">
        <f>IF($A4296="","",VALUE($A4296&amp;"")*12+VALUE($B4296&amp;""))</f>
        <v/>
      </c>
      <c r="N4296" s="63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3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3">
        <f>IF($A4296="","",IF(COUNTIF(변동분석!$E$7:$E$506,O4296)&gt;0,"Y","N"))</f>
        <v/>
      </c>
      <c r="W4296" s="63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3">
        <f>IF($A4296="","",IFERROR(INDEX(계정매핑!$E$5:$E$504,MATCH($F4296&amp;"",계정매핑!$A$5:$A$504,0))&amp;"","공통비"))</f>
        <v/>
      </c>
      <c r="AF4296" s="63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8</v>
      </c>
      <c r="C4297" s="91" t="inlineStr">
        <is>
          <t>5100001610</t>
        </is>
      </c>
      <c r="D4297" s="94" t="n">
        <v>46240</v>
      </c>
      <c r="E4297" s="91" t="inlineStr">
        <is>
          <t>KR</t>
        </is>
      </c>
      <c r="F4297" s="91" t="n">
        <v>62101000</v>
      </c>
      <c r="G4297" s="91" t="n">
        <v>1601</v>
      </c>
      <c r="H4297" s="92" t="n">
        <v>1263000</v>
      </c>
      <c r="I4297" s="91" t="inlineStr">
        <is>
          <t>8월 국내출장 - L여행사</t>
        </is>
      </c>
      <c r="J4297" s="91" t="inlineStr">
        <is>
          <t>V10017</t>
        </is>
      </c>
      <c r="K4297" s="91" t="inlineStr">
        <is>
          <t>L여행사</t>
        </is>
      </c>
      <c r="M4297" s="9">
        <f>IF($A4297="","",VALUE($A4297&amp;"")*12+VALUE($B4297&amp;""))</f>
        <v/>
      </c>
      <c r="N4297" s="63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3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3">
        <f>IF($A4297="","",IF(COUNTIF(변동분석!$E$7:$E$506,O4297)&gt;0,"Y","N"))</f>
        <v/>
      </c>
      <c r="W4297" s="63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3">
        <f>IF($A4297="","",IFERROR(INDEX(계정매핑!$E$5:$E$504,MATCH($F4297&amp;"",계정매핑!$A$5:$A$504,0))&amp;"","공통비"))</f>
        <v/>
      </c>
      <c r="AF4297" s="63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8</v>
      </c>
      <c r="C4298" s="91" t="inlineStr">
        <is>
          <t>5100001611</t>
        </is>
      </c>
      <c r="D4298" s="94" t="n">
        <v>46240</v>
      </c>
      <c r="E4298" s="91" t="inlineStr">
        <is>
          <t>KR</t>
        </is>
      </c>
      <c r="F4298" s="91" t="n">
        <v>62101000</v>
      </c>
      <c r="G4298" s="91" t="n">
        <v>1951</v>
      </c>
      <c r="H4298" s="92" t="n">
        <v>323000</v>
      </c>
      <c r="I4298" s="91" t="inlineStr">
        <is>
          <t>8월 국내출장 - L여행사</t>
        </is>
      </c>
      <c r="J4298" s="91" t="inlineStr">
        <is>
          <t>V10017</t>
        </is>
      </c>
      <c r="K4298" s="91" t="inlineStr">
        <is>
          <t>L여행사</t>
        </is>
      </c>
      <c r="M4298" s="9">
        <f>IF($A4298="","",VALUE($A4298&amp;"")*12+VALUE($B4298&amp;""))</f>
        <v/>
      </c>
      <c r="N4298" s="63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3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3">
        <f>IF($A4298="","",IF(COUNTIF(변동분석!$E$7:$E$506,O4298)&gt;0,"Y","N"))</f>
        <v/>
      </c>
      <c r="W4298" s="63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3">
        <f>IF($A4298="","",IFERROR(INDEX(계정매핑!$E$5:$E$504,MATCH($F4298&amp;"",계정매핑!$A$5:$A$504,0))&amp;"","공통비"))</f>
        <v/>
      </c>
      <c r="AF4298" s="63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8</v>
      </c>
      <c r="C4299" s="91" t="inlineStr">
        <is>
          <t>5100001612</t>
        </is>
      </c>
      <c r="D4299" s="94" t="n">
        <v>46240</v>
      </c>
      <c r="E4299" s="91" t="inlineStr">
        <is>
          <t>KR</t>
        </is>
      </c>
      <c r="F4299" s="91" t="n">
        <v>62201000</v>
      </c>
      <c r="G4299" s="91" t="n">
        <v>1101</v>
      </c>
      <c r="H4299" s="92" t="n">
        <v>271000</v>
      </c>
      <c r="I4299" s="91" t="inlineStr">
        <is>
          <t>8월 통신요금 - O텔레콤</t>
        </is>
      </c>
      <c r="J4299" s="91" t="inlineStr">
        <is>
          <t>V10002</t>
        </is>
      </c>
      <c r="K4299" s="91" t="inlineStr">
        <is>
          <t>O텔레콤</t>
        </is>
      </c>
      <c r="M4299" s="9">
        <f>IF($A4299="","",VALUE($A4299&amp;"")*12+VALUE($B4299&amp;""))</f>
        <v/>
      </c>
      <c r="N4299" s="63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3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3">
        <f>IF($A4299="","",IF(COUNTIF(변동분석!$E$7:$E$506,O4299)&gt;0,"Y","N"))</f>
        <v/>
      </c>
      <c r="W4299" s="63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3">
        <f>IF($A4299="","",IFERROR(INDEX(계정매핑!$E$5:$E$504,MATCH($F4299&amp;"",계정매핑!$A$5:$A$504,0))&amp;"","공통비"))</f>
        <v/>
      </c>
      <c r="AF4299" s="63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8</v>
      </c>
      <c r="C4300" s="91" t="inlineStr">
        <is>
          <t>5100001613</t>
        </is>
      </c>
      <c r="D4300" s="94" t="n">
        <v>46240</v>
      </c>
      <c r="E4300" s="91" t="inlineStr">
        <is>
          <t>KR</t>
        </is>
      </c>
      <c r="F4300" s="91" t="n">
        <v>62201000</v>
      </c>
      <c r="G4300" s="91" t="n">
        <v>1301</v>
      </c>
      <c r="H4300" s="92" t="n">
        <v>370000</v>
      </c>
      <c r="I4300" s="91" t="inlineStr">
        <is>
          <t>8월 통신요금 - P통신</t>
        </is>
      </c>
      <c r="J4300" s="91" t="inlineStr">
        <is>
          <t>V10013</t>
        </is>
      </c>
      <c r="K4300" s="91" t="inlineStr">
        <is>
          <t>P통신</t>
        </is>
      </c>
      <c r="M4300" s="9">
        <f>IF($A4300="","",VALUE($A4300&amp;"")*12+VALUE($B4300&amp;""))</f>
        <v/>
      </c>
      <c r="N4300" s="63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3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3">
        <f>IF($A4300="","",IF(COUNTIF(변동분석!$E$7:$E$506,O4300)&gt;0,"Y","N"))</f>
        <v/>
      </c>
      <c r="W4300" s="63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3">
        <f>IF($A4300="","",IFERROR(INDEX(계정매핑!$E$5:$E$504,MATCH($F4300&amp;"",계정매핑!$A$5:$A$504,0))&amp;"","공통비"))</f>
        <v/>
      </c>
      <c r="AF4300" s="63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8</v>
      </c>
      <c r="C4301" s="91" t="inlineStr">
        <is>
          <t>5100001614</t>
        </is>
      </c>
      <c r="D4301" s="94" t="n">
        <v>46240</v>
      </c>
      <c r="E4301" s="91" t="inlineStr">
        <is>
          <t>KR</t>
        </is>
      </c>
      <c r="F4301" s="91" t="n">
        <v>62201000</v>
      </c>
      <c r="G4301" s="91" t="n">
        <v>1701</v>
      </c>
      <c r="H4301" s="92" t="n">
        <v>4337000</v>
      </c>
      <c r="I4301" s="91" t="inlineStr">
        <is>
          <t>8월 통신요금 - O텔레콤</t>
        </is>
      </c>
      <c r="J4301" s="91" t="inlineStr">
        <is>
          <t>V10002</t>
        </is>
      </c>
      <c r="K4301" s="91" t="inlineStr">
        <is>
          <t>O텔레콤</t>
        </is>
      </c>
      <c r="M4301" s="9">
        <f>IF($A4301="","",VALUE($A4301&amp;"")*12+VALUE($B4301&amp;""))</f>
        <v/>
      </c>
      <c r="N4301" s="63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3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3">
        <f>IF($A4301="","",IF(COUNTIF(변동분석!$E$7:$E$506,O4301)&gt;0,"Y","N"))</f>
        <v/>
      </c>
      <c r="W4301" s="63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3">
        <f>IF($A4301="","",IFERROR(INDEX(계정매핑!$E$5:$E$504,MATCH($F4301&amp;"",계정매핑!$A$5:$A$504,0))&amp;"","공통비"))</f>
        <v/>
      </c>
      <c r="AF4301" s="63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8</v>
      </c>
      <c r="C4302" s="91" t="inlineStr">
        <is>
          <t>5100001615</t>
        </is>
      </c>
      <c r="D4302" s="94" t="n">
        <v>46240</v>
      </c>
      <c r="E4302" s="91" t="inlineStr">
        <is>
          <t>KR</t>
        </is>
      </c>
      <c r="F4302" s="91" t="n">
        <v>62201000</v>
      </c>
      <c r="G4302" s="91" t="n">
        <v>1951</v>
      </c>
      <c r="H4302" s="92" t="n">
        <v>243000</v>
      </c>
      <c r="I4302" s="91" t="inlineStr">
        <is>
          <t>8월 통신요금 - O텔레콤</t>
        </is>
      </c>
      <c r="J4302" s="91" t="inlineStr">
        <is>
          <t>V10002</t>
        </is>
      </c>
      <c r="K4302" s="91" t="inlineStr">
        <is>
          <t>O텔레콤</t>
        </is>
      </c>
      <c r="M4302" s="9">
        <f>IF($A4302="","",VALUE($A4302&amp;"")*12+VALUE($B4302&amp;""))</f>
        <v/>
      </c>
      <c r="N4302" s="63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3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3">
        <f>IF($A4302="","",IF(COUNTIF(변동분석!$E$7:$E$506,O4302)&gt;0,"Y","N"))</f>
        <v/>
      </c>
      <c r="W4302" s="63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3">
        <f>IF($A4302="","",IFERROR(INDEX(계정매핑!$E$5:$E$504,MATCH($F4302&amp;"",계정매핑!$A$5:$A$504,0))&amp;"","공통비"))</f>
        <v/>
      </c>
      <c r="AF4302" s="63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8</v>
      </c>
      <c r="C4303" s="91" t="inlineStr">
        <is>
          <t>5100001616</t>
        </is>
      </c>
      <c r="D4303" s="94" t="n">
        <v>46240</v>
      </c>
      <c r="E4303" s="91" t="inlineStr">
        <is>
          <t>KR</t>
        </is>
      </c>
      <c r="F4303" s="91" t="n">
        <v>62301000</v>
      </c>
      <c r="G4303" s="91" t="n">
        <v>1502</v>
      </c>
      <c r="H4303" s="92" t="n">
        <v>197000</v>
      </c>
      <c r="I4303" s="91" t="inlineStr">
        <is>
          <t>8월 소모품 구입 - Q오피스</t>
        </is>
      </c>
      <c r="J4303" s="91" t="inlineStr">
        <is>
          <t>V10003</t>
        </is>
      </c>
      <c r="K4303" s="91" t="inlineStr">
        <is>
          <t>Q오피스</t>
        </is>
      </c>
      <c r="M4303" s="9">
        <f>IF($A4303="","",VALUE($A4303&amp;"")*12+VALUE($B4303&amp;""))</f>
        <v/>
      </c>
      <c r="N4303" s="63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3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3">
        <f>IF($A4303="","",IF(COUNTIF(변동분석!$E$7:$E$506,O4303)&gt;0,"Y","N"))</f>
        <v/>
      </c>
      <c r="W4303" s="63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3">
        <f>IF($A4303="","",IFERROR(INDEX(계정매핑!$E$5:$E$504,MATCH($F4303&amp;"",계정매핑!$A$5:$A$504,0))&amp;"","공통비"))</f>
        <v/>
      </c>
      <c r="AF4303" s="63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8</v>
      </c>
      <c r="C4304" s="91" t="inlineStr">
        <is>
          <t>5100001617</t>
        </is>
      </c>
      <c r="D4304" s="94" t="n">
        <v>46240</v>
      </c>
      <c r="E4304" s="91" t="inlineStr">
        <is>
          <t>KR</t>
        </is>
      </c>
      <c r="F4304" s="91" t="n">
        <v>62501000</v>
      </c>
      <c r="G4304" s="91" t="n">
        <v>1801</v>
      </c>
      <c r="H4304" s="92" t="n">
        <v>111000</v>
      </c>
      <c r="I4304" s="91" t="inlineStr">
        <is>
          <t>8월 회의 다과 - T케이터링</t>
        </is>
      </c>
      <c r="J4304" s="91" t="inlineStr">
        <is>
          <t>V10005</t>
        </is>
      </c>
      <c r="K4304" s="91" t="inlineStr">
        <is>
          <t>T케이터링</t>
        </is>
      </c>
      <c r="M4304" s="9">
        <f>IF($A4304="","",VALUE($A4304&amp;"")*12+VALUE($B4304&amp;""))</f>
        <v/>
      </c>
      <c r="N4304" s="63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3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3">
        <f>IF($A4304="","",IF(COUNTIF(변동분석!$E$7:$E$506,O4304)&gt;0,"Y","N"))</f>
        <v/>
      </c>
      <c r="W4304" s="63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3">
        <f>IF($A4304="","",IFERROR(INDEX(계정매핑!$E$5:$E$504,MATCH($F4304&amp;"",계정매핑!$A$5:$A$504,0))&amp;"","공통비"))</f>
        <v/>
      </c>
      <c r="AF4304" s="63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8</v>
      </c>
      <c r="C4305" s="91" t="inlineStr">
        <is>
          <t>5100001618</t>
        </is>
      </c>
      <c r="D4305" s="94" t="n">
        <v>46240</v>
      </c>
      <c r="E4305" s="91" t="inlineStr">
        <is>
          <t>KR</t>
        </is>
      </c>
      <c r="F4305" s="91" t="n">
        <v>62601000</v>
      </c>
      <c r="G4305" s="91" t="n">
        <v>1301</v>
      </c>
      <c r="H4305" s="92" t="n">
        <v>818000</v>
      </c>
      <c r="I4305" s="91" t="inlineStr">
        <is>
          <t>8월 업무추진 - (법인카드)</t>
        </is>
      </c>
      <c r="J4305" s="91" t="inlineStr">
        <is>
          <t>V10009</t>
        </is>
      </c>
      <c r="K4305" s="91" t="inlineStr">
        <is>
          <t>(법인카드)</t>
        </is>
      </c>
      <c r="M4305" s="9">
        <f>IF($A4305="","",VALUE($A4305&amp;"")*12+VALUE($B4305&amp;""))</f>
        <v/>
      </c>
      <c r="N4305" s="63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3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3">
        <f>IF($A4305="","",IF(COUNTIF(변동분석!$E$7:$E$506,O4305)&gt;0,"Y","N"))</f>
        <v/>
      </c>
      <c r="W4305" s="63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3">
        <f>IF($A4305="","",IFERROR(INDEX(계정매핑!$E$5:$E$504,MATCH($F4305&amp;"",계정매핑!$A$5:$A$504,0))&amp;"","공통비"))</f>
        <v/>
      </c>
      <c r="AF4305" s="63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8</v>
      </c>
      <c r="C4306" s="91" t="inlineStr">
        <is>
          <t>5100001619</t>
        </is>
      </c>
      <c r="D4306" s="94" t="n">
        <v>46240</v>
      </c>
      <c r="E4306" s="91" t="inlineStr">
        <is>
          <t>KR</t>
        </is>
      </c>
      <c r="F4306" s="91" t="n">
        <v>62701000</v>
      </c>
      <c r="G4306" s="91" t="n">
        <v>1502</v>
      </c>
      <c r="H4306" s="92" t="n">
        <v>40084000</v>
      </c>
      <c r="I4306" s="91" t="inlineStr">
        <is>
          <t>8월 광고 집행 - F애드</t>
        </is>
      </c>
      <c r="J4306" s="91" t="inlineStr">
        <is>
          <t>V10022</t>
        </is>
      </c>
      <c r="K4306" s="91" t="inlineStr">
        <is>
          <t>F애드</t>
        </is>
      </c>
      <c r="M4306" s="9">
        <f>IF($A4306="","",VALUE($A4306&amp;"")*12+VALUE($B4306&amp;""))</f>
        <v/>
      </c>
      <c r="N4306" s="63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3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3">
        <f>IF($A4306="","",IF(COUNTIF(변동분석!$E$7:$E$506,O4306)&gt;0,"Y","N"))</f>
        <v/>
      </c>
      <c r="W4306" s="63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3">
        <f>IF($A4306="","",IFERROR(INDEX(계정매핑!$E$5:$E$504,MATCH($F4306&amp;"",계정매핑!$A$5:$A$504,0))&amp;"","공통비"))</f>
        <v/>
      </c>
      <c r="AF4306" s="63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8</v>
      </c>
      <c r="C4307" s="91" t="inlineStr">
        <is>
          <t>5100001620</t>
        </is>
      </c>
      <c r="D4307" s="94" t="n">
        <v>46240</v>
      </c>
      <c r="E4307" s="91" t="inlineStr">
        <is>
          <t>KR</t>
        </is>
      </c>
      <c r="F4307" s="91" t="n">
        <v>62902000</v>
      </c>
      <c r="G4307" s="91" t="n">
        <v>1801</v>
      </c>
      <c r="H4307" s="92" t="n">
        <v>1834000</v>
      </c>
      <c r="I4307" s="91" t="inlineStr">
        <is>
          <t>8월 콜 위탁 수수료(건별)</t>
        </is>
      </c>
      <c r="J4307" s="91" t="inlineStr">
        <is>
          <t>V10015</t>
        </is>
      </c>
      <c r="K4307" s="91" t="inlineStr">
        <is>
          <t>J콜센터</t>
        </is>
      </c>
      <c r="M4307" s="9">
        <f>IF($A4307="","",VALUE($A4307&amp;"")*12+VALUE($B4307&amp;""))</f>
        <v/>
      </c>
      <c r="N4307" s="63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3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3">
        <f>IF($A4307="","",IF(COUNTIF(변동분석!$E$7:$E$506,O4307)&gt;0,"Y","N"))</f>
        <v/>
      </c>
      <c r="W4307" s="63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3">
        <f>IF($A4307="","",IFERROR(INDEX(계정매핑!$E$5:$E$504,MATCH($F4307&amp;"",계정매핑!$A$5:$A$504,0))&amp;"","공통비"))</f>
        <v/>
      </c>
      <c r="AF4307" s="63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8</v>
      </c>
      <c r="C4308" s="91" t="inlineStr">
        <is>
          <t>5100001621</t>
        </is>
      </c>
      <c r="D4308" s="94" t="n">
        <v>46240</v>
      </c>
      <c r="E4308" s="91" t="inlineStr">
        <is>
          <t>KR</t>
        </is>
      </c>
      <c r="F4308" s="91" t="n">
        <v>62902000</v>
      </c>
      <c r="G4308" s="91" t="n">
        <v>1801</v>
      </c>
      <c r="H4308" s="92" t="n">
        <v>1784000</v>
      </c>
      <c r="I4308" s="91" t="inlineStr">
        <is>
          <t>8월 콜 위탁 수수료(건별)</t>
        </is>
      </c>
      <c r="J4308" s="91" t="inlineStr">
        <is>
          <t>V10015</t>
        </is>
      </c>
      <c r="K4308" s="91" t="inlineStr">
        <is>
          <t>J콜센터</t>
        </is>
      </c>
      <c r="M4308" s="9">
        <f>IF($A4308="","",VALUE($A4308&amp;"")*12+VALUE($B4308&amp;""))</f>
        <v/>
      </c>
      <c r="N4308" s="63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3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3">
        <f>IF($A4308="","",IF(COUNTIF(변동분석!$E$7:$E$506,O4308)&gt;0,"Y","N"))</f>
        <v/>
      </c>
      <c r="W4308" s="63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3">
        <f>IF($A4308="","",IFERROR(INDEX(계정매핑!$E$5:$E$504,MATCH($F4308&amp;"",계정매핑!$A$5:$A$504,0))&amp;"","공통비"))</f>
        <v/>
      </c>
      <c r="AF4308" s="63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8</v>
      </c>
      <c r="C4309" s="91" t="inlineStr">
        <is>
          <t>5100001622</t>
        </is>
      </c>
      <c r="D4309" s="94" t="n">
        <v>46240</v>
      </c>
      <c r="E4309" s="91" t="inlineStr">
        <is>
          <t>KR</t>
        </is>
      </c>
      <c r="F4309" s="91" t="n">
        <v>63002000</v>
      </c>
      <c r="G4309" s="91" t="n">
        <v>1951</v>
      </c>
      <c r="H4309" s="92" t="n">
        <v>2904000</v>
      </c>
      <c r="I4309" s="91" t="inlineStr">
        <is>
          <t>8월 클라우드 사용료 - C클라우드</t>
        </is>
      </c>
      <c r="J4309" s="91" t="inlineStr">
        <is>
          <t>V10025</t>
        </is>
      </c>
      <c r="K4309" s="91" t="inlineStr">
        <is>
          <t>C클라우드</t>
        </is>
      </c>
      <c r="M4309" s="9">
        <f>IF($A4309="","",VALUE($A4309&amp;"")*12+VALUE($B4309&amp;""))</f>
        <v/>
      </c>
      <c r="N4309" s="63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3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3">
        <f>IF($A4309="","",IF(COUNTIF(변동분석!$E$7:$E$506,O4309)&gt;0,"Y","N"))</f>
        <v/>
      </c>
      <c r="W4309" s="63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3">
        <f>IF($A4309="","",IFERROR(INDEX(계정매핑!$E$5:$E$504,MATCH($F4309&amp;"",계정매핑!$A$5:$A$504,0))&amp;"","공통비"))</f>
        <v/>
      </c>
      <c r="AF4309" s="63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8</v>
      </c>
      <c r="C4310" s="91" t="inlineStr">
        <is>
          <t>5100001623</t>
        </is>
      </c>
      <c r="D4310" s="94" t="n">
        <v>46241</v>
      </c>
      <c r="E4310" s="91" t="inlineStr">
        <is>
          <t>KR</t>
        </is>
      </c>
      <c r="F4310" s="91" t="n">
        <v>62101000</v>
      </c>
      <c r="G4310" s="91" t="n">
        <v>1951</v>
      </c>
      <c r="H4310" s="92" t="n">
        <v>275000</v>
      </c>
      <c r="I4310" s="91" t="inlineStr">
        <is>
          <t>8월 국내출장 - M항공</t>
        </is>
      </c>
      <c r="J4310" s="91" t="inlineStr">
        <is>
          <t>V10001</t>
        </is>
      </c>
      <c r="K4310" s="91" t="inlineStr">
        <is>
          <t>M항공</t>
        </is>
      </c>
      <c r="M4310" s="9">
        <f>IF($A4310="","",VALUE($A4310&amp;"")*12+VALUE($B4310&amp;""))</f>
        <v/>
      </c>
      <c r="N4310" s="63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3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3">
        <f>IF($A4310="","",IF(COUNTIF(변동분석!$E$7:$E$506,O4310)&gt;0,"Y","N"))</f>
        <v/>
      </c>
      <c r="W4310" s="63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3">
        <f>IF($A4310="","",IFERROR(INDEX(계정매핑!$E$5:$E$504,MATCH($F4310&amp;"",계정매핑!$A$5:$A$504,0))&amp;"","공통비"))</f>
        <v/>
      </c>
      <c r="AF4310" s="63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8</v>
      </c>
      <c r="C4311" s="91" t="inlineStr">
        <is>
          <t>5100001624</t>
        </is>
      </c>
      <c r="D4311" s="94" t="n">
        <v>46241</v>
      </c>
      <c r="E4311" s="91" t="inlineStr">
        <is>
          <t>KR</t>
        </is>
      </c>
      <c r="F4311" s="91" t="n">
        <v>62102000</v>
      </c>
      <c r="G4311" s="91" t="n">
        <v>1951</v>
      </c>
      <c r="H4311" s="92" t="n">
        <v>119000</v>
      </c>
      <c r="I4311" s="91" t="inlineStr">
        <is>
          <t>8월 해외출장 - N호텔</t>
        </is>
      </c>
      <c r="J4311" s="91" t="inlineStr">
        <is>
          <t>V10008</t>
        </is>
      </c>
      <c r="K4311" s="91" t="inlineStr">
        <is>
          <t>N호텔</t>
        </is>
      </c>
      <c r="M4311" s="9">
        <f>IF($A4311="","",VALUE($A4311&amp;"")*12+VALUE($B4311&amp;""))</f>
        <v/>
      </c>
      <c r="N4311" s="63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3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3">
        <f>IF($A4311="","",IF(COUNTIF(변동분석!$E$7:$E$506,O4311)&gt;0,"Y","N"))</f>
        <v/>
      </c>
      <c r="W4311" s="63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3">
        <f>IF($A4311="","",IFERROR(INDEX(계정매핑!$E$5:$E$504,MATCH($F4311&amp;"",계정매핑!$A$5:$A$504,0))&amp;"","공통비"))</f>
        <v/>
      </c>
      <c r="AF4311" s="63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8</v>
      </c>
      <c r="C4312" s="91" t="inlineStr">
        <is>
          <t>5100001625</t>
        </is>
      </c>
      <c r="D4312" s="94" t="n">
        <v>46241</v>
      </c>
      <c r="E4312" s="91" t="inlineStr">
        <is>
          <t>KR</t>
        </is>
      </c>
      <c r="F4312" s="91" t="n">
        <v>62201000</v>
      </c>
      <c r="G4312" s="91" t="n">
        <v>1101</v>
      </c>
      <c r="H4312" s="92" t="n">
        <v>288000</v>
      </c>
      <c r="I4312" s="91" t="inlineStr">
        <is>
          <t>8월 통신요금 - P통신</t>
        </is>
      </c>
      <c r="J4312" s="91" t="inlineStr">
        <is>
          <t>V10013</t>
        </is>
      </c>
      <c r="K4312" s="91" t="inlineStr">
        <is>
          <t>P통신</t>
        </is>
      </c>
      <c r="M4312" s="9">
        <f>IF($A4312="","",VALUE($A4312&amp;"")*12+VALUE($B4312&amp;""))</f>
        <v/>
      </c>
      <c r="N4312" s="63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3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3">
        <f>IF($A4312="","",IF(COUNTIF(변동분석!$E$7:$E$506,O4312)&gt;0,"Y","N"))</f>
        <v/>
      </c>
      <c r="W4312" s="63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3">
        <f>IF($A4312="","",IFERROR(INDEX(계정매핑!$E$5:$E$504,MATCH($F4312&amp;"",계정매핑!$A$5:$A$504,0))&amp;"","공통비"))</f>
        <v/>
      </c>
      <c r="AF4312" s="63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8</v>
      </c>
      <c r="C4313" s="91" t="inlineStr">
        <is>
          <t>5100001626</t>
        </is>
      </c>
      <c r="D4313" s="94" t="n">
        <v>46241</v>
      </c>
      <c r="E4313" s="91" t="inlineStr">
        <is>
          <t>KR</t>
        </is>
      </c>
      <c r="F4313" s="91" t="n">
        <v>62301000</v>
      </c>
      <c r="G4313" s="91" t="n">
        <v>1101</v>
      </c>
      <c r="H4313" s="92" t="n">
        <v>249000</v>
      </c>
      <c r="I4313" s="91" t="inlineStr">
        <is>
          <t>8월 소모품 구입 - R문구</t>
        </is>
      </c>
      <c r="J4313" s="91" t="inlineStr">
        <is>
          <t>V10021</t>
        </is>
      </c>
      <c r="K4313" s="91" t="inlineStr">
        <is>
          <t>R문구</t>
        </is>
      </c>
      <c r="M4313" s="9">
        <f>IF($A4313="","",VALUE($A4313&amp;"")*12+VALUE($B4313&amp;""))</f>
        <v/>
      </c>
      <c r="N4313" s="63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3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3">
        <f>IF($A4313="","",IF(COUNTIF(변동분석!$E$7:$E$506,O4313)&gt;0,"Y","N"))</f>
        <v/>
      </c>
      <c r="W4313" s="63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3">
        <f>IF($A4313="","",IFERROR(INDEX(계정매핑!$E$5:$E$504,MATCH($F4313&amp;"",계정매핑!$A$5:$A$504,0))&amp;"","공통비"))</f>
        <v/>
      </c>
      <c r="AF4313" s="63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8</v>
      </c>
      <c r="C4314" s="91" t="inlineStr">
        <is>
          <t>5100001627</t>
        </is>
      </c>
      <c r="D4314" s="94" t="n">
        <v>46241</v>
      </c>
      <c r="E4314" s="91" t="inlineStr">
        <is>
          <t>KR</t>
        </is>
      </c>
      <c r="F4314" s="91" t="n">
        <v>62301000</v>
      </c>
      <c r="G4314" s="91" t="n">
        <v>1801</v>
      </c>
      <c r="H4314" s="92" t="n">
        <v>319000</v>
      </c>
      <c r="I4314" s="91" t="inlineStr">
        <is>
          <t>8월 소모품 구입 - R문구</t>
        </is>
      </c>
      <c r="J4314" s="91" t="inlineStr">
        <is>
          <t>V10021</t>
        </is>
      </c>
      <c r="K4314" s="91" t="inlineStr">
        <is>
          <t>R문구</t>
        </is>
      </c>
      <c r="M4314" s="9">
        <f>IF($A4314="","",VALUE($A4314&amp;"")*12+VALUE($B4314&amp;""))</f>
        <v/>
      </c>
      <c r="N4314" s="63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3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3">
        <f>IF($A4314="","",IF(COUNTIF(변동분석!$E$7:$E$506,O4314)&gt;0,"Y","N"))</f>
        <v/>
      </c>
      <c r="W4314" s="63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3">
        <f>IF($A4314="","",IFERROR(INDEX(계정매핑!$E$5:$E$504,MATCH($F4314&amp;"",계정매핑!$A$5:$A$504,0))&amp;"","공통비"))</f>
        <v/>
      </c>
      <c r="AF4314" s="63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8</v>
      </c>
      <c r="C4315" s="91" t="inlineStr">
        <is>
          <t>5100001628</t>
        </is>
      </c>
      <c r="D4315" s="94" t="n">
        <v>46241</v>
      </c>
      <c r="E4315" s="91" t="inlineStr">
        <is>
          <t>KR</t>
        </is>
      </c>
      <c r="F4315" s="91" t="n">
        <v>62501000</v>
      </c>
      <c r="G4315" s="91" t="n">
        <v>1501</v>
      </c>
      <c r="H4315" s="92" t="n">
        <v>250000</v>
      </c>
      <c r="I4315" s="91" t="inlineStr">
        <is>
          <t>8월 회의 다과 - (법인카드)</t>
        </is>
      </c>
      <c r="J4315" s="91" t="inlineStr">
        <is>
          <t>V10009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3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3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3">
        <f>IF($A4315="","",IF(COUNTIF(변동분석!$E$7:$E$506,O4315)&gt;0,"Y","N"))</f>
        <v/>
      </c>
      <c r="W4315" s="63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3">
        <f>IF($A4315="","",IFERROR(INDEX(계정매핑!$E$5:$E$504,MATCH($F4315&amp;"",계정매핑!$A$5:$A$504,0))&amp;"","공통비"))</f>
        <v/>
      </c>
      <c r="AF4315" s="63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8</v>
      </c>
      <c r="C4316" s="91" t="inlineStr">
        <is>
          <t>5100001629</t>
        </is>
      </c>
      <c r="D4316" s="94" t="n">
        <v>46241</v>
      </c>
      <c r="E4316" s="91" t="inlineStr">
        <is>
          <t>KR</t>
        </is>
      </c>
      <c r="F4316" s="91" t="n">
        <v>62901000</v>
      </c>
      <c r="G4316" s="91" t="n">
        <v>1201</v>
      </c>
      <c r="H4316" s="92" t="n">
        <v>10578000</v>
      </c>
      <c r="I4316" s="91" t="inlineStr">
        <is>
          <t>8월 자문 수수료 - W컨설팅</t>
        </is>
      </c>
      <c r="J4316" s="91" t="inlineStr">
        <is>
          <t>V10006</t>
        </is>
      </c>
      <c r="K4316" s="91" t="inlineStr">
        <is>
          <t>W컨설팅</t>
        </is>
      </c>
      <c r="M4316" s="9">
        <f>IF($A4316="","",VALUE($A4316&amp;"")*12+VALUE($B4316&amp;""))</f>
        <v/>
      </c>
      <c r="N4316" s="63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3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3">
        <f>IF($A4316="","",IF(COUNTIF(변동분석!$E$7:$E$506,O4316)&gt;0,"Y","N"))</f>
        <v/>
      </c>
      <c r="W4316" s="63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3">
        <f>IF($A4316="","",IFERROR(INDEX(계정매핑!$E$5:$E$504,MATCH($F4316&amp;"",계정매핑!$A$5:$A$504,0))&amp;"","공통비"))</f>
        <v/>
      </c>
      <c r="AF4316" s="63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8</v>
      </c>
      <c r="C4317" s="91" t="inlineStr">
        <is>
          <t>5100001630</t>
        </is>
      </c>
      <c r="D4317" s="94" t="n">
        <v>46241</v>
      </c>
      <c r="E4317" s="91" t="inlineStr">
        <is>
          <t>KR</t>
        </is>
      </c>
      <c r="F4317" s="91" t="n">
        <v>62901000</v>
      </c>
      <c r="G4317" s="91" t="n">
        <v>1951</v>
      </c>
      <c r="H4317" s="92" t="n">
        <v>3168000</v>
      </c>
      <c r="I4317" s="91" t="inlineStr">
        <is>
          <t>8월 자문 수수료 - K회계법인</t>
        </is>
      </c>
      <c r="J4317" s="91" t="inlineStr">
        <is>
          <t>V10010</t>
        </is>
      </c>
      <c r="K4317" s="91" t="inlineStr">
        <is>
          <t>K회계법인</t>
        </is>
      </c>
      <c r="M4317" s="9">
        <f>IF($A4317="","",VALUE($A4317&amp;"")*12+VALUE($B4317&amp;""))</f>
        <v/>
      </c>
      <c r="N4317" s="63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3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3">
        <f>IF($A4317="","",IF(COUNTIF(변동분석!$E$7:$E$506,O4317)&gt;0,"Y","N"))</f>
        <v/>
      </c>
      <c r="W4317" s="63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3">
        <f>IF($A4317="","",IFERROR(INDEX(계정매핑!$E$5:$E$504,MATCH($F4317&amp;"",계정매핑!$A$5:$A$504,0))&amp;"","공통비"))</f>
        <v/>
      </c>
      <c r="AF4317" s="63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8</v>
      </c>
      <c r="C4318" s="91" t="inlineStr">
        <is>
          <t>5100001631</t>
        </is>
      </c>
      <c r="D4318" s="94" t="n">
        <v>46241</v>
      </c>
      <c r="E4318" s="91" t="inlineStr">
        <is>
          <t>KR</t>
        </is>
      </c>
      <c r="F4318" s="91" t="n">
        <v>62902000</v>
      </c>
      <c r="G4318" s="91" t="n">
        <v>1101</v>
      </c>
      <c r="H4318" s="92" t="n">
        <v>2333000</v>
      </c>
      <c r="I4318" s="91" t="inlineStr">
        <is>
          <t>8월 업무 위탁 수수료 - J콜센터</t>
        </is>
      </c>
      <c r="J4318" s="91" t="inlineStr">
        <is>
          <t>V10015</t>
        </is>
      </c>
      <c r="K4318" s="91" t="inlineStr">
        <is>
          <t>J콜센터</t>
        </is>
      </c>
      <c r="M4318" s="9">
        <f>IF($A4318="","",VALUE($A4318&amp;"")*12+VALUE($B4318&amp;""))</f>
        <v/>
      </c>
      <c r="N4318" s="63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3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3">
        <f>IF($A4318="","",IF(COUNTIF(변동분석!$E$7:$E$506,O4318)&gt;0,"Y","N"))</f>
        <v/>
      </c>
      <c r="W4318" s="63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3">
        <f>IF($A4318="","",IFERROR(INDEX(계정매핑!$E$5:$E$504,MATCH($F4318&amp;"",계정매핑!$A$5:$A$504,0))&amp;"","공통비"))</f>
        <v/>
      </c>
      <c r="AF4318" s="63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8</v>
      </c>
      <c r="C4319" s="91" t="inlineStr">
        <is>
          <t>5100001632</t>
        </is>
      </c>
      <c r="D4319" s="94" t="n">
        <v>46242</v>
      </c>
      <c r="E4319" s="91" t="inlineStr">
        <is>
          <t>KR</t>
        </is>
      </c>
      <c r="F4319" s="91" t="n">
        <v>62101000</v>
      </c>
      <c r="G4319" s="91" t="n">
        <v>1401</v>
      </c>
      <c r="H4319" s="92" t="n">
        <v>246000</v>
      </c>
      <c r="I4319" s="91" t="inlineStr">
        <is>
          <t>8월 국내출장 - L여행사</t>
        </is>
      </c>
      <c r="J4319" s="91" t="inlineStr">
        <is>
          <t>V10017</t>
        </is>
      </c>
      <c r="K4319" s="91" t="inlineStr">
        <is>
          <t>L여행사</t>
        </is>
      </c>
      <c r="M4319" s="9">
        <f>IF($A4319="","",VALUE($A4319&amp;"")*12+VALUE($B4319&amp;""))</f>
        <v/>
      </c>
      <c r="N4319" s="63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3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3">
        <f>IF($A4319="","",IF(COUNTIF(변동분석!$E$7:$E$506,O4319)&gt;0,"Y","N"))</f>
        <v/>
      </c>
      <c r="W4319" s="63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3">
        <f>IF($A4319="","",IFERROR(INDEX(계정매핑!$E$5:$E$504,MATCH($F4319&amp;"",계정매핑!$A$5:$A$504,0))&amp;"","공통비"))</f>
        <v/>
      </c>
      <c r="AF4319" s="63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8</v>
      </c>
      <c r="C4320" s="91" t="inlineStr">
        <is>
          <t>5100001633</t>
        </is>
      </c>
      <c r="D4320" s="94" t="n">
        <v>46242</v>
      </c>
      <c r="E4320" s="91" t="inlineStr">
        <is>
          <t>KR</t>
        </is>
      </c>
      <c r="F4320" s="91" t="n">
        <v>62102000</v>
      </c>
      <c r="G4320" s="91" t="n">
        <v>1501</v>
      </c>
      <c r="H4320" s="92" t="n">
        <v>115000</v>
      </c>
      <c r="I4320" s="91" t="inlineStr">
        <is>
          <t>8월 해외출장 - M항공</t>
        </is>
      </c>
      <c r="J4320" s="91" t="inlineStr">
        <is>
          <t>V10001</t>
        </is>
      </c>
      <c r="K4320" s="91" t="inlineStr">
        <is>
          <t>M항공</t>
        </is>
      </c>
      <c r="M4320" s="9">
        <f>IF($A4320="","",VALUE($A4320&amp;"")*12+VALUE($B4320&amp;""))</f>
        <v/>
      </c>
      <c r="N4320" s="63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3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3">
        <f>IF($A4320="","",IF(COUNTIF(변동분석!$E$7:$E$506,O4320)&gt;0,"Y","N"))</f>
        <v/>
      </c>
      <c r="W4320" s="63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3">
        <f>IF($A4320="","",IFERROR(INDEX(계정매핑!$E$5:$E$504,MATCH($F4320&amp;"",계정매핑!$A$5:$A$504,0))&amp;"","공통비"))</f>
        <v/>
      </c>
      <c r="AF4320" s="63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8</v>
      </c>
      <c r="C4321" s="91" t="inlineStr">
        <is>
          <t>5100001634</t>
        </is>
      </c>
      <c r="D4321" s="94" t="n">
        <v>46242</v>
      </c>
      <c r="E4321" s="91" t="inlineStr">
        <is>
          <t>KR</t>
        </is>
      </c>
      <c r="F4321" s="91" t="n">
        <v>62102000</v>
      </c>
      <c r="G4321" s="91" t="n">
        <v>1801</v>
      </c>
      <c r="H4321" s="92" t="n">
        <v>39000</v>
      </c>
      <c r="I4321" s="91" t="inlineStr">
        <is>
          <t>8월 해외출장 - M항공</t>
        </is>
      </c>
      <c r="J4321" s="91" t="inlineStr">
        <is>
          <t>V10001</t>
        </is>
      </c>
      <c r="K4321" s="91" t="inlineStr">
        <is>
          <t>M항공</t>
        </is>
      </c>
      <c r="M4321" s="9">
        <f>IF($A4321="","",VALUE($A4321&amp;"")*12+VALUE($B4321&amp;""))</f>
        <v/>
      </c>
      <c r="N4321" s="63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3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3">
        <f>IF($A4321="","",IF(COUNTIF(변동분석!$E$7:$E$506,O4321)&gt;0,"Y","N"))</f>
        <v/>
      </c>
      <c r="W4321" s="63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3">
        <f>IF($A4321="","",IFERROR(INDEX(계정매핑!$E$5:$E$504,MATCH($F4321&amp;"",계정매핑!$A$5:$A$504,0))&amp;"","공통비"))</f>
        <v/>
      </c>
      <c r="AF4321" s="63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8</v>
      </c>
      <c r="C4322" s="91" t="inlineStr">
        <is>
          <t>5100001635</t>
        </is>
      </c>
      <c r="D4322" s="94" t="n">
        <v>46242</v>
      </c>
      <c r="E4322" s="91" t="inlineStr">
        <is>
          <t>KR</t>
        </is>
      </c>
      <c r="F4322" s="91" t="n">
        <v>62201000</v>
      </c>
      <c r="G4322" s="91" t="n">
        <v>1951</v>
      </c>
      <c r="H4322" s="92" t="n">
        <v>309000</v>
      </c>
      <c r="I4322" s="91" t="inlineStr">
        <is>
          <t>8월 통신요금 - P통신</t>
        </is>
      </c>
      <c r="J4322" s="91" t="inlineStr">
        <is>
          <t>V10013</t>
        </is>
      </c>
      <c r="K4322" s="91" t="inlineStr">
        <is>
          <t>P통신</t>
        </is>
      </c>
      <c r="M4322" s="9">
        <f>IF($A4322="","",VALUE($A4322&amp;"")*12+VALUE($B4322&amp;""))</f>
        <v/>
      </c>
      <c r="N4322" s="63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3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3">
        <f>IF($A4322="","",IF(COUNTIF(변동분석!$E$7:$E$506,O4322)&gt;0,"Y","N"))</f>
        <v/>
      </c>
      <c r="W4322" s="63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3">
        <f>IF($A4322="","",IFERROR(INDEX(계정매핑!$E$5:$E$504,MATCH($F4322&amp;"",계정매핑!$A$5:$A$504,0))&amp;"","공통비"))</f>
        <v/>
      </c>
      <c r="AF4322" s="63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5100001636</t>
        </is>
      </c>
      <c r="D4323" s="94" t="n">
        <v>46242</v>
      </c>
      <c r="E4323" s="91" t="inlineStr">
        <is>
          <t>KR</t>
        </is>
      </c>
      <c r="F4323" s="91" t="n">
        <v>62501000</v>
      </c>
      <c r="G4323" s="91" t="n">
        <v>1201</v>
      </c>
      <c r="H4323" s="92" t="n">
        <v>159000</v>
      </c>
      <c r="I4323" s="91" t="inlineStr">
        <is>
          <t>8월 회의 다과 - (법인카드)</t>
        </is>
      </c>
      <c r="J4323" s="91" t="inlineStr">
        <is>
          <t>V10009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3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3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3">
        <f>IF($A4323="","",IF(COUNTIF(변동분석!$E$7:$E$506,O4323)&gt;0,"Y","N"))</f>
        <v/>
      </c>
      <c r="W4323" s="63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3">
        <f>IF($A4323="","",IFERROR(INDEX(계정매핑!$E$5:$E$504,MATCH($F4323&amp;"",계정매핑!$A$5:$A$504,0))&amp;"","공통비"))</f>
        <v/>
      </c>
      <c r="AF4323" s="63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5100001637</t>
        </is>
      </c>
      <c r="D4324" s="94" t="n">
        <v>46242</v>
      </c>
      <c r="E4324" s="91" t="inlineStr">
        <is>
          <t>KR</t>
        </is>
      </c>
      <c r="F4324" s="91" t="n">
        <v>62501000</v>
      </c>
      <c r="G4324" s="91" t="n">
        <v>1401</v>
      </c>
      <c r="H4324" s="92" t="n">
        <v>170000</v>
      </c>
      <c r="I4324" s="91" t="inlineStr">
        <is>
          <t>8월 회의 다과 - (법인카드)</t>
        </is>
      </c>
      <c r="J4324" s="91" t="inlineStr">
        <is>
          <t>V10009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3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3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3">
        <f>IF($A4324="","",IF(COUNTIF(변동분석!$E$7:$E$506,O4324)&gt;0,"Y","N"))</f>
        <v/>
      </c>
      <c r="W4324" s="63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3">
        <f>IF($A4324="","",IFERROR(INDEX(계정매핑!$E$5:$E$504,MATCH($F4324&amp;"",계정매핑!$A$5:$A$504,0))&amp;"","공통비"))</f>
        <v/>
      </c>
      <c r="AF4324" s="63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5100001638</t>
        </is>
      </c>
      <c r="D4325" s="94" t="n">
        <v>46242</v>
      </c>
      <c r="E4325" s="91" t="inlineStr">
        <is>
          <t>KR</t>
        </is>
      </c>
      <c r="F4325" s="91" t="n">
        <v>62601000</v>
      </c>
      <c r="G4325" s="91" t="n">
        <v>1101</v>
      </c>
      <c r="H4325" s="92" t="n">
        <v>2498000</v>
      </c>
      <c r="I4325" s="91" t="inlineStr">
        <is>
          <t>8월 업무추진 - (법인카드)</t>
        </is>
      </c>
      <c r="J4325" s="91" t="inlineStr">
        <is>
          <t>V10009</t>
        </is>
      </c>
      <c r="K4325" s="91" t="inlineStr">
        <is>
          <t>(법인카드)</t>
        </is>
      </c>
      <c r="M4325" s="9">
        <f>IF($A4325="","",VALUE($A4325&amp;"")*12+VALUE($B4325&amp;""))</f>
        <v/>
      </c>
      <c r="N4325" s="63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3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3">
        <f>IF($A4325="","",IF(COUNTIF(변동분석!$E$7:$E$506,O4325)&gt;0,"Y","N"))</f>
        <v/>
      </c>
      <c r="W4325" s="63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3">
        <f>IF($A4325="","",IFERROR(INDEX(계정매핑!$E$5:$E$504,MATCH($F4325&amp;"",계정매핑!$A$5:$A$504,0))&amp;"","공통비"))</f>
        <v/>
      </c>
      <c r="AF4325" s="63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5100001639</t>
        </is>
      </c>
      <c r="D4326" s="94" t="n">
        <v>46242</v>
      </c>
      <c r="E4326" s="91" t="inlineStr">
        <is>
          <t>KR</t>
        </is>
      </c>
      <c r="F4326" s="91" t="n">
        <v>62801000</v>
      </c>
      <c r="G4326" s="91" t="n">
        <v>1301</v>
      </c>
      <c r="H4326" s="92" t="n">
        <v>4143000</v>
      </c>
      <c r="I4326" s="91" t="inlineStr">
        <is>
          <t>8월 사내교육 - (사내강사료)</t>
        </is>
      </c>
      <c r="J4326" s="91" t="inlineStr">
        <is>
          <t>V10023</t>
        </is>
      </c>
      <c r="K4326" s="91" t="inlineStr">
        <is>
          <t>(사내강사료)</t>
        </is>
      </c>
      <c r="M4326" s="9">
        <f>IF($A4326="","",VALUE($A4326&amp;"")*12+VALUE($B4326&amp;""))</f>
        <v/>
      </c>
      <c r="N4326" s="63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3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3">
        <f>IF($A4326="","",IF(COUNTIF(변동분석!$E$7:$E$506,O4326)&gt;0,"Y","N"))</f>
        <v/>
      </c>
      <c r="W4326" s="63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3">
        <f>IF($A4326="","",IFERROR(INDEX(계정매핑!$E$5:$E$504,MATCH($F4326&amp;"",계정매핑!$A$5:$A$504,0))&amp;"","공통비"))</f>
        <v/>
      </c>
      <c r="AF4326" s="63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5100001640</t>
        </is>
      </c>
      <c r="D4327" s="94" t="n">
        <v>46242</v>
      </c>
      <c r="E4327" s="91" t="inlineStr">
        <is>
          <t>KR</t>
        </is>
      </c>
      <c r="F4327" s="91" t="n">
        <v>62901000</v>
      </c>
      <c r="G4327" s="91" t="n">
        <v>1401</v>
      </c>
      <c r="H4327" s="92" t="n">
        <v>4493000</v>
      </c>
      <c r="I4327" s="91" t="inlineStr">
        <is>
          <t>8월 자문 수수료 - W컨설팅</t>
        </is>
      </c>
      <c r="J4327" s="91" t="inlineStr">
        <is>
          <t>V10006</t>
        </is>
      </c>
      <c r="K4327" s="91" t="inlineStr">
        <is>
          <t>W컨설팅</t>
        </is>
      </c>
      <c r="M4327" s="9">
        <f>IF($A4327="","",VALUE($A4327&amp;"")*12+VALUE($B4327&amp;""))</f>
        <v/>
      </c>
      <c r="N4327" s="63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3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3">
        <f>IF($A4327="","",IF(COUNTIF(변동분석!$E$7:$E$506,O4327)&gt;0,"Y","N"))</f>
        <v/>
      </c>
      <c r="W4327" s="63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3">
        <f>IF($A4327="","",IFERROR(INDEX(계정매핑!$E$5:$E$504,MATCH($F4327&amp;"",계정매핑!$A$5:$A$504,0))&amp;"","공통비"))</f>
        <v/>
      </c>
      <c r="AF4327" s="63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5100001641</t>
        </is>
      </c>
      <c r="D4328" s="94" t="n">
        <v>46242</v>
      </c>
      <c r="E4328" s="91" t="inlineStr">
        <is>
          <t>KR</t>
        </is>
      </c>
      <c r="F4328" s="91" t="n">
        <v>62902000</v>
      </c>
      <c r="G4328" s="91" t="n">
        <v>1801</v>
      </c>
      <c r="H4328" s="92" t="n">
        <v>1773000</v>
      </c>
      <c r="I4328" s="91" t="inlineStr">
        <is>
          <t>8월 콜 위탁 수수료(건별)</t>
        </is>
      </c>
      <c r="J4328" s="91" t="inlineStr">
        <is>
          <t>V10015</t>
        </is>
      </c>
      <c r="K4328" s="91" t="inlineStr">
        <is>
          <t>J콜센터</t>
        </is>
      </c>
      <c r="M4328" s="9">
        <f>IF($A4328="","",VALUE($A4328&amp;"")*12+VALUE($B4328&amp;""))</f>
        <v/>
      </c>
      <c r="N4328" s="63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3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3">
        <f>IF($A4328="","",IF(COUNTIF(변동분석!$E$7:$E$506,O4328)&gt;0,"Y","N"))</f>
        <v/>
      </c>
      <c r="W4328" s="63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3">
        <f>IF($A4328="","",IFERROR(INDEX(계정매핑!$E$5:$E$504,MATCH($F4328&amp;"",계정매핑!$A$5:$A$504,0))&amp;"","공통비"))</f>
        <v/>
      </c>
      <c r="AF4328" s="63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5100001642</t>
        </is>
      </c>
      <c r="D4329" s="94" t="n">
        <v>46243</v>
      </c>
      <c r="E4329" s="91" t="inlineStr">
        <is>
          <t>KR</t>
        </is>
      </c>
      <c r="F4329" s="91" t="n">
        <v>62101000</v>
      </c>
      <c r="G4329" s="91" t="n">
        <v>1301</v>
      </c>
      <c r="H4329" s="92" t="n">
        <v>225000</v>
      </c>
      <c r="I4329" s="91" t="inlineStr">
        <is>
          <t>8월 국내출장 - (법인카드)</t>
        </is>
      </c>
      <c r="J4329" s="91" t="inlineStr">
        <is>
          <t>V10009</t>
        </is>
      </c>
      <c r="K4329" s="91" t="inlineStr">
        <is>
          <t>(법인카드)</t>
        </is>
      </c>
      <c r="M4329" s="9">
        <f>IF($A4329="","",VALUE($A4329&amp;"")*12+VALUE($B4329&amp;""))</f>
        <v/>
      </c>
      <c r="N4329" s="63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3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3">
        <f>IF($A4329="","",IF(COUNTIF(변동분석!$E$7:$E$506,O4329)&gt;0,"Y","N"))</f>
        <v/>
      </c>
      <c r="W4329" s="63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3">
        <f>IF($A4329="","",IFERROR(INDEX(계정매핑!$E$5:$E$504,MATCH($F4329&amp;"",계정매핑!$A$5:$A$504,0))&amp;"","공통비"))</f>
        <v/>
      </c>
      <c r="AF4329" s="63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5100001643</t>
        </is>
      </c>
      <c r="D4330" s="94" t="n">
        <v>46243</v>
      </c>
      <c r="E4330" s="91" t="inlineStr">
        <is>
          <t>KR</t>
        </is>
      </c>
      <c r="F4330" s="91" t="n">
        <v>62101000</v>
      </c>
      <c r="G4330" s="91" t="n">
        <v>1701</v>
      </c>
      <c r="H4330" s="92" t="n">
        <v>142000</v>
      </c>
      <c r="I4330" s="91" t="inlineStr">
        <is>
          <t>8월 국내출장 - L여행사</t>
        </is>
      </c>
      <c r="J4330" s="91" t="inlineStr">
        <is>
          <t>V10017</t>
        </is>
      </c>
      <c r="K4330" s="91" t="inlineStr">
        <is>
          <t>L여행사</t>
        </is>
      </c>
      <c r="M4330" s="9">
        <f>IF($A4330="","",VALUE($A4330&amp;"")*12+VALUE($B4330&amp;""))</f>
        <v/>
      </c>
      <c r="N4330" s="63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3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3">
        <f>IF($A4330="","",IF(COUNTIF(변동분석!$E$7:$E$506,O4330)&gt;0,"Y","N"))</f>
        <v/>
      </c>
      <c r="W4330" s="63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3">
        <f>IF($A4330="","",IFERROR(INDEX(계정매핑!$E$5:$E$504,MATCH($F4330&amp;"",계정매핑!$A$5:$A$504,0))&amp;"","공통비"))</f>
        <v/>
      </c>
      <c r="AF4330" s="63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5100001644</t>
        </is>
      </c>
      <c r="D4331" s="94" t="n">
        <v>46243</v>
      </c>
      <c r="E4331" s="91" t="inlineStr">
        <is>
          <t>KR</t>
        </is>
      </c>
      <c r="F4331" s="91" t="n">
        <v>62101000</v>
      </c>
      <c r="G4331" s="91" t="n">
        <v>1951</v>
      </c>
      <c r="H4331" s="92" t="n">
        <v>282000</v>
      </c>
      <c r="I4331" s="91" t="inlineStr">
        <is>
          <t>8월 국내출장 - M항공</t>
        </is>
      </c>
      <c r="J4331" s="91" t="inlineStr">
        <is>
          <t>V10001</t>
        </is>
      </c>
      <c r="K4331" s="91" t="inlineStr">
        <is>
          <t>M항공</t>
        </is>
      </c>
      <c r="M4331" s="9">
        <f>IF($A4331="","",VALUE($A4331&amp;"")*12+VALUE($B4331&amp;""))</f>
        <v/>
      </c>
      <c r="N4331" s="63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3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3">
        <f>IF($A4331="","",IF(COUNTIF(변동분석!$E$7:$E$506,O4331)&gt;0,"Y","N"))</f>
        <v/>
      </c>
      <c r="W4331" s="63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3">
        <f>IF($A4331="","",IFERROR(INDEX(계정매핑!$E$5:$E$504,MATCH($F4331&amp;"",계정매핑!$A$5:$A$504,0))&amp;"","공통비"))</f>
        <v/>
      </c>
      <c r="AF4331" s="63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5100001645</t>
        </is>
      </c>
      <c r="D4332" s="94" t="n">
        <v>46243</v>
      </c>
      <c r="E4332" s="91" t="inlineStr">
        <is>
          <t>KR</t>
        </is>
      </c>
      <c r="F4332" s="91" t="n">
        <v>62102000</v>
      </c>
      <c r="G4332" s="91" t="n">
        <v>1301</v>
      </c>
      <c r="H4332" s="92" t="n">
        <v>83000</v>
      </c>
      <c r="I4332" s="91" t="inlineStr">
        <is>
          <t>8월 해외출장 - M항공</t>
        </is>
      </c>
      <c r="J4332" s="91" t="inlineStr">
        <is>
          <t>V10001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3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3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3">
        <f>IF($A4332="","",IF(COUNTIF(변동분석!$E$7:$E$506,O4332)&gt;0,"Y","N"))</f>
        <v/>
      </c>
      <c r="W4332" s="63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3">
        <f>IF($A4332="","",IFERROR(INDEX(계정매핑!$E$5:$E$504,MATCH($F4332&amp;"",계정매핑!$A$5:$A$504,0))&amp;"","공통비"))</f>
        <v/>
      </c>
      <c r="AF4332" s="63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5100001646</t>
        </is>
      </c>
      <c r="D4333" s="94" t="n">
        <v>46243</v>
      </c>
      <c r="E4333" s="91" t="inlineStr">
        <is>
          <t>KR</t>
        </is>
      </c>
      <c r="F4333" s="91" t="n">
        <v>62102000</v>
      </c>
      <c r="G4333" s="91" t="n">
        <v>1601</v>
      </c>
      <c r="H4333" s="92" t="n">
        <v>222000</v>
      </c>
      <c r="I4333" s="91" t="inlineStr">
        <is>
          <t>8월 해외출장 - M항공</t>
        </is>
      </c>
      <c r="J4333" s="91" t="inlineStr">
        <is>
          <t>V10001</t>
        </is>
      </c>
      <c r="K4333" s="91" t="inlineStr">
        <is>
          <t>M항공</t>
        </is>
      </c>
      <c r="M4333" s="9">
        <f>IF($A4333="","",VALUE($A4333&amp;"")*12+VALUE($B4333&amp;""))</f>
        <v/>
      </c>
      <c r="N4333" s="63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3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3">
        <f>IF($A4333="","",IF(COUNTIF(변동분석!$E$7:$E$506,O4333)&gt;0,"Y","N"))</f>
        <v/>
      </c>
      <c r="W4333" s="63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3">
        <f>IF($A4333="","",IFERROR(INDEX(계정매핑!$E$5:$E$504,MATCH($F4333&amp;"",계정매핑!$A$5:$A$504,0))&amp;"","공통비"))</f>
        <v/>
      </c>
      <c r="AF4333" s="63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5100001647</t>
        </is>
      </c>
      <c r="D4334" s="94" t="n">
        <v>46243</v>
      </c>
      <c r="E4334" s="91" t="inlineStr">
        <is>
          <t>KR</t>
        </is>
      </c>
      <c r="F4334" s="91" t="n">
        <v>62201000</v>
      </c>
      <c r="G4334" s="91" t="n">
        <v>1301</v>
      </c>
      <c r="H4334" s="92" t="n">
        <v>235000</v>
      </c>
      <c r="I4334" s="91" t="inlineStr">
        <is>
          <t>8월 통신요금 - O텔레콤</t>
        </is>
      </c>
      <c r="J4334" s="91" t="inlineStr">
        <is>
          <t>V10002</t>
        </is>
      </c>
      <c r="K4334" s="91" t="inlineStr">
        <is>
          <t>O텔레콤</t>
        </is>
      </c>
      <c r="M4334" s="9">
        <f>IF($A4334="","",VALUE($A4334&amp;"")*12+VALUE($B4334&amp;""))</f>
        <v/>
      </c>
      <c r="N4334" s="63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3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3">
        <f>IF($A4334="","",IF(COUNTIF(변동분석!$E$7:$E$506,O4334)&gt;0,"Y","N"))</f>
        <v/>
      </c>
      <c r="W4334" s="63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3">
        <f>IF($A4334="","",IFERROR(INDEX(계정매핑!$E$5:$E$504,MATCH($F4334&amp;"",계정매핑!$A$5:$A$504,0))&amp;"","공통비"))</f>
        <v/>
      </c>
      <c r="AF4334" s="63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5100001648</t>
        </is>
      </c>
      <c r="D4335" s="94" t="n">
        <v>46243</v>
      </c>
      <c r="E4335" s="91" t="inlineStr">
        <is>
          <t>KR</t>
        </is>
      </c>
      <c r="F4335" s="91" t="n">
        <v>62201000</v>
      </c>
      <c r="G4335" s="91" t="n">
        <v>1502</v>
      </c>
      <c r="H4335" s="92" t="n">
        <v>347000</v>
      </c>
      <c r="I4335" s="91" t="inlineStr">
        <is>
          <t>8월 통신요금 - O텔레콤</t>
        </is>
      </c>
      <c r="J4335" s="91" t="inlineStr">
        <is>
          <t>V10002</t>
        </is>
      </c>
      <c r="K4335" s="91" t="inlineStr">
        <is>
          <t>O텔레콤</t>
        </is>
      </c>
      <c r="M4335" s="9">
        <f>IF($A4335="","",VALUE($A4335&amp;"")*12+VALUE($B4335&amp;""))</f>
        <v/>
      </c>
      <c r="N4335" s="63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3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3">
        <f>IF($A4335="","",IF(COUNTIF(변동분석!$E$7:$E$506,O4335)&gt;0,"Y","N"))</f>
        <v/>
      </c>
      <c r="W4335" s="63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3">
        <f>IF($A4335="","",IFERROR(INDEX(계정매핑!$E$5:$E$504,MATCH($F4335&amp;"",계정매핑!$A$5:$A$504,0))&amp;"","공통비"))</f>
        <v/>
      </c>
      <c r="AF4335" s="63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5100001649</t>
        </is>
      </c>
      <c r="D4336" s="94" t="n">
        <v>46243</v>
      </c>
      <c r="E4336" s="91" t="inlineStr">
        <is>
          <t>KR</t>
        </is>
      </c>
      <c r="F4336" s="91" t="n">
        <v>62201000</v>
      </c>
      <c r="G4336" s="91" t="n">
        <v>1602</v>
      </c>
      <c r="H4336" s="92" t="n">
        <v>457000</v>
      </c>
      <c r="I4336" s="91" t="inlineStr">
        <is>
          <t>8월 통신요금 - O텔레콤</t>
        </is>
      </c>
      <c r="J4336" s="91" t="inlineStr">
        <is>
          <t>V10002</t>
        </is>
      </c>
      <c r="K4336" s="91" t="inlineStr">
        <is>
          <t>O텔레콤</t>
        </is>
      </c>
      <c r="M4336" s="9">
        <f>IF($A4336="","",VALUE($A4336&amp;"")*12+VALUE($B4336&amp;""))</f>
        <v/>
      </c>
      <c r="N4336" s="63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3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3">
        <f>IF($A4336="","",IF(COUNTIF(변동분석!$E$7:$E$506,O4336)&gt;0,"Y","N"))</f>
        <v/>
      </c>
      <c r="W4336" s="63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3">
        <f>IF($A4336="","",IFERROR(INDEX(계정매핑!$E$5:$E$504,MATCH($F4336&amp;"",계정매핑!$A$5:$A$504,0))&amp;"","공통비"))</f>
        <v/>
      </c>
      <c r="AF4336" s="63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5100001650</t>
        </is>
      </c>
      <c r="D4337" s="94" t="n">
        <v>46243</v>
      </c>
      <c r="E4337" s="91" t="inlineStr">
        <is>
          <t>KR</t>
        </is>
      </c>
      <c r="F4337" s="91" t="n">
        <v>62301000</v>
      </c>
      <c r="G4337" s="91" t="n">
        <v>1301</v>
      </c>
      <c r="H4337" s="92" t="n">
        <v>271000</v>
      </c>
      <c r="I4337" s="91" t="inlineStr">
        <is>
          <t>8월 소모품 구입 - Q오피스</t>
        </is>
      </c>
      <c r="J4337" s="91" t="inlineStr">
        <is>
          <t>V10003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3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3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3">
        <f>IF($A4337="","",IF(COUNTIF(변동분석!$E$7:$E$506,O4337)&gt;0,"Y","N"))</f>
        <v/>
      </c>
      <c r="W4337" s="63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3">
        <f>IF($A4337="","",IFERROR(INDEX(계정매핑!$E$5:$E$504,MATCH($F4337&amp;"",계정매핑!$A$5:$A$504,0))&amp;"","공통비"))</f>
        <v/>
      </c>
      <c r="AF4337" s="63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5100001651</t>
        </is>
      </c>
      <c r="D4338" s="94" t="n">
        <v>46243</v>
      </c>
      <c r="E4338" s="91" t="inlineStr">
        <is>
          <t>KR</t>
        </is>
      </c>
      <c r="F4338" s="91" t="n">
        <v>62301000</v>
      </c>
      <c r="G4338" s="91" t="n">
        <v>1502</v>
      </c>
      <c r="H4338" s="92" t="n">
        <v>223000</v>
      </c>
      <c r="I4338" s="91" t="inlineStr">
        <is>
          <t>8월 소모품 구입 - R문구</t>
        </is>
      </c>
      <c r="J4338" s="91" t="inlineStr">
        <is>
          <t>V10021</t>
        </is>
      </c>
      <c r="K4338" s="91" t="inlineStr">
        <is>
          <t>R문구</t>
        </is>
      </c>
      <c r="M4338" s="9">
        <f>IF($A4338="","",VALUE($A4338&amp;"")*12+VALUE($B4338&amp;""))</f>
        <v/>
      </c>
      <c r="N4338" s="63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3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3">
        <f>IF($A4338="","",IF(COUNTIF(변동분석!$E$7:$E$506,O4338)&gt;0,"Y","N"))</f>
        <v/>
      </c>
      <c r="W4338" s="63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3">
        <f>IF($A4338="","",IFERROR(INDEX(계정매핑!$E$5:$E$504,MATCH($F4338&amp;"",계정매핑!$A$5:$A$504,0))&amp;"","공통비"))</f>
        <v/>
      </c>
      <c r="AF4338" s="63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5100001652</t>
        </is>
      </c>
      <c r="D4339" s="94" t="n">
        <v>46243</v>
      </c>
      <c r="E4339" s="91" t="inlineStr">
        <is>
          <t>KR</t>
        </is>
      </c>
      <c r="F4339" s="91" t="n">
        <v>62801000</v>
      </c>
      <c r="G4339" s="91" t="n">
        <v>1301</v>
      </c>
      <c r="H4339" s="92" t="n">
        <v>4603000</v>
      </c>
      <c r="I4339" s="91" t="inlineStr">
        <is>
          <t>8월 사내교육 - U에듀</t>
        </is>
      </c>
      <c r="J4339" s="91" t="inlineStr">
        <is>
          <t>V10030</t>
        </is>
      </c>
      <c r="K4339" s="91" t="inlineStr">
        <is>
          <t>U에듀</t>
        </is>
      </c>
      <c r="M4339" s="9">
        <f>IF($A4339="","",VALUE($A4339&amp;"")*12+VALUE($B4339&amp;""))</f>
        <v/>
      </c>
      <c r="N4339" s="63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3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3">
        <f>IF($A4339="","",IF(COUNTIF(변동분석!$E$7:$E$506,O4339)&gt;0,"Y","N"))</f>
        <v/>
      </c>
      <c r="W4339" s="63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3">
        <f>IF($A4339="","",IFERROR(INDEX(계정매핑!$E$5:$E$504,MATCH($F4339&amp;"",계정매핑!$A$5:$A$504,0))&amp;"","공통비"))</f>
        <v/>
      </c>
      <c r="AF4339" s="63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5100001653</t>
        </is>
      </c>
      <c r="D4340" s="94" t="n">
        <v>46243</v>
      </c>
      <c r="E4340" s="91" t="inlineStr">
        <is>
          <t>KR</t>
        </is>
      </c>
      <c r="F4340" s="91" t="n">
        <v>62901000</v>
      </c>
      <c r="G4340" s="91" t="n">
        <v>1401</v>
      </c>
      <c r="H4340" s="92" t="n">
        <v>4665000</v>
      </c>
      <c r="I4340" s="91" t="inlineStr">
        <is>
          <t>8월 자문 수수료 - K회계법인</t>
        </is>
      </c>
      <c r="J4340" s="91" t="inlineStr">
        <is>
          <t>V10010</t>
        </is>
      </c>
      <c r="K4340" s="91" t="inlineStr">
        <is>
          <t>K회계법인</t>
        </is>
      </c>
      <c r="M4340" s="9">
        <f>IF($A4340="","",VALUE($A4340&amp;"")*12+VALUE($B4340&amp;""))</f>
        <v/>
      </c>
      <c r="N4340" s="63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3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3">
        <f>IF($A4340="","",IF(COUNTIF(변동분석!$E$7:$E$506,O4340)&gt;0,"Y","N"))</f>
        <v/>
      </c>
      <c r="W4340" s="63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3">
        <f>IF($A4340="","",IFERROR(INDEX(계정매핑!$E$5:$E$504,MATCH($F4340&amp;"",계정매핑!$A$5:$A$504,0))&amp;"","공통비"))</f>
        <v/>
      </c>
      <c r="AF4340" s="63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5100001654</t>
        </is>
      </c>
      <c r="D4341" s="94" t="n">
        <v>46243</v>
      </c>
      <c r="E4341" s="91" t="inlineStr">
        <is>
          <t>KR</t>
        </is>
      </c>
      <c r="F4341" s="91" t="n">
        <v>62902000</v>
      </c>
      <c r="G4341" s="91" t="n">
        <v>1801</v>
      </c>
      <c r="H4341" s="92" t="n">
        <v>1802000</v>
      </c>
      <c r="I4341" s="91" t="inlineStr">
        <is>
          <t>8월 콜 위탁 수수료(건별)</t>
        </is>
      </c>
      <c r="J4341" s="91" t="inlineStr">
        <is>
          <t>V10015</t>
        </is>
      </c>
      <c r="K4341" s="91" t="inlineStr">
        <is>
          <t>J콜센터</t>
        </is>
      </c>
      <c r="M4341" s="9">
        <f>IF($A4341="","",VALUE($A4341&amp;"")*12+VALUE($B4341&amp;""))</f>
        <v/>
      </c>
      <c r="N4341" s="63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3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3">
        <f>IF($A4341="","",IF(COUNTIF(변동분석!$E$7:$E$506,O4341)&gt;0,"Y","N"))</f>
        <v/>
      </c>
      <c r="W4341" s="63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3">
        <f>IF($A4341="","",IFERROR(INDEX(계정매핑!$E$5:$E$504,MATCH($F4341&amp;"",계정매핑!$A$5:$A$504,0))&amp;"","공통비"))</f>
        <v/>
      </c>
      <c r="AF4341" s="63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5100001655</t>
        </is>
      </c>
      <c r="D4342" s="94" t="n">
        <v>46244</v>
      </c>
      <c r="E4342" s="91" t="inlineStr">
        <is>
          <t>KR</t>
        </is>
      </c>
      <c r="F4342" s="91" t="n">
        <v>62101000</v>
      </c>
      <c r="G4342" s="91" t="n">
        <v>1301</v>
      </c>
      <c r="H4342" s="92" t="n">
        <v>207000</v>
      </c>
      <c r="I4342" s="91" t="inlineStr">
        <is>
          <t>8월 국내출장 - L여행사</t>
        </is>
      </c>
      <c r="J4342" s="91" t="inlineStr">
        <is>
          <t>V10017</t>
        </is>
      </c>
      <c r="K4342" s="91" t="inlineStr">
        <is>
          <t>L여행사</t>
        </is>
      </c>
      <c r="M4342" s="9">
        <f>IF($A4342="","",VALUE($A4342&amp;"")*12+VALUE($B4342&amp;""))</f>
        <v/>
      </c>
      <c r="N4342" s="63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3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3">
        <f>IF($A4342="","",IF(COUNTIF(변동분석!$E$7:$E$506,O4342)&gt;0,"Y","N"))</f>
        <v/>
      </c>
      <c r="W4342" s="63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3">
        <f>IF($A4342="","",IFERROR(INDEX(계정매핑!$E$5:$E$504,MATCH($F4342&amp;"",계정매핑!$A$5:$A$504,0))&amp;"","공통비"))</f>
        <v/>
      </c>
      <c r="AF4342" s="63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5100001656</t>
        </is>
      </c>
      <c r="D4343" s="94" t="n">
        <v>46244</v>
      </c>
      <c r="E4343" s="91" t="inlineStr">
        <is>
          <t>KR</t>
        </is>
      </c>
      <c r="F4343" s="91" t="n">
        <v>62101000</v>
      </c>
      <c r="G4343" s="91" t="n">
        <v>1601</v>
      </c>
      <c r="H4343" s="92" t="n">
        <v>747000</v>
      </c>
      <c r="I4343" s="91" t="inlineStr">
        <is>
          <t>8월 국내출장 - (법인카드)</t>
        </is>
      </c>
      <c r="J4343" s="91" t="inlineStr">
        <is>
          <t>V10009</t>
        </is>
      </c>
      <c r="K4343" s="91" t="inlineStr">
        <is>
          <t>(법인카드)</t>
        </is>
      </c>
      <c r="M4343" s="9">
        <f>IF($A4343="","",VALUE($A4343&amp;"")*12+VALUE($B4343&amp;""))</f>
        <v/>
      </c>
      <c r="N4343" s="63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3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3">
        <f>IF($A4343="","",IF(COUNTIF(변동분석!$E$7:$E$506,O4343)&gt;0,"Y","N"))</f>
        <v/>
      </c>
      <c r="W4343" s="63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3">
        <f>IF($A4343="","",IFERROR(INDEX(계정매핑!$E$5:$E$504,MATCH($F4343&amp;"",계정매핑!$A$5:$A$504,0))&amp;"","공통비"))</f>
        <v/>
      </c>
      <c r="AF4343" s="63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5100001657</t>
        </is>
      </c>
      <c r="D4344" s="94" t="n">
        <v>46244</v>
      </c>
      <c r="E4344" s="91" t="inlineStr">
        <is>
          <t>KR</t>
        </is>
      </c>
      <c r="F4344" s="91" t="n">
        <v>62301000</v>
      </c>
      <c r="G4344" s="91" t="n">
        <v>1801</v>
      </c>
      <c r="H4344" s="92" t="n">
        <v>549000</v>
      </c>
      <c r="I4344" s="91" t="inlineStr">
        <is>
          <t>8월 소모품 구입 - Q오피스</t>
        </is>
      </c>
      <c r="J4344" s="91" t="inlineStr">
        <is>
          <t>V10003</t>
        </is>
      </c>
      <c r="K4344" s="91" t="inlineStr">
        <is>
          <t>Q오피스</t>
        </is>
      </c>
      <c r="M4344" s="9">
        <f>IF($A4344="","",VALUE($A4344&amp;"")*12+VALUE($B4344&amp;""))</f>
        <v/>
      </c>
      <c r="N4344" s="63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3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3">
        <f>IF($A4344="","",IF(COUNTIF(변동분석!$E$7:$E$506,O4344)&gt;0,"Y","N"))</f>
        <v/>
      </c>
      <c r="W4344" s="63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3">
        <f>IF($A4344="","",IFERROR(INDEX(계정매핑!$E$5:$E$504,MATCH($F4344&amp;"",계정매핑!$A$5:$A$504,0))&amp;"","공통비"))</f>
        <v/>
      </c>
      <c r="AF4344" s="63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5100001658</t>
        </is>
      </c>
      <c r="D4345" s="94" t="n">
        <v>46244</v>
      </c>
      <c r="E4345" s="91" t="inlineStr">
        <is>
          <t>KR</t>
        </is>
      </c>
      <c r="F4345" s="91" t="n">
        <v>62501000</v>
      </c>
      <c r="G4345" s="91" t="n">
        <v>1301</v>
      </c>
      <c r="H4345" s="92" t="n">
        <v>219000</v>
      </c>
      <c r="I4345" s="91" t="inlineStr">
        <is>
          <t>8월 회의 다과 - T케이터링</t>
        </is>
      </c>
      <c r="J4345" s="91" t="inlineStr">
        <is>
          <t>V10005</t>
        </is>
      </c>
      <c r="K4345" s="91" t="inlineStr">
        <is>
          <t>T케이터링</t>
        </is>
      </c>
      <c r="M4345" s="9">
        <f>IF($A4345="","",VALUE($A4345&amp;"")*12+VALUE($B4345&amp;""))</f>
        <v/>
      </c>
      <c r="N4345" s="63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3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3">
        <f>IF($A4345="","",IF(COUNTIF(변동분석!$E$7:$E$506,O4345)&gt;0,"Y","N"))</f>
        <v/>
      </c>
      <c r="W4345" s="63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3">
        <f>IF($A4345="","",IFERROR(INDEX(계정매핑!$E$5:$E$504,MATCH($F4345&amp;"",계정매핑!$A$5:$A$504,0))&amp;"","공통비"))</f>
        <v/>
      </c>
      <c r="AF4345" s="63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5100001659</t>
        </is>
      </c>
      <c r="D4346" s="94" t="n">
        <v>46245</v>
      </c>
      <c r="E4346" s="91" t="inlineStr">
        <is>
          <t>KR</t>
        </is>
      </c>
      <c r="F4346" s="91" t="n">
        <v>62101000</v>
      </c>
      <c r="G4346" s="91" t="n">
        <v>1602</v>
      </c>
      <c r="H4346" s="92" t="n">
        <v>1097000</v>
      </c>
      <c r="I4346" s="91" t="inlineStr">
        <is>
          <t>8월 국내출장 - M항공</t>
        </is>
      </c>
      <c r="J4346" s="91" t="inlineStr">
        <is>
          <t>V10001</t>
        </is>
      </c>
      <c r="K4346" s="91" t="inlineStr">
        <is>
          <t>M항공</t>
        </is>
      </c>
      <c r="M4346" s="9">
        <f>IF($A4346="","",VALUE($A4346&amp;"")*12+VALUE($B4346&amp;""))</f>
        <v/>
      </c>
      <c r="N4346" s="63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3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3">
        <f>IF($A4346="","",IF(COUNTIF(변동분석!$E$7:$E$506,O4346)&gt;0,"Y","N"))</f>
        <v/>
      </c>
      <c r="W4346" s="63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3">
        <f>IF($A4346="","",IFERROR(INDEX(계정매핑!$E$5:$E$504,MATCH($F4346&amp;"",계정매핑!$A$5:$A$504,0))&amp;"","공통비"))</f>
        <v/>
      </c>
      <c r="AF4346" s="63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5100001660</t>
        </is>
      </c>
      <c r="D4347" s="94" t="n">
        <v>46245</v>
      </c>
      <c r="E4347" s="91" t="inlineStr">
        <is>
          <t>KR</t>
        </is>
      </c>
      <c r="F4347" s="91" t="n">
        <v>62102000</v>
      </c>
      <c r="G4347" s="91" t="n">
        <v>1701</v>
      </c>
      <c r="H4347" s="92" t="n">
        <v>44000</v>
      </c>
      <c r="I4347" s="91" t="inlineStr">
        <is>
          <t>8월 해외출장 - M항공</t>
        </is>
      </c>
      <c r="J4347" s="91" t="inlineStr">
        <is>
          <t>V10001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3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3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3">
        <f>IF($A4347="","",IF(COUNTIF(변동분석!$E$7:$E$506,O4347)&gt;0,"Y","N"))</f>
        <v/>
      </c>
      <c r="W4347" s="63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3">
        <f>IF($A4347="","",IFERROR(INDEX(계정매핑!$E$5:$E$504,MATCH($F4347&amp;"",계정매핑!$A$5:$A$504,0))&amp;"","공통비"))</f>
        <v/>
      </c>
      <c r="AF4347" s="63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5100001661</t>
        </is>
      </c>
      <c r="D4348" s="94" t="n">
        <v>46245</v>
      </c>
      <c r="E4348" s="91" t="inlineStr">
        <is>
          <t>KR</t>
        </is>
      </c>
      <c r="F4348" s="91" t="n">
        <v>62401000</v>
      </c>
      <c r="G4348" s="91" t="n">
        <v>1401</v>
      </c>
      <c r="H4348" s="92" t="n">
        <v>157000</v>
      </c>
      <c r="I4348" s="91" t="inlineStr">
        <is>
          <t>8월 인쇄물 제작 - G인쇄</t>
        </is>
      </c>
      <c r="J4348" s="91" t="inlineStr">
        <is>
          <t>V10004</t>
        </is>
      </c>
      <c r="K4348" s="91" t="inlineStr">
        <is>
          <t>G인쇄</t>
        </is>
      </c>
      <c r="M4348" s="9">
        <f>IF($A4348="","",VALUE($A4348&amp;"")*12+VALUE($B4348&amp;""))</f>
        <v/>
      </c>
      <c r="N4348" s="63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3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3">
        <f>IF($A4348="","",IF(COUNTIF(변동분석!$E$7:$E$506,O4348)&gt;0,"Y","N"))</f>
        <v/>
      </c>
      <c r="W4348" s="63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3">
        <f>IF($A4348="","",IFERROR(INDEX(계정매핑!$E$5:$E$504,MATCH($F4348&amp;"",계정매핑!$A$5:$A$504,0))&amp;"","공통비"))</f>
        <v/>
      </c>
      <c r="AF4348" s="63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5100001662</t>
        </is>
      </c>
      <c r="D4349" s="94" t="n">
        <v>46245</v>
      </c>
      <c r="E4349" s="91" t="inlineStr">
        <is>
          <t>KR</t>
        </is>
      </c>
      <c r="F4349" s="91" t="n">
        <v>62401000</v>
      </c>
      <c r="G4349" s="91" t="n">
        <v>1401</v>
      </c>
      <c r="H4349" s="92" t="n">
        <v>154000</v>
      </c>
      <c r="I4349" s="91" t="inlineStr">
        <is>
          <t>8월 인쇄물 제작 - S출판</t>
        </is>
      </c>
      <c r="J4349" s="91" t="inlineStr">
        <is>
          <t>V10014</t>
        </is>
      </c>
      <c r="K4349" s="91" t="inlineStr">
        <is>
          <t>S출판</t>
        </is>
      </c>
      <c r="M4349" s="9">
        <f>IF($A4349="","",VALUE($A4349&amp;"")*12+VALUE($B4349&amp;""))</f>
        <v/>
      </c>
      <c r="N4349" s="63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3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3">
        <f>IF($A4349="","",IF(COUNTIF(변동분석!$E$7:$E$506,O4349)&gt;0,"Y","N"))</f>
        <v/>
      </c>
      <c r="W4349" s="63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3">
        <f>IF($A4349="","",IFERROR(INDEX(계정매핑!$E$5:$E$504,MATCH($F4349&amp;"",계정매핑!$A$5:$A$504,0))&amp;"","공통비"))</f>
        <v/>
      </c>
      <c r="AF4349" s="63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5100001663</t>
        </is>
      </c>
      <c r="D4350" s="94" t="n">
        <v>46245</v>
      </c>
      <c r="E4350" s="91" t="inlineStr">
        <is>
          <t>KR</t>
        </is>
      </c>
      <c r="F4350" s="91" t="n">
        <v>62902000</v>
      </c>
      <c r="G4350" s="91" t="n">
        <v>1801</v>
      </c>
      <c r="H4350" s="92" t="n">
        <v>1758000</v>
      </c>
      <c r="I4350" s="91" t="inlineStr">
        <is>
          <t>8월 콜 위탁 수수료(건별)</t>
        </is>
      </c>
      <c r="J4350" s="91" t="inlineStr">
        <is>
          <t>V10015</t>
        </is>
      </c>
      <c r="K4350" s="91" t="inlineStr">
        <is>
          <t>J콜센터</t>
        </is>
      </c>
      <c r="M4350" s="9">
        <f>IF($A4350="","",VALUE($A4350&amp;"")*12+VALUE($B4350&amp;""))</f>
        <v/>
      </c>
      <c r="N4350" s="63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3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3">
        <f>IF($A4350="","",IF(COUNTIF(변동분석!$E$7:$E$506,O4350)&gt;0,"Y","N"))</f>
        <v/>
      </c>
      <c r="W4350" s="63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3">
        <f>IF($A4350="","",IFERROR(INDEX(계정매핑!$E$5:$E$504,MATCH($F4350&amp;"",계정매핑!$A$5:$A$504,0))&amp;"","공통비"))</f>
        <v/>
      </c>
      <c r="AF4350" s="63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5100001664</t>
        </is>
      </c>
      <c r="D4351" s="94" t="n">
        <v>46245</v>
      </c>
      <c r="E4351" s="91" t="inlineStr">
        <is>
          <t>KR</t>
        </is>
      </c>
      <c r="F4351" s="91" t="n">
        <v>62902000</v>
      </c>
      <c r="G4351" s="91" t="n">
        <v>1951</v>
      </c>
      <c r="H4351" s="92" t="n">
        <v>1958000</v>
      </c>
      <c r="I4351" s="91" t="inlineStr">
        <is>
          <t>8월 업무 위탁 수수료 - J콜센터</t>
        </is>
      </c>
      <c r="J4351" s="91" t="inlineStr">
        <is>
          <t>V10015</t>
        </is>
      </c>
      <c r="K4351" s="91" t="inlineStr">
        <is>
          <t>J콜센터</t>
        </is>
      </c>
      <c r="M4351" s="9">
        <f>IF($A4351="","",VALUE($A4351&amp;"")*12+VALUE($B4351&amp;""))</f>
        <v/>
      </c>
      <c r="N4351" s="63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3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3">
        <f>IF($A4351="","",IF(COUNTIF(변동분석!$E$7:$E$506,O4351)&gt;0,"Y","N"))</f>
        <v/>
      </c>
      <c r="W4351" s="63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3">
        <f>IF($A4351="","",IFERROR(INDEX(계정매핑!$E$5:$E$504,MATCH($F4351&amp;"",계정매핑!$A$5:$A$504,0))&amp;"","공통비"))</f>
        <v/>
      </c>
      <c r="AF4351" s="63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5100001665</t>
        </is>
      </c>
      <c r="D4352" s="94" t="n">
        <v>46245</v>
      </c>
      <c r="E4352" s="91" t="inlineStr">
        <is>
          <t>KR</t>
        </is>
      </c>
      <c r="F4352" s="91" t="n">
        <v>63501000</v>
      </c>
      <c r="G4352" s="91" t="n">
        <v>1901</v>
      </c>
      <c r="H4352" s="92" t="n">
        <v>240070000</v>
      </c>
      <c r="I4352" s="91" t="inlineStr">
        <is>
          <t>8월 모집수수료 - AA보험대리점</t>
        </is>
      </c>
      <c r="J4352" s="91" t="inlineStr">
        <is>
          <t>V10032</t>
        </is>
      </c>
      <c r="K4352" s="91" t="inlineStr">
        <is>
          <t>AA보험대리점</t>
        </is>
      </c>
      <c r="M4352" s="9">
        <f>IF($A4352="","",VALUE($A4352&amp;"")*12+VALUE($B4352&amp;""))</f>
        <v/>
      </c>
      <c r="N4352" s="63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3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3">
        <f>IF($A4352="","",IF(COUNTIF(변동분석!$E$7:$E$506,O4352)&gt;0,"Y","N"))</f>
        <v/>
      </c>
      <c r="W4352" s="63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3">
        <f>IF($A4352="","",IFERROR(INDEX(계정매핑!$E$5:$E$504,MATCH($F4352&amp;"",계정매핑!$A$5:$A$504,0))&amp;"","공통비"))</f>
        <v/>
      </c>
      <c r="AF4352" s="63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5100001666</t>
        </is>
      </c>
      <c r="D4353" s="94" t="n">
        <v>46246</v>
      </c>
      <c r="E4353" s="91" t="inlineStr">
        <is>
          <t>KR</t>
        </is>
      </c>
      <c r="F4353" s="91" t="n">
        <v>62101000</v>
      </c>
      <c r="G4353" s="91" t="n">
        <v>1101</v>
      </c>
      <c r="H4353" s="92" t="n">
        <v>495000</v>
      </c>
      <c r="I4353" s="91" t="inlineStr">
        <is>
          <t>8월 국내출장 - L여행사</t>
        </is>
      </c>
      <c r="J4353" s="91" t="inlineStr">
        <is>
          <t>V10017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3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3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3">
        <f>IF($A4353="","",IF(COUNTIF(변동분석!$E$7:$E$506,O4353)&gt;0,"Y","N"))</f>
        <v/>
      </c>
      <c r="W4353" s="63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3">
        <f>IF($A4353="","",IFERROR(INDEX(계정매핑!$E$5:$E$504,MATCH($F4353&amp;"",계정매핑!$A$5:$A$504,0))&amp;"","공통비"))</f>
        <v/>
      </c>
      <c r="AF4353" s="63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5100001667</t>
        </is>
      </c>
      <c r="D4354" s="94" t="n">
        <v>46246</v>
      </c>
      <c r="E4354" s="91" t="inlineStr">
        <is>
          <t>KR</t>
        </is>
      </c>
      <c r="F4354" s="91" t="n">
        <v>62101000</v>
      </c>
      <c r="G4354" s="91" t="n">
        <v>1701</v>
      </c>
      <c r="H4354" s="92" t="n">
        <v>184000</v>
      </c>
      <c r="I4354" s="91" t="inlineStr">
        <is>
          <t>8월 국내출장 - M항공</t>
        </is>
      </c>
      <c r="J4354" s="91" t="inlineStr">
        <is>
          <t>V10001</t>
        </is>
      </c>
      <c r="K4354" s="91" t="inlineStr">
        <is>
          <t>M항공</t>
        </is>
      </c>
      <c r="M4354" s="9">
        <f>IF($A4354="","",VALUE($A4354&amp;"")*12+VALUE($B4354&amp;""))</f>
        <v/>
      </c>
      <c r="N4354" s="63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3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3">
        <f>IF($A4354="","",IF(COUNTIF(변동분석!$E$7:$E$506,O4354)&gt;0,"Y","N"))</f>
        <v/>
      </c>
      <c r="W4354" s="63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3">
        <f>IF($A4354="","",IFERROR(INDEX(계정매핑!$E$5:$E$504,MATCH($F4354&amp;"",계정매핑!$A$5:$A$504,0))&amp;"","공통비"))</f>
        <v/>
      </c>
      <c r="AF4354" s="63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5100001668</t>
        </is>
      </c>
      <c r="D4355" s="94" t="n">
        <v>46246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46000</v>
      </c>
      <c r="I4355" s="91" t="inlineStr">
        <is>
          <t>8월 해외출장 - N호텔</t>
        </is>
      </c>
      <c r="J4355" s="91" t="inlineStr">
        <is>
          <t>V10008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3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3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3">
        <f>IF($A4355="","",IF(COUNTIF(변동분석!$E$7:$E$506,O4355)&gt;0,"Y","N"))</f>
        <v/>
      </c>
      <c r="W4355" s="63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3">
        <f>IF($A4355="","",IFERROR(INDEX(계정매핑!$E$5:$E$504,MATCH($F4355&amp;"",계정매핑!$A$5:$A$504,0))&amp;"","공통비"))</f>
        <v/>
      </c>
      <c r="AF4355" s="63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5100001669</t>
        </is>
      </c>
      <c r="D4356" s="94" t="n">
        <v>46246</v>
      </c>
      <c r="E4356" s="91" t="inlineStr">
        <is>
          <t>KR</t>
        </is>
      </c>
      <c r="F4356" s="91" t="n">
        <v>62102000</v>
      </c>
      <c r="G4356" s="91" t="n">
        <v>1951</v>
      </c>
      <c r="H4356" s="92" t="n">
        <v>92000</v>
      </c>
      <c r="I4356" s="91" t="inlineStr">
        <is>
          <t>8월 해외출장 - M항공</t>
        </is>
      </c>
      <c r="J4356" s="91" t="inlineStr">
        <is>
          <t>V10001</t>
        </is>
      </c>
      <c r="K4356" s="91" t="inlineStr">
        <is>
          <t>M항공</t>
        </is>
      </c>
      <c r="M4356" s="9">
        <f>IF($A4356="","",VALUE($A4356&amp;"")*12+VALUE($B4356&amp;""))</f>
        <v/>
      </c>
      <c r="N4356" s="63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3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3">
        <f>IF($A4356="","",IF(COUNTIF(변동분석!$E$7:$E$506,O4356)&gt;0,"Y","N"))</f>
        <v/>
      </c>
      <c r="W4356" s="63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3">
        <f>IF($A4356="","",IFERROR(INDEX(계정매핑!$E$5:$E$504,MATCH($F4356&amp;"",계정매핑!$A$5:$A$504,0))&amp;"","공통비"))</f>
        <v/>
      </c>
      <c r="AF4356" s="63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5100001670</t>
        </is>
      </c>
      <c r="D4357" s="94" t="n">
        <v>46246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335000</v>
      </c>
      <c r="I4357" s="91" t="inlineStr">
        <is>
          <t>8월 통신요금 - O텔레콤</t>
        </is>
      </c>
      <c r="J4357" s="91" t="inlineStr">
        <is>
          <t>V10002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3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3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3">
        <f>IF($A4357="","",IF(COUNTIF(변동분석!$E$7:$E$506,O4357)&gt;0,"Y","N"))</f>
        <v/>
      </c>
      <c r="W4357" s="63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3">
        <f>IF($A4357="","",IFERROR(INDEX(계정매핑!$E$5:$E$504,MATCH($F4357&amp;"",계정매핑!$A$5:$A$504,0))&amp;"","공통비"))</f>
        <v/>
      </c>
      <c r="AF4357" s="63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5100001671</t>
        </is>
      </c>
      <c r="D4358" s="94" t="n">
        <v>46246</v>
      </c>
      <c r="E4358" s="91" t="inlineStr">
        <is>
          <t>KR</t>
        </is>
      </c>
      <c r="F4358" s="91" t="n">
        <v>62301000</v>
      </c>
      <c r="G4358" s="91" t="n">
        <v>1201</v>
      </c>
      <c r="H4358" s="92" t="n">
        <v>92000</v>
      </c>
      <c r="I4358" s="91" t="inlineStr">
        <is>
          <t>8월 소모품 구입 - R문구</t>
        </is>
      </c>
      <c r="J4358" s="91" t="inlineStr">
        <is>
          <t>V10021</t>
        </is>
      </c>
      <c r="K4358" s="91" t="inlineStr">
        <is>
          <t>R문구</t>
        </is>
      </c>
      <c r="M4358" s="9">
        <f>IF($A4358="","",VALUE($A4358&amp;"")*12+VALUE($B4358&amp;""))</f>
        <v/>
      </c>
      <c r="N4358" s="63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3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3">
        <f>IF($A4358="","",IF(COUNTIF(변동분석!$E$7:$E$506,O4358)&gt;0,"Y","N"))</f>
        <v/>
      </c>
      <c r="W4358" s="63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3">
        <f>IF($A4358="","",IFERROR(INDEX(계정매핑!$E$5:$E$504,MATCH($F4358&amp;"",계정매핑!$A$5:$A$504,0))&amp;"","공통비"))</f>
        <v/>
      </c>
      <c r="AF4358" s="63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5100001672</t>
        </is>
      </c>
      <c r="D4359" s="94" t="n">
        <v>46246</v>
      </c>
      <c r="E4359" s="91" t="inlineStr">
        <is>
          <t>KR</t>
        </is>
      </c>
      <c r="F4359" s="91" t="n">
        <v>62301000</v>
      </c>
      <c r="G4359" s="91" t="n">
        <v>1701</v>
      </c>
      <c r="H4359" s="92" t="n">
        <v>288000</v>
      </c>
      <c r="I4359" s="91" t="inlineStr">
        <is>
          <t>8월 소모품 구입 - R문구</t>
        </is>
      </c>
      <c r="J4359" s="91" t="inlineStr">
        <is>
          <t>V10021</t>
        </is>
      </c>
      <c r="K4359" s="91" t="inlineStr">
        <is>
          <t>R문구</t>
        </is>
      </c>
      <c r="M4359" s="9">
        <f>IF($A4359="","",VALUE($A4359&amp;"")*12+VALUE($B4359&amp;""))</f>
        <v/>
      </c>
      <c r="N4359" s="63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3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3">
        <f>IF($A4359="","",IF(COUNTIF(변동분석!$E$7:$E$506,O4359)&gt;0,"Y","N"))</f>
        <v/>
      </c>
      <c r="W4359" s="63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3">
        <f>IF($A4359="","",IFERROR(INDEX(계정매핑!$E$5:$E$504,MATCH($F4359&amp;"",계정매핑!$A$5:$A$504,0))&amp;"","공통비"))</f>
        <v/>
      </c>
      <c r="AF4359" s="63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5100001673</t>
        </is>
      </c>
      <c r="D4360" s="94" t="n">
        <v>46246</v>
      </c>
      <c r="E4360" s="91" t="inlineStr">
        <is>
          <t>KR</t>
        </is>
      </c>
      <c r="F4360" s="91" t="n">
        <v>62601000</v>
      </c>
      <c r="G4360" s="91" t="n">
        <v>1301</v>
      </c>
      <c r="H4360" s="92" t="n">
        <v>709000</v>
      </c>
      <c r="I4360" s="91" t="inlineStr">
        <is>
          <t>8월 업무추진 - (법인카드)</t>
        </is>
      </c>
      <c r="J4360" s="91" t="inlineStr">
        <is>
          <t>V10009</t>
        </is>
      </c>
      <c r="K4360" s="91" t="inlineStr">
        <is>
          <t>(법인카드)</t>
        </is>
      </c>
      <c r="M4360" s="9">
        <f>IF($A4360="","",VALUE($A4360&amp;"")*12+VALUE($B4360&amp;""))</f>
        <v/>
      </c>
      <c r="N4360" s="63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3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3">
        <f>IF($A4360="","",IF(COUNTIF(변동분석!$E$7:$E$506,O4360)&gt;0,"Y","N"))</f>
        <v/>
      </c>
      <c r="W4360" s="63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3">
        <f>IF($A4360="","",IFERROR(INDEX(계정매핑!$E$5:$E$504,MATCH($F4360&amp;"",계정매핑!$A$5:$A$504,0))&amp;"","공통비"))</f>
        <v/>
      </c>
      <c r="AF4360" s="63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5100001674</t>
        </is>
      </c>
      <c r="D4361" s="94" t="n">
        <v>46246</v>
      </c>
      <c r="E4361" s="91" t="inlineStr">
        <is>
          <t>KR</t>
        </is>
      </c>
      <c r="F4361" s="91" t="n">
        <v>62901000</v>
      </c>
      <c r="G4361" s="91" t="n">
        <v>1801</v>
      </c>
      <c r="H4361" s="92" t="n">
        <v>9487000</v>
      </c>
      <c r="I4361" s="91" t="inlineStr">
        <is>
          <t>8월 자문 수수료 - W컨설팅</t>
        </is>
      </c>
      <c r="J4361" s="91" t="inlineStr">
        <is>
          <t>V10006</t>
        </is>
      </c>
      <c r="K4361" s="91" t="inlineStr">
        <is>
          <t>W컨설팅</t>
        </is>
      </c>
      <c r="M4361" s="9">
        <f>IF($A4361="","",VALUE($A4361&amp;"")*12+VALUE($B4361&amp;""))</f>
        <v/>
      </c>
      <c r="N4361" s="63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3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3">
        <f>IF($A4361="","",IF(COUNTIF(변동분석!$E$7:$E$506,O4361)&gt;0,"Y","N"))</f>
        <v/>
      </c>
      <c r="W4361" s="63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3">
        <f>IF($A4361="","",IFERROR(INDEX(계정매핑!$E$5:$E$504,MATCH($F4361&amp;"",계정매핑!$A$5:$A$504,0))&amp;"","공통비"))</f>
        <v/>
      </c>
      <c r="AF4361" s="63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5100001675</t>
        </is>
      </c>
      <c r="D4362" s="94" t="n">
        <v>46246</v>
      </c>
      <c r="E4362" s="91" t="inlineStr">
        <is>
          <t>KR</t>
        </is>
      </c>
      <c r="F4362" s="91" t="n">
        <v>62901000</v>
      </c>
      <c r="G4362" s="91" t="n">
        <v>1801</v>
      </c>
      <c r="H4362" s="92" t="n">
        <v>9534000</v>
      </c>
      <c r="I4362" s="91" t="inlineStr">
        <is>
          <t>8월 자문 수수료 - W컨설팅</t>
        </is>
      </c>
      <c r="J4362" s="91" t="inlineStr">
        <is>
          <t>V10006</t>
        </is>
      </c>
      <c r="K4362" s="91" t="inlineStr">
        <is>
          <t>W컨설팅</t>
        </is>
      </c>
      <c r="M4362" s="9">
        <f>IF($A4362="","",VALUE($A4362&amp;"")*12+VALUE($B4362&amp;""))</f>
        <v/>
      </c>
      <c r="N4362" s="63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3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3">
        <f>IF($A4362="","",IF(COUNTIF(변동분석!$E$7:$E$506,O4362)&gt;0,"Y","N"))</f>
        <v/>
      </c>
      <c r="W4362" s="63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3">
        <f>IF($A4362="","",IFERROR(INDEX(계정매핑!$E$5:$E$504,MATCH($F4362&amp;"",계정매핑!$A$5:$A$504,0))&amp;"","공통비"))</f>
        <v/>
      </c>
      <c r="AF4362" s="63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5100001676</t>
        </is>
      </c>
      <c r="D4363" s="94" t="n">
        <v>46246</v>
      </c>
      <c r="E4363" s="91" t="inlineStr">
        <is>
          <t>KR</t>
        </is>
      </c>
      <c r="F4363" s="91" t="n">
        <v>62902000</v>
      </c>
      <c r="G4363" s="91" t="n">
        <v>1101</v>
      </c>
      <c r="H4363" s="92" t="n">
        <v>1490000</v>
      </c>
      <c r="I4363" s="91" t="inlineStr">
        <is>
          <t>8월 업무 위탁 수수료 - J콜센터</t>
        </is>
      </c>
      <c r="J4363" s="91" t="inlineStr">
        <is>
          <t>V10015</t>
        </is>
      </c>
      <c r="K4363" s="91" t="inlineStr">
        <is>
          <t>J콜센터</t>
        </is>
      </c>
      <c r="M4363" s="9">
        <f>IF($A4363="","",VALUE($A4363&amp;"")*12+VALUE($B4363&amp;""))</f>
        <v/>
      </c>
      <c r="N4363" s="63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3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3">
        <f>IF($A4363="","",IF(COUNTIF(변동분석!$E$7:$E$506,O4363)&gt;0,"Y","N"))</f>
        <v/>
      </c>
      <c r="W4363" s="63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3">
        <f>IF($A4363="","",IFERROR(INDEX(계정매핑!$E$5:$E$504,MATCH($F4363&amp;"",계정매핑!$A$5:$A$504,0))&amp;"","공통비"))</f>
        <v/>
      </c>
      <c r="AF4363" s="63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5100001677</t>
        </is>
      </c>
      <c r="D4364" s="94" t="n">
        <v>46247</v>
      </c>
      <c r="E4364" s="91" t="inlineStr">
        <is>
          <t>KR</t>
        </is>
      </c>
      <c r="F4364" s="91" t="n">
        <v>62301000</v>
      </c>
      <c r="G4364" s="91" t="n">
        <v>1301</v>
      </c>
      <c r="H4364" s="92" t="n">
        <v>218000</v>
      </c>
      <c r="I4364" s="91" t="inlineStr">
        <is>
          <t>8월 소모품 구입 - R문구</t>
        </is>
      </c>
      <c r="J4364" s="91" t="inlineStr">
        <is>
          <t>V10021</t>
        </is>
      </c>
      <c r="K4364" s="91" t="inlineStr">
        <is>
          <t>R문구</t>
        </is>
      </c>
      <c r="M4364" s="9">
        <f>IF($A4364="","",VALUE($A4364&amp;"")*12+VALUE($B4364&amp;""))</f>
        <v/>
      </c>
      <c r="N4364" s="63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3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3">
        <f>IF($A4364="","",IF(COUNTIF(변동분석!$E$7:$E$506,O4364)&gt;0,"Y","N"))</f>
        <v/>
      </c>
      <c r="W4364" s="63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3">
        <f>IF($A4364="","",IFERROR(INDEX(계정매핑!$E$5:$E$504,MATCH($F4364&amp;"",계정매핑!$A$5:$A$504,0))&amp;"","공통비"))</f>
        <v/>
      </c>
      <c r="AF4364" s="63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5100001678</t>
        </is>
      </c>
      <c r="D4365" s="94" t="n">
        <v>46247</v>
      </c>
      <c r="E4365" s="91" t="inlineStr">
        <is>
          <t>KR</t>
        </is>
      </c>
      <c r="F4365" s="91" t="n">
        <v>62601000</v>
      </c>
      <c r="G4365" s="91" t="n">
        <v>1101</v>
      </c>
      <c r="H4365" s="92" t="n">
        <v>1447000</v>
      </c>
      <c r="I4365" s="91" t="inlineStr">
        <is>
          <t>8월 업무추진 - (법인카드)</t>
        </is>
      </c>
      <c r="J4365" s="91" t="inlineStr">
        <is>
          <t>V10009</t>
        </is>
      </c>
      <c r="K4365" s="91" t="inlineStr">
        <is>
          <t>(법인카드)</t>
        </is>
      </c>
      <c r="M4365" s="9">
        <f>IF($A4365="","",VALUE($A4365&amp;"")*12+VALUE($B4365&amp;""))</f>
        <v/>
      </c>
      <c r="N4365" s="63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3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3">
        <f>IF($A4365="","",IF(COUNTIF(변동분석!$E$7:$E$506,O4365)&gt;0,"Y","N"))</f>
        <v/>
      </c>
      <c r="W4365" s="63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3">
        <f>IF($A4365="","",IFERROR(INDEX(계정매핑!$E$5:$E$504,MATCH($F4365&amp;"",계정매핑!$A$5:$A$504,0))&amp;"","공통비"))</f>
        <v/>
      </c>
      <c r="AF4365" s="63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5100001679</t>
        </is>
      </c>
      <c r="D4366" s="94" t="n">
        <v>46247</v>
      </c>
      <c r="E4366" s="91" t="inlineStr">
        <is>
          <t>KR</t>
        </is>
      </c>
      <c r="F4366" s="91" t="n">
        <v>62901000</v>
      </c>
      <c r="G4366" s="91" t="n">
        <v>1401</v>
      </c>
      <c r="H4366" s="92" t="n">
        <v>4576000</v>
      </c>
      <c r="I4366" s="91" t="inlineStr">
        <is>
          <t>8월 자문 수수료 - K회계법인</t>
        </is>
      </c>
      <c r="J4366" s="91" t="inlineStr">
        <is>
          <t>V10010</t>
        </is>
      </c>
      <c r="K4366" s="91" t="inlineStr">
        <is>
          <t>K회계법인</t>
        </is>
      </c>
      <c r="M4366" s="9">
        <f>IF($A4366="","",VALUE($A4366&amp;"")*12+VALUE($B4366&amp;""))</f>
        <v/>
      </c>
      <c r="N4366" s="63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3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3">
        <f>IF($A4366="","",IF(COUNTIF(변동분석!$E$7:$E$506,O4366)&gt;0,"Y","N"))</f>
        <v/>
      </c>
      <c r="W4366" s="63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3">
        <f>IF($A4366="","",IFERROR(INDEX(계정매핑!$E$5:$E$504,MATCH($F4366&amp;"",계정매핑!$A$5:$A$504,0))&amp;"","공통비"))</f>
        <v/>
      </c>
      <c r="AF4366" s="63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5100001680</t>
        </is>
      </c>
      <c r="D4367" s="94" t="n">
        <v>46247</v>
      </c>
      <c r="E4367" s="91" t="inlineStr">
        <is>
          <t>KR</t>
        </is>
      </c>
      <c r="F4367" s="91" t="n">
        <v>62902000</v>
      </c>
      <c r="G4367" s="91" t="n">
        <v>1801</v>
      </c>
      <c r="H4367" s="92" t="n">
        <v>1791000</v>
      </c>
      <c r="I4367" s="91" t="inlineStr">
        <is>
          <t>8월 콜 위탁 수수료(건별)</t>
        </is>
      </c>
      <c r="J4367" s="91" t="inlineStr">
        <is>
          <t>V10015</t>
        </is>
      </c>
      <c r="K4367" s="91" t="inlineStr">
        <is>
          <t>J콜센터</t>
        </is>
      </c>
      <c r="M4367" s="9">
        <f>IF($A4367="","",VALUE($A4367&amp;"")*12+VALUE($B4367&amp;""))</f>
        <v/>
      </c>
      <c r="N4367" s="63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3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3">
        <f>IF($A4367="","",IF(COUNTIF(변동분석!$E$7:$E$506,O4367)&gt;0,"Y","N"))</f>
        <v/>
      </c>
      <c r="W4367" s="63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3">
        <f>IF($A4367="","",IFERROR(INDEX(계정매핑!$E$5:$E$504,MATCH($F4367&amp;"",계정매핑!$A$5:$A$504,0))&amp;"","공통비"))</f>
        <v/>
      </c>
      <c r="AF4367" s="63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5100001681</t>
        </is>
      </c>
      <c r="D4368" s="94" t="n">
        <v>46247</v>
      </c>
      <c r="E4368" s="91" t="inlineStr">
        <is>
          <t>KR</t>
        </is>
      </c>
      <c r="F4368" s="91" t="n">
        <v>62902000</v>
      </c>
      <c r="G4368" s="91" t="n">
        <v>1801</v>
      </c>
      <c r="H4368" s="92" t="n">
        <v>1847000</v>
      </c>
      <c r="I4368" s="91" t="inlineStr">
        <is>
          <t>8월 콜 위탁 수수료(건별)</t>
        </is>
      </c>
      <c r="J4368" s="91" t="inlineStr">
        <is>
          <t>V10015</t>
        </is>
      </c>
      <c r="K4368" s="91" t="inlineStr">
        <is>
          <t>J콜센터</t>
        </is>
      </c>
      <c r="M4368" s="9">
        <f>IF($A4368="","",VALUE($A4368&amp;"")*12+VALUE($B4368&amp;""))</f>
        <v/>
      </c>
      <c r="N4368" s="63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3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3">
        <f>IF($A4368="","",IF(COUNTIF(변동분석!$E$7:$E$506,O4368)&gt;0,"Y","N"))</f>
        <v/>
      </c>
      <c r="W4368" s="63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3">
        <f>IF($A4368="","",IFERROR(INDEX(계정매핑!$E$5:$E$504,MATCH($F4368&amp;"",계정매핑!$A$5:$A$504,0))&amp;"","공통비"))</f>
        <v/>
      </c>
      <c r="AF4368" s="63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5100001682</t>
        </is>
      </c>
      <c r="D4369" s="94" t="n">
        <v>46248</v>
      </c>
      <c r="E4369" s="91" t="inlineStr">
        <is>
          <t>KR</t>
        </is>
      </c>
      <c r="F4369" s="91" t="n">
        <v>62301000</v>
      </c>
      <c r="G4369" s="91" t="n">
        <v>1201</v>
      </c>
      <c r="H4369" s="92" t="n">
        <v>149000</v>
      </c>
      <c r="I4369" s="91" t="inlineStr">
        <is>
          <t>8월 소모품 구입 - Q오피스</t>
        </is>
      </c>
      <c r="J4369" s="91" t="inlineStr">
        <is>
          <t>V10003</t>
        </is>
      </c>
      <c r="K4369" s="91" t="inlineStr">
        <is>
          <t>Q오피스</t>
        </is>
      </c>
      <c r="M4369" s="9">
        <f>IF($A4369="","",VALUE($A4369&amp;"")*12+VALUE($B4369&amp;""))</f>
        <v/>
      </c>
      <c r="N4369" s="63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3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3">
        <f>IF($A4369="","",IF(COUNTIF(변동분석!$E$7:$E$506,O4369)&gt;0,"Y","N"))</f>
        <v/>
      </c>
      <c r="W4369" s="63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3">
        <f>IF($A4369="","",IFERROR(INDEX(계정매핑!$E$5:$E$504,MATCH($F4369&amp;"",계정매핑!$A$5:$A$504,0))&amp;"","공통비"))</f>
        <v/>
      </c>
      <c r="AF4369" s="63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5100001683</t>
        </is>
      </c>
      <c r="D4370" s="94" t="n">
        <v>46248</v>
      </c>
      <c r="E4370" s="91" t="inlineStr">
        <is>
          <t>KR</t>
        </is>
      </c>
      <c r="F4370" s="91" t="n">
        <v>62401000</v>
      </c>
      <c r="G4370" s="91" t="n">
        <v>1401</v>
      </c>
      <c r="H4370" s="92" t="n">
        <v>346000</v>
      </c>
      <c r="I4370" s="91" t="inlineStr">
        <is>
          <t>8월 인쇄물 제작 - S출판</t>
        </is>
      </c>
      <c r="J4370" s="91" t="inlineStr">
        <is>
          <t>V10014</t>
        </is>
      </c>
      <c r="K4370" s="91" t="inlineStr">
        <is>
          <t>S출판</t>
        </is>
      </c>
      <c r="M4370" s="9">
        <f>IF($A4370="","",VALUE($A4370&amp;"")*12+VALUE($B4370&amp;""))</f>
        <v/>
      </c>
      <c r="N4370" s="63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3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3">
        <f>IF($A4370="","",IF(COUNTIF(변동분석!$E$7:$E$506,O4370)&gt;0,"Y","N"))</f>
        <v/>
      </c>
      <c r="W4370" s="63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3">
        <f>IF($A4370="","",IFERROR(INDEX(계정매핑!$E$5:$E$504,MATCH($F4370&amp;"",계정매핑!$A$5:$A$504,0))&amp;"","공통비"))</f>
        <v/>
      </c>
      <c r="AF4370" s="63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5100001684</t>
        </is>
      </c>
      <c r="D4371" s="94" t="n">
        <v>46248</v>
      </c>
      <c r="E4371" s="91" t="inlineStr">
        <is>
          <t>KR</t>
        </is>
      </c>
      <c r="F4371" s="91" t="n">
        <v>62501000</v>
      </c>
      <c r="G4371" s="91" t="n">
        <v>1601</v>
      </c>
      <c r="H4371" s="92" t="n">
        <v>442000</v>
      </c>
      <c r="I4371" s="91" t="inlineStr">
        <is>
          <t>8월 회의 다과 - (법인카드)</t>
        </is>
      </c>
      <c r="J4371" s="91" t="inlineStr">
        <is>
          <t>V10009</t>
        </is>
      </c>
      <c r="K4371" s="91" t="inlineStr">
        <is>
          <t>(법인카드)</t>
        </is>
      </c>
      <c r="M4371" s="9">
        <f>IF($A4371="","",VALUE($A4371&amp;"")*12+VALUE($B4371&amp;""))</f>
        <v/>
      </c>
      <c r="N4371" s="63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3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3">
        <f>IF($A4371="","",IF(COUNTIF(변동분석!$E$7:$E$506,O4371)&gt;0,"Y","N"))</f>
        <v/>
      </c>
      <c r="W4371" s="63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3">
        <f>IF($A4371="","",IFERROR(INDEX(계정매핑!$E$5:$E$504,MATCH($F4371&amp;"",계정매핑!$A$5:$A$504,0))&amp;"","공통비"))</f>
        <v/>
      </c>
      <c r="AF4371" s="63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5100001685</t>
        </is>
      </c>
      <c r="D4372" s="94" t="n">
        <v>46248</v>
      </c>
      <c r="E4372" s="91" t="inlineStr">
        <is>
          <t>KR</t>
        </is>
      </c>
      <c r="F4372" s="91" t="n">
        <v>62701000</v>
      </c>
      <c r="G4372" s="91" t="n">
        <v>1501</v>
      </c>
      <c r="H4372" s="92" t="n">
        <v>29738000</v>
      </c>
      <c r="I4372" s="91" t="inlineStr">
        <is>
          <t>8월 광고 집행 - E미디어</t>
        </is>
      </c>
      <c r="J4372" s="91" t="inlineStr">
        <is>
          <t>V10031</t>
        </is>
      </c>
      <c r="K4372" s="91" t="inlineStr">
        <is>
          <t>E미디어</t>
        </is>
      </c>
      <c r="M4372" s="9">
        <f>IF($A4372="","",VALUE($A4372&amp;"")*12+VALUE($B4372&amp;""))</f>
        <v/>
      </c>
      <c r="N4372" s="63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3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3">
        <f>IF($A4372="","",IF(COUNTIF(변동분석!$E$7:$E$506,O4372)&gt;0,"Y","N"))</f>
        <v/>
      </c>
      <c r="W4372" s="63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3">
        <f>IF($A4372="","",IFERROR(INDEX(계정매핑!$E$5:$E$504,MATCH($F4372&amp;"",계정매핑!$A$5:$A$504,0))&amp;"","공통비"))</f>
        <v/>
      </c>
      <c r="AF4372" s="63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5100001686</t>
        </is>
      </c>
      <c r="D4373" s="94" t="n">
        <v>46248</v>
      </c>
      <c r="E4373" s="91" t="inlineStr">
        <is>
          <t>KR</t>
        </is>
      </c>
      <c r="F4373" s="91" t="n">
        <v>62901000</v>
      </c>
      <c r="G4373" s="91" t="n">
        <v>1201</v>
      </c>
      <c r="H4373" s="92" t="n">
        <v>8923000</v>
      </c>
      <c r="I4373" s="91" t="inlineStr">
        <is>
          <t>8월 자문 수수료 - K회계법인</t>
        </is>
      </c>
      <c r="J4373" s="91" t="inlineStr">
        <is>
          <t>V10010</t>
        </is>
      </c>
      <c r="K4373" s="91" t="inlineStr">
        <is>
          <t>K회계법인</t>
        </is>
      </c>
      <c r="M4373" s="9">
        <f>IF($A4373="","",VALUE($A4373&amp;"")*12+VALUE($B4373&amp;""))</f>
        <v/>
      </c>
      <c r="N4373" s="63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3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3">
        <f>IF($A4373="","",IF(COUNTIF(변동분석!$E$7:$E$506,O4373)&gt;0,"Y","N"))</f>
        <v/>
      </c>
      <c r="W4373" s="63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3">
        <f>IF($A4373="","",IFERROR(INDEX(계정매핑!$E$5:$E$504,MATCH($F4373&amp;"",계정매핑!$A$5:$A$504,0))&amp;"","공통비"))</f>
        <v/>
      </c>
      <c r="AF4373" s="63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5100001687</t>
        </is>
      </c>
      <c r="D4374" s="94" t="n">
        <v>46248</v>
      </c>
      <c r="E4374" s="91" t="inlineStr">
        <is>
          <t>KR</t>
        </is>
      </c>
      <c r="F4374" s="91" t="n">
        <v>62901000</v>
      </c>
      <c r="G4374" s="91" t="n">
        <v>1401</v>
      </c>
      <c r="H4374" s="92" t="n">
        <v>6248000</v>
      </c>
      <c r="I4374" s="91" t="inlineStr">
        <is>
          <t>8월 자문 수수료 - W컨설팅</t>
        </is>
      </c>
      <c r="J4374" s="91" t="inlineStr">
        <is>
          <t>V10006</t>
        </is>
      </c>
      <c r="K4374" s="91" t="inlineStr">
        <is>
          <t>W컨설팅</t>
        </is>
      </c>
      <c r="M4374" s="9">
        <f>IF($A4374="","",VALUE($A4374&amp;"")*12+VALUE($B4374&amp;""))</f>
        <v/>
      </c>
      <c r="N4374" s="63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3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3">
        <f>IF($A4374="","",IF(COUNTIF(변동분석!$E$7:$E$506,O4374)&gt;0,"Y","N"))</f>
        <v/>
      </c>
      <c r="W4374" s="63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3">
        <f>IF($A4374="","",IFERROR(INDEX(계정매핑!$E$5:$E$504,MATCH($F4374&amp;"",계정매핑!$A$5:$A$504,0))&amp;"","공통비"))</f>
        <v/>
      </c>
      <c r="AF4374" s="63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5100001688</t>
        </is>
      </c>
      <c r="D4375" s="94" t="n">
        <v>46248</v>
      </c>
      <c r="E4375" s="91" t="inlineStr">
        <is>
          <t>KR</t>
        </is>
      </c>
      <c r="F4375" s="91" t="n">
        <v>63002000</v>
      </c>
      <c r="G4375" s="91" t="n">
        <v>1951</v>
      </c>
      <c r="H4375" s="92" t="n">
        <v>5203000</v>
      </c>
      <c r="I4375" s="91" t="inlineStr">
        <is>
          <t>8월 클라우드 사용료 - C클라우드</t>
        </is>
      </c>
      <c r="J4375" s="91" t="inlineStr">
        <is>
          <t>V10025</t>
        </is>
      </c>
      <c r="K4375" s="91" t="inlineStr">
        <is>
          <t>C클라우드</t>
        </is>
      </c>
      <c r="M4375" s="9">
        <f>IF($A4375="","",VALUE($A4375&amp;"")*12+VALUE($B4375&amp;""))</f>
        <v/>
      </c>
      <c r="N4375" s="63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3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3">
        <f>IF($A4375="","",IF(COUNTIF(변동분석!$E$7:$E$506,O4375)&gt;0,"Y","N"))</f>
        <v/>
      </c>
      <c r="W4375" s="63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3">
        <f>IF($A4375="","",IFERROR(INDEX(계정매핑!$E$5:$E$504,MATCH($F4375&amp;"",계정매핑!$A$5:$A$504,0))&amp;"","공통비"))</f>
        <v/>
      </c>
      <c r="AF4375" s="63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5100001689</t>
        </is>
      </c>
      <c r="D4376" s="94" t="n">
        <v>46248</v>
      </c>
      <c r="E4376" s="91" t="inlineStr">
        <is>
          <t>KR</t>
        </is>
      </c>
      <c r="F4376" s="91" t="n">
        <v>63101000</v>
      </c>
      <c r="G4376" s="91" t="n">
        <v>1601</v>
      </c>
      <c r="H4376" s="92" t="n">
        <v>4957000</v>
      </c>
      <c r="I4376" s="91" t="inlineStr">
        <is>
          <t>8월 사무실 임차료 - AA빌딩</t>
        </is>
      </c>
      <c r="J4376" s="91" t="inlineStr">
        <is>
          <t>V10007</t>
        </is>
      </c>
      <c r="K4376" s="91" t="inlineStr">
        <is>
          <t>AA빌딩</t>
        </is>
      </c>
      <c r="M4376" s="9">
        <f>IF($A4376="","",VALUE($A4376&amp;"")*12+VALUE($B4376&amp;""))</f>
        <v/>
      </c>
      <c r="N4376" s="63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3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3">
        <f>IF($A4376="","",IF(COUNTIF(변동분석!$E$7:$E$506,O4376)&gt;0,"Y","N"))</f>
        <v/>
      </c>
      <c r="W4376" s="63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3">
        <f>IF($A4376="","",IFERROR(INDEX(계정매핑!$E$5:$E$504,MATCH($F4376&amp;"",계정매핑!$A$5:$A$504,0))&amp;"","공통비"))</f>
        <v/>
      </c>
      <c r="AF4376" s="63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5100001690</t>
        </is>
      </c>
      <c r="D4377" s="94" t="n">
        <v>46249</v>
      </c>
      <c r="E4377" s="91" t="inlineStr">
        <is>
          <t>KR</t>
        </is>
      </c>
      <c r="F4377" s="91" t="n">
        <v>62101000</v>
      </c>
      <c r="G4377" s="91" t="n">
        <v>1201</v>
      </c>
      <c r="H4377" s="92" t="n">
        <v>335000</v>
      </c>
      <c r="I4377" s="91" t="inlineStr">
        <is>
          <t>8월 국내출장 - M항공</t>
        </is>
      </c>
      <c r="J4377" s="91" t="inlineStr">
        <is>
          <t>V10001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3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3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3">
        <f>IF($A4377="","",IF(COUNTIF(변동분석!$E$7:$E$506,O4377)&gt;0,"Y","N"))</f>
        <v/>
      </c>
      <c r="W4377" s="63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3">
        <f>IF($A4377="","",IFERROR(INDEX(계정매핑!$E$5:$E$504,MATCH($F4377&amp;"",계정매핑!$A$5:$A$504,0))&amp;"","공통비"))</f>
        <v/>
      </c>
      <c r="AF4377" s="63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5100001691</t>
        </is>
      </c>
      <c r="D4378" s="94" t="n">
        <v>46249</v>
      </c>
      <c r="E4378" s="91" t="inlineStr">
        <is>
          <t>KR</t>
        </is>
      </c>
      <c r="F4378" s="91" t="n">
        <v>62101000</v>
      </c>
      <c r="G4378" s="91" t="n">
        <v>1502</v>
      </c>
      <c r="H4378" s="92" t="n">
        <v>739000</v>
      </c>
      <c r="I4378" s="91" t="inlineStr">
        <is>
          <t>8월 국내출장 - (법인카드)</t>
        </is>
      </c>
      <c r="J4378" s="91" t="inlineStr">
        <is>
          <t>V10009</t>
        </is>
      </c>
      <c r="K4378" s="91" t="inlineStr">
        <is>
          <t>(법인카드)</t>
        </is>
      </c>
      <c r="M4378" s="9">
        <f>IF($A4378="","",VALUE($A4378&amp;"")*12+VALUE($B4378&amp;""))</f>
        <v/>
      </c>
      <c r="N4378" s="63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3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3">
        <f>IF($A4378="","",IF(COUNTIF(변동분석!$E$7:$E$506,O4378)&gt;0,"Y","N"))</f>
        <v/>
      </c>
      <c r="W4378" s="63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3">
        <f>IF($A4378="","",IFERROR(INDEX(계정매핑!$E$5:$E$504,MATCH($F4378&amp;"",계정매핑!$A$5:$A$504,0))&amp;"","공통비"))</f>
        <v/>
      </c>
      <c r="AF4378" s="63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5100001692</t>
        </is>
      </c>
      <c r="D4379" s="94" t="n">
        <v>46249</v>
      </c>
      <c r="E4379" s="91" t="inlineStr">
        <is>
          <t>KR</t>
        </is>
      </c>
      <c r="F4379" s="91" t="n">
        <v>62102000</v>
      </c>
      <c r="G4379" s="91" t="n">
        <v>1401</v>
      </c>
      <c r="H4379" s="92" t="n">
        <v>69000</v>
      </c>
      <c r="I4379" s="91" t="inlineStr">
        <is>
          <t>8월 해외출장 - M항공</t>
        </is>
      </c>
      <c r="J4379" s="91" t="inlineStr">
        <is>
          <t>V10001</t>
        </is>
      </c>
      <c r="K4379" s="91" t="inlineStr">
        <is>
          <t>M항공</t>
        </is>
      </c>
      <c r="M4379" s="9">
        <f>IF($A4379="","",VALUE($A4379&amp;"")*12+VALUE($B4379&amp;""))</f>
        <v/>
      </c>
      <c r="N4379" s="63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3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3">
        <f>IF($A4379="","",IF(COUNTIF(변동분석!$E$7:$E$506,O4379)&gt;0,"Y","N"))</f>
        <v/>
      </c>
      <c r="W4379" s="63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3">
        <f>IF($A4379="","",IFERROR(INDEX(계정매핑!$E$5:$E$504,MATCH($F4379&amp;"",계정매핑!$A$5:$A$504,0))&amp;"","공통비"))</f>
        <v/>
      </c>
      <c r="AF4379" s="63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5100001693</t>
        </is>
      </c>
      <c r="D4380" s="94" t="n">
        <v>46249</v>
      </c>
      <c r="E4380" s="91" t="inlineStr">
        <is>
          <t>KR</t>
        </is>
      </c>
      <c r="F4380" s="91" t="n">
        <v>62102000</v>
      </c>
      <c r="G4380" s="91" t="n">
        <v>1801</v>
      </c>
      <c r="H4380" s="92" t="n">
        <v>45000</v>
      </c>
      <c r="I4380" s="91" t="inlineStr">
        <is>
          <t>8월 해외출장 - N호텔</t>
        </is>
      </c>
      <c r="J4380" s="91" t="inlineStr">
        <is>
          <t>V10008</t>
        </is>
      </c>
      <c r="K4380" s="91" t="inlineStr">
        <is>
          <t>N호텔</t>
        </is>
      </c>
      <c r="M4380" s="9">
        <f>IF($A4380="","",VALUE($A4380&amp;"")*12+VALUE($B4380&amp;""))</f>
        <v/>
      </c>
      <c r="N4380" s="63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3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3">
        <f>IF($A4380="","",IF(COUNTIF(변동분석!$E$7:$E$506,O4380)&gt;0,"Y","N"))</f>
        <v/>
      </c>
      <c r="W4380" s="63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3">
        <f>IF($A4380="","",IFERROR(INDEX(계정매핑!$E$5:$E$504,MATCH($F4380&amp;"",계정매핑!$A$5:$A$504,0))&amp;"","공통비"))</f>
        <v/>
      </c>
      <c r="AF4380" s="63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5100001694</t>
        </is>
      </c>
      <c r="D4381" s="94" t="n">
        <v>46249</v>
      </c>
      <c r="E4381" s="91" t="inlineStr">
        <is>
          <t>KR</t>
        </is>
      </c>
      <c r="F4381" s="91" t="n">
        <v>62201000</v>
      </c>
      <c r="G4381" s="91" t="n">
        <v>1101</v>
      </c>
      <c r="H4381" s="92" t="n">
        <v>236000</v>
      </c>
      <c r="I4381" s="91" t="inlineStr">
        <is>
          <t>8월 통신요금 - O텔레콤</t>
        </is>
      </c>
      <c r="J4381" s="91" t="inlineStr">
        <is>
          <t>V10002</t>
        </is>
      </c>
      <c r="K4381" s="91" t="inlineStr">
        <is>
          <t>O텔레콤</t>
        </is>
      </c>
      <c r="M4381" s="9">
        <f>IF($A4381="","",VALUE($A4381&amp;"")*12+VALUE($B4381&amp;""))</f>
        <v/>
      </c>
      <c r="N4381" s="63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3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3">
        <f>IF($A4381="","",IF(COUNTIF(변동분석!$E$7:$E$506,O4381)&gt;0,"Y","N"))</f>
        <v/>
      </c>
      <c r="W4381" s="63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3">
        <f>IF($A4381="","",IFERROR(INDEX(계정매핑!$E$5:$E$504,MATCH($F4381&amp;"",계정매핑!$A$5:$A$504,0))&amp;"","공통비"))</f>
        <v/>
      </c>
      <c r="AF4381" s="63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5100001695</t>
        </is>
      </c>
      <c r="D4382" s="94" t="n">
        <v>46249</v>
      </c>
      <c r="E4382" s="91" t="inlineStr">
        <is>
          <t>KR</t>
        </is>
      </c>
      <c r="F4382" s="91" t="n">
        <v>62201000</v>
      </c>
      <c r="G4382" s="91" t="n">
        <v>1501</v>
      </c>
      <c r="H4382" s="92" t="n">
        <v>350000</v>
      </c>
      <c r="I4382" s="91" t="inlineStr">
        <is>
          <t>8월 통신요금 - P통신</t>
        </is>
      </c>
      <c r="J4382" s="91" t="inlineStr">
        <is>
          <t>V10013</t>
        </is>
      </c>
      <c r="K4382" s="91" t="inlineStr">
        <is>
          <t>P통신</t>
        </is>
      </c>
      <c r="M4382" s="9">
        <f>IF($A4382="","",VALUE($A4382&amp;"")*12+VALUE($B4382&amp;""))</f>
        <v/>
      </c>
      <c r="N4382" s="63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3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3">
        <f>IF($A4382="","",IF(COUNTIF(변동분석!$E$7:$E$506,O4382)&gt;0,"Y","N"))</f>
        <v/>
      </c>
      <c r="W4382" s="63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3">
        <f>IF($A4382="","",IFERROR(INDEX(계정매핑!$E$5:$E$504,MATCH($F4382&amp;"",계정매핑!$A$5:$A$504,0))&amp;"","공통비"))</f>
        <v/>
      </c>
      <c r="AF4382" s="63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5100001696</t>
        </is>
      </c>
      <c r="D4383" s="94" t="n">
        <v>46249</v>
      </c>
      <c r="E4383" s="91" t="inlineStr">
        <is>
          <t>KR</t>
        </is>
      </c>
      <c r="F4383" s="91" t="n">
        <v>62201000</v>
      </c>
      <c r="G4383" s="91" t="n">
        <v>1602</v>
      </c>
      <c r="H4383" s="92" t="n">
        <v>407000</v>
      </c>
      <c r="I4383" s="91" t="inlineStr">
        <is>
          <t>8월 통신요금 - P통신</t>
        </is>
      </c>
      <c r="J4383" s="91" t="inlineStr">
        <is>
          <t>V10013</t>
        </is>
      </c>
      <c r="K4383" s="91" t="inlineStr">
        <is>
          <t>P통신</t>
        </is>
      </c>
      <c r="M4383" s="9">
        <f>IF($A4383="","",VALUE($A4383&amp;"")*12+VALUE($B4383&amp;""))</f>
        <v/>
      </c>
      <c r="N4383" s="63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3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3">
        <f>IF($A4383="","",IF(COUNTIF(변동분석!$E$7:$E$506,O4383)&gt;0,"Y","N"))</f>
        <v/>
      </c>
      <c r="W4383" s="63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3">
        <f>IF($A4383="","",IFERROR(INDEX(계정매핑!$E$5:$E$504,MATCH($F4383&amp;"",계정매핑!$A$5:$A$504,0))&amp;"","공통비"))</f>
        <v/>
      </c>
      <c r="AF4383" s="63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5100001697</t>
        </is>
      </c>
      <c r="D4384" s="94" t="n">
        <v>46249</v>
      </c>
      <c r="E4384" s="91" t="inlineStr">
        <is>
          <t>KR</t>
        </is>
      </c>
      <c r="F4384" s="91" t="n">
        <v>62902000</v>
      </c>
      <c r="G4384" s="91" t="n">
        <v>1951</v>
      </c>
      <c r="H4384" s="92" t="n">
        <v>1864000</v>
      </c>
      <c r="I4384" s="91" t="inlineStr">
        <is>
          <t>8월 업무 위탁 수수료 - X서비스</t>
        </is>
      </c>
      <c r="J4384" s="91" t="inlineStr">
        <is>
          <t>V10019</t>
        </is>
      </c>
      <c r="K4384" s="91" t="inlineStr">
        <is>
          <t>X서비스</t>
        </is>
      </c>
      <c r="M4384" s="9">
        <f>IF($A4384="","",VALUE($A4384&amp;"")*12+VALUE($B4384&amp;""))</f>
        <v/>
      </c>
      <c r="N4384" s="63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3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3">
        <f>IF($A4384="","",IF(COUNTIF(변동분석!$E$7:$E$506,O4384)&gt;0,"Y","N"))</f>
        <v/>
      </c>
      <c r="W4384" s="63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3">
        <f>IF($A4384="","",IFERROR(INDEX(계정매핑!$E$5:$E$504,MATCH($F4384&amp;"",계정매핑!$A$5:$A$504,0))&amp;"","공통비"))</f>
        <v/>
      </c>
      <c r="AF4384" s="63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5100001698</t>
        </is>
      </c>
      <c r="D4385" s="94" t="n">
        <v>46249</v>
      </c>
      <c r="E4385" s="91" t="inlineStr">
        <is>
          <t>KR</t>
        </is>
      </c>
      <c r="F4385" s="91" t="n">
        <v>63101000</v>
      </c>
      <c r="G4385" s="91" t="n">
        <v>1601</v>
      </c>
      <c r="H4385" s="92" t="n">
        <v>5238000</v>
      </c>
      <c r="I4385" s="91" t="inlineStr">
        <is>
          <t>8월 사무실 임차료 - BB부동산</t>
        </is>
      </c>
      <c r="J4385" s="91" t="inlineStr">
        <is>
          <t>V10027</t>
        </is>
      </c>
      <c r="K4385" s="91" t="inlineStr">
        <is>
          <t>BB부동산</t>
        </is>
      </c>
      <c r="M4385" s="9">
        <f>IF($A4385="","",VALUE($A4385&amp;"")*12+VALUE($B4385&amp;""))</f>
        <v/>
      </c>
      <c r="N4385" s="63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3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3">
        <f>IF($A4385="","",IF(COUNTIF(변동분석!$E$7:$E$506,O4385)&gt;0,"Y","N"))</f>
        <v/>
      </c>
      <c r="W4385" s="63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3">
        <f>IF($A4385="","",IFERROR(INDEX(계정매핑!$E$5:$E$504,MATCH($F4385&amp;"",계정매핑!$A$5:$A$504,0))&amp;"","공통비"))</f>
        <v/>
      </c>
      <c r="AF4385" s="63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5100001699</t>
        </is>
      </c>
      <c r="D4386" s="94" t="n">
        <v>46249</v>
      </c>
      <c r="E4386" s="91" t="inlineStr">
        <is>
          <t>KR</t>
        </is>
      </c>
      <c r="F4386" s="91" t="n">
        <v>63201000</v>
      </c>
      <c r="G4386" s="91" t="n">
        <v>1602</v>
      </c>
      <c r="H4386" s="92" t="n">
        <v>2004000</v>
      </c>
      <c r="I4386" s="91" t="inlineStr">
        <is>
          <t>8월 차량 유지 - H에너지</t>
        </is>
      </c>
      <c r="J4386" s="91" t="inlineStr">
        <is>
          <t>V10029</t>
        </is>
      </c>
      <c r="K4386" s="91" t="inlineStr">
        <is>
          <t>H에너지</t>
        </is>
      </c>
      <c r="M4386" s="9">
        <f>IF($A4386="","",VALUE($A4386&amp;"")*12+VALUE($B4386&amp;""))</f>
        <v/>
      </c>
      <c r="N4386" s="63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3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3">
        <f>IF($A4386="","",IF(COUNTIF(변동분석!$E$7:$E$506,O4386)&gt;0,"Y","N"))</f>
        <v/>
      </c>
      <c r="W4386" s="63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3">
        <f>IF($A4386="","",IFERROR(INDEX(계정매핑!$E$5:$E$504,MATCH($F4386&amp;"",계정매핑!$A$5:$A$504,0))&amp;"","공통비"))</f>
        <v/>
      </c>
      <c r="AF4386" s="63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5100001700</t>
        </is>
      </c>
      <c r="D4387" s="94" t="n">
        <v>46250</v>
      </c>
      <c r="E4387" s="91" t="inlineStr">
        <is>
          <t>KR</t>
        </is>
      </c>
      <c r="F4387" s="91" t="n">
        <v>62102000</v>
      </c>
      <c r="G4387" s="91" t="n">
        <v>1401</v>
      </c>
      <c r="H4387" s="92" t="n">
        <v>79000</v>
      </c>
      <c r="I4387" s="91" t="inlineStr">
        <is>
          <t>8월 해외출장 - N호텔</t>
        </is>
      </c>
      <c r="J4387" s="91" t="inlineStr">
        <is>
          <t>V10008</t>
        </is>
      </c>
      <c r="K4387" s="91" t="inlineStr">
        <is>
          <t>N호텔</t>
        </is>
      </c>
      <c r="M4387" s="9">
        <f>IF($A4387="","",VALUE($A4387&amp;"")*12+VALUE($B4387&amp;""))</f>
        <v/>
      </c>
      <c r="N4387" s="63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3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3">
        <f>IF($A4387="","",IF(COUNTIF(변동분석!$E$7:$E$506,O4387)&gt;0,"Y","N"))</f>
        <v/>
      </c>
      <c r="W4387" s="63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3">
        <f>IF($A4387="","",IFERROR(INDEX(계정매핑!$E$5:$E$504,MATCH($F4387&amp;"",계정매핑!$A$5:$A$504,0))&amp;"","공통비"))</f>
        <v/>
      </c>
      <c r="AF4387" s="63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5100001701</t>
        </is>
      </c>
      <c r="D4388" s="94" t="n">
        <v>46250</v>
      </c>
      <c r="E4388" s="91" t="inlineStr">
        <is>
          <t>KR</t>
        </is>
      </c>
      <c r="F4388" s="91" t="n">
        <v>62102000</v>
      </c>
      <c r="G4388" s="91" t="n">
        <v>1701</v>
      </c>
      <c r="H4388" s="92" t="n">
        <v>27000</v>
      </c>
      <c r="I4388" s="91" t="inlineStr">
        <is>
          <t>8월 해외출장 - M항공</t>
        </is>
      </c>
      <c r="J4388" s="91" t="inlineStr">
        <is>
          <t>V10001</t>
        </is>
      </c>
      <c r="K4388" s="91" t="inlineStr">
        <is>
          <t>M항공</t>
        </is>
      </c>
      <c r="M4388" s="9">
        <f>IF($A4388="","",VALUE($A4388&amp;"")*12+VALUE($B4388&amp;""))</f>
        <v/>
      </c>
      <c r="N4388" s="63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3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3">
        <f>IF($A4388="","",IF(COUNTIF(변동분석!$E$7:$E$506,O4388)&gt;0,"Y","N"))</f>
        <v/>
      </c>
      <c r="W4388" s="63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3">
        <f>IF($A4388="","",IFERROR(INDEX(계정매핑!$E$5:$E$504,MATCH($F4388&amp;"",계정매핑!$A$5:$A$504,0))&amp;"","공통비"))</f>
        <v/>
      </c>
      <c r="AF4388" s="63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5100001702</t>
        </is>
      </c>
      <c r="D4389" s="94" t="n">
        <v>46250</v>
      </c>
      <c r="E4389" s="91" t="inlineStr">
        <is>
          <t>KR</t>
        </is>
      </c>
      <c r="F4389" s="91" t="n">
        <v>62301000</v>
      </c>
      <c r="G4389" s="91" t="n">
        <v>1101</v>
      </c>
      <c r="H4389" s="92" t="n">
        <v>215000</v>
      </c>
      <c r="I4389" s="91" t="inlineStr">
        <is>
          <t>8월 소모품 구입 - Q오피스</t>
        </is>
      </c>
      <c r="J4389" s="91" t="inlineStr">
        <is>
          <t>V10003</t>
        </is>
      </c>
      <c r="K4389" s="91" t="inlineStr">
        <is>
          <t>Q오피스</t>
        </is>
      </c>
      <c r="M4389" s="9">
        <f>IF($A4389="","",VALUE($A4389&amp;"")*12+VALUE($B4389&amp;""))</f>
        <v/>
      </c>
      <c r="N4389" s="63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3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3">
        <f>IF($A4389="","",IF(COUNTIF(변동분석!$E$7:$E$506,O4389)&gt;0,"Y","N"))</f>
        <v/>
      </c>
      <c r="W4389" s="63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3">
        <f>IF($A4389="","",IFERROR(INDEX(계정매핑!$E$5:$E$504,MATCH($F4389&amp;"",계정매핑!$A$5:$A$504,0))&amp;"","공통비"))</f>
        <v/>
      </c>
      <c r="AF4389" s="63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5100001703</t>
        </is>
      </c>
      <c r="D4390" s="94" t="n">
        <v>46250</v>
      </c>
      <c r="E4390" s="91" t="inlineStr">
        <is>
          <t>KR</t>
        </is>
      </c>
      <c r="F4390" s="91" t="n">
        <v>62501000</v>
      </c>
      <c r="G4390" s="91" t="n">
        <v>1101</v>
      </c>
      <c r="H4390" s="92" t="n">
        <v>396000</v>
      </c>
      <c r="I4390" s="91" t="inlineStr">
        <is>
          <t>8월 회의 다과 - T케이터링</t>
        </is>
      </c>
      <c r="J4390" s="91" t="inlineStr">
        <is>
          <t>V10005</t>
        </is>
      </c>
      <c r="K4390" s="91" t="inlineStr">
        <is>
          <t>T케이터링</t>
        </is>
      </c>
      <c r="M4390" s="9">
        <f>IF($A4390="","",VALUE($A4390&amp;"")*12+VALUE($B4390&amp;""))</f>
        <v/>
      </c>
      <c r="N4390" s="63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3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3">
        <f>IF($A4390="","",IF(COUNTIF(변동분석!$E$7:$E$506,O4390)&gt;0,"Y","N"))</f>
        <v/>
      </c>
      <c r="W4390" s="63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3">
        <f>IF($A4390="","",IFERROR(INDEX(계정매핑!$E$5:$E$504,MATCH($F4390&amp;"",계정매핑!$A$5:$A$504,0))&amp;"","공통비"))</f>
        <v/>
      </c>
      <c r="AF4390" s="63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5100001704</t>
        </is>
      </c>
      <c r="D4391" s="94" t="n">
        <v>46250</v>
      </c>
      <c r="E4391" s="91" t="inlineStr">
        <is>
          <t>KR</t>
        </is>
      </c>
      <c r="F4391" s="91" t="n">
        <v>62901000</v>
      </c>
      <c r="G4391" s="91" t="n">
        <v>1951</v>
      </c>
      <c r="H4391" s="92" t="n">
        <v>5515000</v>
      </c>
      <c r="I4391" s="91" t="inlineStr">
        <is>
          <t>8월 자문 수수료 - W컨설팅</t>
        </is>
      </c>
      <c r="J4391" s="91" t="inlineStr">
        <is>
          <t>V10006</t>
        </is>
      </c>
      <c r="K4391" s="91" t="inlineStr">
        <is>
          <t>W컨설팅</t>
        </is>
      </c>
      <c r="M4391" s="9">
        <f>IF($A4391="","",VALUE($A4391&amp;"")*12+VALUE($B4391&amp;""))</f>
        <v/>
      </c>
      <c r="N4391" s="63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3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3">
        <f>IF($A4391="","",IF(COUNTIF(변동분석!$E$7:$E$506,O4391)&gt;0,"Y","N"))</f>
        <v/>
      </c>
      <c r="W4391" s="63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3">
        <f>IF($A4391="","",IFERROR(INDEX(계정매핑!$E$5:$E$504,MATCH($F4391&amp;"",계정매핑!$A$5:$A$504,0))&amp;"","공통비"))</f>
        <v/>
      </c>
      <c r="AF4391" s="63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5100001705</t>
        </is>
      </c>
      <c r="D4392" s="94" t="n">
        <v>46250</v>
      </c>
      <c r="E4392" s="91" t="inlineStr">
        <is>
          <t>KR</t>
        </is>
      </c>
      <c r="F4392" s="91" t="n">
        <v>62902000</v>
      </c>
      <c r="G4392" s="91" t="n">
        <v>1401</v>
      </c>
      <c r="H4392" s="92" t="n">
        <v>2891000</v>
      </c>
      <c r="I4392" s="91" t="inlineStr">
        <is>
          <t>8월 업무 위탁 수수료 - X서비스</t>
        </is>
      </c>
      <c r="J4392" s="91" t="inlineStr">
        <is>
          <t>V10019</t>
        </is>
      </c>
      <c r="K4392" s="91" t="inlineStr">
        <is>
          <t>X서비스</t>
        </is>
      </c>
      <c r="M4392" s="9">
        <f>IF($A4392="","",VALUE($A4392&amp;"")*12+VALUE($B4392&amp;""))</f>
        <v/>
      </c>
      <c r="N4392" s="63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3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3">
        <f>IF($A4392="","",IF(COUNTIF(변동분석!$E$7:$E$506,O4392)&gt;0,"Y","N"))</f>
        <v/>
      </c>
      <c r="W4392" s="63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3">
        <f>IF($A4392="","",IFERROR(INDEX(계정매핑!$E$5:$E$504,MATCH($F4392&amp;"",계정매핑!$A$5:$A$504,0))&amp;"","공통비"))</f>
        <v/>
      </c>
      <c r="AF4392" s="63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5100001706</t>
        </is>
      </c>
      <c r="D4393" s="94" t="n">
        <v>46250</v>
      </c>
      <c r="E4393" s="91" t="inlineStr">
        <is>
          <t>KR</t>
        </is>
      </c>
      <c r="F4393" s="91" t="n">
        <v>63001000</v>
      </c>
      <c r="G4393" s="91" t="n">
        <v>1951</v>
      </c>
      <c r="H4393" s="92" t="n">
        <v>2572000</v>
      </c>
      <c r="I4393" s="91" t="inlineStr">
        <is>
          <t>8월 SW 유지보수 - Z시스템</t>
        </is>
      </c>
      <c r="J4393" s="91" t="inlineStr">
        <is>
          <t>V10011</t>
        </is>
      </c>
      <c r="K4393" s="91" t="inlineStr">
        <is>
          <t>Z시스템</t>
        </is>
      </c>
      <c r="M4393" s="9">
        <f>IF($A4393="","",VALUE($A4393&amp;"")*12+VALUE($B4393&amp;""))</f>
        <v/>
      </c>
      <c r="N4393" s="63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3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3">
        <f>IF($A4393="","",IF(COUNTIF(변동분석!$E$7:$E$506,O4393)&gt;0,"Y","N"))</f>
        <v/>
      </c>
      <c r="W4393" s="63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3">
        <f>IF($A4393="","",IFERROR(INDEX(계정매핑!$E$5:$E$504,MATCH($F4393&amp;"",계정매핑!$A$5:$A$504,0))&amp;"","공통비"))</f>
        <v/>
      </c>
      <c r="AF4393" s="63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5100001707</t>
        </is>
      </c>
      <c r="D4394" s="94" t="n">
        <v>46251</v>
      </c>
      <c r="E4394" s="91" t="inlineStr">
        <is>
          <t>KR</t>
        </is>
      </c>
      <c r="F4394" s="91" t="n">
        <v>62101000</v>
      </c>
      <c r="G4394" s="91" t="n">
        <v>1401</v>
      </c>
      <c r="H4394" s="92" t="n">
        <v>356000</v>
      </c>
      <c r="I4394" s="91" t="inlineStr">
        <is>
          <t>8월 국내출장 - M항공</t>
        </is>
      </c>
      <c r="J4394" s="91" t="inlineStr">
        <is>
          <t>V10001</t>
        </is>
      </c>
      <c r="K4394" s="91" t="inlineStr">
        <is>
          <t>M항공</t>
        </is>
      </c>
      <c r="M4394" s="9">
        <f>IF($A4394="","",VALUE($A4394&amp;"")*12+VALUE($B4394&amp;""))</f>
        <v/>
      </c>
      <c r="N4394" s="63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3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3">
        <f>IF($A4394="","",IF(COUNTIF(변동분석!$E$7:$E$506,O4394)&gt;0,"Y","N"))</f>
        <v/>
      </c>
      <c r="W4394" s="63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3">
        <f>IF($A4394="","",IFERROR(INDEX(계정매핑!$E$5:$E$504,MATCH($F4394&amp;"",계정매핑!$A$5:$A$504,0))&amp;"","공통비"))</f>
        <v/>
      </c>
      <c r="AF4394" s="63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5100001708</t>
        </is>
      </c>
      <c r="D4395" s="94" t="n">
        <v>46251</v>
      </c>
      <c r="E4395" s="91" t="inlineStr">
        <is>
          <t>KR</t>
        </is>
      </c>
      <c r="F4395" s="91" t="n">
        <v>62101000</v>
      </c>
      <c r="G4395" s="91" t="n">
        <v>1501</v>
      </c>
      <c r="H4395" s="92" t="n">
        <v>397000</v>
      </c>
      <c r="I4395" s="91" t="inlineStr">
        <is>
          <t>8월 국내출장 - M항공</t>
        </is>
      </c>
      <c r="J4395" s="91" t="inlineStr">
        <is>
          <t>V10001</t>
        </is>
      </c>
      <c r="K4395" s="91" t="inlineStr">
        <is>
          <t>M항공</t>
        </is>
      </c>
      <c r="M4395" s="9">
        <f>IF($A4395="","",VALUE($A4395&amp;"")*12+VALUE($B4395&amp;""))</f>
        <v/>
      </c>
      <c r="N4395" s="63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3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3">
        <f>IF($A4395="","",IF(COUNTIF(변동분석!$E$7:$E$506,O4395)&gt;0,"Y","N"))</f>
        <v/>
      </c>
      <c r="W4395" s="63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3">
        <f>IF($A4395="","",IFERROR(INDEX(계정매핑!$E$5:$E$504,MATCH($F4395&amp;"",계정매핑!$A$5:$A$504,0))&amp;"","공통비"))</f>
        <v/>
      </c>
      <c r="AF4395" s="63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5100001709</t>
        </is>
      </c>
      <c r="D4396" s="94" t="n">
        <v>46251</v>
      </c>
      <c r="E4396" s="91" t="inlineStr">
        <is>
          <t>KR</t>
        </is>
      </c>
      <c r="F4396" s="91" t="n">
        <v>62101000</v>
      </c>
      <c r="G4396" s="91" t="n">
        <v>1601</v>
      </c>
      <c r="H4396" s="92" t="n">
        <v>1024000</v>
      </c>
      <c r="I4396" s="91" t="inlineStr">
        <is>
          <t>8월 국내출장 - (법인카드)</t>
        </is>
      </c>
      <c r="J4396" s="91" t="inlineStr">
        <is>
          <t>V10009</t>
        </is>
      </c>
      <c r="K4396" s="91" t="inlineStr">
        <is>
          <t>(법인카드)</t>
        </is>
      </c>
      <c r="M4396" s="9">
        <f>IF($A4396="","",VALUE($A4396&amp;"")*12+VALUE($B4396&amp;""))</f>
        <v/>
      </c>
      <c r="N4396" s="63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3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3">
        <f>IF($A4396="","",IF(COUNTIF(변동분석!$E$7:$E$506,O4396)&gt;0,"Y","N"))</f>
        <v/>
      </c>
      <c r="W4396" s="63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3">
        <f>IF($A4396="","",IFERROR(INDEX(계정매핑!$E$5:$E$504,MATCH($F4396&amp;"",계정매핑!$A$5:$A$504,0))&amp;"","공통비"))</f>
        <v/>
      </c>
      <c r="AF4396" s="63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5100001710</t>
        </is>
      </c>
      <c r="D4397" s="94" t="n">
        <v>46251</v>
      </c>
      <c r="E4397" s="91" t="inlineStr">
        <is>
          <t>KR</t>
        </is>
      </c>
      <c r="F4397" s="91" t="n">
        <v>62301000</v>
      </c>
      <c r="G4397" s="91" t="n">
        <v>1501</v>
      </c>
      <c r="H4397" s="92" t="n">
        <v>315000</v>
      </c>
      <c r="I4397" s="91" t="inlineStr">
        <is>
          <t>8월 소모품 구입 - R문구</t>
        </is>
      </c>
      <c r="J4397" s="91" t="inlineStr">
        <is>
          <t>V10021</t>
        </is>
      </c>
      <c r="K4397" s="91" t="inlineStr">
        <is>
          <t>R문구</t>
        </is>
      </c>
      <c r="M4397" s="9">
        <f>IF($A4397="","",VALUE($A4397&amp;"")*12+VALUE($B4397&amp;""))</f>
        <v/>
      </c>
      <c r="N4397" s="63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3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3">
        <f>IF($A4397="","",IF(COUNTIF(변동분석!$E$7:$E$506,O4397)&gt;0,"Y","N"))</f>
        <v/>
      </c>
      <c r="W4397" s="63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3">
        <f>IF($A4397="","",IFERROR(INDEX(계정매핑!$E$5:$E$504,MATCH($F4397&amp;"",계정매핑!$A$5:$A$504,0))&amp;"","공통비"))</f>
        <v/>
      </c>
      <c r="AF4397" s="63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5100001711</t>
        </is>
      </c>
      <c r="D4398" s="94" t="n">
        <v>46251</v>
      </c>
      <c r="E4398" s="91" t="inlineStr">
        <is>
          <t>KR</t>
        </is>
      </c>
      <c r="F4398" s="91" t="n">
        <v>62401000</v>
      </c>
      <c r="G4398" s="91" t="n">
        <v>1401</v>
      </c>
      <c r="H4398" s="92" t="n">
        <v>313000</v>
      </c>
      <c r="I4398" s="91" t="inlineStr">
        <is>
          <t>8월 인쇄물 제작 - G인쇄</t>
        </is>
      </c>
      <c r="J4398" s="91" t="inlineStr">
        <is>
          <t>V10004</t>
        </is>
      </c>
      <c r="K4398" s="91" t="inlineStr">
        <is>
          <t>G인쇄</t>
        </is>
      </c>
      <c r="M4398" s="9">
        <f>IF($A4398="","",VALUE($A4398&amp;"")*12+VALUE($B4398&amp;""))</f>
        <v/>
      </c>
      <c r="N4398" s="63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3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3">
        <f>IF($A4398="","",IF(COUNTIF(변동분석!$E$7:$E$506,O4398)&gt;0,"Y","N"))</f>
        <v/>
      </c>
      <c r="W4398" s="63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3">
        <f>IF($A4398="","",IFERROR(INDEX(계정매핑!$E$5:$E$504,MATCH($F4398&amp;"",계정매핑!$A$5:$A$504,0))&amp;"","공통비"))</f>
        <v/>
      </c>
      <c r="AF4398" s="63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5100001712</t>
        </is>
      </c>
      <c r="D4399" s="94" t="n">
        <v>46251</v>
      </c>
      <c r="E4399" s="91" t="inlineStr">
        <is>
          <t>KR</t>
        </is>
      </c>
      <c r="F4399" s="91" t="n">
        <v>62501000</v>
      </c>
      <c r="G4399" s="91" t="n">
        <v>1201</v>
      </c>
      <c r="H4399" s="92" t="n">
        <v>129000</v>
      </c>
      <c r="I4399" s="91" t="inlineStr">
        <is>
          <t>8월 회의 다과 - T케이터링</t>
        </is>
      </c>
      <c r="J4399" s="91" t="inlineStr">
        <is>
          <t>V10005</t>
        </is>
      </c>
      <c r="K4399" s="91" t="inlineStr">
        <is>
          <t>T케이터링</t>
        </is>
      </c>
      <c r="M4399" s="9">
        <f>IF($A4399="","",VALUE($A4399&amp;"")*12+VALUE($B4399&amp;""))</f>
        <v/>
      </c>
      <c r="N4399" s="63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3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3">
        <f>IF($A4399="","",IF(COUNTIF(변동분석!$E$7:$E$506,O4399)&gt;0,"Y","N"))</f>
        <v/>
      </c>
      <c r="W4399" s="63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3">
        <f>IF($A4399="","",IFERROR(INDEX(계정매핑!$E$5:$E$504,MATCH($F4399&amp;"",계정매핑!$A$5:$A$504,0))&amp;"","공통비"))</f>
        <v/>
      </c>
      <c r="AF4399" s="63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5100001713</t>
        </is>
      </c>
      <c r="D4400" s="94" t="n">
        <v>46251</v>
      </c>
      <c r="E4400" s="91" t="inlineStr">
        <is>
          <t>KR</t>
        </is>
      </c>
      <c r="F4400" s="91" t="n">
        <v>63502000</v>
      </c>
      <c r="G4400" s="91" t="n">
        <v>1901</v>
      </c>
      <c r="H4400" s="92" t="n">
        <v>268640000</v>
      </c>
      <c r="I4400" s="91" t="inlineStr">
        <is>
          <t>8월 유지수수료 - CC금융서비스</t>
        </is>
      </c>
      <c r="J4400" s="91" t="inlineStr">
        <is>
          <t>V10028</t>
        </is>
      </c>
      <c r="K4400" s="91" t="inlineStr">
        <is>
          <t>CC금융서비스</t>
        </is>
      </c>
      <c r="M4400" s="9">
        <f>IF($A4400="","",VALUE($A4400&amp;"")*12+VALUE($B4400&amp;""))</f>
        <v/>
      </c>
      <c r="N4400" s="63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3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3">
        <f>IF($A4400="","",IF(COUNTIF(변동분석!$E$7:$E$506,O4400)&gt;0,"Y","N"))</f>
        <v/>
      </c>
      <c r="W4400" s="63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3">
        <f>IF($A4400="","",IFERROR(INDEX(계정매핑!$E$5:$E$504,MATCH($F4400&amp;"",계정매핑!$A$5:$A$504,0))&amp;"","공통비"))</f>
        <v/>
      </c>
      <c r="AF4400" s="63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5100001714</t>
        </is>
      </c>
      <c r="D4401" s="94" t="n">
        <v>46252</v>
      </c>
      <c r="E4401" s="91" t="inlineStr">
        <is>
          <t>KR</t>
        </is>
      </c>
      <c r="F4401" s="91" t="n">
        <v>62101000</v>
      </c>
      <c r="G4401" s="91" t="n">
        <v>1101</v>
      </c>
      <c r="H4401" s="92" t="n">
        <v>433000</v>
      </c>
      <c r="I4401" s="91" t="inlineStr">
        <is>
          <t>8월 국내출장 - L여행사</t>
        </is>
      </c>
      <c r="J4401" s="91" t="inlineStr">
        <is>
          <t>V10017</t>
        </is>
      </c>
      <c r="K4401" s="91" t="inlineStr">
        <is>
          <t>L여행사</t>
        </is>
      </c>
      <c r="M4401" s="9">
        <f>IF($A4401="","",VALUE($A4401&amp;"")*12+VALUE($B4401&amp;""))</f>
        <v/>
      </c>
      <c r="N4401" s="63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3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3">
        <f>IF($A4401="","",IF(COUNTIF(변동분석!$E$7:$E$506,O4401)&gt;0,"Y","N"))</f>
        <v/>
      </c>
      <c r="W4401" s="63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3">
        <f>IF($A4401="","",IFERROR(INDEX(계정매핑!$E$5:$E$504,MATCH($F4401&amp;"",계정매핑!$A$5:$A$504,0))&amp;"","공통비"))</f>
        <v/>
      </c>
      <c r="AF4401" s="63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5100001715</t>
        </is>
      </c>
      <c r="D4402" s="94" t="n">
        <v>46252</v>
      </c>
      <c r="E4402" s="91" t="inlineStr">
        <is>
          <t>KR</t>
        </is>
      </c>
      <c r="F4402" s="91" t="n">
        <v>62201000</v>
      </c>
      <c r="G4402" s="91" t="n">
        <v>1401</v>
      </c>
      <c r="H4402" s="92" t="n">
        <v>201000</v>
      </c>
      <c r="I4402" s="91" t="inlineStr">
        <is>
          <t>8월 통신요금 - O텔레콤</t>
        </is>
      </c>
      <c r="J4402" s="91" t="inlineStr">
        <is>
          <t>V10002</t>
        </is>
      </c>
      <c r="K4402" s="91" t="inlineStr">
        <is>
          <t>O텔레콤</t>
        </is>
      </c>
      <c r="M4402" s="9">
        <f>IF($A4402="","",VALUE($A4402&amp;"")*12+VALUE($B4402&amp;""))</f>
        <v/>
      </c>
      <c r="N4402" s="63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3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3">
        <f>IF($A4402="","",IF(COUNTIF(변동분석!$E$7:$E$506,O4402)&gt;0,"Y","N"))</f>
        <v/>
      </c>
      <c r="W4402" s="63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3">
        <f>IF($A4402="","",IFERROR(INDEX(계정매핑!$E$5:$E$504,MATCH($F4402&amp;"",계정매핑!$A$5:$A$504,0))&amp;"","공통비"))</f>
        <v/>
      </c>
      <c r="AF4402" s="63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5100001716</t>
        </is>
      </c>
      <c r="D4403" s="94" t="n">
        <v>46252</v>
      </c>
      <c r="E4403" s="91" t="inlineStr">
        <is>
          <t>KR</t>
        </is>
      </c>
      <c r="F4403" s="91" t="n">
        <v>62201000</v>
      </c>
      <c r="G4403" s="91" t="n">
        <v>1401</v>
      </c>
      <c r="H4403" s="92" t="n">
        <v>198000</v>
      </c>
      <c r="I4403" s="91" t="inlineStr">
        <is>
          <t>8월 통신요금 - P통신</t>
        </is>
      </c>
      <c r="J4403" s="91" t="inlineStr">
        <is>
          <t>V10013</t>
        </is>
      </c>
      <c r="K4403" s="91" t="inlineStr">
        <is>
          <t>P통신</t>
        </is>
      </c>
      <c r="M4403" s="9">
        <f>IF($A4403="","",VALUE($A4403&amp;"")*12+VALUE($B4403&amp;""))</f>
        <v/>
      </c>
      <c r="N4403" s="63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3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3">
        <f>IF($A4403="","",IF(COUNTIF(변동분석!$E$7:$E$506,O4403)&gt;0,"Y","N"))</f>
        <v/>
      </c>
      <c r="W4403" s="63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3">
        <f>IF($A4403="","",IFERROR(INDEX(계정매핑!$E$5:$E$504,MATCH($F4403&amp;"",계정매핑!$A$5:$A$504,0))&amp;"","공통비"))</f>
        <v/>
      </c>
      <c r="AF4403" s="63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5100001717</t>
        </is>
      </c>
      <c r="D4404" s="94" t="n">
        <v>46252</v>
      </c>
      <c r="E4404" s="91" t="inlineStr">
        <is>
          <t>KR</t>
        </is>
      </c>
      <c r="F4404" s="91" t="n">
        <v>62301000</v>
      </c>
      <c r="G4404" s="91" t="n">
        <v>1602</v>
      </c>
      <c r="H4404" s="92" t="n">
        <v>341000</v>
      </c>
      <c r="I4404" s="91" t="inlineStr">
        <is>
          <t>8월 소모품 구입 - Q오피스</t>
        </is>
      </c>
      <c r="J4404" s="91" t="inlineStr">
        <is>
          <t>V10003</t>
        </is>
      </c>
      <c r="K4404" s="91" t="inlineStr">
        <is>
          <t>Q오피스</t>
        </is>
      </c>
      <c r="M4404" s="9">
        <f>IF($A4404="","",VALUE($A4404&amp;"")*12+VALUE($B4404&amp;""))</f>
        <v/>
      </c>
      <c r="N4404" s="63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3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3">
        <f>IF($A4404="","",IF(COUNTIF(변동분석!$E$7:$E$506,O4404)&gt;0,"Y","N"))</f>
        <v/>
      </c>
      <c r="W4404" s="63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3">
        <f>IF($A4404="","",IFERROR(INDEX(계정매핑!$E$5:$E$504,MATCH($F4404&amp;"",계정매핑!$A$5:$A$504,0))&amp;"","공통비"))</f>
        <v/>
      </c>
      <c r="AF4404" s="63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5100001718</t>
        </is>
      </c>
      <c r="D4405" s="94" t="n">
        <v>46252</v>
      </c>
      <c r="E4405" s="91" t="inlineStr">
        <is>
          <t>KR</t>
        </is>
      </c>
      <c r="F4405" s="91" t="n">
        <v>62601000</v>
      </c>
      <c r="G4405" s="91" t="n">
        <v>1601</v>
      </c>
      <c r="H4405" s="92" t="n">
        <v>1590000</v>
      </c>
      <c r="I4405" s="91" t="inlineStr">
        <is>
          <t>8월 업무추진 - (법인카드)</t>
        </is>
      </c>
      <c r="J4405" s="91" t="inlineStr">
        <is>
          <t>V10009</t>
        </is>
      </c>
      <c r="K4405" s="91" t="inlineStr">
        <is>
          <t>(법인카드)</t>
        </is>
      </c>
      <c r="M4405" s="9">
        <f>IF($A4405="","",VALUE($A4405&amp;"")*12+VALUE($B4405&amp;""))</f>
        <v/>
      </c>
      <c r="N4405" s="63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3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3">
        <f>IF($A4405="","",IF(COUNTIF(변동분석!$E$7:$E$506,O4405)&gt;0,"Y","N"))</f>
        <v/>
      </c>
      <c r="W4405" s="63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3">
        <f>IF($A4405="","",IFERROR(INDEX(계정매핑!$E$5:$E$504,MATCH($F4405&amp;"",계정매핑!$A$5:$A$504,0))&amp;"","공통비"))</f>
        <v/>
      </c>
      <c r="AF4405" s="63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5100001719</t>
        </is>
      </c>
      <c r="D4406" s="94" t="n">
        <v>46252</v>
      </c>
      <c r="E4406" s="91" t="inlineStr">
        <is>
          <t>KR</t>
        </is>
      </c>
      <c r="F4406" s="91" t="n">
        <v>62901000</v>
      </c>
      <c r="G4406" s="91" t="n">
        <v>1951</v>
      </c>
      <c r="H4406" s="92" t="n">
        <v>6006000</v>
      </c>
      <c r="I4406" s="91" t="inlineStr">
        <is>
          <t>8월 자문 수수료 - K회계법인</t>
        </is>
      </c>
      <c r="J4406" s="91" t="inlineStr">
        <is>
          <t>V10010</t>
        </is>
      </c>
      <c r="K4406" s="91" t="inlineStr">
        <is>
          <t>K회계법인</t>
        </is>
      </c>
      <c r="M4406" s="9">
        <f>IF($A4406="","",VALUE($A4406&amp;"")*12+VALUE($B4406&amp;""))</f>
        <v/>
      </c>
      <c r="N4406" s="63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3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3">
        <f>IF($A4406="","",IF(COUNTIF(변동분석!$E$7:$E$506,O4406)&gt;0,"Y","N"))</f>
        <v/>
      </c>
      <c r="W4406" s="63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3">
        <f>IF($A4406="","",IFERROR(INDEX(계정매핑!$E$5:$E$504,MATCH($F4406&amp;"",계정매핑!$A$5:$A$504,0))&amp;"","공통비"))</f>
        <v/>
      </c>
      <c r="AF4406" s="63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5100001720</t>
        </is>
      </c>
      <c r="D4407" s="94" t="n">
        <v>46252</v>
      </c>
      <c r="E4407" s="91" t="inlineStr">
        <is>
          <t>KR</t>
        </is>
      </c>
      <c r="F4407" s="91" t="n">
        <v>62902000</v>
      </c>
      <c r="G4407" s="91" t="n">
        <v>1401</v>
      </c>
      <c r="H4407" s="92" t="n">
        <v>1639000</v>
      </c>
      <c r="I4407" s="91" t="inlineStr">
        <is>
          <t>8월 업무 위탁 수수료 - J콜센터</t>
        </is>
      </c>
      <c r="J4407" s="91" t="inlineStr">
        <is>
          <t>V10015</t>
        </is>
      </c>
      <c r="K4407" s="91" t="inlineStr">
        <is>
          <t>J콜센터</t>
        </is>
      </c>
      <c r="M4407" s="9">
        <f>IF($A4407="","",VALUE($A4407&amp;"")*12+VALUE($B4407&amp;""))</f>
        <v/>
      </c>
      <c r="N4407" s="63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3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3">
        <f>IF($A4407="","",IF(COUNTIF(변동분석!$E$7:$E$506,O4407)&gt;0,"Y","N"))</f>
        <v/>
      </c>
      <c r="W4407" s="63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3">
        <f>IF($A4407="","",IFERROR(INDEX(계정매핑!$E$5:$E$504,MATCH($F4407&amp;"",계정매핑!$A$5:$A$504,0))&amp;"","공통비"))</f>
        <v/>
      </c>
      <c r="AF4407" s="63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5100001721</t>
        </is>
      </c>
      <c r="D4408" s="94" t="n">
        <v>46252</v>
      </c>
      <c r="E4408" s="91" t="inlineStr">
        <is>
          <t>KR</t>
        </is>
      </c>
      <c r="F4408" s="91" t="n">
        <v>63001000</v>
      </c>
      <c r="G4408" s="91" t="n">
        <v>1701</v>
      </c>
      <c r="H4408" s="92" t="n">
        <v>19644000</v>
      </c>
      <c r="I4408" s="91" t="inlineStr">
        <is>
          <t>8월 SW 유지보수 - Z시스템</t>
        </is>
      </c>
      <c r="J4408" s="91" t="inlineStr">
        <is>
          <t>V10011</t>
        </is>
      </c>
      <c r="K4408" s="91" t="inlineStr">
        <is>
          <t>Z시스템</t>
        </is>
      </c>
      <c r="M4408" s="9">
        <f>IF($A4408="","",VALUE($A4408&amp;"")*12+VALUE($B4408&amp;""))</f>
        <v/>
      </c>
      <c r="N4408" s="63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3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3">
        <f>IF($A4408="","",IF(COUNTIF(변동분석!$E$7:$E$506,O4408)&gt;0,"Y","N"))</f>
        <v/>
      </c>
      <c r="W4408" s="63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3">
        <f>IF($A4408="","",IFERROR(INDEX(계정매핑!$E$5:$E$504,MATCH($F4408&amp;"",계정매핑!$A$5:$A$504,0))&amp;"","공통비"))</f>
        <v/>
      </c>
      <c r="AF4408" s="63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5100001722</t>
        </is>
      </c>
      <c r="D4409" s="94" t="n">
        <v>46253</v>
      </c>
      <c r="E4409" s="91" t="inlineStr">
        <is>
          <t>KR</t>
        </is>
      </c>
      <c r="F4409" s="91" t="n">
        <v>62101000</v>
      </c>
      <c r="G4409" s="91" t="n">
        <v>1301</v>
      </c>
      <c r="H4409" s="92" t="n">
        <v>310000</v>
      </c>
      <c r="I4409" s="91" t="inlineStr">
        <is>
          <t>8월 국내출장 - L여행사</t>
        </is>
      </c>
      <c r="J4409" s="91" t="inlineStr">
        <is>
          <t>V10017</t>
        </is>
      </c>
      <c r="K4409" s="91" t="inlineStr">
        <is>
          <t>L여행사</t>
        </is>
      </c>
      <c r="M4409" s="9">
        <f>IF($A4409="","",VALUE($A4409&amp;"")*12+VALUE($B4409&amp;""))</f>
        <v/>
      </c>
      <c r="N4409" s="63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3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3">
        <f>IF($A4409="","",IF(COUNTIF(변동분석!$E$7:$E$506,O4409)&gt;0,"Y","N"))</f>
        <v/>
      </c>
      <c r="W4409" s="63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3">
        <f>IF($A4409="","",IFERROR(INDEX(계정매핑!$E$5:$E$504,MATCH($F4409&amp;"",계정매핑!$A$5:$A$504,0))&amp;"","공통비"))</f>
        <v/>
      </c>
      <c r="AF4409" s="63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5100001723</t>
        </is>
      </c>
      <c r="D4410" s="94" t="n">
        <v>46253</v>
      </c>
      <c r="E4410" s="91" t="inlineStr">
        <is>
          <t>KR</t>
        </is>
      </c>
      <c r="F4410" s="91" t="n">
        <v>62101000</v>
      </c>
      <c r="G4410" s="91" t="n">
        <v>1401</v>
      </c>
      <c r="H4410" s="92" t="n">
        <v>376000</v>
      </c>
      <c r="I4410" s="91" t="inlineStr">
        <is>
          <t>8월 국내출장 - M항공</t>
        </is>
      </c>
      <c r="J4410" s="91" t="inlineStr">
        <is>
          <t>V10001</t>
        </is>
      </c>
      <c r="K4410" s="91" t="inlineStr">
        <is>
          <t>M항공</t>
        </is>
      </c>
      <c r="M4410" s="9">
        <f>IF($A4410="","",VALUE($A4410&amp;"")*12+VALUE($B4410&amp;""))</f>
        <v/>
      </c>
      <c r="N4410" s="63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3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3">
        <f>IF($A4410="","",IF(COUNTIF(변동분석!$E$7:$E$506,O4410)&gt;0,"Y","N"))</f>
        <v/>
      </c>
      <c r="W4410" s="63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3">
        <f>IF($A4410="","",IFERROR(INDEX(계정매핑!$E$5:$E$504,MATCH($F4410&amp;"",계정매핑!$A$5:$A$504,0))&amp;"","공통비"))</f>
        <v/>
      </c>
      <c r="AF4410" s="63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5100001724</t>
        </is>
      </c>
      <c r="D4411" s="94" t="n">
        <v>46253</v>
      </c>
      <c r="E4411" s="91" t="inlineStr">
        <is>
          <t>KR</t>
        </is>
      </c>
      <c r="F4411" s="91" t="n">
        <v>62101000</v>
      </c>
      <c r="G4411" s="91" t="n">
        <v>1701</v>
      </c>
      <c r="H4411" s="92" t="n">
        <v>225000</v>
      </c>
      <c r="I4411" s="91" t="inlineStr">
        <is>
          <t>8월 국내출장 - M항공</t>
        </is>
      </c>
      <c r="J4411" s="91" t="inlineStr">
        <is>
          <t>V10001</t>
        </is>
      </c>
      <c r="K4411" s="91" t="inlineStr">
        <is>
          <t>M항공</t>
        </is>
      </c>
      <c r="M4411" s="9">
        <f>IF($A4411="","",VALUE($A4411&amp;"")*12+VALUE($B4411&amp;""))</f>
        <v/>
      </c>
      <c r="N4411" s="63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3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3">
        <f>IF($A4411="","",IF(COUNTIF(변동분석!$E$7:$E$506,O4411)&gt;0,"Y","N"))</f>
        <v/>
      </c>
      <c r="W4411" s="63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3">
        <f>IF($A4411="","",IFERROR(INDEX(계정매핑!$E$5:$E$504,MATCH($F4411&amp;"",계정매핑!$A$5:$A$504,0))&amp;"","공통비"))</f>
        <v/>
      </c>
      <c r="AF4411" s="63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5100001725</t>
        </is>
      </c>
      <c r="D4412" s="94" t="n">
        <v>46253</v>
      </c>
      <c r="E4412" s="91" t="inlineStr">
        <is>
          <t>KR</t>
        </is>
      </c>
      <c r="F4412" s="91" t="n">
        <v>62101000</v>
      </c>
      <c r="G4412" s="91" t="n">
        <v>1701</v>
      </c>
      <c r="H4412" s="92" t="n">
        <v>212000</v>
      </c>
      <c r="I4412" s="91" t="inlineStr">
        <is>
          <t>8월 국내출장 - (법인카드)</t>
        </is>
      </c>
      <c r="J4412" s="91" t="inlineStr">
        <is>
          <t>V10009</t>
        </is>
      </c>
      <c r="K4412" s="91" t="inlineStr">
        <is>
          <t>(법인카드)</t>
        </is>
      </c>
      <c r="M4412" s="9">
        <f>IF($A4412="","",VALUE($A4412&amp;"")*12+VALUE($B4412&amp;""))</f>
        <v/>
      </c>
      <c r="N4412" s="63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3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3">
        <f>IF($A4412="","",IF(COUNTIF(변동분석!$E$7:$E$506,O4412)&gt;0,"Y","N"))</f>
        <v/>
      </c>
      <c r="W4412" s="63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3">
        <f>IF($A4412="","",IFERROR(INDEX(계정매핑!$E$5:$E$504,MATCH($F4412&amp;"",계정매핑!$A$5:$A$504,0))&amp;"","공통비"))</f>
        <v/>
      </c>
      <c r="AF4412" s="63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5100001726</t>
        </is>
      </c>
      <c r="D4413" s="94" t="n">
        <v>46253</v>
      </c>
      <c r="E4413" s="91" t="inlineStr">
        <is>
          <t>KR</t>
        </is>
      </c>
      <c r="F4413" s="91" t="n">
        <v>62102000</v>
      </c>
      <c r="G4413" s="91" t="n">
        <v>1301</v>
      </c>
      <c r="H4413" s="92" t="n">
        <v>110000</v>
      </c>
      <c r="I4413" s="91" t="inlineStr">
        <is>
          <t>8월 해외출장 - M항공</t>
        </is>
      </c>
      <c r="J4413" s="91" t="inlineStr">
        <is>
          <t>V10001</t>
        </is>
      </c>
      <c r="K4413" s="91" t="inlineStr">
        <is>
          <t>M항공</t>
        </is>
      </c>
      <c r="M4413" s="9">
        <f>IF($A4413="","",VALUE($A4413&amp;"")*12+VALUE($B4413&amp;""))</f>
        <v/>
      </c>
      <c r="N4413" s="63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3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3">
        <f>IF($A4413="","",IF(COUNTIF(변동분석!$E$7:$E$506,O4413)&gt;0,"Y","N"))</f>
        <v/>
      </c>
      <c r="W4413" s="63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3">
        <f>IF($A4413="","",IFERROR(INDEX(계정매핑!$E$5:$E$504,MATCH($F4413&amp;"",계정매핑!$A$5:$A$504,0))&amp;"","공통비"))</f>
        <v/>
      </c>
      <c r="AF4413" s="63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5100001727</t>
        </is>
      </c>
      <c r="D4414" s="94" t="n">
        <v>46253</v>
      </c>
      <c r="E4414" s="91" t="inlineStr">
        <is>
          <t>KR</t>
        </is>
      </c>
      <c r="F4414" s="91" t="n">
        <v>62201000</v>
      </c>
      <c r="G4414" s="91" t="n">
        <v>1201</v>
      </c>
      <c r="H4414" s="92" t="n">
        <v>126000</v>
      </c>
      <c r="I4414" s="91" t="inlineStr">
        <is>
          <t>8월 통신요금 - O텔레콤</t>
        </is>
      </c>
      <c r="J4414" s="91" t="inlineStr">
        <is>
          <t>V10002</t>
        </is>
      </c>
      <c r="K4414" s="91" t="inlineStr">
        <is>
          <t>O텔레콤</t>
        </is>
      </c>
      <c r="M4414" s="9">
        <f>IF($A4414="","",VALUE($A4414&amp;"")*12+VALUE($B4414&amp;""))</f>
        <v/>
      </c>
      <c r="N4414" s="63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3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3">
        <f>IF($A4414="","",IF(COUNTIF(변동분석!$E$7:$E$506,O4414)&gt;0,"Y","N"))</f>
        <v/>
      </c>
      <c r="W4414" s="63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3">
        <f>IF($A4414="","",IFERROR(INDEX(계정매핑!$E$5:$E$504,MATCH($F4414&amp;"",계정매핑!$A$5:$A$504,0))&amp;"","공통비"))</f>
        <v/>
      </c>
      <c r="AF4414" s="63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5100001728</t>
        </is>
      </c>
      <c r="D4415" s="94" t="n">
        <v>46253</v>
      </c>
      <c r="E4415" s="91" t="inlineStr">
        <is>
          <t>KR</t>
        </is>
      </c>
      <c r="F4415" s="91" t="n">
        <v>62201000</v>
      </c>
      <c r="G4415" s="91" t="n">
        <v>1601</v>
      </c>
      <c r="H4415" s="92" t="n">
        <v>695000</v>
      </c>
      <c r="I4415" s="91" t="inlineStr">
        <is>
          <t>8월 통신요금 - O텔레콤</t>
        </is>
      </c>
      <c r="J4415" s="91" t="inlineStr">
        <is>
          <t>V10002</t>
        </is>
      </c>
      <c r="K4415" s="91" t="inlineStr">
        <is>
          <t>O텔레콤</t>
        </is>
      </c>
      <c r="M4415" s="9">
        <f>IF($A4415="","",VALUE($A4415&amp;"")*12+VALUE($B4415&amp;""))</f>
        <v/>
      </c>
      <c r="N4415" s="63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3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3">
        <f>IF($A4415="","",IF(COUNTIF(변동분석!$E$7:$E$506,O4415)&gt;0,"Y","N"))</f>
        <v/>
      </c>
      <c r="W4415" s="63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3">
        <f>IF($A4415="","",IFERROR(INDEX(계정매핑!$E$5:$E$504,MATCH($F4415&amp;"",계정매핑!$A$5:$A$504,0))&amp;"","공통비"))</f>
        <v/>
      </c>
      <c r="AF4415" s="63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5100001729</t>
        </is>
      </c>
      <c r="D4416" s="94" t="n">
        <v>46253</v>
      </c>
      <c r="E4416" s="91" t="inlineStr">
        <is>
          <t>KR</t>
        </is>
      </c>
      <c r="F4416" s="91" t="n">
        <v>62201000</v>
      </c>
      <c r="G4416" s="91" t="n">
        <v>1701</v>
      </c>
      <c r="H4416" s="92" t="n">
        <v>4457000</v>
      </c>
      <c r="I4416" s="91" t="inlineStr">
        <is>
          <t>8월 통신요금 - P통신</t>
        </is>
      </c>
      <c r="J4416" s="91" t="inlineStr">
        <is>
          <t>V10013</t>
        </is>
      </c>
      <c r="K4416" s="91" t="inlineStr">
        <is>
          <t>P통신</t>
        </is>
      </c>
      <c r="M4416" s="9">
        <f>IF($A4416="","",VALUE($A4416&amp;"")*12+VALUE($B4416&amp;""))</f>
        <v/>
      </c>
      <c r="N4416" s="63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3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3">
        <f>IF($A4416="","",IF(COUNTIF(변동분석!$E$7:$E$506,O4416)&gt;0,"Y","N"))</f>
        <v/>
      </c>
      <c r="W4416" s="63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3">
        <f>IF($A4416="","",IFERROR(INDEX(계정매핑!$E$5:$E$504,MATCH($F4416&amp;"",계정매핑!$A$5:$A$504,0))&amp;"","공통비"))</f>
        <v/>
      </c>
      <c r="AF4416" s="63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5100001730</t>
        </is>
      </c>
      <c r="D4417" s="94" t="n">
        <v>46253</v>
      </c>
      <c r="E4417" s="91" t="inlineStr">
        <is>
          <t>KR</t>
        </is>
      </c>
      <c r="F4417" s="91" t="n">
        <v>62301000</v>
      </c>
      <c r="G4417" s="91" t="n">
        <v>1401</v>
      </c>
      <c r="H4417" s="92" t="n">
        <v>144000</v>
      </c>
      <c r="I4417" s="91" t="inlineStr">
        <is>
          <t>8월 소모품 구입 - Q오피스</t>
        </is>
      </c>
      <c r="J4417" s="91" t="inlineStr">
        <is>
          <t>V10003</t>
        </is>
      </c>
      <c r="K4417" s="91" t="inlineStr">
        <is>
          <t>Q오피스</t>
        </is>
      </c>
      <c r="M4417" s="9">
        <f>IF($A4417="","",VALUE($A4417&amp;"")*12+VALUE($B4417&amp;""))</f>
        <v/>
      </c>
      <c r="N4417" s="63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3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3">
        <f>IF($A4417="","",IF(COUNTIF(변동분석!$E$7:$E$506,O4417)&gt;0,"Y","N"))</f>
        <v/>
      </c>
      <c r="W4417" s="63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3">
        <f>IF($A4417="","",IFERROR(INDEX(계정매핑!$E$5:$E$504,MATCH($F4417&amp;"",계정매핑!$A$5:$A$504,0))&amp;"","공통비"))</f>
        <v/>
      </c>
      <c r="AF4417" s="63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5100001731</t>
        </is>
      </c>
      <c r="D4418" s="94" t="n">
        <v>46253</v>
      </c>
      <c r="E4418" s="91" t="inlineStr">
        <is>
          <t>KR</t>
        </is>
      </c>
      <c r="F4418" s="91" t="n">
        <v>62301000</v>
      </c>
      <c r="G4418" s="91" t="n">
        <v>1401</v>
      </c>
      <c r="H4418" s="92" t="n">
        <v>130000</v>
      </c>
      <c r="I4418" s="91" t="inlineStr">
        <is>
          <t>8월 소모품 구입 - Q오피스</t>
        </is>
      </c>
      <c r="J4418" s="91" t="inlineStr">
        <is>
          <t>V10003</t>
        </is>
      </c>
      <c r="K4418" s="91" t="inlineStr">
        <is>
          <t>Q오피스</t>
        </is>
      </c>
      <c r="M4418" s="9">
        <f>IF($A4418="","",VALUE($A4418&amp;"")*12+VALUE($B4418&amp;""))</f>
        <v/>
      </c>
      <c r="N4418" s="63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3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3">
        <f>IF($A4418="","",IF(COUNTIF(변동분석!$E$7:$E$506,O4418)&gt;0,"Y","N"))</f>
        <v/>
      </c>
      <c r="W4418" s="63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3">
        <f>IF($A4418="","",IFERROR(INDEX(계정매핑!$E$5:$E$504,MATCH($F4418&amp;"",계정매핑!$A$5:$A$504,0))&amp;"","공통비"))</f>
        <v/>
      </c>
      <c r="AF4418" s="63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5100001732</t>
        </is>
      </c>
      <c r="D4419" s="94" t="n">
        <v>46253</v>
      </c>
      <c r="E4419" s="91" t="inlineStr">
        <is>
          <t>KR</t>
        </is>
      </c>
      <c r="F4419" s="91" t="n">
        <v>62501000</v>
      </c>
      <c r="G4419" s="91" t="n">
        <v>1601</v>
      </c>
      <c r="H4419" s="92" t="n">
        <v>478000</v>
      </c>
      <c r="I4419" s="91" t="inlineStr">
        <is>
          <t>8월 회의 다과 - (법인카드)</t>
        </is>
      </c>
      <c r="J4419" s="91" t="inlineStr">
        <is>
          <t>V10009</t>
        </is>
      </c>
      <c r="K4419" s="91" t="inlineStr">
        <is>
          <t>(법인카드)</t>
        </is>
      </c>
      <c r="M4419" s="9">
        <f>IF($A4419="","",VALUE($A4419&amp;"")*12+VALUE($B4419&amp;""))</f>
        <v/>
      </c>
      <c r="N4419" s="63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3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3">
        <f>IF($A4419="","",IF(COUNTIF(변동분석!$E$7:$E$506,O4419)&gt;0,"Y","N"))</f>
        <v/>
      </c>
      <c r="W4419" s="63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3">
        <f>IF($A4419="","",IFERROR(INDEX(계정매핑!$E$5:$E$504,MATCH($F4419&amp;"",계정매핑!$A$5:$A$504,0))&amp;"","공통비"))</f>
        <v/>
      </c>
      <c r="AF4419" s="63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5100001733</t>
        </is>
      </c>
      <c r="D4420" s="94" t="n">
        <v>46253</v>
      </c>
      <c r="E4420" s="91" t="inlineStr">
        <is>
          <t>KR</t>
        </is>
      </c>
      <c r="F4420" s="91" t="n">
        <v>62902000</v>
      </c>
      <c r="G4420" s="91" t="n">
        <v>1201</v>
      </c>
      <c r="H4420" s="92" t="n">
        <v>2539000</v>
      </c>
      <c r="I4420" s="91" t="inlineStr">
        <is>
          <t>8월 업무 위탁 수수료 - X서비스</t>
        </is>
      </c>
      <c r="J4420" s="91" t="inlineStr">
        <is>
          <t>V10019</t>
        </is>
      </c>
      <c r="K4420" s="91" t="inlineStr">
        <is>
          <t>X서비스</t>
        </is>
      </c>
      <c r="M4420" s="9">
        <f>IF($A4420="","",VALUE($A4420&amp;"")*12+VALUE($B4420&amp;""))</f>
        <v/>
      </c>
      <c r="N4420" s="63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3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3">
        <f>IF($A4420="","",IF(COUNTIF(변동분석!$E$7:$E$506,O4420)&gt;0,"Y","N"))</f>
        <v/>
      </c>
      <c r="W4420" s="63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3">
        <f>IF($A4420="","",IFERROR(INDEX(계정매핑!$E$5:$E$504,MATCH($F4420&amp;"",계정매핑!$A$5:$A$504,0))&amp;"","공통비"))</f>
        <v/>
      </c>
      <c r="AF4420" s="63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5100001734</t>
        </is>
      </c>
      <c r="D4421" s="94" t="n">
        <v>46253</v>
      </c>
      <c r="E4421" s="91" t="inlineStr">
        <is>
          <t>KR</t>
        </is>
      </c>
      <c r="F4421" s="91" t="n">
        <v>62902000</v>
      </c>
      <c r="G4421" s="91" t="n">
        <v>1801</v>
      </c>
      <c r="H4421" s="92" t="n">
        <v>1812000</v>
      </c>
      <c r="I4421" s="91" t="inlineStr">
        <is>
          <t>8월 콜 위탁 수수료(건별)</t>
        </is>
      </c>
      <c r="J4421" s="91" t="inlineStr">
        <is>
          <t>V10015</t>
        </is>
      </c>
      <c r="K4421" s="91" t="inlineStr">
        <is>
          <t>J콜센터</t>
        </is>
      </c>
      <c r="M4421" s="9">
        <f>IF($A4421="","",VALUE($A4421&amp;"")*12+VALUE($B4421&amp;""))</f>
        <v/>
      </c>
      <c r="N4421" s="63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3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3">
        <f>IF($A4421="","",IF(COUNTIF(변동분석!$E$7:$E$506,O4421)&gt;0,"Y","N"))</f>
        <v/>
      </c>
      <c r="W4421" s="63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3">
        <f>IF($A4421="","",IFERROR(INDEX(계정매핑!$E$5:$E$504,MATCH($F4421&amp;"",계정매핑!$A$5:$A$504,0))&amp;"","공통비"))</f>
        <v/>
      </c>
      <c r="AF4421" s="63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5100001735</t>
        </is>
      </c>
      <c r="D4422" s="94" t="n">
        <v>46253</v>
      </c>
      <c r="E4422" s="91" t="inlineStr">
        <is>
          <t>KR</t>
        </is>
      </c>
      <c r="F4422" s="91" t="n">
        <v>63001000</v>
      </c>
      <c r="G4422" s="91" t="n">
        <v>1951</v>
      </c>
      <c r="H4422" s="92" t="n">
        <v>3542000</v>
      </c>
      <c r="I4422" s="91" t="inlineStr">
        <is>
          <t>8월 SW 유지보수 - Y소프트</t>
        </is>
      </c>
      <c r="J4422" s="91" t="inlineStr">
        <is>
          <t>V10016</t>
        </is>
      </c>
      <c r="K4422" s="91" t="inlineStr">
        <is>
          <t>Y소프트</t>
        </is>
      </c>
      <c r="M4422" s="9">
        <f>IF($A4422="","",VALUE($A4422&amp;"")*12+VALUE($B4422&amp;""))</f>
        <v/>
      </c>
      <c r="N4422" s="63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3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3">
        <f>IF($A4422="","",IF(COUNTIF(변동분석!$E$7:$E$506,O4422)&gt;0,"Y","N"))</f>
        <v/>
      </c>
      <c r="W4422" s="63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3">
        <f>IF($A4422="","",IFERROR(INDEX(계정매핑!$E$5:$E$504,MATCH($F4422&amp;"",계정매핑!$A$5:$A$504,0))&amp;"","공통비"))</f>
        <v/>
      </c>
      <c r="AF4422" s="63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5100001736</t>
        </is>
      </c>
      <c r="D4423" s="94" t="n">
        <v>46253</v>
      </c>
      <c r="E4423" s="91" t="inlineStr">
        <is>
          <t>KR</t>
        </is>
      </c>
      <c r="F4423" s="91" t="n">
        <v>63501000</v>
      </c>
      <c r="G4423" s="91" t="n">
        <v>1901</v>
      </c>
      <c r="H4423" s="92" t="n">
        <v>430519000</v>
      </c>
      <c r="I4423" s="91" t="inlineStr">
        <is>
          <t>8월 모집수수료 - (전속설계사)</t>
        </is>
      </c>
      <c r="J4423" s="91" t="inlineStr">
        <is>
          <t>V10020</t>
        </is>
      </c>
      <c r="K4423" s="91" t="inlineStr">
        <is>
          <t>(전속설계사)</t>
        </is>
      </c>
      <c r="M4423" s="9">
        <f>IF($A4423="","",VALUE($A4423&amp;"")*12+VALUE($B4423&amp;""))</f>
        <v/>
      </c>
      <c r="N4423" s="63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3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3">
        <f>IF($A4423="","",IF(COUNTIF(변동분석!$E$7:$E$506,O4423)&gt;0,"Y","N"))</f>
        <v/>
      </c>
      <c r="W4423" s="63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3">
        <f>IF($A4423="","",IFERROR(INDEX(계정매핑!$E$5:$E$504,MATCH($F4423&amp;"",계정매핑!$A$5:$A$504,0))&amp;"","공통비"))</f>
        <v/>
      </c>
      <c r="AF4423" s="63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5100001737</t>
        </is>
      </c>
      <c r="D4424" s="94" t="n">
        <v>46254</v>
      </c>
      <c r="E4424" s="91" t="inlineStr">
        <is>
          <t>KR</t>
        </is>
      </c>
      <c r="F4424" s="91" t="n">
        <v>62101000</v>
      </c>
      <c r="G4424" s="91" t="n">
        <v>1301</v>
      </c>
      <c r="H4424" s="92" t="n">
        <v>337000</v>
      </c>
      <c r="I4424" s="91" t="inlineStr">
        <is>
          <t>8월 국내출장 - (법인카드)</t>
        </is>
      </c>
      <c r="J4424" s="91" t="inlineStr">
        <is>
          <t>V10009</t>
        </is>
      </c>
      <c r="K4424" s="91" t="inlineStr">
        <is>
          <t>(법인카드)</t>
        </is>
      </c>
      <c r="M4424" s="9">
        <f>IF($A4424="","",VALUE($A4424&amp;"")*12+VALUE($B4424&amp;""))</f>
        <v/>
      </c>
      <c r="N4424" s="63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3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3">
        <f>IF($A4424="","",IF(COUNTIF(변동분석!$E$7:$E$506,O4424)&gt;0,"Y","N"))</f>
        <v/>
      </c>
      <c r="W4424" s="63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3">
        <f>IF($A4424="","",IFERROR(INDEX(계정매핑!$E$5:$E$504,MATCH($F4424&amp;"",계정매핑!$A$5:$A$504,0))&amp;"","공통비"))</f>
        <v/>
      </c>
      <c r="AF4424" s="63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5100001738</t>
        </is>
      </c>
      <c r="D4425" s="94" t="n">
        <v>46254</v>
      </c>
      <c r="E4425" s="91" t="inlineStr">
        <is>
          <t>KR</t>
        </is>
      </c>
      <c r="F4425" s="91" t="n">
        <v>62102000</v>
      </c>
      <c r="G4425" s="91" t="n">
        <v>1101</v>
      </c>
      <c r="H4425" s="92" t="n">
        <v>129000</v>
      </c>
      <c r="I4425" s="91" t="inlineStr">
        <is>
          <t>8월 해외출장 - N호텔</t>
        </is>
      </c>
      <c r="J4425" s="91" t="inlineStr">
        <is>
          <t>V10008</t>
        </is>
      </c>
      <c r="K4425" s="91" t="inlineStr">
        <is>
          <t>N호텔</t>
        </is>
      </c>
      <c r="M4425" s="9">
        <f>IF($A4425="","",VALUE($A4425&amp;"")*12+VALUE($B4425&amp;""))</f>
        <v/>
      </c>
      <c r="N4425" s="63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3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3">
        <f>IF($A4425="","",IF(COUNTIF(변동분석!$E$7:$E$506,O4425)&gt;0,"Y","N"))</f>
        <v/>
      </c>
      <c r="W4425" s="63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3">
        <f>IF($A4425="","",IFERROR(INDEX(계정매핑!$E$5:$E$504,MATCH($F4425&amp;"",계정매핑!$A$5:$A$504,0))&amp;"","공통비"))</f>
        <v/>
      </c>
      <c r="AF4425" s="63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5100001739</t>
        </is>
      </c>
      <c r="D4426" s="94" t="n">
        <v>46254</v>
      </c>
      <c r="E4426" s="91" t="inlineStr">
        <is>
          <t>KR</t>
        </is>
      </c>
      <c r="F4426" s="91" t="n">
        <v>62201000</v>
      </c>
      <c r="G4426" s="91" t="n">
        <v>1701</v>
      </c>
      <c r="H4426" s="92" t="n">
        <v>3735000</v>
      </c>
      <c r="I4426" s="91" t="inlineStr">
        <is>
          <t>8월 통신요금 - O텔레콤</t>
        </is>
      </c>
      <c r="J4426" s="91" t="inlineStr">
        <is>
          <t>V10002</t>
        </is>
      </c>
      <c r="K4426" s="91" t="inlineStr">
        <is>
          <t>O텔레콤</t>
        </is>
      </c>
      <c r="M4426" s="9">
        <f>IF($A4426="","",VALUE($A4426&amp;"")*12+VALUE($B4426&amp;""))</f>
        <v/>
      </c>
      <c r="N4426" s="63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3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3">
        <f>IF($A4426="","",IF(COUNTIF(변동분석!$E$7:$E$506,O4426)&gt;0,"Y","N"))</f>
        <v/>
      </c>
      <c r="W4426" s="63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3">
        <f>IF($A4426="","",IFERROR(INDEX(계정매핑!$E$5:$E$504,MATCH($F4426&amp;"",계정매핑!$A$5:$A$504,0))&amp;"","공통비"))</f>
        <v/>
      </c>
      <c r="AF4426" s="63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5100001740</t>
        </is>
      </c>
      <c r="D4427" s="94" t="n">
        <v>46254</v>
      </c>
      <c r="E4427" s="91" t="inlineStr">
        <is>
          <t>KR</t>
        </is>
      </c>
      <c r="F4427" s="91" t="n">
        <v>62301000</v>
      </c>
      <c r="G4427" s="91" t="n">
        <v>1301</v>
      </c>
      <c r="H4427" s="92" t="n">
        <v>264000</v>
      </c>
      <c r="I4427" s="91" t="inlineStr">
        <is>
          <t>8월 소모품 구입 - R문구</t>
        </is>
      </c>
      <c r="J4427" s="91" t="inlineStr">
        <is>
          <t>V10021</t>
        </is>
      </c>
      <c r="K4427" s="91" t="inlineStr">
        <is>
          <t>R문구</t>
        </is>
      </c>
      <c r="M4427" s="9">
        <f>IF($A4427="","",VALUE($A4427&amp;"")*12+VALUE($B4427&amp;""))</f>
        <v/>
      </c>
      <c r="N4427" s="63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3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3">
        <f>IF($A4427="","",IF(COUNTIF(변동분석!$E$7:$E$506,O4427)&gt;0,"Y","N"))</f>
        <v/>
      </c>
      <c r="W4427" s="63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3">
        <f>IF($A4427="","",IFERROR(INDEX(계정매핑!$E$5:$E$504,MATCH($F4427&amp;"",계정매핑!$A$5:$A$504,0))&amp;"","공통비"))</f>
        <v/>
      </c>
      <c r="AF4427" s="63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5100001741</t>
        </is>
      </c>
      <c r="D4428" s="94" t="n">
        <v>46254</v>
      </c>
      <c r="E4428" s="91" t="inlineStr">
        <is>
          <t>KR</t>
        </is>
      </c>
      <c r="F4428" s="91" t="n">
        <v>62501000</v>
      </c>
      <c r="G4428" s="91" t="n">
        <v>1701</v>
      </c>
      <c r="H4428" s="92" t="n">
        <v>54000</v>
      </c>
      <c r="I4428" s="91" t="inlineStr">
        <is>
          <t>8월 회의 다과 - T케이터링</t>
        </is>
      </c>
      <c r="J4428" s="91" t="inlineStr">
        <is>
          <t>V10005</t>
        </is>
      </c>
      <c r="K4428" s="91" t="inlineStr">
        <is>
          <t>T케이터링</t>
        </is>
      </c>
      <c r="M4428" s="9">
        <f>IF($A4428="","",VALUE($A4428&amp;"")*12+VALUE($B4428&amp;""))</f>
        <v/>
      </c>
      <c r="N4428" s="63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3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3">
        <f>IF($A4428="","",IF(COUNTIF(변동분석!$E$7:$E$506,O4428)&gt;0,"Y","N"))</f>
        <v/>
      </c>
      <c r="W4428" s="63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3">
        <f>IF($A4428="","",IFERROR(INDEX(계정매핑!$E$5:$E$504,MATCH($F4428&amp;"",계정매핑!$A$5:$A$504,0))&amp;"","공통비"))</f>
        <v/>
      </c>
      <c r="AF4428" s="63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5100001742</t>
        </is>
      </c>
      <c r="D4429" s="94" t="n">
        <v>46254</v>
      </c>
      <c r="E4429" s="91" t="inlineStr">
        <is>
          <t>KR</t>
        </is>
      </c>
      <c r="F4429" s="91" t="n">
        <v>62902000</v>
      </c>
      <c r="G4429" s="91" t="n">
        <v>1801</v>
      </c>
      <c r="H4429" s="92" t="n">
        <v>3000000</v>
      </c>
      <c r="I4429" s="91" t="inlineStr">
        <is>
          <t>8월 업무 위탁 수수료 - X서비스</t>
        </is>
      </c>
      <c r="J4429" s="91" t="inlineStr">
        <is>
          <t>V10019</t>
        </is>
      </c>
      <c r="K4429" s="91" t="inlineStr">
        <is>
          <t>X서비스</t>
        </is>
      </c>
      <c r="M4429" s="9">
        <f>IF($A4429="","",VALUE($A4429&amp;"")*12+VALUE($B4429&amp;""))</f>
        <v/>
      </c>
      <c r="N4429" s="63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3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3">
        <f>IF($A4429="","",IF(COUNTIF(변동분석!$E$7:$E$506,O4429)&gt;0,"Y","N"))</f>
        <v/>
      </c>
      <c r="W4429" s="63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3">
        <f>IF($A4429="","",IFERROR(INDEX(계정매핑!$E$5:$E$504,MATCH($F4429&amp;"",계정매핑!$A$5:$A$504,0))&amp;"","공통비"))</f>
        <v/>
      </c>
      <c r="AF4429" s="63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5100001743</t>
        </is>
      </c>
      <c r="D4430" s="94" t="n">
        <v>46254</v>
      </c>
      <c r="E4430" s="91" t="inlineStr">
        <is>
          <t>KR</t>
        </is>
      </c>
      <c r="F4430" s="91" t="n">
        <v>63001000</v>
      </c>
      <c r="G4430" s="91" t="n">
        <v>1701</v>
      </c>
      <c r="H4430" s="92" t="n">
        <v>28753000</v>
      </c>
      <c r="I4430" s="91" t="inlineStr">
        <is>
          <t>8월 SW 유지보수 - Z시스템</t>
        </is>
      </c>
      <c r="J4430" s="91" t="inlineStr">
        <is>
          <t>V10011</t>
        </is>
      </c>
      <c r="K4430" s="91" t="inlineStr">
        <is>
          <t>Z시스템</t>
        </is>
      </c>
      <c r="M4430" s="9">
        <f>IF($A4430="","",VALUE($A4430&amp;"")*12+VALUE($B4430&amp;""))</f>
        <v/>
      </c>
      <c r="N4430" s="63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3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3">
        <f>IF($A4430="","",IF(COUNTIF(변동분석!$E$7:$E$506,O4430)&gt;0,"Y","N"))</f>
        <v/>
      </c>
      <c r="W4430" s="63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3">
        <f>IF($A4430="","",IFERROR(INDEX(계정매핑!$E$5:$E$504,MATCH($F4430&amp;"",계정매핑!$A$5:$A$504,0))&amp;"","공통비"))</f>
        <v/>
      </c>
      <c r="AF4430" s="63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5100001744</t>
        </is>
      </c>
      <c r="D4431" s="94" t="n">
        <v>46255</v>
      </c>
      <c r="E4431" s="91" t="inlineStr">
        <is>
          <t>KR</t>
        </is>
      </c>
      <c r="F4431" s="91" t="n">
        <v>62102000</v>
      </c>
      <c r="G4431" s="91" t="n">
        <v>1101</v>
      </c>
      <c r="H4431" s="92" t="n">
        <v>100000</v>
      </c>
      <c r="I4431" s="91" t="inlineStr">
        <is>
          <t>8월 해외출장 - N호텔</t>
        </is>
      </c>
      <c r="J4431" s="91" t="inlineStr">
        <is>
          <t>V10008</t>
        </is>
      </c>
      <c r="K4431" s="91" t="inlineStr">
        <is>
          <t>N호텔</t>
        </is>
      </c>
      <c r="M4431" s="9">
        <f>IF($A4431="","",VALUE($A4431&amp;"")*12+VALUE($B4431&amp;""))</f>
        <v/>
      </c>
      <c r="N4431" s="63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3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3">
        <f>IF($A4431="","",IF(COUNTIF(변동분석!$E$7:$E$506,O4431)&gt;0,"Y","N"))</f>
        <v/>
      </c>
      <c r="W4431" s="63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3">
        <f>IF($A4431="","",IFERROR(INDEX(계정매핑!$E$5:$E$504,MATCH($F4431&amp;"",계정매핑!$A$5:$A$504,0))&amp;"","공통비"))</f>
        <v/>
      </c>
      <c r="AF4431" s="63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5100001745</t>
        </is>
      </c>
      <c r="D4432" s="94" t="n">
        <v>46255</v>
      </c>
      <c r="E4432" s="91" t="inlineStr">
        <is>
          <t>KR</t>
        </is>
      </c>
      <c r="F4432" s="91" t="n">
        <v>62102000</v>
      </c>
      <c r="G4432" s="91" t="n">
        <v>1701</v>
      </c>
      <c r="H4432" s="92" t="n">
        <v>29000</v>
      </c>
      <c r="I4432" s="91" t="inlineStr">
        <is>
          <t>8월 해외출장 - N호텔</t>
        </is>
      </c>
      <c r="J4432" s="91" t="inlineStr">
        <is>
          <t>V10008</t>
        </is>
      </c>
      <c r="K4432" s="91" t="inlineStr">
        <is>
          <t>N호텔</t>
        </is>
      </c>
      <c r="M4432" s="9">
        <f>IF($A4432="","",VALUE($A4432&amp;"")*12+VALUE($B4432&amp;""))</f>
        <v/>
      </c>
      <c r="N4432" s="63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3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3">
        <f>IF($A4432="","",IF(COUNTIF(변동분석!$E$7:$E$506,O4432)&gt;0,"Y","N"))</f>
        <v/>
      </c>
      <c r="W4432" s="63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3">
        <f>IF($A4432="","",IFERROR(INDEX(계정매핑!$E$5:$E$504,MATCH($F4432&amp;"",계정매핑!$A$5:$A$504,0))&amp;"","공통비"))</f>
        <v/>
      </c>
      <c r="AF4432" s="63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5100001746</t>
        </is>
      </c>
      <c r="D4433" s="94" t="n">
        <v>46255</v>
      </c>
      <c r="E4433" s="91" t="inlineStr">
        <is>
          <t>KR</t>
        </is>
      </c>
      <c r="F4433" s="91" t="n">
        <v>62401000</v>
      </c>
      <c r="G4433" s="91" t="n">
        <v>1501</v>
      </c>
      <c r="H4433" s="92" t="n">
        <v>1061000</v>
      </c>
      <c r="I4433" s="91" t="inlineStr">
        <is>
          <t>8월 인쇄물 제작 - G인쇄</t>
        </is>
      </c>
      <c r="J4433" s="91" t="inlineStr">
        <is>
          <t>V10004</t>
        </is>
      </c>
      <c r="K4433" s="91" t="inlineStr">
        <is>
          <t>G인쇄</t>
        </is>
      </c>
      <c r="M4433" s="9">
        <f>IF($A4433="","",VALUE($A4433&amp;"")*12+VALUE($B4433&amp;""))</f>
        <v/>
      </c>
      <c r="N4433" s="63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3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3">
        <f>IF($A4433="","",IF(COUNTIF(변동분석!$E$7:$E$506,O4433)&gt;0,"Y","N"))</f>
        <v/>
      </c>
      <c r="W4433" s="63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3">
        <f>IF($A4433="","",IFERROR(INDEX(계정매핑!$E$5:$E$504,MATCH($F4433&amp;"",계정매핑!$A$5:$A$504,0))&amp;"","공통비"))</f>
        <v/>
      </c>
      <c r="AF4433" s="63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5100001747</t>
        </is>
      </c>
      <c r="D4434" s="94" t="n">
        <v>46255</v>
      </c>
      <c r="E4434" s="91" t="inlineStr">
        <is>
          <t>KR</t>
        </is>
      </c>
      <c r="F4434" s="91" t="n">
        <v>62501000</v>
      </c>
      <c r="G4434" s="91" t="n">
        <v>1101</v>
      </c>
      <c r="H4434" s="92" t="n">
        <v>276000</v>
      </c>
      <c r="I4434" s="91" t="inlineStr">
        <is>
          <t>8월 회의 다과 - (법인카드)</t>
        </is>
      </c>
      <c r="J4434" s="91" t="inlineStr">
        <is>
          <t>V10009</t>
        </is>
      </c>
      <c r="K4434" s="91" t="inlineStr">
        <is>
          <t>(법인카드)</t>
        </is>
      </c>
      <c r="M4434" s="9">
        <f>IF($A4434="","",VALUE($A4434&amp;"")*12+VALUE($B4434&amp;""))</f>
        <v/>
      </c>
      <c r="N4434" s="63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3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3">
        <f>IF($A4434="","",IF(COUNTIF(변동분석!$E$7:$E$506,O4434)&gt;0,"Y","N"))</f>
        <v/>
      </c>
      <c r="W4434" s="63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3">
        <f>IF($A4434="","",IFERROR(INDEX(계정매핑!$E$5:$E$504,MATCH($F4434&amp;"",계정매핑!$A$5:$A$504,0))&amp;"","공통비"))</f>
        <v/>
      </c>
      <c r="AF4434" s="63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5100001748</t>
        </is>
      </c>
      <c r="D4435" s="94" t="n">
        <v>46255</v>
      </c>
      <c r="E4435" s="91" t="inlineStr">
        <is>
          <t>KR</t>
        </is>
      </c>
      <c r="F4435" s="91" t="n">
        <v>62501000</v>
      </c>
      <c r="G4435" s="91" t="n">
        <v>1501</v>
      </c>
      <c r="H4435" s="92" t="n">
        <v>334000</v>
      </c>
      <c r="I4435" s="91" t="inlineStr">
        <is>
          <t>8월 회의 다과 - (법인카드)</t>
        </is>
      </c>
      <c r="J4435" s="91" t="inlineStr">
        <is>
          <t>V10009</t>
        </is>
      </c>
      <c r="K4435" s="91" t="inlineStr">
        <is>
          <t>(법인카드)</t>
        </is>
      </c>
      <c r="M4435" s="9">
        <f>IF($A4435="","",VALUE($A4435&amp;"")*12+VALUE($B4435&amp;""))</f>
        <v/>
      </c>
      <c r="N4435" s="63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3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3">
        <f>IF($A4435="","",IF(COUNTIF(변동분석!$E$7:$E$506,O4435)&gt;0,"Y","N"))</f>
        <v/>
      </c>
      <c r="W4435" s="63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3">
        <f>IF($A4435="","",IFERROR(INDEX(계정매핑!$E$5:$E$504,MATCH($F4435&amp;"",계정매핑!$A$5:$A$504,0))&amp;"","공통비"))</f>
        <v/>
      </c>
      <c r="AF4435" s="63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5100001749</t>
        </is>
      </c>
      <c r="D4436" s="94" t="n">
        <v>46255</v>
      </c>
      <c r="E4436" s="91" t="inlineStr">
        <is>
          <t>KR</t>
        </is>
      </c>
      <c r="F4436" s="91" t="n">
        <v>62501000</v>
      </c>
      <c r="G4436" s="91" t="n">
        <v>1601</v>
      </c>
      <c r="H4436" s="92" t="n">
        <v>258000</v>
      </c>
      <c r="I4436" s="91" t="inlineStr">
        <is>
          <t>8월 회의 다과 - T케이터링</t>
        </is>
      </c>
      <c r="J4436" s="91" t="inlineStr">
        <is>
          <t>V10005</t>
        </is>
      </c>
      <c r="K4436" s="91" t="inlineStr">
        <is>
          <t>T케이터링</t>
        </is>
      </c>
      <c r="M4436" s="9">
        <f>IF($A4436="","",VALUE($A4436&amp;"")*12+VALUE($B4436&amp;""))</f>
        <v/>
      </c>
      <c r="N4436" s="63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3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3">
        <f>IF($A4436="","",IF(COUNTIF(변동분석!$E$7:$E$506,O4436)&gt;0,"Y","N"))</f>
        <v/>
      </c>
      <c r="W4436" s="63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3">
        <f>IF($A4436="","",IFERROR(INDEX(계정매핑!$E$5:$E$504,MATCH($F4436&amp;"",계정매핑!$A$5:$A$504,0))&amp;"","공통비"))</f>
        <v/>
      </c>
      <c r="AF4436" s="63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5100001750</t>
        </is>
      </c>
      <c r="D4437" s="94" t="n">
        <v>46255</v>
      </c>
      <c r="E4437" s="91" t="inlineStr">
        <is>
          <t>KR</t>
        </is>
      </c>
      <c r="F4437" s="91" t="n">
        <v>63501000</v>
      </c>
      <c r="G4437" s="91" t="n">
        <v>1902</v>
      </c>
      <c r="H4437" s="92" t="n">
        <v>270262000</v>
      </c>
      <c r="I4437" s="91" t="inlineStr">
        <is>
          <t>8월 모집수수료 - BB에셋</t>
        </is>
      </c>
      <c r="J4437" s="91" t="inlineStr">
        <is>
          <t>V10012</t>
        </is>
      </c>
      <c r="K4437" s="91" t="inlineStr">
        <is>
          <t>BB에셋</t>
        </is>
      </c>
      <c r="M4437" s="9">
        <f>IF($A4437="","",VALUE($A4437&amp;"")*12+VALUE($B4437&amp;""))</f>
        <v/>
      </c>
      <c r="N4437" s="63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3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3">
        <f>IF($A4437="","",IF(COUNTIF(변동분석!$E$7:$E$506,O4437)&gt;0,"Y","N"))</f>
        <v/>
      </c>
      <c r="W4437" s="63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3">
        <f>IF($A4437="","",IFERROR(INDEX(계정매핑!$E$5:$E$504,MATCH($F4437&amp;"",계정매핑!$A$5:$A$504,0))&amp;"","공통비"))</f>
        <v/>
      </c>
      <c r="AF4437" s="63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5100001751</t>
        </is>
      </c>
      <c r="D4438" s="94" t="n">
        <v>46256</v>
      </c>
      <c r="E4438" s="91" t="inlineStr">
        <is>
          <t>KR</t>
        </is>
      </c>
      <c r="F4438" s="91" t="n">
        <v>62101000</v>
      </c>
      <c r="G4438" s="91" t="n">
        <v>1101</v>
      </c>
      <c r="H4438" s="92" t="n">
        <v>597000</v>
      </c>
      <c r="I4438" s="91" t="inlineStr">
        <is>
          <t>8월 국내출장 - M항공</t>
        </is>
      </c>
      <c r="J4438" s="91" t="inlineStr">
        <is>
          <t>V10001</t>
        </is>
      </c>
      <c r="K4438" s="91" t="inlineStr">
        <is>
          <t>M항공</t>
        </is>
      </c>
      <c r="M4438" s="9">
        <f>IF($A4438="","",VALUE($A4438&amp;"")*12+VALUE($B4438&amp;""))</f>
        <v/>
      </c>
      <c r="N4438" s="63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3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3">
        <f>IF($A4438="","",IF(COUNTIF(변동분석!$E$7:$E$506,O4438)&gt;0,"Y","N"))</f>
        <v/>
      </c>
      <c r="W4438" s="63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3">
        <f>IF($A4438="","",IFERROR(INDEX(계정매핑!$E$5:$E$504,MATCH($F4438&amp;"",계정매핑!$A$5:$A$504,0))&amp;"","공통비"))</f>
        <v/>
      </c>
      <c r="AF4438" s="63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5100001752</t>
        </is>
      </c>
      <c r="D4439" s="94" t="n">
        <v>46256</v>
      </c>
      <c r="E4439" s="91" t="inlineStr">
        <is>
          <t>KR</t>
        </is>
      </c>
      <c r="F4439" s="91" t="n">
        <v>62101000</v>
      </c>
      <c r="G4439" s="91" t="n">
        <v>1501</v>
      </c>
      <c r="H4439" s="92" t="n">
        <v>540000</v>
      </c>
      <c r="I4439" s="91" t="inlineStr">
        <is>
          <t>8월 국내출장 - L여행사</t>
        </is>
      </c>
      <c r="J4439" s="91" t="inlineStr">
        <is>
          <t>V10017</t>
        </is>
      </c>
      <c r="K4439" s="91" t="inlineStr">
        <is>
          <t>L여행사</t>
        </is>
      </c>
      <c r="M4439" s="9">
        <f>IF($A4439="","",VALUE($A4439&amp;"")*12+VALUE($B4439&amp;""))</f>
        <v/>
      </c>
      <c r="N4439" s="63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3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3">
        <f>IF($A4439="","",IF(COUNTIF(변동분석!$E$7:$E$506,O4439)&gt;0,"Y","N"))</f>
        <v/>
      </c>
      <c r="W4439" s="63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3">
        <f>IF($A4439="","",IFERROR(INDEX(계정매핑!$E$5:$E$504,MATCH($F4439&amp;"",계정매핑!$A$5:$A$504,0))&amp;"","공통비"))</f>
        <v/>
      </c>
      <c r="AF4439" s="63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5100001753</t>
        </is>
      </c>
      <c r="D4440" s="94" t="n">
        <v>46256</v>
      </c>
      <c r="E4440" s="91" t="inlineStr">
        <is>
          <t>KR</t>
        </is>
      </c>
      <c r="F4440" s="91" t="n">
        <v>62102000</v>
      </c>
      <c r="G4440" s="91" t="n">
        <v>1201</v>
      </c>
      <c r="H4440" s="92" t="n">
        <v>55000</v>
      </c>
      <c r="I4440" s="91" t="inlineStr">
        <is>
          <t>8월 해외출장 - N호텔</t>
        </is>
      </c>
      <c r="J4440" s="91" t="inlineStr">
        <is>
          <t>V10008</t>
        </is>
      </c>
      <c r="K4440" s="91" t="inlineStr">
        <is>
          <t>N호텔</t>
        </is>
      </c>
      <c r="M4440" s="9">
        <f>IF($A4440="","",VALUE($A4440&amp;"")*12+VALUE($B4440&amp;""))</f>
        <v/>
      </c>
      <c r="N4440" s="63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3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3">
        <f>IF($A4440="","",IF(COUNTIF(변동분석!$E$7:$E$506,O4440)&gt;0,"Y","N"))</f>
        <v/>
      </c>
      <c r="W4440" s="63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3">
        <f>IF($A4440="","",IFERROR(INDEX(계정매핑!$E$5:$E$504,MATCH($F4440&amp;"",계정매핑!$A$5:$A$504,0))&amp;"","공통비"))</f>
        <v/>
      </c>
      <c r="AF4440" s="63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5100001754</t>
        </is>
      </c>
      <c r="D4441" s="94" t="n">
        <v>46256</v>
      </c>
      <c r="E4441" s="91" t="inlineStr">
        <is>
          <t>KR</t>
        </is>
      </c>
      <c r="F4441" s="91" t="n">
        <v>62201000</v>
      </c>
      <c r="G4441" s="91" t="n">
        <v>1401</v>
      </c>
      <c r="H4441" s="92" t="n">
        <v>140000</v>
      </c>
      <c r="I4441" s="91" t="inlineStr">
        <is>
          <t>8월 통신요금 - P통신</t>
        </is>
      </c>
      <c r="J4441" s="91" t="inlineStr">
        <is>
          <t>V10013</t>
        </is>
      </c>
      <c r="K4441" s="91" t="inlineStr">
        <is>
          <t>P통신</t>
        </is>
      </c>
      <c r="M4441" s="9">
        <f>IF($A4441="","",VALUE($A4441&amp;"")*12+VALUE($B4441&amp;""))</f>
        <v/>
      </c>
      <c r="N4441" s="63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3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3">
        <f>IF($A4441="","",IF(COUNTIF(변동분석!$E$7:$E$506,O4441)&gt;0,"Y","N"))</f>
        <v/>
      </c>
      <c r="W4441" s="63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3">
        <f>IF($A4441="","",IFERROR(INDEX(계정매핑!$E$5:$E$504,MATCH($F4441&amp;"",계정매핑!$A$5:$A$504,0))&amp;"","공통비"))</f>
        <v/>
      </c>
      <c r="AF4441" s="63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5100001755</t>
        </is>
      </c>
      <c r="D4442" s="94" t="n">
        <v>46256</v>
      </c>
      <c r="E4442" s="91" t="inlineStr">
        <is>
          <t>KR</t>
        </is>
      </c>
      <c r="F4442" s="91" t="n">
        <v>62301000</v>
      </c>
      <c r="G4442" s="91" t="n">
        <v>1201</v>
      </c>
      <c r="H4442" s="92" t="n">
        <v>178000</v>
      </c>
      <c r="I4442" s="91" t="inlineStr">
        <is>
          <t>8월 소모품 구입 - Q오피스</t>
        </is>
      </c>
      <c r="J4442" s="91" t="inlineStr">
        <is>
          <t>V10003</t>
        </is>
      </c>
      <c r="K4442" s="91" t="inlineStr">
        <is>
          <t>Q오피스</t>
        </is>
      </c>
      <c r="M4442" s="9">
        <f>IF($A4442="","",VALUE($A4442&amp;"")*12+VALUE($B4442&amp;""))</f>
        <v/>
      </c>
      <c r="N4442" s="63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3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3">
        <f>IF($A4442="","",IF(COUNTIF(변동분석!$E$7:$E$506,O4442)&gt;0,"Y","N"))</f>
        <v/>
      </c>
      <c r="W4442" s="63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3">
        <f>IF($A4442="","",IFERROR(INDEX(계정매핑!$E$5:$E$504,MATCH($F4442&amp;"",계정매핑!$A$5:$A$504,0))&amp;"","공통비"))</f>
        <v/>
      </c>
      <c r="AF4442" s="63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5100001756</t>
        </is>
      </c>
      <c r="D4443" s="94" t="n">
        <v>46256</v>
      </c>
      <c r="E4443" s="91" t="inlineStr">
        <is>
          <t>KR</t>
        </is>
      </c>
      <c r="F4443" s="91" t="n">
        <v>62301000</v>
      </c>
      <c r="G4443" s="91" t="n">
        <v>1401</v>
      </c>
      <c r="H4443" s="92" t="n">
        <v>126000</v>
      </c>
      <c r="I4443" s="91" t="inlineStr">
        <is>
          <t>8월 소모품 구입 - R문구</t>
        </is>
      </c>
      <c r="J4443" s="91" t="inlineStr">
        <is>
          <t>V10021</t>
        </is>
      </c>
      <c r="K4443" s="91" t="inlineStr">
        <is>
          <t>R문구</t>
        </is>
      </c>
      <c r="M4443" s="9">
        <f>IF($A4443="","",VALUE($A4443&amp;"")*12+VALUE($B4443&amp;""))</f>
        <v/>
      </c>
      <c r="N4443" s="63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3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3">
        <f>IF($A4443="","",IF(COUNTIF(변동분석!$E$7:$E$506,O4443)&gt;0,"Y","N"))</f>
        <v/>
      </c>
      <c r="W4443" s="63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3">
        <f>IF($A4443="","",IFERROR(INDEX(계정매핑!$E$5:$E$504,MATCH($F4443&amp;"",계정매핑!$A$5:$A$504,0))&amp;"","공통비"))</f>
        <v/>
      </c>
      <c r="AF4443" s="63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5100001757</t>
        </is>
      </c>
      <c r="D4444" s="94" t="n">
        <v>46256</v>
      </c>
      <c r="E4444" s="91" t="inlineStr">
        <is>
          <t>KR</t>
        </is>
      </c>
      <c r="F4444" s="91" t="n">
        <v>62301000</v>
      </c>
      <c r="G4444" s="91" t="n">
        <v>1801</v>
      </c>
      <c r="H4444" s="92" t="n">
        <v>287000</v>
      </c>
      <c r="I4444" s="91" t="inlineStr">
        <is>
          <t>8월 소모품 구입 - R문구</t>
        </is>
      </c>
      <c r="J4444" s="91" t="inlineStr">
        <is>
          <t>V10021</t>
        </is>
      </c>
      <c r="K4444" s="91" t="inlineStr">
        <is>
          <t>R문구</t>
        </is>
      </c>
      <c r="M4444" s="9">
        <f>IF($A4444="","",VALUE($A4444&amp;"")*12+VALUE($B4444&amp;""))</f>
        <v/>
      </c>
      <c r="N4444" s="63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3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3">
        <f>IF($A4444="","",IF(COUNTIF(변동분석!$E$7:$E$506,O4444)&gt;0,"Y","N"))</f>
        <v/>
      </c>
      <c r="W4444" s="63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3">
        <f>IF($A4444="","",IFERROR(INDEX(계정매핑!$E$5:$E$504,MATCH($F4444&amp;"",계정매핑!$A$5:$A$504,0))&amp;"","공통비"))</f>
        <v/>
      </c>
      <c r="AF4444" s="63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5100001758</t>
        </is>
      </c>
      <c r="D4445" s="94" t="n">
        <v>46256</v>
      </c>
      <c r="E4445" s="91" t="inlineStr">
        <is>
          <t>KR</t>
        </is>
      </c>
      <c r="F4445" s="91" t="n">
        <v>62501000</v>
      </c>
      <c r="G4445" s="91" t="n">
        <v>1301</v>
      </c>
      <c r="H4445" s="92" t="n">
        <v>448000</v>
      </c>
      <c r="I4445" s="91" t="inlineStr">
        <is>
          <t>8월 회의 다과 - (법인카드)</t>
        </is>
      </c>
      <c r="J4445" s="91" t="inlineStr">
        <is>
          <t>V10009</t>
        </is>
      </c>
      <c r="K4445" s="91" t="inlineStr">
        <is>
          <t>(법인카드)</t>
        </is>
      </c>
      <c r="M4445" s="9">
        <f>IF($A4445="","",VALUE($A4445&amp;"")*12+VALUE($B4445&amp;""))</f>
        <v/>
      </c>
      <c r="N4445" s="63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3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3">
        <f>IF($A4445="","",IF(COUNTIF(변동분석!$E$7:$E$506,O4445)&gt;0,"Y","N"))</f>
        <v/>
      </c>
      <c r="W4445" s="63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3">
        <f>IF($A4445="","",IFERROR(INDEX(계정매핑!$E$5:$E$504,MATCH($F4445&amp;"",계정매핑!$A$5:$A$504,0))&amp;"","공통비"))</f>
        <v/>
      </c>
      <c r="AF4445" s="63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5100001759</t>
        </is>
      </c>
      <c r="D4446" s="94" t="n">
        <v>46256</v>
      </c>
      <c r="E4446" s="91" t="inlineStr">
        <is>
          <t>KR</t>
        </is>
      </c>
      <c r="F4446" s="91" t="n">
        <v>62501000</v>
      </c>
      <c r="G4446" s="91" t="n">
        <v>1701</v>
      </c>
      <c r="H4446" s="92" t="n">
        <v>114000</v>
      </c>
      <c r="I4446" s="91" t="inlineStr">
        <is>
          <t>8월 회의 다과 - (법인카드)</t>
        </is>
      </c>
      <c r="J4446" s="91" t="inlineStr">
        <is>
          <t>V10009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3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3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3">
        <f>IF($A4446="","",IF(COUNTIF(변동분석!$E$7:$E$506,O4446)&gt;0,"Y","N"))</f>
        <v/>
      </c>
      <c r="W4446" s="63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3">
        <f>IF($A4446="","",IFERROR(INDEX(계정매핑!$E$5:$E$504,MATCH($F4446&amp;"",계정매핑!$A$5:$A$504,0))&amp;"","공통비"))</f>
        <v/>
      </c>
      <c r="AF4446" s="63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5100001760</t>
        </is>
      </c>
      <c r="D4447" s="94" t="n">
        <v>46256</v>
      </c>
      <c r="E4447" s="91" t="inlineStr">
        <is>
          <t>KR</t>
        </is>
      </c>
      <c r="F4447" s="91" t="n">
        <v>62802000</v>
      </c>
      <c r="G4447" s="91" t="n">
        <v>1301</v>
      </c>
      <c r="H4447" s="92" t="n">
        <v>4975000</v>
      </c>
      <c r="I4447" s="91" t="inlineStr">
        <is>
          <t>8월 위탁교육 - I교육원</t>
        </is>
      </c>
      <c r="J4447" s="91" t="inlineStr">
        <is>
          <t>V10018</t>
        </is>
      </c>
      <c r="K4447" s="91" t="inlineStr">
        <is>
          <t>I교육원</t>
        </is>
      </c>
      <c r="M4447" s="9">
        <f>IF($A4447="","",VALUE($A4447&amp;"")*12+VALUE($B4447&amp;""))</f>
        <v/>
      </c>
      <c r="N4447" s="63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3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3">
        <f>IF($A4447="","",IF(COUNTIF(변동분석!$E$7:$E$506,O4447)&gt;0,"Y","N"))</f>
        <v/>
      </c>
      <c r="W4447" s="63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3">
        <f>IF($A4447="","",IFERROR(INDEX(계정매핑!$E$5:$E$504,MATCH($F4447&amp;"",계정매핑!$A$5:$A$504,0))&amp;"","공통비"))</f>
        <v/>
      </c>
      <c r="AF4447" s="63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5100001761</t>
        </is>
      </c>
      <c r="D4448" s="94" t="n">
        <v>46256</v>
      </c>
      <c r="E4448" s="91" t="inlineStr">
        <is>
          <t>KR</t>
        </is>
      </c>
      <c r="F4448" s="91" t="n">
        <v>62902000</v>
      </c>
      <c r="G4448" s="91" t="n">
        <v>1101</v>
      </c>
      <c r="H4448" s="92" t="n">
        <v>1353000</v>
      </c>
      <c r="I4448" s="91" t="inlineStr">
        <is>
          <t>8월 업무 위탁 수수료 - X서비스</t>
        </is>
      </c>
      <c r="J4448" s="91" t="inlineStr">
        <is>
          <t>V10019</t>
        </is>
      </c>
      <c r="K4448" s="91" t="inlineStr">
        <is>
          <t>X서비스</t>
        </is>
      </c>
      <c r="M4448" s="9">
        <f>IF($A4448="","",VALUE($A4448&amp;"")*12+VALUE($B4448&amp;""))</f>
        <v/>
      </c>
      <c r="N4448" s="63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3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3">
        <f>IF($A4448="","",IF(COUNTIF(변동분석!$E$7:$E$506,O4448)&gt;0,"Y","N"))</f>
        <v/>
      </c>
      <c r="W4448" s="63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3">
        <f>IF($A4448="","",IFERROR(INDEX(계정매핑!$E$5:$E$504,MATCH($F4448&amp;"",계정매핑!$A$5:$A$504,0))&amp;"","공통비"))</f>
        <v/>
      </c>
      <c r="AF4448" s="63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5100001762</t>
        </is>
      </c>
      <c r="D4449" s="94" t="n">
        <v>46256</v>
      </c>
      <c r="E4449" s="91" t="inlineStr">
        <is>
          <t>KR</t>
        </is>
      </c>
      <c r="F4449" s="91" t="n">
        <v>62902000</v>
      </c>
      <c r="G4449" s="91" t="n">
        <v>1801</v>
      </c>
      <c r="H4449" s="92" t="n">
        <v>1764000</v>
      </c>
      <c r="I4449" s="91" t="inlineStr">
        <is>
          <t>8월 콜 위탁 수수료(건별)</t>
        </is>
      </c>
      <c r="J4449" s="91" t="inlineStr">
        <is>
          <t>V10015</t>
        </is>
      </c>
      <c r="K4449" s="91" t="inlineStr">
        <is>
          <t>J콜센터</t>
        </is>
      </c>
      <c r="M4449" s="9">
        <f>IF($A4449="","",VALUE($A4449&amp;"")*12+VALUE($B4449&amp;""))</f>
        <v/>
      </c>
      <c r="N4449" s="63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3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3">
        <f>IF($A4449="","",IF(COUNTIF(변동분석!$E$7:$E$506,O4449)&gt;0,"Y","N"))</f>
        <v/>
      </c>
      <c r="W4449" s="63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3">
        <f>IF($A4449="","",IFERROR(INDEX(계정매핑!$E$5:$E$504,MATCH($F4449&amp;"",계정매핑!$A$5:$A$504,0))&amp;"","공통비"))</f>
        <v/>
      </c>
      <c r="AF4449" s="63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5100001763</t>
        </is>
      </c>
      <c r="D4450" s="94" t="n">
        <v>46256</v>
      </c>
      <c r="E4450" s="91" t="inlineStr">
        <is>
          <t>KR</t>
        </is>
      </c>
      <c r="F4450" s="91" t="n">
        <v>62902000</v>
      </c>
      <c r="G4450" s="91" t="n">
        <v>1951</v>
      </c>
      <c r="H4450" s="92" t="n">
        <v>1850000</v>
      </c>
      <c r="I4450" s="91" t="inlineStr">
        <is>
          <t>8월 업무 위탁 수수료 - X서비스</t>
        </is>
      </c>
      <c r="J4450" s="91" t="inlineStr">
        <is>
          <t>V10019</t>
        </is>
      </c>
      <c r="K4450" s="91" t="inlineStr">
        <is>
          <t>X서비스</t>
        </is>
      </c>
      <c r="M4450" s="9">
        <f>IF($A4450="","",VALUE($A4450&amp;"")*12+VALUE($B4450&amp;""))</f>
        <v/>
      </c>
      <c r="N4450" s="63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3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3">
        <f>IF($A4450="","",IF(COUNTIF(변동분석!$E$7:$E$506,O4450)&gt;0,"Y","N"))</f>
        <v/>
      </c>
      <c r="W4450" s="63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3">
        <f>IF($A4450="","",IFERROR(INDEX(계정매핑!$E$5:$E$504,MATCH($F4450&amp;"",계정매핑!$A$5:$A$504,0))&amp;"","공통비"))</f>
        <v/>
      </c>
      <c r="AF4450" s="63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5100001764</t>
        </is>
      </c>
      <c r="D4451" s="94" t="n">
        <v>46257</v>
      </c>
      <c r="E4451" s="91" t="inlineStr">
        <is>
          <t>KR</t>
        </is>
      </c>
      <c r="F4451" s="91" t="n">
        <v>62101000</v>
      </c>
      <c r="G4451" s="91" t="n">
        <v>1201</v>
      </c>
      <c r="H4451" s="92" t="n">
        <v>167000</v>
      </c>
      <c r="I4451" s="91" t="inlineStr">
        <is>
          <t>8월 국내출장 - (법인카드)</t>
        </is>
      </c>
      <c r="J4451" s="91" t="inlineStr">
        <is>
          <t>V10009</t>
        </is>
      </c>
      <c r="K4451" s="91" t="inlineStr">
        <is>
          <t>(법인카드)</t>
        </is>
      </c>
      <c r="M4451" s="9">
        <f>IF($A4451="","",VALUE($A4451&amp;"")*12+VALUE($B4451&amp;""))</f>
        <v/>
      </c>
      <c r="N4451" s="63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3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3">
        <f>IF($A4451="","",IF(COUNTIF(변동분석!$E$7:$E$506,O4451)&gt;0,"Y","N"))</f>
        <v/>
      </c>
      <c r="W4451" s="63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3">
        <f>IF($A4451="","",IFERROR(INDEX(계정매핑!$E$5:$E$504,MATCH($F4451&amp;"",계정매핑!$A$5:$A$504,0))&amp;"","공통비"))</f>
        <v/>
      </c>
      <c r="AF4451" s="63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5100001765</t>
        </is>
      </c>
      <c r="D4452" s="94" t="n">
        <v>46257</v>
      </c>
      <c r="E4452" s="91" t="inlineStr">
        <is>
          <t>KR</t>
        </is>
      </c>
      <c r="F4452" s="91" t="n">
        <v>62101000</v>
      </c>
      <c r="G4452" s="91" t="n">
        <v>1951</v>
      </c>
      <c r="H4452" s="92" t="n">
        <v>348000</v>
      </c>
      <c r="I4452" s="91" t="inlineStr">
        <is>
          <t>8월 국내출장 - L여행사</t>
        </is>
      </c>
      <c r="J4452" s="91" t="inlineStr">
        <is>
          <t>V10017</t>
        </is>
      </c>
      <c r="K4452" s="91" t="inlineStr">
        <is>
          <t>L여행사</t>
        </is>
      </c>
      <c r="M4452" s="9">
        <f>IF($A4452="","",VALUE($A4452&amp;"")*12+VALUE($B4452&amp;""))</f>
        <v/>
      </c>
      <c r="N4452" s="63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3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3">
        <f>IF($A4452="","",IF(COUNTIF(변동분석!$E$7:$E$506,O4452)&gt;0,"Y","N"))</f>
        <v/>
      </c>
      <c r="W4452" s="63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3">
        <f>IF($A4452="","",IFERROR(INDEX(계정매핑!$E$5:$E$504,MATCH($F4452&amp;"",계정매핑!$A$5:$A$504,0))&amp;"","공통비"))</f>
        <v/>
      </c>
      <c r="AF4452" s="63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5100001766</t>
        </is>
      </c>
      <c r="D4453" s="94" t="n">
        <v>46257</v>
      </c>
      <c r="E4453" s="91" t="inlineStr">
        <is>
          <t>KR</t>
        </is>
      </c>
      <c r="F4453" s="91" t="n">
        <v>62102000</v>
      </c>
      <c r="G4453" s="91" t="n">
        <v>1201</v>
      </c>
      <c r="H4453" s="92" t="n">
        <v>83000</v>
      </c>
      <c r="I4453" s="91" t="inlineStr">
        <is>
          <t>8월 해외출장 - M항공</t>
        </is>
      </c>
      <c r="J4453" s="91" t="inlineStr">
        <is>
          <t>V10001</t>
        </is>
      </c>
      <c r="K4453" s="91" t="inlineStr">
        <is>
          <t>M항공</t>
        </is>
      </c>
      <c r="M4453" s="9">
        <f>IF($A4453="","",VALUE($A4453&amp;"")*12+VALUE($B4453&amp;""))</f>
        <v/>
      </c>
      <c r="N4453" s="63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3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3">
        <f>IF($A4453="","",IF(COUNTIF(변동분석!$E$7:$E$506,O4453)&gt;0,"Y","N"))</f>
        <v/>
      </c>
      <c r="W4453" s="63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3">
        <f>IF($A4453="","",IFERROR(INDEX(계정매핑!$E$5:$E$504,MATCH($F4453&amp;"",계정매핑!$A$5:$A$504,0))&amp;"","공통비"))</f>
        <v/>
      </c>
      <c r="AF4453" s="63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5100001767</t>
        </is>
      </c>
      <c r="D4454" s="94" t="n">
        <v>46257</v>
      </c>
      <c r="E4454" s="91" t="inlineStr">
        <is>
          <t>KR</t>
        </is>
      </c>
      <c r="F4454" s="91" t="n">
        <v>62102000</v>
      </c>
      <c r="G4454" s="91" t="n">
        <v>1501</v>
      </c>
      <c r="H4454" s="92" t="n">
        <v>94000</v>
      </c>
      <c r="I4454" s="91" t="inlineStr">
        <is>
          <t>8월 해외출장 - N호텔</t>
        </is>
      </c>
      <c r="J4454" s="91" t="inlineStr">
        <is>
          <t>V10008</t>
        </is>
      </c>
      <c r="K4454" s="91" t="inlineStr">
        <is>
          <t>N호텔</t>
        </is>
      </c>
      <c r="M4454" s="9">
        <f>IF($A4454="","",VALUE($A4454&amp;"")*12+VALUE($B4454&amp;""))</f>
        <v/>
      </c>
      <c r="N4454" s="63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3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3">
        <f>IF($A4454="","",IF(COUNTIF(변동분석!$E$7:$E$506,O4454)&gt;0,"Y","N"))</f>
        <v/>
      </c>
      <c r="W4454" s="63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3">
        <f>IF($A4454="","",IFERROR(INDEX(계정매핑!$E$5:$E$504,MATCH($F4454&amp;"",계정매핑!$A$5:$A$504,0))&amp;"","공통비"))</f>
        <v/>
      </c>
      <c r="AF4454" s="63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5100001768</t>
        </is>
      </c>
      <c r="D4455" s="94" t="n">
        <v>46257</v>
      </c>
      <c r="E4455" s="91" t="inlineStr">
        <is>
          <t>KR</t>
        </is>
      </c>
      <c r="F4455" s="91" t="n">
        <v>62102000</v>
      </c>
      <c r="G4455" s="91" t="n">
        <v>1602</v>
      </c>
      <c r="H4455" s="92" t="n">
        <v>280000</v>
      </c>
      <c r="I4455" s="91" t="inlineStr">
        <is>
          <t>8월 해외출장 - N호텔</t>
        </is>
      </c>
      <c r="J4455" s="91" t="inlineStr">
        <is>
          <t>V10008</t>
        </is>
      </c>
      <c r="K4455" s="91" t="inlineStr">
        <is>
          <t>N호텔</t>
        </is>
      </c>
      <c r="M4455" s="9">
        <f>IF($A4455="","",VALUE($A4455&amp;"")*12+VALUE($B4455&amp;""))</f>
        <v/>
      </c>
      <c r="N4455" s="63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3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3">
        <f>IF($A4455="","",IF(COUNTIF(변동분석!$E$7:$E$506,O4455)&gt;0,"Y","N"))</f>
        <v/>
      </c>
      <c r="W4455" s="63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3">
        <f>IF($A4455="","",IFERROR(INDEX(계정매핑!$E$5:$E$504,MATCH($F4455&amp;"",계정매핑!$A$5:$A$504,0))&amp;"","공통비"))</f>
        <v/>
      </c>
      <c r="AF4455" s="63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5100001769</t>
        </is>
      </c>
      <c r="D4456" s="94" t="n">
        <v>46257</v>
      </c>
      <c r="E4456" s="91" t="inlineStr">
        <is>
          <t>KR</t>
        </is>
      </c>
      <c r="F4456" s="91" t="n">
        <v>62501000</v>
      </c>
      <c r="G4456" s="91" t="n">
        <v>1801</v>
      </c>
      <c r="H4456" s="92" t="n">
        <v>184000</v>
      </c>
      <c r="I4456" s="91" t="inlineStr">
        <is>
          <t>8월 회의 다과 - (법인카드)</t>
        </is>
      </c>
      <c r="J4456" s="91" t="inlineStr">
        <is>
          <t>V10009</t>
        </is>
      </c>
      <c r="K4456" s="91" t="inlineStr">
        <is>
          <t>(법인카드)</t>
        </is>
      </c>
      <c r="M4456" s="9">
        <f>IF($A4456="","",VALUE($A4456&amp;"")*12+VALUE($B4456&amp;""))</f>
        <v/>
      </c>
      <c r="N4456" s="63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3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3">
        <f>IF($A4456="","",IF(COUNTIF(변동분석!$E$7:$E$506,O4456)&gt;0,"Y","N"))</f>
        <v/>
      </c>
      <c r="W4456" s="63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3">
        <f>IF($A4456="","",IFERROR(INDEX(계정매핑!$E$5:$E$504,MATCH($F4456&amp;"",계정매핑!$A$5:$A$504,0))&amp;"","공통비"))</f>
        <v/>
      </c>
      <c r="AF4456" s="63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5100001770</t>
        </is>
      </c>
      <c r="D4457" s="94" t="n">
        <v>46257</v>
      </c>
      <c r="E4457" s="91" t="inlineStr">
        <is>
          <t>KR</t>
        </is>
      </c>
      <c r="F4457" s="91" t="n">
        <v>62601000</v>
      </c>
      <c r="G4457" s="91" t="n">
        <v>1602</v>
      </c>
      <c r="H4457" s="92" t="n">
        <v>1362000</v>
      </c>
      <c r="I4457" s="91" t="inlineStr">
        <is>
          <t>8월 업무추진 - (법인카드)</t>
        </is>
      </c>
      <c r="J4457" s="91" t="inlineStr">
        <is>
          <t>V10009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3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3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3">
        <f>IF($A4457="","",IF(COUNTIF(변동분석!$E$7:$E$506,O4457)&gt;0,"Y","N"))</f>
        <v/>
      </c>
      <c r="W4457" s="63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3">
        <f>IF($A4457="","",IFERROR(INDEX(계정매핑!$E$5:$E$504,MATCH($F4457&amp;"",계정매핑!$A$5:$A$504,0))&amp;"","공통비"))</f>
        <v/>
      </c>
      <c r="AF4457" s="63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5100001771</t>
        </is>
      </c>
      <c r="D4458" s="94" t="n">
        <v>46257</v>
      </c>
      <c r="E4458" s="91" t="inlineStr">
        <is>
          <t>KR</t>
        </is>
      </c>
      <c r="F4458" s="91" t="n">
        <v>62901000</v>
      </c>
      <c r="G4458" s="91" t="n">
        <v>1801</v>
      </c>
      <c r="H4458" s="92" t="n">
        <v>5187000</v>
      </c>
      <c r="I4458" s="91" t="inlineStr">
        <is>
          <t>8월 자문 수수료 - K회계법인</t>
        </is>
      </c>
      <c r="J4458" s="91" t="inlineStr">
        <is>
          <t>V10010</t>
        </is>
      </c>
      <c r="K4458" s="91" t="inlineStr">
        <is>
          <t>K회계법인</t>
        </is>
      </c>
      <c r="M4458" s="9">
        <f>IF($A4458="","",VALUE($A4458&amp;"")*12+VALUE($B4458&amp;""))</f>
        <v/>
      </c>
      <c r="N4458" s="63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3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3">
        <f>IF($A4458="","",IF(COUNTIF(변동분석!$E$7:$E$506,O4458)&gt;0,"Y","N"))</f>
        <v/>
      </c>
      <c r="W4458" s="63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3">
        <f>IF($A4458="","",IFERROR(INDEX(계정매핑!$E$5:$E$504,MATCH($F4458&amp;"",계정매핑!$A$5:$A$504,0))&amp;"","공통비"))</f>
        <v/>
      </c>
      <c r="AF4458" s="63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5100001772</t>
        </is>
      </c>
      <c r="D4459" s="94" t="n">
        <v>46257</v>
      </c>
      <c r="E4459" s="91" t="inlineStr">
        <is>
          <t>KR</t>
        </is>
      </c>
      <c r="F4459" s="91" t="n">
        <v>62902000</v>
      </c>
      <c r="G4459" s="91" t="n">
        <v>1401</v>
      </c>
      <c r="H4459" s="92" t="n">
        <v>3071000</v>
      </c>
      <c r="I4459" s="91" t="inlineStr">
        <is>
          <t>8월 업무 위탁 수수료 - J콜센터</t>
        </is>
      </c>
      <c r="J4459" s="91" t="inlineStr">
        <is>
          <t>V10015</t>
        </is>
      </c>
      <c r="K4459" s="91" t="inlineStr">
        <is>
          <t>J콜센터</t>
        </is>
      </c>
      <c r="M4459" s="9">
        <f>IF($A4459="","",VALUE($A4459&amp;"")*12+VALUE($B4459&amp;""))</f>
        <v/>
      </c>
      <c r="N4459" s="63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3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3">
        <f>IF($A4459="","",IF(COUNTIF(변동분석!$E$7:$E$506,O4459)&gt;0,"Y","N"))</f>
        <v/>
      </c>
      <c r="W4459" s="63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3">
        <f>IF($A4459="","",IFERROR(INDEX(계정매핑!$E$5:$E$504,MATCH($F4459&amp;"",계정매핑!$A$5:$A$504,0))&amp;"","공통비"))</f>
        <v/>
      </c>
      <c r="AF4459" s="63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5100001773</t>
        </is>
      </c>
      <c r="D4460" s="94" t="n">
        <v>46257</v>
      </c>
      <c r="E4460" s="91" t="inlineStr">
        <is>
          <t>KR</t>
        </is>
      </c>
      <c r="F4460" s="91" t="n">
        <v>63001000</v>
      </c>
      <c r="G4460" s="91" t="n">
        <v>1701</v>
      </c>
      <c r="H4460" s="92" t="n">
        <v>22895000</v>
      </c>
      <c r="I4460" s="91" t="inlineStr">
        <is>
          <t>8월 SW 유지보수 - Y소프트</t>
        </is>
      </c>
      <c r="J4460" s="91" t="inlineStr">
        <is>
          <t>V10016</t>
        </is>
      </c>
      <c r="K4460" s="91" t="inlineStr">
        <is>
          <t>Y소프트</t>
        </is>
      </c>
      <c r="M4460" s="9">
        <f>IF($A4460="","",VALUE($A4460&amp;"")*12+VALUE($B4460&amp;""))</f>
        <v/>
      </c>
      <c r="N4460" s="63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3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3">
        <f>IF($A4460="","",IF(COUNTIF(변동분석!$E$7:$E$506,O4460)&gt;0,"Y","N"))</f>
        <v/>
      </c>
      <c r="W4460" s="63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3">
        <f>IF($A4460="","",IFERROR(INDEX(계정매핑!$E$5:$E$504,MATCH($F4460&amp;"",계정매핑!$A$5:$A$504,0))&amp;"","공통비"))</f>
        <v/>
      </c>
      <c r="AF4460" s="63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5100001774</t>
        </is>
      </c>
      <c r="D4461" s="94" t="n">
        <v>46258</v>
      </c>
      <c r="E4461" s="91" t="inlineStr">
        <is>
          <t>KR</t>
        </is>
      </c>
      <c r="F4461" s="91" t="n">
        <v>62101000</v>
      </c>
      <c r="G4461" s="91" t="n">
        <v>1801</v>
      </c>
      <c r="H4461" s="92" t="n">
        <v>195000</v>
      </c>
      <c r="I4461" s="91" t="inlineStr">
        <is>
          <t>8월 국내출장 - L여행사</t>
        </is>
      </c>
      <c r="J4461" s="91" t="inlineStr">
        <is>
          <t>V10017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3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3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3">
        <f>IF($A4461="","",IF(COUNTIF(변동분석!$E$7:$E$506,O4461)&gt;0,"Y","N"))</f>
        <v/>
      </c>
      <c r="W4461" s="63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3">
        <f>IF($A4461="","",IFERROR(INDEX(계정매핑!$E$5:$E$504,MATCH($F4461&amp;"",계정매핑!$A$5:$A$504,0))&amp;"","공통비"))</f>
        <v/>
      </c>
      <c r="AF4461" s="63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5100001775</t>
        </is>
      </c>
      <c r="D4462" s="94" t="n">
        <v>46258</v>
      </c>
      <c r="E4462" s="91" t="inlineStr">
        <is>
          <t>KR</t>
        </is>
      </c>
      <c r="F4462" s="91" t="n">
        <v>62101000</v>
      </c>
      <c r="G4462" s="91" t="n">
        <v>1801</v>
      </c>
      <c r="H4462" s="92" t="n">
        <v>198000</v>
      </c>
      <c r="I4462" s="91" t="inlineStr">
        <is>
          <t>8월 국내출장 - M항공</t>
        </is>
      </c>
      <c r="J4462" s="91" t="inlineStr">
        <is>
          <t>V10001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3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3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3">
        <f>IF($A4462="","",IF(COUNTIF(변동분석!$E$7:$E$506,O4462)&gt;0,"Y","N"))</f>
        <v/>
      </c>
      <c r="W4462" s="63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3">
        <f>IF($A4462="","",IFERROR(INDEX(계정매핑!$E$5:$E$504,MATCH($F4462&amp;"",계정매핑!$A$5:$A$504,0))&amp;"","공통비"))</f>
        <v/>
      </c>
      <c r="AF4462" s="63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5100001776</t>
        </is>
      </c>
      <c r="D4463" s="94" t="n">
        <v>46258</v>
      </c>
      <c r="E4463" s="91" t="inlineStr">
        <is>
          <t>KR</t>
        </is>
      </c>
      <c r="F4463" s="91" t="n">
        <v>62102000</v>
      </c>
      <c r="G4463" s="91" t="n">
        <v>1701</v>
      </c>
      <c r="H4463" s="92" t="n">
        <v>51000</v>
      </c>
      <c r="I4463" s="91" t="inlineStr">
        <is>
          <t>8월 해외출장 - N호텔</t>
        </is>
      </c>
      <c r="J4463" s="91" t="inlineStr">
        <is>
          <t>V10008</t>
        </is>
      </c>
      <c r="K4463" s="91" t="inlineStr">
        <is>
          <t>N호텔</t>
        </is>
      </c>
      <c r="M4463" s="9">
        <f>IF($A4463="","",VALUE($A4463&amp;"")*12+VALUE($B4463&amp;""))</f>
        <v/>
      </c>
      <c r="N4463" s="63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3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3">
        <f>IF($A4463="","",IF(COUNTIF(변동분석!$E$7:$E$506,O4463)&gt;0,"Y","N"))</f>
        <v/>
      </c>
      <c r="W4463" s="63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3">
        <f>IF($A4463="","",IFERROR(INDEX(계정매핑!$E$5:$E$504,MATCH($F4463&amp;"",계정매핑!$A$5:$A$504,0))&amp;"","공통비"))</f>
        <v/>
      </c>
      <c r="AF4463" s="63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5100001777</t>
        </is>
      </c>
      <c r="D4464" s="94" t="n">
        <v>46258</v>
      </c>
      <c r="E4464" s="91" t="inlineStr">
        <is>
          <t>KR</t>
        </is>
      </c>
      <c r="F4464" s="91" t="n">
        <v>62201000</v>
      </c>
      <c r="G4464" s="91" t="n">
        <v>1201</v>
      </c>
      <c r="H4464" s="92" t="n">
        <v>172000</v>
      </c>
      <c r="I4464" s="91" t="inlineStr">
        <is>
          <t>8월 통신요금 - P통신</t>
        </is>
      </c>
      <c r="J4464" s="91" t="inlineStr">
        <is>
          <t>V10013</t>
        </is>
      </c>
      <c r="K4464" s="91" t="inlineStr">
        <is>
          <t>P통신</t>
        </is>
      </c>
      <c r="M4464" s="9">
        <f>IF($A4464="","",VALUE($A4464&amp;"")*12+VALUE($B4464&amp;""))</f>
        <v/>
      </c>
      <c r="N4464" s="63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3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3">
        <f>IF($A4464="","",IF(COUNTIF(변동분석!$E$7:$E$506,O4464)&gt;0,"Y","N"))</f>
        <v/>
      </c>
      <c r="W4464" s="63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3">
        <f>IF($A4464="","",IFERROR(INDEX(계정매핑!$E$5:$E$504,MATCH($F4464&amp;"",계정매핑!$A$5:$A$504,0))&amp;"","공통비"))</f>
        <v/>
      </c>
      <c r="AF4464" s="63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5100001778</t>
        </is>
      </c>
      <c r="D4465" s="94" t="n">
        <v>46258</v>
      </c>
      <c r="E4465" s="91" t="inlineStr">
        <is>
          <t>KR</t>
        </is>
      </c>
      <c r="F4465" s="91" t="n">
        <v>62201000</v>
      </c>
      <c r="G4465" s="91" t="n">
        <v>1801</v>
      </c>
      <c r="H4465" s="92" t="n">
        <v>4768000</v>
      </c>
      <c r="I4465" s="91" t="inlineStr">
        <is>
          <t>8월 통신요금 - O텔레콤</t>
        </is>
      </c>
      <c r="J4465" s="91" t="inlineStr">
        <is>
          <t>V10002</t>
        </is>
      </c>
      <c r="K4465" s="91" t="inlineStr">
        <is>
          <t>O텔레콤</t>
        </is>
      </c>
      <c r="M4465" s="9">
        <f>IF($A4465="","",VALUE($A4465&amp;"")*12+VALUE($B4465&amp;""))</f>
        <v/>
      </c>
      <c r="N4465" s="63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3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3">
        <f>IF($A4465="","",IF(COUNTIF(변동분석!$E$7:$E$506,O4465)&gt;0,"Y","N"))</f>
        <v/>
      </c>
      <c r="W4465" s="63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3">
        <f>IF($A4465="","",IFERROR(INDEX(계정매핑!$E$5:$E$504,MATCH($F4465&amp;"",계정매핑!$A$5:$A$504,0))&amp;"","공통비"))</f>
        <v/>
      </c>
      <c r="AF4465" s="63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5100001779</t>
        </is>
      </c>
      <c r="D4466" s="94" t="n">
        <v>46258</v>
      </c>
      <c r="E4466" s="91" t="inlineStr">
        <is>
          <t>KR</t>
        </is>
      </c>
      <c r="F4466" s="91" t="n">
        <v>62301000</v>
      </c>
      <c r="G4466" s="91" t="n">
        <v>1701</v>
      </c>
      <c r="H4466" s="92" t="n">
        <v>242000</v>
      </c>
      <c r="I4466" s="91" t="inlineStr">
        <is>
          <t>8월 소모품 구입 - R문구</t>
        </is>
      </c>
      <c r="J4466" s="91" t="inlineStr">
        <is>
          <t>V10021</t>
        </is>
      </c>
      <c r="K4466" s="91" t="inlineStr">
        <is>
          <t>R문구</t>
        </is>
      </c>
      <c r="M4466" s="9">
        <f>IF($A4466="","",VALUE($A4466&amp;"")*12+VALUE($B4466&amp;""))</f>
        <v/>
      </c>
      <c r="N4466" s="63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3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3">
        <f>IF($A4466="","",IF(COUNTIF(변동분석!$E$7:$E$506,O4466)&gt;0,"Y","N"))</f>
        <v/>
      </c>
      <c r="W4466" s="63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3">
        <f>IF($A4466="","",IFERROR(INDEX(계정매핑!$E$5:$E$504,MATCH($F4466&amp;"",계정매핑!$A$5:$A$504,0))&amp;"","공통비"))</f>
        <v/>
      </c>
      <c r="AF4466" s="63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5100001780</t>
        </is>
      </c>
      <c r="D4467" s="94" t="n">
        <v>46258</v>
      </c>
      <c r="E4467" s="91" t="inlineStr">
        <is>
          <t>KR</t>
        </is>
      </c>
      <c r="F4467" s="91" t="n">
        <v>62501000</v>
      </c>
      <c r="G4467" s="91" t="n">
        <v>1501</v>
      </c>
      <c r="H4467" s="92" t="n">
        <v>367000</v>
      </c>
      <c r="I4467" s="91" t="inlineStr">
        <is>
          <t>8월 회의 다과 - T케이터링</t>
        </is>
      </c>
      <c r="J4467" s="91" t="inlineStr">
        <is>
          <t>V10005</t>
        </is>
      </c>
      <c r="K4467" s="91" t="inlineStr">
        <is>
          <t>T케이터링</t>
        </is>
      </c>
      <c r="M4467" s="9">
        <f>IF($A4467="","",VALUE($A4467&amp;"")*12+VALUE($B4467&amp;""))</f>
        <v/>
      </c>
      <c r="N4467" s="63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3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3">
        <f>IF($A4467="","",IF(COUNTIF(변동분석!$E$7:$E$506,O4467)&gt;0,"Y","N"))</f>
        <v/>
      </c>
      <c r="W4467" s="63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3">
        <f>IF($A4467="","",IFERROR(INDEX(계정매핑!$E$5:$E$504,MATCH($F4467&amp;"",계정매핑!$A$5:$A$504,0))&amp;"","공통비"))</f>
        <v/>
      </c>
      <c r="AF4467" s="63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5100001781</t>
        </is>
      </c>
      <c r="D4468" s="94" t="n">
        <v>46258</v>
      </c>
      <c r="E4468" s="91" t="inlineStr">
        <is>
          <t>KR</t>
        </is>
      </c>
      <c r="F4468" s="91" t="n">
        <v>62501000</v>
      </c>
      <c r="G4468" s="91" t="n">
        <v>1801</v>
      </c>
      <c r="H4468" s="92" t="n">
        <v>141000</v>
      </c>
      <c r="I4468" s="91" t="inlineStr">
        <is>
          <t>8월 회의 다과 - (법인카드)</t>
        </is>
      </c>
      <c r="J4468" s="91" t="inlineStr">
        <is>
          <t>V10009</t>
        </is>
      </c>
      <c r="K4468" s="91" t="inlineStr">
        <is>
          <t>(법인카드)</t>
        </is>
      </c>
      <c r="M4468" s="9">
        <f>IF($A4468="","",VALUE($A4468&amp;"")*12+VALUE($B4468&amp;""))</f>
        <v/>
      </c>
      <c r="N4468" s="63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3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3">
        <f>IF($A4468="","",IF(COUNTIF(변동분석!$E$7:$E$506,O4468)&gt;0,"Y","N"))</f>
        <v/>
      </c>
      <c r="W4468" s="63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3">
        <f>IF($A4468="","",IFERROR(INDEX(계정매핑!$E$5:$E$504,MATCH($F4468&amp;"",계정매핑!$A$5:$A$504,0))&amp;"","공통비"))</f>
        <v/>
      </c>
      <c r="AF4468" s="63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5100001782</t>
        </is>
      </c>
      <c r="D4469" s="94" t="n">
        <v>46258</v>
      </c>
      <c r="E4469" s="91" t="inlineStr">
        <is>
          <t>KR</t>
        </is>
      </c>
      <c r="F4469" s="91" t="n">
        <v>62901000</v>
      </c>
      <c r="G4469" s="91" t="n">
        <v>1801</v>
      </c>
      <c r="H4469" s="92" t="n">
        <v>8164000</v>
      </c>
      <c r="I4469" s="91" t="inlineStr">
        <is>
          <t>8월 자문 수수료 - K회계법인</t>
        </is>
      </c>
      <c r="J4469" s="91" t="inlineStr">
        <is>
          <t>V10010</t>
        </is>
      </c>
      <c r="K4469" s="91" t="inlineStr">
        <is>
          <t>K회계법인</t>
        </is>
      </c>
      <c r="M4469" s="9">
        <f>IF($A4469="","",VALUE($A4469&amp;"")*12+VALUE($B4469&amp;""))</f>
        <v/>
      </c>
      <c r="N4469" s="63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3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3">
        <f>IF($A4469="","",IF(COUNTIF(변동분석!$E$7:$E$506,O4469)&gt;0,"Y","N"))</f>
        <v/>
      </c>
      <c r="W4469" s="63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3">
        <f>IF($A4469="","",IFERROR(INDEX(계정매핑!$E$5:$E$504,MATCH($F4469&amp;"",계정매핑!$A$5:$A$504,0))&amp;"","공통비"))</f>
        <v/>
      </c>
      <c r="AF4469" s="63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5100001783</t>
        </is>
      </c>
      <c r="D4470" s="94" t="n">
        <v>46258</v>
      </c>
      <c r="E4470" s="91" t="inlineStr">
        <is>
          <t>KR</t>
        </is>
      </c>
      <c r="F4470" s="91" t="n">
        <v>63501000</v>
      </c>
      <c r="G4470" s="91" t="n">
        <v>1902</v>
      </c>
      <c r="H4470" s="92" t="n">
        <v>243427000</v>
      </c>
      <c r="I4470" s="91" t="inlineStr">
        <is>
          <t>8월 모집수수료 - BB에셋</t>
        </is>
      </c>
      <c r="J4470" s="91" t="inlineStr">
        <is>
          <t>V10012</t>
        </is>
      </c>
      <c r="K4470" s="91" t="inlineStr">
        <is>
          <t>BB에셋</t>
        </is>
      </c>
      <c r="M4470" s="9">
        <f>IF($A4470="","",VALUE($A4470&amp;"")*12+VALUE($B4470&amp;""))</f>
        <v/>
      </c>
      <c r="N4470" s="63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3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3">
        <f>IF($A4470="","",IF(COUNTIF(변동분석!$E$7:$E$506,O4470)&gt;0,"Y","N"))</f>
        <v/>
      </c>
      <c r="W4470" s="63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3">
        <f>IF($A4470="","",IFERROR(INDEX(계정매핑!$E$5:$E$504,MATCH($F4470&amp;"",계정매핑!$A$5:$A$504,0))&amp;"","공통비"))</f>
        <v/>
      </c>
      <c r="AF4470" s="63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5100001784</t>
        </is>
      </c>
      <c r="D4471" s="94" t="n">
        <v>46258</v>
      </c>
      <c r="E4471" s="91" t="inlineStr">
        <is>
          <t>KR</t>
        </is>
      </c>
      <c r="F4471" s="91" t="n">
        <v>63501000</v>
      </c>
      <c r="G4471" s="91" t="n">
        <v>1902</v>
      </c>
      <c r="H4471" s="92" t="n">
        <v>287974000</v>
      </c>
      <c r="I4471" s="91" t="inlineStr">
        <is>
          <t>8월 모집수수료 - (전속설계사)</t>
        </is>
      </c>
      <c r="J4471" s="91" t="inlineStr">
        <is>
          <t>V10020</t>
        </is>
      </c>
      <c r="K4471" s="91" t="inlineStr">
        <is>
          <t>(전속설계사)</t>
        </is>
      </c>
      <c r="M4471" s="9">
        <f>IF($A4471="","",VALUE($A4471&amp;"")*12+VALUE($B4471&amp;""))</f>
        <v/>
      </c>
      <c r="N4471" s="63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3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3">
        <f>IF($A4471="","",IF(COUNTIF(변동분석!$E$7:$E$506,O4471)&gt;0,"Y","N"))</f>
        <v/>
      </c>
      <c r="W4471" s="63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3">
        <f>IF($A4471="","",IFERROR(INDEX(계정매핑!$E$5:$E$504,MATCH($F4471&amp;"",계정매핑!$A$5:$A$504,0))&amp;"","공통비"))</f>
        <v/>
      </c>
      <c r="AF4471" s="63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5100001785</t>
        </is>
      </c>
      <c r="D4472" s="94" t="n">
        <v>46259</v>
      </c>
      <c r="E4472" s="91" t="inlineStr">
        <is>
          <t>KR</t>
        </is>
      </c>
      <c r="F4472" s="91" t="n">
        <v>62101000</v>
      </c>
      <c r="G4472" s="91" t="n">
        <v>1502</v>
      </c>
      <c r="H4472" s="92" t="n">
        <v>612000</v>
      </c>
      <c r="I4472" s="91" t="inlineStr">
        <is>
          <t>8월 국내출장 - L여행사</t>
        </is>
      </c>
      <c r="J4472" s="91" t="inlineStr">
        <is>
          <t>V10017</t>
        </is>
      </c>
      <c r="K4472" s="91" t="inlineStr">
        <is>
          <t>L여행사</t>
        </is>
      </c>
      <c r="M4472" s="9">
        <f>IF($A4472="","",VALUE($A4472&amp;"")*12+VALUE($B4472&amp;""))</f>
        <v/>
      </c>
      <c r="N4472" s="63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3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3">
        <f>IF($A4472="","",IF(COUNTIF(변동분석!$E$7:$E$506,O4472)&gt;0,"Y","N"))</f>
        <v/>
      </c>
      <c r="W4472" s="63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3">
        <f>IF($A4472="","",IFERROR(INDEX(계정매핑!$E$5:$E$504,MATCH($F4472&amp;"",계정매핑!$A$5:$A$504,0))&amp;"","공통비"))</f>
        <v/>
      </c>
      <c r="AF4472" s="63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5100001786</t>
        </is>
      </c>
      <c r="D4473" s="94" t="n">
        <v>46259</v>
      </c>
      <c r="E4473" s="91" t="inlineStr">
        <is>
          <t>KR</t>
        </is>
      </c>
      <c r="F4473" s="91" t="n">
        <v>62101000</v>
      </c>
      <c r="G4473" s="91" t="n">
        <v>1602</v>
      </c>
      <c r="H4473" s="92" t="n">
        <v>930000</v>
      </c>
      <c r="I4473" s="91" t="inlineStr">
        <is>
          <t>8월 국내출장 - M항공</t>
        </is>
      </c>
      <c r="J4473" s="91" t="inlineStr">
        <is>
          <t>V10001</t>
        </is>
      </c>
      <c r="K4473" s="91" t="inlineStr">
        <is>
          <t>M항공</t>
        </is>
      </c>
      <c r="M4473" s="9">
        <f>IF($A4473="","",VALUE($A4473&amp;"")*12+VALUE($B4473&amp;""))</f>
        <v/>
      </c>
      <c r="N4473" s="63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3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3">
        <f>IF($A4473="","",IF(COUNTIF(변동분석!$E$7:$E$506,O4473)&gt;0,"Y","N"))</f>
        <v/>
      </c>
      <c r="W4473" s="63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3">
        <f>IF($A4473="","",IFERROR(INDEX(계정매핑!$E$5:$E$504,MATCH($F4473&amp;"",계정매핑!$A$5:$A$504,0))&amp;"","공통비"))</f>
        <v/>
      </c>
      <c r="AF4473" s="63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5100001787</t>
        </is>
      </c>
      <c r="D4474" s="94" t="n">
        <v>46259</v>
      </c>
      <c r="E4474" s="91" t="inlineStr">
        <is>
          <t>KR</t>
        </is>
      </c>
      <c r="F4474" s="91" t="n">
        <v>62102000</v>
      </c>
      <c r="G4474" s="91" t="n">
        <v>1601</v>
      </c>
      <c r="H4474" s="92" t="n">
        <v>209000</v>
      </c>
      <c r="I4474" s="91" t="inlineStr">
        <is>
          <t>8월 해외출장 - N호텔</t>
        </is>
      </c>
      <c r="J4474" s="91" t="inlineStr">
        <is>
          <t>V10008</t>
        </is>
      </c>
      <c r="K4474" s="91" t="inlineStr">
        <is>
          <t>N호텔</t>
        </is>
      </c>
      <c r="M4474" s="9">
        <f>IF($A4474="","",VALUE($A4474&amp;"")*12+VALUE($B4474&amp;""))</f>
        <v/>
      </c>
      <c r="N4474" s="63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3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3">
        <f>IF($A4474="","",IF(COUNTIF(변동분석!$E$7:$E$506,O4474)&gt;0,"Y","N"))</f>
        <v/>
      </c>
      <c r="W4474" s="63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3">
        <f>IF($A4474="","",IFERROR(INDEX(계정매핑!$E$5:$E$504,MATCH($F4474&amp;"",계정매핑!$A$5:$A$504,0))&amp;"","공통비"))</f>
        <v/>
      </c>
      <c r="AF4474" s="63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5100001788</t>
        </is>
      </c>
      <c r="D4475" s="94" t="n">
        <v>46259</v>
      </c>
      <c r="E4475" s="91" t="inlineStr">
        <is>
          <t>KR</t>
        </is>
      </c>
      <c r="F4475" s="91" t="n">
        <v>62201000</v>
      </c>
      <c r="G4475" s="91" t="n">
        <v>1501</v>
      </c>
      <c r="H4475" s="92" t="n">
        <v>206000</v>
      </c>
      <c r="I4475" s="91" t="inlineStr">
        <is>
          <t>8월 통신요금 - O텔레콤</t>
        </is>
      </c>
      <c r="J4475" s="91" t="inlineStr">
        <is>
          <t>V10002</t>
        </is>
      </c>
      <c r="K4475" s="91" t="inlineStr">
        <is>
          <t>O텔레콤</t>
        </is>
      </c>
      <c r="M4475" s="9">
        <f>IF($A4475="","",VALUE($A4475&amp;"")*12+VALUE($B4475&amp;""))</f>
        <v/>
      </c>
      <c r="N4475" s="63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3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3">
        <f>IF($A4475="","",IF(COUNTIF(변동분석!$E$7:$E$506,O4475)&gt;0,"Y","N"))</f>
        <v/>
      </c>
      <c r="W4475" s="63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3">
        <f>IF($A4475="","",IFERROR(INDEX(계정매핑!$E$5:$E$504,MATCH($F4475&amp;"",계정매핑!$A$5:$A$504,0))&amp;"","공통비"))</f>
        <v/>
      </c>
      <c r="AF4475" s="63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5100001789</t>
        </is>
      </c>
      <c r="D4476" s="94" t="n">
        <v>46259</v>
      </c>
      <c r="E4476" s="91" t="inlineStr">
        <is>
          <t>KR</t>
        </is>
      </c>
      <c r="F4476" s="91" t="n">
        <v>62201000</v>
      </c>
      <c r="G4476" s="91" t="n">
        <v>1801</v>
      </c>
      <c r="H4476" s="92" t="n">
        <v>6298000</v>
      </c>
      <c r="I4476" s="91" t="inlineStr">
        <is>
          <t>8월 통신요금 - P통신</t>
        </is>
      </c>
      <c r="J4476" s="91" t="inlineStr">
        <is>
          <t>V10013</t>
        </is>
      </c>
      <c r="K4476" s="91" t="inlineStr">
        <is>
          <t>P통신</t>
        </is>
      </c>
      <c r="M4476" s="9">
        <f>IF($A4476="","",VALUE($A4476&amp;"")*12+VALUE($B4476&amp;""))</f>
        <v/>
      </c>
      <c r="N4476" s="63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3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3">
        <f>IF($A4476="","",IF(COUNTIF(변동분석!$E$7:$E$506,O4476)&gt;0,"Y","N"))</f>
        <v/>
      </c>
      <c r="W4476" s="63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3">
        <f>IF($A4476="","",IFERROR(INDEX(계정매핑!$E$5:$E$504,MATCH($F4476&amp;"",계정매핑!$A$5:$A$504,0))&amp;"","공통비"))</f>
        <v/>
      </c>
      <c r="AF4476" s="63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5100001790</t>
        </is>
      </c>
      <c r="D4477" s="94" t="n">
        <v>46259</v>
      </c>
      <c r="E4477" s="91" t="inlineStr">
        <is>
          <t>KR</t>
        </is>
      </c>
      <c r="F4477" s="91" t="n">
        <v>62301000</v>
      </c>
      <c r="G4477" s="91" t="n">
        <v>1701</v>
      </c>
      <c r="H4477" s="92" t="n">
        <v>301000</v>
      </c>
      <c r="I4477" s="91" t="inlineStr">
        <is>
          <t>8월 소모품 구입 - Q오피스</t>
        </is>
      </c>
      <c r="J4477" s="91" t="inlineStr">
        <is>
          <t>V10003</t>
        </is>
      </c>
      <c r="K4477" s="91" t="inlineStr">
        <is>
          <t>Q오피스</t>
        </is>
      </c>
      <c r="M4477" s="9">
        <f>IF($A4477="","",VALUE($A4477&amp;"")*12+VALUE($B4477&amp;""))</f>
        <v/>
      </c>
      <c r="N4477" s="63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3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3">
        <f>IF($A4477="","",IF(COUNTIF(변동분석!$E$7:$E$506,O4477)&gt;0,"Y","N"))</f>
        <v/>
      </c>
      <c r="W4477" s="63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3">
        <f>IF($A4477="","",IFERROR(INDEX(계정매핑!$E$5:$E$504,MATCH($F4477&amp;"",계정매핑!$A$5:$A$504,0))&amp;"","공통비"))</f>
        <v/>
      </c>
      <c r="AF4477" s="63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5100001791</t>
        </is>
      </c>
      <c r="D4478" s="94" t="n">
        <v>46259</v>
      </c>
      <c r="E4478" s="91" t="inlineStr">
        <is>
          <t>KR</t>
        </is>
      </c>
      <c r="F4478" s="91" t="n">
        <v>62601000</v>
      </c>
      <c r="G4478" s="91" t="n">
        <v>1501</v>
      </c>
      <c r="H4478" s="92" t="n">
        <v>2666000</v>
      </c>
      <c r="I4478" s="91" t="inlineStr">
        <is>
          <t>8월 업무추진 - (법인카드)</t>
        </is>
      </c>
      <c r="J4478" s="91" t="inlineStr">
        <is>
          <t>V10009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3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3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3">
        <f>IF($A4478="","",IF(COUNTIF(변동분석!$E$7:$E$506,O4478)&gt;0,"Y","N"))</f>
        <v/>
      </c>
      <c r="W4478" s="63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3">
        <f>IF($A4478="","",IFERROR(INDEX(계정매핑!$E$5:$E$504,MATCH($F4478&amp;"",계정매핑!$A$5:$A$504,0))&amp;"","공통비"))</f>
        <v/>
      </c>
      <c r="AF4478" s="63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5100001792</t>
        </is>
      </c>
      <c r="D4479" s="94" t="n">
        <v>46259</v>
      </c>
      <c r="E4479" s="91" t="inlineStr">
        <is>
          <t>KR</t>
        </is>
      </c>
      <c r="F4479" s="91" t="n">
        <v>62901000</v>
      </c>
      <c r="G4479" s="91" t="n">
        <v>1101</v>
      </c>
      <c r="H4479" s="92" t="n">
        <v>3163000</v>
      </c>
      <c r="I4479" s="91" t="inlineStr">
        <is>
          <t>8월 자문 수수료 - W컨설팅</t>
        </is>
      </c>
      <c r="J4479" s="91" t="inlineStr">
        <is>
          <t>V10006</t>
        </is>
      </c>
      <c r="K4479" s="91" t="inlineStr">
        <is>
          <t>W컨설팅</t>
        </is>
      </c>
      <c r="M4479" s="9">
        <f>IF($A4479="","",VALUE($A4479&amp;"")*12+VALUE($B4479&amp;""))</f>
        <v/>
      </c>
      <c r="N4479" s="63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3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3">
        <f>IF($A4479="","",IF(COUNTIF(변동분석!$E$7:$E$506,O4479)&gt;0,"Y","N"))</f>
        <v/>
      </c>
      <c r="W4479" s="63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3">
        <f>IF($A4479="","",IFERROR(INDEX(계정매핑!$E$5:$E$504,MATCH($F4479&amp;"",계정매핑!$A$5:$A$504,0))&amp;"","공통비"))</f>
        <v/>
      </c>
      <c r="AF4479" s="63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5100001793</t>
        </is>
      </c>
      <c r="D4480" s="94" t="n">
        <v>46259</v>
      </c>
      <c r="E4480" s="91" t="inlineStr">
        <is>
          <t>KR</t>
        </is>
      </c>
      <c r="F4480" s="91" t="n">
        <v>62901000</v>
      </c>
      <c r="G4480" s="91" t="n">
        <v>1951</v>
      </c>
      <c r="H4480" s="92" t="n">
        <v>3595000</v>
      </c>
      <c r="I4480" s="91" t="inlineStr">
        <is>
          <t>8월 자문 수수료 - W컨설팅</t>
        </is>
      </c>
      <c r="J4480" s="91" t="inlineStr">
        <is>
          <t>V10006</t>
        </is>
      </c>
      <c r="K4480" s="91" t="inlineStr">
        <is>
          <t>W컨설팅</t>
        </is>
      </c>
      <c r="M4480" s="9">
        <f>IF($A4480="","",VALUE($A4480&amp;"")*12+VALUE($B4480&amp;""))</f>
        <v/>
      </c>
      <c r="N4480" s="63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3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3">
        <f>IF($A4480="","",IF(COUNTIF(변동분석!$E$7:$E$506,O4480)&gt;0,"Y","N"))</f>
        <v/>
      </c>
      <c r="W4480" s="63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3">
        <f>IF($A4480="","",IFERROR(INDEX(계정매핑!$E$5:$E$504,MATCH($F4480&amp;"",계정매핑!$A$5:$A$504,0))&amp;"","공통비"))</f>
        <v/>
      </c>
      <c r="AF4480" s="63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5100001794</t>
        </is>
      </c>
      <c r="D4481" s="94" t="n">
        <v>46259</v>
      </c>
      <c r="E4481" s="91" t="inlineStr">
        <is>
          <t>KR</t>
        </is>
      </c>
      <c r="F4481" s="91" t="n">
        <v>63002000</v>
      </c>
      <c r="G4481" s="91" t="n">
        <v>1701</v>
      </c>
      <c r="H4481" s="92" t="n">
        <v>93000000</v>
      </c>
      <c r="I4481" s="91" t="inlineStr">
        <is>
          <t>8월 클라우드 사용료 - C클라우드</t>
        </is>
      </c>
      <c r="J4481" s="91" t="inlineStr">
        <is>
          <t>V10025</t>
        </is>
      </c>
      <c r="K4481" s="91" t="inlineStr">
        <is>
          <t>C클라우드</t>
        </is>
      </c>
      <c r="M4481" s="9">
        <f>IF($A4481="","",VALUE($A4481&amp;"")*12+VALUE($B4481&amp;""))</f>
        <v/>
      </c>
      <c r="N4481" s="63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3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3">
        <f>IF($A4481="","",IF(COUNTIF(변동분석!$E$7:$E$506,O4481)&gt;0,"Y","N"))</f>
        <v/>
      </c>
      <c r="W4481" s="63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3">
        <f>IF($A4481="","",IFERROR(INDEX(계정매핑!$E$5:$E$504,MATCH($F4481&amp;"",계정매핑!$A$5:$A$504,0))&amp;"","공통비"))</f>
        <v/>
      </c>
      <c r="AF4481" s="63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5100001795</t>
        </is>
      </c>
      <c r="D4482" s="94" t="n">
        <v>46260</v>
      </c>
      <c r="E4482" s="91" t="inlineStr">
        <is>
          <t>KR</t>
        </is>
      </c>
      <c r="F4482" s="91" t="n">
        <v>62101000</v>
      </c>
      <c r="G4482" s="91" t="n">
        <v>1801</v>
      </c>
      <c r="H4482" s="92" t="n">
        <v>187000</v>
      </c>
      <c r="I4482" s="91" t="inlineStr">
        <is>
          <t>8월 국내출장 - (법인카드)</t>
        </is>
      </c>
      <c r="J4482" s="91" t="inlineStr">
        <is>
          <t>V10009</t>
        </is>
      </c>
      <c r="K4482" s="91" t="inlineStr">
        <is>
          <t>(법인카드)</t>
        </is>
      </c>
      <c r="M4482" s="9">
        <f>IF($A4482="","",VALUE($A4482&amp;"")*12+VALUE($B4482&amp;""))</f>
        <v/>
      </c>
      <c r="N4482" s="63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3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3">
        <f>IF($A4482="","",IF(COUNTIF(변동분석!$E$7:$E$506,O4482)&gt;0,"Y","N"))</f>
        <v/>
      </c>
      <c r="W4482" s="63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3">
        <f>IF($A4482="","",IFERROR(INDEX(계정매핑!$E$5:$E$504,MATCH($F4482&amp;"",계정매핑!$A$5:$A$504,0))&amp;"","공통비"))</f>
        <v/>
      </c>
      <c r="AF4482" s="63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5100001796</t>
        </is>
      </c>
      <c r="D4483" s="94" t="n">
        <v>46260</v>
      </c>
      <c r="E4483" s="91" t="inlineStr">
        <is>
          <t>KR</t>
        </is>
      </c>
      <c r="F4483" s="91" t="n">
        <v>62102000</v>
      </c>
      <c r="G4483" s="91" t="n">
        <v>1301</v>
      </c>
      <c r="H4483" s="92" t="n">
        <v>89000</v>
      </c>
      <c r="I4483" s="91" t="inlineStr">
        <is>
          <t>8월 해외출장 - N호텔</t>
        </is>
      </c>
      <c r="J4483" s="91" t="inlineStr">
        <is>
          <t>V10008</t>
        </is>
      </c>
      <c r="K4483" s="91" t="inlineStr">
        <is>
          <t>N호텔</t>
        </is>
      </c>
      <c r="M4483" s="9">
        <f>IF($A4483="","",VALUE($A4483&amp;"")*12+VALUE($B4483&amp;""))</f>
        <v/>
      </c>
      <c r="N4483" s="63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3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3">
        <f>IF($A4483="","",IF(COUNTIF(변동분석!$E$7:$E$506,O4483)&gt;0,"Y","N"))</f>
        <v/>
      </c>
      <c r="W4483" s="63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3">
        <f>IF($A4483="","",IFERROR(INDEX(계정매핑!$E$5:$E$504,MATCH($F4483&amp;"",계정매핑!$A$5:$A$504,0))&amp;"","공통비"))</f>
        <v/>
      </c>
      <c r="AF4483" s="63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5100001797</t>
        </is>
      </c>
      <c r="D4484" s="94" t="n">
        <v>46260</v>
      </c>
      <c r="E4484" s="91" t="inlineStr">
        <is>
          <t>KR</t>
        </is>
      </c>
      <c r="F4484" s="91" t="n">
        <v>62102000</v>
      </c>
      <c r="G4484" s="91" t="n">
        <v>1502</v>
      </c>
      <c r="H4484" s="92" t="n">
        <v>166000</v>
      </c>
      <c r="I4484" s="91" t="inlineStr">
        <is>
          <t>8월 해외출장 - N호텔</t>
        </is>
      </c>
      <c r="J4484" s="91" t="inlineStr">
        <is>
          <t>V10008</t>
        </is>
      </c>
      <c r="K4484" s="91" t="inlineStr">
        <is>
          <t>N호텔</t>
        </is>
      </c>
      <c r="M4484" s="9">
        <f>IF($A4484="","",VALUE($A4484&amp;"")*12+VALUE($B4484&amp;""))</f>
        <v/>
      </c>
      <c r="N4484" s="63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3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3">
        <f>IF($A4484="","",IF(COUNTIF(변동분석!$E$7:$E$506,O4484)&gt;0,"Y","N"))</f>
        <v/>
      </c>
      <c r="W4484" s="63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3">
        <f>IF($A4484="","",IFERROR(INDEX(계정매핑!$E$5:$E$504,MATCH($F4484&amp;"",계정매핑!$A$5:$A$504,0))&amp;"","공통비"))</f>
        <v/>
      </c>
      <c r="AF4484" s="63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5100001798</t>
        </is>
      </c>
      <c r="D4485" s="94" t="n">
        <v>46260</v>
      </c>
      <c r="E4485" s="91" t="inlineStr">
        <is>
          <t>KR</t>
        </is>
      </c>
      <c r="F4485" s="91" t="n">
        <v>62201000</v>
      </c>
      <c r="G4485" s="91" t="n">
        <v>1801</v>
      </c>
      <c r="H4485" s="92" t="n">
        <v>6372000</v>
      </c>
      <c r="I4485" s="91" t="inlineStr">
        <is>
          <t>8월 통신요금 - P통신</t>
        </is>
      </c>
      <c r="J4485" s="91" t="inlineStr">
        <is>
          <t>V10013</t>
        </is>
      </c>
      <c r="K4485" s="91" t="inlineStr">
        <is>
          <t>P통신</t>
        </is>
      </c>
      <c r="M4485" s="9">
        <f>IF($A4485="","",VALUE($A4485&amp;"")*12+VALUE($B4485&amp;""))</f>
        <v/>
      </c>
      <c r="N4485" s="63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3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3">
        <f>IF($A4485="","",IF(COUNTIF(변동분석!$E$7:$E$506,O4485)&gt;0,"Y","N"))</f>
        <v/>
      </c>
      <c r="W4485" s="63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3">
        <f>IF($A4485="","",IFERROR(INDEX(계정매핑!$E$5:$E$504,MATCH($F4485&amp;"",계정매핑!$A$5:$A$504,0))&amp;"","공통비"))</f>
        <v/>
      </c>
      <c r="AF4485" s="63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5100001799</t>
        </is>
      </c>
      <c r="D4486" s="94" t="n">
        <v>46260</v>
      </c>
      <c r="E4486" s="91" t="inlineStr">
        <is>
          <t>KR</t>
        </is>
      </c>
      <c r="F4486" s="91" t="n">
        <v>62801000</v>
      </c>
      <c r="G4486" s="91" t="n">
        <v>1301</v>
      </c>
      <c r="H4486" s="92" t="n">
        <v>3933000</v>
      </c>
      <c r="I4486" s="91" t="inlineStr">
        <is>
          <t>8월 사내교육 - U에듀</t>
        </is>
      </c>
      <c r="J4486" s="91" t="inlineStr">
        <is>
          <t>V10030</t>
        </is>
      </c>
      <c r="K4486" s="91" t="inlineStr">
        <is>
          <t>U에듀</t>
        </is>
      </c>
      <c r="M4486" s="9">
        <f>IF($A4486="","",VALUE($A4486&amp;"")*12+VALUE($B4486&amp;""))</f>
        <v/>
      </c>
      <c r="N4486" s="63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3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3">
        <f>IF($A4486="","",IF(COUNTIF(변동분석!$E$7:$E$506,O4486)&gt;0,"Y","N"))</f>
        <v/>
      </c>
      <c r="W4486" s="63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3">
        <f>IF($A4486="","",IFERROR(INDEX(계정매핑!$E$5:$E$504,MATCH($F4486&amp;"",계정매핑!$A$5:$A$504,0))&amp;"","공통비"))</f>
        <v/>
      </c>
      <c r="AF4486" s="63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5100001800</t>
        </is>
      </c>
      <c r="D4487" s="94" t="n">
        <v>46260</v>
      </c>
      <c r="E4487" s="91" t="inlineStr">
        <is>
          <t>KR</t>
        </is>
      </c>
      <c r="F4487" s="91" t="n">
        <v>62802000</v>
      </c>
      <c r="G4487" s="91" t="n">
        <v>1301</v>
      </c>
      <c r="H4487" s="92" t="n">
        <v>3617000</v>
      </c>
      <c r="I4487" s="91" t="inlineStr">
        <is>
          <t>8월 위탁교육 - I교육원</t>
        </is>
      </c>
      <c r="J4487" s="91" t="inlineStr">
        <is>
          <t>V10018</t>
        </is>
      </c>
      <c r="K4487" s="91" t="inlineStr">
        <is>
          <t>I교육원</t>
        </is>
      </c>
      <c r="M4487" s="9">
        <f>IF($A4487="","",VALUE($A4487&amp;"")*12+VALUE($B4487&amp;""))</f>
        <v/>
      </c>
      <c r="N4487" s="63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3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3">
        <f>IF($A4487="","",IF(COUNTIF(변동분석!$E$7:$E$506,O4487)&gt;0,"Y","N"))</f>
        <v/>
      </c>
      <c r="W4487" s="63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3">
        <f>IF($A4487="","",IFERROR(INDEX(계정매핑!$E$5:$E$504,MATCH($F4487&amp;"",계정매핑!$A$5:$A$504,0))&amp;"","공통비"))</f>
        <v/>
      </c>
      <c r="AF4487" s="63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5100001801</t>
        </is>
      </c>
      <c r="D4488" s="94" t="n">
        <v>46260</v>
      </c>
      <c r="E4488" s="91" t="inlineStr">
        <is>
          <t>KR</t>
        </is>
      </c>
      <c r="F4488" s="91" t="n">
        <v>62901000</v>
      </c>
      <c r="G4488" s="91" t="n">
        <v>1101</v>
      </c>
      <c r="H4488" s="92" t="n">
        <v>4644000</v>
      </c>
      <c r="I4488" s="91" t="inlineStr">
        <is>
          <t>8월 자문 수수료 - K회계법인</t>
        </is>
      </c>
      <c r="J4488" s="91" t="inlineStr">
        <is>
          <t>V10010</t>
        </is>
      </c>
      <c r="K4488" s="91" t="inlineStr">
        <is>
          <t>K회계법인</t>
        </is>
      </c>
      <c r="M4488" s="9">
        <f>IF($A4488="","",VALUE($A4488&amp;"")*12+VALUE($B4488&amp;""))</f>
        <v/>
      </c>
      <c r="N4488" s="63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3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3">
        <f>IF($A4488="","",IF(COUNTIF(변동분석!$E$7:$E$506,O4488)&gt;0,"Y","N"))</f>
        <v/>
      </c>
      <c r="W4488" s="63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3">
        <f>IF($A4488="","",IFERROR(INDEX(계정매핑!$E$5:$E$504,MATCH($F4488&amp;"",계정매핑!$A$5:$A$504,0))&amp;"","공통비"))</f>
        <v/>
      </c>
      <c r="AF4488" s="63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5100001802</t>
        </is>
      </c>
      <c r="D4489" s="94" t="n">
        <v>46260</v>
      </c>
      <c r="E4489" s="91" t="inlineStr">
        <is>
          <t>KR</t>
        </is>
      </c>
      <c r="F4489" s="91" t="n">
        <v>63001000</v>
      </c>
      <c r="G4489" s="91" t="n">
        <v>1701</v>
      </c>
      <c r="H4489" s="92" t="n">
        <v>29941000</v>
      </c>
      <c r="I4489" s="91" t="inlineStr">
        <is>
          <t>8월 SW 유지보수 - Y소프트</t>
        </is>
      </c>
      <c r="J4489" s="91" t="inlineStr">
        <is>
          <t>V10016</t>
        </is>
      </c>
      <c r="K4489" s="91" t="inlineStr">
        <is>
          <t>Y소프트</t>
        </is>
      </c>
      <c r="M4489" s="9">
        <f>IF($A4489="","",VALUE($A4489&amp;"")*12+VALUE($B4489&amp;""))</f>
        <v/>
      </c>
      <c r="N4489" s="63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3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3">
        <f>IF($A4489="","",IF(COUNTIF(변동분석!$E$7:$E$506,O4489)&gt;0,"Y","N"))</f>
        <v/>
      </c>
      <c r="W4489" s="63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3">
        <f>IF($A4489="","",IFERROR(INDEX(계정매핑!$E$5:$E$504,MATCH($F4489&amp;"",계정매핑!$A$5:$A$504,0))&amp;"","공통비"))</f>
        <v/>
      </c>
      <c r="AF4489" s="63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5100001803</t>
        </is>
      </c>
      <c r="D4490" s="94" t="n">
        <v>46260</v>
      </c>
      <c r="E4490" s="91" t="inlineStr">
        <is>
          <t>KR</t>
        </is>
      </c>
      <c r="F4490" s="91" t="n">
        <v>63501000</v>
      </c>
      <c r="G4490" s="91" t="n">
        <v>1901</v>
      </c>
      <c r="H4490" s="92" t="n">
        <v>318767000</v>
      </c>
      <c r="I4490" s="91" t="inlineStr">
        <is>
          <t>8월 모집수수료 - AA보험대리점</t>
        </is>
      </c>
      <c r="J4490" s="91" t="inlineStr">
        <is>
          <t>V10032</t>
        </is>
      </c>
      <c r="K4490" s="91" t="inlineStr">
        <is>
          <t>AA보험대리점</t>
        </is>
      </c>
      <c r="M4490" s="9">
        <f>IF($A4490="","",VALUE($A4490&amp;"")*12+VALUE($B4490&amp;""))</f>
        <v/>
      </c>
      <c r="N4490" s="63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3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3">
        <f>IF($A4490="","",IF(COUNTIF(변동분석!$E$7:$E$506,O4490)&gt;0,"Y","N"))</f>
        <v/>
      </c>
      <c r="W4490" s="63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3">
        <f>IF($A4490="","",IFERROR(INDEX(계정매핑!$E$5:$E$504,MATCH($F4490&amp;"",계정매핑!$A$5:$A$504,0))&amp;"","공통비"))</f>
        <v/>
      </c>
      <c r="AF4490" s="63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5100001804</t>
        </is>
      </c>
      <c r="D4491" s="94" t="n">
        <v>46260</v>
      </c>
      <c r="E4491" s="91" t="inlineStr">
        <is>
          <t>KR</t>
        </is>
      </c>
      <c r="F4491" s="91" t="n">
        <v>63502000</v>
      </c>
      <c r="G4491" s="91" t="n">
        <v>1901</v>
      </c>
      <c r="H4491" s="92" t="n">
        <v>179803000</v>
      </c>
      <c r="I4491" s="91" t="inlineStr">
        <is>
          <t>8월 유지수수료 - (전속설계사)</t>
        </is>
      </c>
      <c r="J4491" s="91" t="inlineStr">
        <is>
          <t>V10020</t>
        </is>
      </c>
      <c r="K4491" s="91" t="inlineStr">
        <is>
          <t>(전속설계사)</t>
        </is>
      </c>
      <c r="M4491" s="9">
        <f>IF($A4491="","",VALUE($A4491&amp;"")*12+VALUE($B4491&amp;""))</f>
        <v/>
      </c>
      <c r="N4491" s="63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3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3">
        <f>IF($A4491="","",IF(COUNTIF(변동분석!$E$7:$E$506,O4491)&gt;0,"Y","N"))</f>
        <v/>
      </c>
      <c r="W4491" s="63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3">
        <f>IF($A4491="","",IFERROR(INDEX(계정매핑!$E$5:$E$504,MATCH($F4491&amp;"",계정매핑!$A$5:$A$504,0))&amp;"","공통비"))</f>
        <v/>
      </c>
      <c r="AF4491" s="63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5100001805</t>
        </is>
      </c>
      <c r="D4492" s="94" t="n">
        <v>46261</v>
      </c>
      <c r="E4492" s="91" t="inlineStr">
        <is>
          <t>KR</t>
        </is>
      </c>
      <c r="F4492" s="91" t="n">
        <v>62101000</v>
      </c>
      <c r="G4492" s="91" t="n">
        <v>1101</v>
      </c>
      <c r="H4492" s="92" t="n">
        <v>474000</v>
      </c>
      <c r="I4492" s="91" t="inlineStr">
        <is>
          <t>8월 국내출장 - (법인카드)</t>
        </is>
      </c>
      <c r="J4492" s="91" t="inlineStr">
        <is>
          <t>V10009</t>
        </is>
      </c>
      <c r="K4492" s="91" t="inlineStr">
        <is>
          <t>(법인카드)</t>
        </is>
      </c>
      <c r="M4492" s="9">
        <f>IF($A4492="","",VALUE($A4492&amp;"")*12+VALUE($B4492&amp;""))</f>
        <v/>
      </c>
      <c r="N4492" s="63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3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3">
        <f>IF($A4492="","",IF(COUNTIF(변동분석!$E$7:$E$506,O4492)&gt;0,"Y","N"))</f>
        <v/>
      </c>
      <c r="W4492" s="63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3">
        <f>IF($A4492="","",IFERROR(INDEX(계정매핑!$E$5:$E$504,MATCH($F4492&amp;"",계정매핑!$A$5:$A$504,0))&amp;"","공통비"))</f>
        <v/>
      </c>
      <c r="AF4492" s="63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5100001806</t>
        </is>
      </c>
      <c r="D4493" s="94" t="n">
        <v>46261</v>
      </c>
      <c r="E4493" s="91" t="inlineStr">
        <is>
          <t>KR</t>
        </is>
      </c>
      <c r="F4493" s="91" t="n">
        <v>62101000</v>
      </c>
      <c r="G4493" s="91" t="n">
        <v>1201</v>
      </c>
      <c r="H4493" s="92" t="n">
        <v>292000</v>
      </c>
      <c r="I4493" s="91" t="inlineStr">
        <is>
          <t>8월 국내출장 - (법인카드)</t>
        </is>
      </c>
      <c r="J4493" s="91" t="inlineStr">
        <is>
          <t>V10009</t>
        </is>
      </c>
      <c r="K4493" s="91" t="inlineStr">
        <is>
          <t>(법인카드)</t>
        </is>
      </c>
      <c r="M4493" s="9">
        <f>IF($A4493="","",VALUE($A4493&amp;"")*12+VALUE($B4493&amp;""))</f>
        <v/>
      </c>
      <c r="N4493" s="63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3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3">
        <f>IF($A4493="","",IF(COUNTIF(변동분석!$E$7:$E$506,O4493)&gt;0,"Y","N"))</f>
        <v/>
      </c>
      <c r="W4493" s="63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3">
        <f>IF($A4493="","",IFERROR(INDEX(계정매핑!$E$5:$E$504,MATCH($F4493&amp;"",계정매핑!$A$5:$A$504,0))&amp;"","공통비"))</f>
        <v/>
      </c>
      <c r="AF4493" s="63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5100001807</t>
        </is>
      </c>
      <c r="D4494" s="94" t="n">
        <v>46261</v>
      </c>
      <c r="E4494" s="91" t="inlineStr">
        <is>
          <t>KR</t>
        </is>
      </c>
      <c r="F4494" s="91" t="n">
        <v>62102000</v>
      </c>
      <c r="G4494" s="91" t="n">
        <v>1602</v>
      </c>
      <c r="H4494" s="92" t="n">
        <v>247000</v>
      </c>
      <c r="I4494" s="91" t="inlineStr">
        <is>
          <t>8월 해외출장 - M항공</t>
        </is>
      </c>
      <c r="J4494" s="91" t="inlineStr">
        <is>
          <t>V10001</t>
        </is>
      </c>
      <c r="K4494" s="91" t="inlineStr">
        <is>
          <t>M항공</t>
        </is>
      </c>
      <c r="M4494" s="9">
        <f>IF($A4494="","",VALUE($A4494&amp;"")*12+VALUE($B4494&amp;""))</f>
        <v/>
      </c>
      <c r="N4494" s="63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3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3">
        <f>IF($A4494="","",IF(COUNTIF(변동분석!$E$7:$E$506,O4494)&gt;0,"Y","N"))</f>
        <v/>
      </c>
      <c r="W4494" s="63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3">
        <f>IF($A4494="","",IFERROR(INDEX(계정매핑!$E$5:$E$504,MATCH($F4494&amp;"",계정매핑!$A$5:$A$504,0))&amp;"","공통비"))</f>
        <v/>
      </c>
      <c r="AF4494" s="63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5100001808</t>
        </is>
      </c>
      <c r="D4495" s="94" t="n">
        <v>46261</v>
      </c>
      <c r="E4495" s="91" t="inlineStr">
        <is>
          <t>KR</t>
        </is>
      </c>
      <c r="F4495" s="91" t="n">
        <v>62901000</v>
      </c>
      <c r="G4495" s="91" t="n">
        <v>1101</v>
      </c>
      <c r="H4495" s="92" t="n">
        <v>2309000</v>
      </c>
      <c r="I4495" s="91" t="inlineStr">
        <is>
          <t>8월 자문 수수료 - K회계법인</t>
        </is>
      </c>
      <c r="J4495" s="91" t="inlineStr">
        <is>
          <t>V10010</t>
        </is>
      </c>
      <c r="K4495" s="91" t="inlineStr">
        <is>
          <t>K회계법인</t>
        </is>
      </c>
      <c r="M4495" s="9">
        <f>IF($A4495="","",VALUE($A4495&amp;"")*12+VALUE($B4495&amp;""))</f>
        <v/>
      </c>
      <c r="N4495" s="63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3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3">
        <f>IF($A4495="","",IF(COUNTIF(변동분석!$E$7:$E$506,O4495)&gt;0,"Y","N"))</f>
        <v/>
      </c>
      <c r="W4495" s="63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3">
        <f>IF($A4495="","",IFERROR(INDEX(계정매핑!$E$5:$E$504,MATCH($F4495&amp;"",계정매핑!$A$5:$A$504,0))&amp;"","공통비"))</f>
        <v/>
      </c>
      <c r="AF4495" s="63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5100001809</t>
        </is>
      </c>
      <c r="D4496" s="94" t="n">
        <v>46261</v>
      </c>
      <c r="E4496" s="91" t="inlineStr">
        <is>
          <t>KR</t>
        </is>
      </c>
      <c r="F4496" s="91" t="n">
        <v>62902000</v>
      </c>
      <c r="G4496" s="91" t="n">
        <v>1951</v>
      </c>
      <c r="H4496" s="92" t="n">
        <v>2087000</v>
      </c>
      <c r="I4496" s="91" t="inlineStr">
        <is>
          <t>8월 업무 위탁 수수료 - J콜센터</t>
        </is>
      </c>
      <c r="J4496" s="91" t="inlineStr">
        <is>
          <t>V10015</t>
        </is>
      </c>
      <c r="K4496" s="91" t="inlineStr">
        <is>
          <t>J콜센터</t>
        </is>
      </c>
      <c r="M4496" s="9">
        <f>IF($A4496="","",VALUE($A4496&amp;"")*12+VALUE($B4496&amp;""))</f>
        <v/>
      </c>
      <c r="N4496" s="63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3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3">
        <f>IF($A4496="","",IF(COUNTIF(변동분석!$E$7:$E$506,O4496)&gt;0,"Y","N"))</f>
        <v/>
      </c>
      <c r="W4496" s="63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3">
        <f>IF($A4496="","",IFERROR(INDEX(계정매핑!$E$5:$E$504,MATCH($F4496&amp;"",계정매핑!$A$5:$A$504,0))&amp;"","공통비"))</f>
        <v/>
      </c>
      <c r="AF4496" s="63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9</v>
      </c>
      <c r="C4497" s="91" t="inlineStr">
        <is>
          <t>5100001810</t>
        </is>
      </c>
      <c r="D4497" s="94" t="n">
        <v>46267</v>
      </c>
      <c r="E4497" s="91" t="inlineStr">
        <is>
          <t>KR</t>
        </is>
      </c>
      <c r="F4497" s="91" t="n">
        <v>62101000</v>
      </c>
      <c r="G4497" s="91" t="n">
        <v>1201</v>
      </c>
      <c r="H4497" s="92" t="n">
        <v>234000</v>
      </c>
      <c r="I4497" s="91" t="inlineStr">
        <is>
          <t>9월 국내출장 - (법인카드)</t>
        </is>
      </c>
      <c r="J4497" s="91" t="inlineStr">
        <is>
          <t>V10009</t>
        </is>
      </c>
      <c r="K4497" s="91" t="inlineStr">
        <is>
          <t>(법인카드)</t>
        </is>
      </c>
      <c r="M4497" s="9">
        <f>IF($A4497="","",VALUE($A4497&amp;"")*12+VALUE($B4497&amp;""))</f>
        <v/>
      </c>
      <c r="N4497" s="63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3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3">
        <f>IF($A4497="","",IF(COUNTIF(변동분석!$E$7:$E$506,O4497)&gt;0,"Y","N"))</f>
        <v/>
      </c>
      <c r="W4497" s="63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3">
        <f>IF($A4497="","",IFERROR(INDEX(계정매핑!$E$5:$E$504,MATCH($F4497&amp;"",계정매핑!$A$5:$A$504,0))&amp;"","공통비"))</f>
        <v/>
      </c>
      <c r="AF4497" s="63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9</v>
      </c>
      <c r="C4498" s="91" t="inlineStr">
        <is>
          <t>5100001811</t>
        </is>
      </c>
      <c r="D4498" s="94" t="n">
        <v>46267</v>
      </c>
      <c r="E4498" s="91" t="inlineStr">
        <is>
          <t>KR</t>
        </is>
      </c>
      <c r="F4498" s="91" t="n">
        <v>62101000</v>
      </c>
      <c r="G4498" s="91" t="n">
        <v>1801</v>
      </c>
      <c r="H4498" s="92" t="n">
        <v>135000</v>
      </c>
      <c r="I4498" s="91" t="inlineStr">
        <is>
          <t>9월 국내출장 - M항공</t>
        </is>
      </c>
      <c r="J4498" s="91" t="inlineStr">
        <is>
          <t>V10001</t>
        </is>
      </c>
      <c r="K4498" s="91" t="inlineStr">
        <is>
          <t>M항공</t>
        </is>
      </c>
      <c r="M4498" s="9">
        <f>IF($A4498="","",VALUE($A4498&amp;"")*12+VALUE($B4498&amp;""))</f>
        <v/>
      </c>
      <c r="N4498" s="63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3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3">
        <f>IF($A4498="","",IF(COUNTIF(변동분석!$E$7:$E$506,O4498)&gt;0,"Y","N"))</f>
        <v/>
      </c>
      <c r="W4498" s="63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3">
        <f>IF($A4498="","",IFERROR(INDEX(계정매핑!$E$5:$E$504,MATCH($F4498&amp;"",계정매핑!$A$5:$A$504,0))&amp;"","공통비"))</f>
        <v/>
      </c>
      <c r="AF4498" s="63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9</v>
      </c>
      <c r="C4499" s="91" t="inlineStr">
        <is>
          <t>5100001812</t>
        </is>
      </c>
      <c r="D4499" s="94" t="n">
        <v>46267</v>
      </c>
      <c r="E4499" s="91" t="inlineStr">
        <is>
          <t>KR</t>
        </is>
      </c>
      <c r="F4499" s="91" t="n">
        <v>62201000</v>
      </c>
      <c r="G4499" s="91" t="n">
        <v>1601</v>
      </c>
      <c r="H4499" s="92" t="n">
        <v>660000</v>
      </c>
      <c r="I4499" s="91" t="inlineStr">
        <is>
          <t>9월 통신요금 - P통신</t>
        </is>
      </c>
      <c r="J4499" s="91" t="inlineStr">
        <is>
          <t>V10013</t>
        </is>
      </c>
      <c r="K4499" s="91" t="inlineStr">
        <is>
          <t>P통신</t>
        </is>
      </c>
      <c r="M4499" s="9">
        <f>IF($A4499="","",VALUE($A4499&amp;"")*12+VALUE($B4499&amp;""))</f>
        <v/>
      </c>
      <c r="N4499" s="63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3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3">
        <f>IF($A4499="","",IF(COUNTIF(변동분석!$E$7:$E$506,O4499)&gt;0,"Y","N"))</f>
        <v/>
      </c>
      <c r="W4499" s="63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3">
        <f>IF($A4499="","",IFERROR(INDEX(계정매핑!$E$5:$E$504,MATCH($F4499&amp;"",계정매핑!$A$5:$A$504,0))&amp;"","공통비"))</f>
        <v/>
      </c>
      <c r="AF4499" s="63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9</v>
      </c>
      <c r="C4500" s="91" t="inlineStr">
        <is>
          <t>5100001813</t>
        </is>
      </c>
      <c r="D4500" s="94" t="n">
        <v>46267</v>
      </c>
      <c r="E4500" s="91" t="inlineStr">
        <is>
          <t>KR</t>
        </is>
      </c>
      <c r="F4500" s="91" t="n">
        <v>62301000</v>
      </c>
      <c r="G4500" s="91" t="n">
        <v>1401</v>
      </c>
      <c r="H4500" s="92" t="n">
        <v>127000</v>
      </c>
      <c r="I4500" s="91" t="inlineStr">
        <is>
          <t>9월 소모품 구입 - R문구</t>
        </is>
      </c>
      <c r="J4500" s="91" t="inlineStr">
        <is>
          <t>V10021</t>
        </is>
      </c>
      <c r="K4500" s="91" t="inlineStr">
        <is>
          <t>R문구</t>
        </is>
      </c>
      <c r="M4500" s="9">
        <f>IF($A4500="","",VALUE($A4500&amp;"")*12+VALUE($B4500&amp;""))</f>
        <v/>
      </c>
      <c r="N4500" s="63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3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3">
        <f>IF($A4500="","",IF(COUNTIF(변동분석!$E$7:$E$506,O4500)&gt;0,"Y","N"))</f>
        <v/>
      </c>
      <c r="W4500" s="63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3">
        <f>IF($A4500="","",IFERROR(INDEX(계정매핑!$E$5:$E$504,MATCH($F4500&amp;"",계정매핑!$A$5:$A$504,0))&amp;"","공통비"))</f>
        <v/>
      </c>
      <c r="AF4500" s="63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9</v>
      </c>
      <c r="C4501" s="91" t="inlineStr">
        <is>
          <t>5100001814</t>
        </is>
      </c>
      <c r="D4501" s="94" t="n">
        <v>46267</v>
      </c>
      <c r="E4501" s="91" t="inlineStr">
        <is>
          <t>KR</t>
        </is>
      </c>
      <c r="F4501" s="91" t="n">
        <v>62501000</v>
      </c>
      <c r="G4501" s="91" t="n">
        <v>1401</v>
      </c>
      <c r="H4501" s="92" t="n">
        <v>153000</v>
      </c>
      <c r="I4501" s="91" t="inlineStr">
        <is>
          <t>9월 회의 다과 - (법인카드)</t>
        </is>
      </c>
      <c r="J4501" s="91" t="inlineStr">
        <is>
          <t>V10009</t>
        </is>
      </c>
      <c r="K4501" s="91" t="inlineStr">
        <is>
          <t>(법인카드)</t>
        </is>
      </c>
      <c r="M4501" s="9">
        <f>IF($A4501="","",VALUE($A4501&amp;"")*12+VALUE($B4501&amp;""))</f>
        <v/>
      </c>
      <c r="N4501" s="63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3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3">
        <f>IF($A4501="","",IF(COUNTIF(변동분석!$E$7:$E$506,O4501)&gt;0,"Y","N"))</f>
        <v/>
      </c>
      <c r="W4501" s="63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3">
        <f>IF($A4501="","",IFERROR(INDEX(계정매핑!$E$5:$E$504,MATCH($F4501&amp;"",계정매핑!$A$5:$A$504,0))&amp;"","공통비"))</f>
        <v/>
      </c>
      <c r="AF4501" s="63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9</v>
      </c>
      <c r="C4502" s="91" t="inlineStr">
        <is>
          <t>5100001815</t>
        </is>
      </c>
      <c r="D4502" s="94" t="n">
        <v>46267</v>
      </c>
      <c r="E4502" s="91" t="inlineStr">
        <is>
          <t>KR</t>
        </is>
      </c>
      <c r="F4502" s="91" t="n">
        <v>62902000</v>
      </c>
      <c r="G4502" s="91" t="n">
        <v>1801</v>
      </c>
      <c r="H4502" s="92" t="n">
        <v>1754000</v>
      </c>
      <c r="I4502" s="91" t="inlineStr">
        <is>
          <t>9월 콜 위탁 수수료(건별)</t>
        </is>
      </c>
      <c r="J4502" s="91" t="inlineStr">
        <is>
          <t>V10015</t>
        </is>
      </c>
      <c r="K4502" s="91" t="inlineStr">
        <is>
          <t>J콜센터</t>
        </is>
      </c>
      <c r="M4502" s="9">
        <f>IF($A4502="","",VALUE($A4502&amp;"")*12+VALUE($B4502&amp;""))</f>
        <v/>
      </c>
      <c r="N4502" s="63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3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3">
        <f>IF($A4502="","",IF(COUNTIF(변동분석!$E$7:$E$506,O4502)&gt;0,"Y","N"))</f>
        <v/>
      </c>
      <c r="W4502" s="63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3">
        <f>IF($A4502="","",IFERROR(INDEX(계정매핑!$E$5:$E$504,MATCH($F4502&amp;"",계정매핑!$A$5:$A$504,0))&amp;"","공통비"))</f>
        <v/>
      </c>
      <c r="AF4502" s="63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9</v>
      </c>
      <c r="C4503" s="91" t="inlineStr">
        <is>
          <t>5100001816</t>
        </is>
      </c>
      <c r="D4503" s="94" t="n">
        <v>46267</v>
      </c>
      <c r="E4503" s="91" t="inlineStr">
        <is>
          <t>KR</t>
        </is>
      </c>
      <c r="F4503" s="91" t="n">
        <v>62902000</v>
      </c>
      <c r="G4503" s="91" t="n">
        <v>1951</v>
      </c>
      <c r="H4503" s="92" t="n">
        <v>4951000</v>
      </c>
      <c r="I4503" s="91" t="inlineStr">
        <is>
          <t>9월 업무 위탁 수수료 - J콜센터</t>
        </is>
      </c>
      <c r="J4503" s="91" t="inlineStr">
        <is>
          <t>V10015</t>
        </is>
      </c>
      <c r="K4503" s="91" t="inlineStr">
        <is>
          <t>J콜센터</t>
        </is>
      </c>
      <c r="M4503" s="9">
        <f>IF($A4503="","",VALUE($A4503&amp;"")*12+VALUE($B4503&amp;""))</f>
        <v/>
      </c>
      <c r="N4503" s="63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3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3">
        <f>IF($A4503="","",IF(COUNTIF(변동분석!$E$7:$E$506,O4503)&gt;0,"Y","N"))</f>
        <v/>
      </c>
      <c r="W4503" s="63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3">
        <f>IF($A4503="","",IFERROR(INDEX(계정매핑!$E$5:$E$504,MATCH($F4503&amp;"",계정매핑!$A$5:$A$504,0))&amp;"","공통비"))</f>
        <v/>
      </c>
      <c r="AF4503" s="63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9</v>
      </c>
      <c r="C4504" s="91" t="inlineStr">
        <is>
          <t>5100001817</t>
        </is>
      </c>
      <c r="D4504" s="94" t="n">
        <v>46268</v>
      </c>
      <c r="E4504" s="91" t="inlineStr">
        <is>
          <t>KR</t>
        </is>
      </c>
      <c r="F4504" s="91" t="n">
        <v>62101000</v>
      </c>
      <c r="G4504" s="91" t="n">
        <v>1101</v>
      </c>
      <c r="H4504" s="92" t="n">
        <v>562000</v>
      </c>
      <c r="I4504" s="91" t="inlineStr">
        <is>
          <t>9월 국내출장 - (법인카드)</t>
        </is>
      </c>
      <c r="J4504" s="91" t="inlineStr">
        <is>
          <t>V10009</t>
        </is>
      </c>
      <c r="K4504" s="91" t="inlineStr">
        <is>
          <t>(법인카드)</t>
        </is>
      </c>
      <c r="M4504" s="9">
        <f>IF($A4504="","",VALUE($A4504&amp;"")*12+VALUE($B4504&amp;""))</f>
        <v/>
      </c>
      <c r="N4504" s="63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3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3">
        <f>IF($A4504="","",IF(COUNTIF(변동분석!$E$7:$E$506,O4504)&gt;0,"Y","N"))</f>
        <v/>
      </c>
      <c r="W4504" s="63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3">
        <f>IF($A4504="","",IFERROR(INDEX(계정매핑!$E$5:$E$504,MATCH($F4504&amp;"",계정매핑!$A$5:$A$504,0))&amp;"","공통비"))</f>
        <v/>
      </c>
      <c r="AF4504" s="63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9</v>
      </c>
      <c r="C4505" s="91" t="inlineStr">
        <is>
          <t>5100001818</t>
        </is>
      </c>
      <c r="D4505" s="94" t="n">
        <v>46268</v>
      </c>
      <c r="E4505" s="91" t="inlineStr">
        <is>
          <t>KR</t>
        </is>
      </c>
      <c r="F4505" s="91" t="n">
        <v>62101000</v>
      </c>
      <c r="G4505" s="91" t="n">
        <v>1701</v>
      </c>
      <c r="H4505" s="92" t="n">
        <v>170000</v>
      </c>
      <c r="I4505" s="91" t="inlineStr">
        <is>
          <t>9월 국내출장 - L여행사</t>
        </is>
      </c>
      <c r="J4505" s="91" t="inlineStr">
        <is>
          <t>V10017</t>
        </is>
      </c>
      <c r="K4505" s="91" t="inlineStr">
        <is>
          <t>L여행사</t>
        </is>
      </c>
      <c r="M4505" s="9">
        <f>IF($A4505="","",VALUE($A4505&amp;"")*12+VALUE($B4505&amp;""))</f>
        <v/>
      </c>
      <c r="N4505" s="63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3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3">
        <f>IF($A4505="","",IF(COUNTIF(변동분석!$E$7:$E$506,O4505)&gt;0,"Y","N"))</f>
        <v/>
      </c>
      <c r="W4505" s="63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3">
        <f>IF($A4505="","",IFERROR(INDEX(계정매핑!$E$5:$E$504,MATCH($F4505&amp;"",계정매핑!$A$5:$A$504,0))&amp;"","공통비"))</f>
        <v/>
      </c>
      <c r="AF4505" s="63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9</v>
      </c>
      <c r="C4506" s="91" t="inlineStr">
        <is>
          <t>5100001819</t>
        </is>
      </c>
      <c r="D4506" s="94" t="n">
        <v>46268</v>
      </c>
      <c r="E4506" s="91" t="inlineStr">
        <is>
          <t>KR</t>
        </is>
      </c>
      <c r="F4506" s="91" t="n">
        <v>62102000</v>
      </c>
      <c r="G4506" s="91" t="n">
        <v>1502</v>
      </c>
      <c r="H4506" s="92" t="n">
        <v>89000</v>
      </c>
      <c r="I4506" s="91" t="inlineStr">
        <is>
          <t>9월 해외출장 - N호텔</t>
        </is>
      </c>
      <c r="J4506" s="91" t="inlineStr">
        <is>
          <t>V10008</t>
        </is>
      </c>
      <c r="K4506" s="91" t="inlineStr">
        <is>
          <t>N호텔</t>
        </is>
      </c>
      <c r="M4506" s="9">
        <f>IF($A4506="","",VALUE($A4506&amp;"")*12+VALUE($B4506&amp;""))</f>
        <v/>
      </c>
      <c r="N4506" s="63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3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3">
        <f>IF($A4506="","",IF(COUNTIF(변동분석!$E$7:$E$506,O4506)&gt;0,"Y","N"))</f>
        <v/>
      </c>
      <c r="W4506" s="63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3">
        <f>IF($A4506="","",IFERROR(INDEX(계정매핑!$E$5:$E$504,MATCH($F4506&amp;"",계정매핑!$A$5:$A$504,0))&amp;"","공통비"))</f>
        <v/>
      </c>
      <c r="AF4506" s="63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9</v>
      </c>
      <c r="C4507" s="91" t="inlineStr">
        <is>
          <t>5100001820</t>
        </is>
      </c>
      <c r="D4507" s="94" t="n">
        <v>46268</v>
      </c>
      <c r="E4507" s="91" t="inlineStr">
        <is>
          <t>KR</t>
        </is>
      </c>
      <c r="F4507" s="91" t="n">
        <v>62201000</v>
      </c>
      <c r="G4507" s="91" t="n">
        <v>1101</v>
      </c>
      <c r="H4507" s="92" t="n">
        <v>215000</v>
      </c>
      <c r="I4507" s="91" t="inlineStr">
        <is>
          <t>9월 통신요금 - O텔레콤</t>
        </is>
      </c>
      <c r="J4507" s="91" t="inlineStr">
        <is>
          <t>V10002</t>
        </is>
      </c>
      <c r="K4507" s="91" t="inlineStr">
        <is>
          <t>O텔레콤</t>
        </is>
      </c>
      <c r="M4507" s="9">
        <f>IF($A4507="","",VALUE($A4507&amp;"")*12+VALUE($B4507&amp;""))</f>
        <v/>
      </c>
      <c r="N4507" s="63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3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3">
        <f>IF($A4507="","",IF(COUNTIF(변동분석!$E$7:$E$506,O4507)&gt;0,"Y","N"))</f>
        <v/>
      </c>
      <c r="W4507" s="63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3">
        <f>IF($A4507="","",IFERROR(INDEX(계정매핑!$E$5:$E$504,MATCH($F4507&amp;"",계정매핑!$A$5:$A$504,0))&amp;"","공통비"))</f>
        <v/>
      </c>
      <c r="AF4507" s="63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9</v>
      </c>
      <c r="C4508" s="91" t="inlineStr">
        <is>
          <t>5100001821</t>
        </is>
      </c>
      <c r="D4508" s="94" t="n">
        <v>46268</v>
      </c>
      <c r="E4508" s="91" t="inlineStr">
        <is>
          <t>KR</t>
        </is>
      </c>
      <c r="F4508" s="91" t="n">
        <v>62201000</v>
      </c>
      <c r="G4508" s="91" t="n">
        <v>1301</v>
      </c>
      <c r="H4508" s="92" t="n">
        <v>188000</v>
      </c>
      <c r="I4508" s="91" t="inlineStr">
        <is>
          <t>9월 통신요금 - O텔레콤</t>
        </is>
      </c>
      <c r="J4508" s="91" t="inlineStr">
        <is>
          <t>V10002</t>
        </is>
      </c>
      <c r="K4508" s="91" t="inlineStr">
        <is>
          <t>O텔레콤</t>
        </is>
      </c>
      <c r="M4508" s="9">
        <f>IF($A4508="","",VALUE($A4508&amp;"")*12+VALUE($B4508&amp;""))</f>
        <v/>
      </c>
      <c r="N4508" s="63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3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3">
        <f>IF($A4508="","",IF(COUNTIF(변동분석!$E$7:$E$506,O4508)&gt;0,"Y","N"))</f>
        <v/>
      </c>
      <c r="W4508" s="63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3">
        <f>IF($A4508="","",IFERROR(INDEX(계정매핑!$E$5:$E$504,MATCH($F4508&amp;"",계정매핑!$A$5:$A$504,0))&amp;"","공통비"))</f>
        <v/>
      </c>
      <c r="AF4508" s="63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9</v>
      </c>
      <c r="C4509" s="91" t="inlineStr">
        <is>
          <t>5100001822</t>
        </is>
      </c>
      <c r="D4509" s="94" t="n">
        <v>46268</v>
      </c>
      <c r="E4509" s="91" t="inlineStr">
        <is>
          <t>KR</t>
        </is>
      </c>
      <c r="F4509" s="91" t="n">
        <v>62301000</v>
      </c>
      <c r="G4509" s="91" t="n">
        <v>1602</v>
      </c>
      <c r="H4509" s="92" t="n">
        <v>377000</v>
      </c>
      <c r="I4509" s="91" t="inlineStr">
        <is>
          <t>9월 소모품 구입 - Q오피스</t>
        </is>
      </c>
      <c r="J4509" s="91" t="inlineStr">
        <is>
          <t>V10003</t>
        </is>
      </c>
      <c r="K4509" s="91" t="inlineStr">
        <is>
          <t>Q오피스</t>
        </is>
      </c>
      <c r="M4509" s="9">
        <f>IF($A4509="","",VALUE($A4509&amp;"")*12+VALUE($B4509&amp;""))</f>
        <v/>
      </c>
      <c r="N4509" s="63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3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3">
        <f>IF($A4509="","",IF(COUNTIF(변동분석!$E$7:$E$506,O4509)&gt;0,"Y","N"))</f>
        <v/>
      </c>
      <c r="W4509" s="63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3">
        <f>IF($A4509="","",IFERROR(INDEX(계정매핑!$E$5:$E$504,MATCH($F4509&amp;"",계정매핑!$A$5:$A$504,0))&amp;"","공통비"))</f>
        <v/>
      </c>
      <c r="AF4509" s="63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9</v>
      </c>
      <c r="C4510" s="91" t="inlineStr">
        <is>
          <t>5100001823</t>
        </is>
      </c>
      <c r="D4510" s="94" t="n">
        <v>46268</v>
      </c>
      <c r="E4510" s="91" t="inlineStr">
        <is>
          <t>KR</t>
        </is>
      </c>
      <c r="F4510" s="91" t="n">
        <v>62501000</v>
      </c>
      <c r="G4510" s="91" t="n">
        <v>1301</v>
      </c>
      <c r="H4510" s="92" t="n">
        <v>166000</v>
      </c>
      <c r="I4510" s="91" t="inlineStr">
        <is>
          <t>9월 회의 다과 - (법인카드)</t>
        </is>
      </c>
      <c r="J4510" s="91" t="inlineStr">
        <is>
          <t>V10009</t>
        </is>
      </c>
      <c r="K4510" s="91" t="inlineStr">
        <is>
          <t>(법인카드)</t>
        </is>
      </c>
      <c r="M4510" s="9">
        <f>IF($A4510="","",VALUE($A4510&amp;"")*12+VALUE($B4510&amp;""))</f>
        <v/>
      </c>
      <c r="N4510" s="63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3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3">
        <f>IF($A4510="","",IF(COUNTIF(변동분석!$E$7:$E$506,O4510)&gt;0,"Y","N"))</f>
        <v/>
      </c>
      <c r="W4510" s="63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3">
        <f>IF($A4510="","",IFERROR(INDEX(계정매핑!$E$5:$E$504,MATCH($F4510&amp;"",계정매핑!$A$5:$A$504,0))&amp;"","공통비"))</f>
        <v/>
      </c>
      <c r="AF4510" s="63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9</v>
      </c>
      <c r="C4511" s="91" t="inlineStr">
        <is>
          <t>5100001824</t>
        </is>
      </c>
      <c r="D4511" s="94" t="n">
        <v>46268</v>
      </c>
      <c r="E4511" s="91" t="inlineStr">
        <is>
          <t>KR</t>
        </is>
      </c>
      <c r="F4511" s="91" t="n">
        <v>62501000</v>
      </c>
      <c r="G4511" s="91" t="n">
        <v>1701</v>
      </c>
      <c r="H4511" s="92" t="n">
        <v>107000</v>
      </c>
      <c r="I4511" s="91" t="inlineStr">
        <is>
          <t>9월 회의 다과 - T케이터링</t>
        </is>
      </c>
      <c r="J4511" s="91" t="inlineStr">
        <is>
          <t>V10005</t>
        </is>
      </c>
      <c r="K4511" s="91" t="inlineStr">
        <is>
          <t>T케이터링</t>
        </is>
      </c>
      <c r="M4511" s="9">
        <f>IF($A4511="","",VALUE($A4511&amp;"")*12+VALUE($B4511&amp;""))</f>
        <v/>
      </c>
      <c r="N4511" s="63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3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3">
        <f>IF($A4511="","",IF(COUNTIF(변동분석!$E$7:$E$506,O4511)&gt;0,"Y","N"))</f>
        <v/>
      </c>
      <c r="W4511" s="63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3">
        <f>IF($A4511="","",IFERROR(INDEX(계정매핑!$E$5:$E$504,MATCH($F4511&amp;"",계정매핑!$A$5:$A$504,0))&amp;"","공통비"))</f>
        <v/>
      </c>
      <c r="AF4511" s="63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9</v>
      </c>
      <c r="C4512" s="91" t="inlineStr">
        <is>
          <t>5100001825</t>
        </is>
      </c>
      <c r="D4512" s="94" t="n">
        <v>46268</v>
      </c>
      <c r="E4512" s="91" t="inlineStr">
        <is>
          <t>KR</t>
        </is>
      </c>
      <c r="F4512" s="91" t="n">
        <v>62501000</v>
      </c>
      <c r="G4512" s="91" t="n">
        <v>1801</v>
      </c>
      <c r="H4512" s="92" t="n">
        <v>195000</v>
      </c>
      <c r="I4512" s="91" t="inlineStr">
        <is>
          <t>9월 회의 다과 - (법인카드)</t>
        </is>
      </c>
      <c r="J4512" s="91" t="inlineStr">
        <is>
          <t>V10009</t>
        </is>
      </c>
      <c r="K4512" s="91" t="inlineStr">
        <is>
          <t>(법인카드)</t>
        </is>
      </c>
      <c r="M4512" s="9">
        <f>IF($A4512="","",VALUE($A4512&amp;"")*12+VALUE($B4512&amp;""))</f>
        <v/>
      </c>
      <c r="N4512" s="63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3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3">
        <f>IF($A4512="","",IF(COUNTIF(변동분석!$E$7:$E$506,O4512)&gt;0,"Y","N"))</f>
        <v/>
      </c>
      <c r="W4512" s="63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3">
        <f>IF($A4512="","",IFERROR(INDEX(계정매핑!$E$5:$E$504,MATCH($F4512&amp;"",계정매핑!$A$5:$A$504,0))&amp;"","공통비"))</f>
        <v/>
      </c>
      <c r="AF4512" s="63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9</v>
      </c>
      <c r="C4513" s="91" t="inlineStr">
        <is>
          <t>5100001826</t>
        </is>
      </c>
      <c r="D4513" s="94" t="n">
        <v>46268</v>
      </c>
      <c r="E4513" s="91" t="inlineStr">
        <is>
          <t>KR</t>
        </is>
      </c>
      <c r="F4513" s="91" t="n">
        <v>62801000</v>
      </c>
      <c r="G4513" s="91" t="n">
        <v>1301</v>
      </c>
      <c r="H4513" s="92" t="n">
        <v>4677000</v>
      </c>
      <c r="I4513" s="91" t="inlineStr">
        <is>
          <t>9월 사내교육 - (사내강사료)</t>
        </is>
      </c>
      <c r="J4513" s="91" t="inlineStr">
        <is>
          <t>V10023</t>
        </is>
      </c>
      <c r="K4513" s="91" t="inlineStr">
        <is>
          <t>(사내강사료)</t>
        </is>
      </c>
      <c r="M4513" s="9">
        <f>IF($A4513="","",VALUE($A4513&amp;"")*12+VALUE($B4513&amp;""))</f>
        <v/>
      </c>
      <c r="N4513" s="63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3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3">
        <f>IF($A4513="","",IF(COUNTIF(변동분석!$E$7:$E$506,O4513)&gt;0,"Y","N"))</f>
        <v/>
      </c>
      <c r="W4513" s="63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3">
        <f>IF($A4513="","",IFERROR(INDEX(계정매핑!$E$5:$E$504,MATCH($F4513&amp;"",계정매핑!$A$5:$A$504,0))&amp;"","공통비"))</f>
        <v/>
      </c>
      <c r="AF4513" s="63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9</v>
      </c>
      <c r="C4514" s="91" t="inlineStr">
        <is>
          <t>5100001827</t>
        </is>
      </c>
      <c r="D4514" s="94" t="n">
        <v>46268</v>
      </c>
      <c r="E4514" s="91" t="inlineStr">
        <is>
          <t>KR</t>
        </is>
      </c>
      <c r="F4514" s="91" t="n">
        <v>62901000</v>
      </c>
      <c r="G4514" s="91" t="n">
        <v>1801</v>
      </c>
      <c r="H4514" s="92" t="n">
        <v>7774000</v>
      </c>
      <c r="I4514" s="91" t="inlineStr">
        <is>
          <t>9월 자문 수수료 - K회계법인</t>
        </is>
      </c>
      <c r="J4514" s="91" t="inlineStr">
        <is>
          <t>V10010</t>
        </is>
      </c>
      <c r="K4514" s="91" t="inlineStr">
        <is>
          <t>K회계법인</t>
        </is>
      </c>
      <c r="M4514" s="9">
        <f>IF($A4514="","",VALUE($A4514&amp;"")*12+VALUE($B4514&amp;""))</f>
        <v/>
      </c>
      <c r="N4514" s="63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3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3">
        <f>IF($A4514="","",IF(COUNTIF(변동분석!$E$7:$E$506,O4514)&gt;0,"Y","N"))</f>
        <v/>
      </c>
      <c r="W4514" s="63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3">
        <f>IF($A4514="","",IFERROR(INDEX(계정매핑!$E$5:$E$504,MATCH($F4514&amp;"",계정매핑!$A$5:$A$504,0))&amp;"","공통비"))</f>
        <v/>
      </c>
      <c r="AF4514" s="63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9</v>
      </c>
      <c r="C4515" s="91" t="inlineStr">
        <is>
          <t>5100001828</t>
        </is>
      </c>
      <c r="D4515" s="94" t="n">
        <v>46268</v>
      </c>
      <c r="E4515" s="91" t="inlineStr">
        <is>
          <t>KR</t>
        </is>
      </c>
      <c r="F4515" s="91" t="n">
        <v>62901000</v>
      </c>
      <c r="G4515" s="91" t="n">
        <v>1951</v>
      </c>
      <c r="H4515" s="92" t="n">
        <v>6171000</v>
      </c>
      <c r="I4515" s="91" t="inlineStr">
        <is>
          <t>9월 자문 수수료 - K회계법인</t>
        </is>
      </c>
      <c r="J4515" s="91" t="inlineStr">
        <is>
          <t>V10010</t>
        </is>
      </c>
      <c r="K4515" s="91" t="inlineStr">
        <is>
          <t>K회계법인</t>
        </is>
      </c>
      <c r="M4515" s="9">
        <f>IF($A4515="","",VALUE($A4515&amp;"")*12+VALUE($B4515&amp;""))</f>
        <v/>
      </c>
      <c r="N4515" s="63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3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3">
        <f>IF($A4515="","",IF(COUNTIF(변동분석!$E$7:$E$506,O4515)&gt;0,"Y","N"))</f>
        <v/>
      </c>
      <c r="W4515" s="63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3">
        <f>IF($A4515="","",IFERROR(INDEX(계정매핑!$E$5:$E$504,MATCH($F4515&amp;"",계정매핑!$A$5:$A$504,0))&amp;"","공통비"))</f>
        <v/>
      </c>
      <c r="AF4515" s="63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9</v>
      </c>
      <c r="C4516" s="91" t="inlineStr">
        <is>
          <t>5100001829</t>
        </is>
      </c>
      <c r="D4516" s="94" t="n">
        <v>46268</v>
      </c>
      <c r="E4516" s="91" t="inlineStr">
        <is>
          <t>KR</t>
        </is>
      </c>
      <c r="F4516" s="91" t="n">
        <v>63001000</v>
      </c>
      <c r="G4516" s="91" t="n">
        <v>1701</v>
      </c>
      <c r="H4516" s="92" t="n">
        <v>59195000</v>
      </c>
      <c r="I4516" s="91" t="inlineStr">
        <is>
          <t>9월 SW 유지보수 - Y소프트</t>
        </is>
      </c>
      <c r="J4516" s="91" t="inlineStr">
        <is>
          <t>V10016</t>
        </is>
      </c>
      <c r="K4516" s="91" t="inlineStr">
        <is>
          <t>Y소프트</t>
        </is>
      </c>
      <c r="M4516" s="9">
        <f>IF($A4516="","",VALUE($A4516&amp;"")*12+VALUE($B4516&amp;""))</f>
        <v/>
      </c>
      <c r="N4516" s="63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3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3">
        <f>IF($A4516="","",IF(COUNTIF(변동분석!$E$7:$E$506,O4516)&gt;0,"Y","N"))</f>
        <v/>
      </c>
      <c r="W4516" s="63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3">
        <f>IF($A4516="","",IFERROR(INDEX(계정매핑!$E$5:$E$504,MATCH($F4516&amp;"",계정매핑!$A$5:$A$504,0))&amp;"","공통비"))</f>
        <v/>
      </c>
      <c r="AF4516" s="63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9</v>
      </c>
      <c r="C4517" s="91" t="inlineStr">
        <is>
          <t>5100001830</t>
        </is>
      </c>
      <c r="D4517" s="94" t="n">
        <v>46268</v>
      </c>
      <c r="E4517" s="91" t="inlineStr">
        <is>
          <t>KR</t>
        </is>
      </c>
      <c r="F4517" s="91" t="n">
        <v>63101000</v>
      </c>
      <c r="G4517" s="91" t="n">
        <v>1602</v>
      </c>
      <c r="H4517" s="92" t="n">
        <v>3134000</v>
      </c>
      <c r="I4517" s="91" t="inlineStr">
        <is>
          <t>9월 사무실 임차료 - AA빌딩</t>
        </is>
      </c>
      <c r="J4517" s="91" t="inlineStr">
        <is>
          <t>V10007</t>
        </is>
      </c>
      <c r="K4517" s="91" t="inlineStr">
        <is>
          <t>AA빌딩</t>
        </is>
      </c>
      <c r="M4517" s="9">
        <f>IF($A4517="","",VALUE($A4517&amp;"")*12+VALUE($B4517&amp;""))</f>
        <v/>
      </c>
      <c r="N4517" s="63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3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3">
        <f>IF($A4517="","",IF(COUNTIF(변동분석!$E$7:$E$506,O4517)&gt;0,"Y","N"))</f>
        <v/>
      </c>
      <c r="W4517" s="63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3">
        <f>IF($A4517="","",IFERROR(INDEX(계정매핑!$E$5:$E$504,MATCH($F4517&amp;"",계정매핑!$A$5:$A$504,0))&amp;"","공통비"))</f>
        <v/>
      </c>
      <c r="AF4517" s="63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9</v>
      </c>
      <c r="C4518" s="91" t="inlineStr">
        <is>
          <t>5100001831</t>
        </is>
      </c>
      <c r="D4518" s="94" t="n">
        <v>46269</v>
      </c>
      <c r="E4518" s="91" t="inlineStr">
        <is>
          <t>KR</t>
        </is>
      </c>
      <c r="F4518" s="91" t="n">
        <v>62101000</v>
      </c>
      <c r="G4518" s="91" t="n">
        <v>1201</v>
      </c>
      <c r="H4518" s="92" t="n">
        <v>309000</v>
      </c>
      <c r="I4518" s="91" t="inlineStr">
        <is>
          <t>9월 국내출장 - M항공</t>
        </is>
      </c>
      <c r="J4518" s="91" t="inlineStr">
        <is>
          <t>V10001</t>
        </is>
      </c>
      <c r="K4518" s="91" t="inlineStr">
        <is>
          <t>M항공</t>
        </is>
      </c>
      <c r="M4518" s="9">
        <f>IF($A4518="","",VALUE($A4518&amp;"")*12+VALUE($B4518&amp;""))</f>
        <v/>
      </c>
      <c r="N4518" s="63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3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3">
        <f>IF($A4518="","",IF(COUNTIF(변동분석!$E$7:$E$506,O4518)&gt;0,"Y","N"))</f>
        <v/>
      </c>
      <c r="W4518" s="63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3">
        <f>IF($A4518="","",IFERROR(INDEX(계정매핑!$E$5:$E$504,MATCH($F4518&amp;"",계정매핑!$A$5:$A$504,0))&amp;"","공통비"))</f>
        <v/>
      </c>
      <c r="AF4518" s="63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9</v>
      </c>
      <c r="C4519" s="91" t="inlineStr">
        <is>
          <t>5100001832</t>
        </is>
      </c>
      <c r="D4519" s="94" t="n">
        <v>46269</v>
      </c>
      <c r="E4519" s="91" t="inlineStr">
        <is>
          <t>KR</t>
        </is>
      </c>
      <c r="F4519" s="91" t="n">
        <v>62101000</v>
      </c>
      <c r="G4519" s="91" t="n">
        <v>1951</v>
      </c>
      <c r="H4519" s="92" t="n">
        <v>374000</v>
      </c>
      <c r="I4519" s="91" t="inlineStr">
        <is>
          <t>9월 국내출장 - M항공</t>
        </is>
      </c>
      <c r="J4519" s="91" t="inlineStr">
        <is>
          <t>V10001</t>
        </is>
      </c>
      <c r="K4519" s="91" t="inlineStr">
        <is>
          <t>M항공</t>
        </is>
      </c>
      <c r="M4519" s="9">
        <f>IF($A4519="","",VALUE($A4519&amp;"")*12+VALUE($B4519&amp;""))</f>
        <v/>
      </c>
      <c r="N4519" s="63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3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3">
        <f>IF($A4519="","",IF(COUNTIF(변동분석!$E$7:$E$506,O4519)&gt;0,"Y","N"))</f>
        <v/>
      </c>
      <c r="W4519" s="63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3">
        <f>IF($A4519="","",IFERROR(INDEX(계정매핑!$E$5:$E$504,MATCH($F4519&amp;"",계정매핑!$A$5:$A$504,0))&amp;"","공통비"))</f>
        <v/>
      </c>
      <c r="AF4519" s="63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9</v>
      </c>
      <c r="C4520" s="91" t="inlineStr">
        <is>
          <t>5100001833</t>
        </is>
      </c>
      <c r="D4520" s="94" t="n">
        <v>46269</v>
      </c>
      <c r="E4520" s="91" t="inlineStr">
        <is>
          <t>KR</t>
        </is>
      </c>
      <c r="F4520" s="91" t="n">
        <v>62501000</v>
      </c>
      <c r="G4520" s="91" t="n">
        <v>1801</v>
      </c>
      <c r="H4520" s="92" t="n">
        <v>103000</v>
      </c>
      <c r="I4520" s="91" t="inlineStr">
        <is>
          <t>9월 회의 다과 - T케이터링</t>
        </is>
      </c>
      <c r="J4520" s="91" t="inlineStr">
        <is>
          <t>V10005</t>
        </is>
      </c>
      <c r="K4520" s="91" t="inlineStr">
        <is>
          <t>T케이터링</t>
        </is>
      </c>
      <c r="M4520" s="9">
        <f>IF($A4520="","",VALUE($A4520&amp;"")*12+VALUE($B4520&amp;""))</f>
        <v/>
      </c>
      <c r="N4520" s="63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3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3">
        <f>IF($A4520="","",IF(COUNTIF(변동분석!$E$7:$E$506,O4520)&gt;0,"Y","N"))</f>
        <v/>
      </c>
      <c r="W4520" s="63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3">
        <f>IF($A4520="","",IFERROR(INDEX(계정매핑!$E$5:$E$504,MATCH($F4520&amp;"",계정매핑!$A$5:$A$504,0))&amp;"","공통비"))</f>
        <v/>
      </c>
      <c r="AF4520" s="63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9</v>
      </c>
      <c r="C4521" s="91" t="inlineStr">
        <is>
          <t>5100001834</t>
        </is>
      </c>
      <c r="D4521" s="94" t="n">
        <v>46269</v>
      </c>
      <c r="E4521" s="91" t="inlineStr">
        <is>
          <t>KR</t>
        </is>
      </c>
      <c r="F4521" s="91" t="n">
        <v>62601000</v>
      </c>
      <c r="G4521" s="91" t="n">
        <v>1101</v>
      </c>
      <c r="H4521" s="92" t="n">
        <v>1695000</v>
      </c>
      <c r="I4521" s="91" t="inlineStr">
        <is>
          <t>9월 업무추진 - (법인카드)</t>
        </is>
      </c>
      <c r="J4521" s="91" t="inlineStr">
        <is>
          <t>V10009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3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3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3">
        <f>IF($A4521="","",IF(COUNTIF(변동분석!$E$7:$E$506,O4521)&gt;0,"Y","N"))</f>
        <v/>
      </c>
      <c r="W4521" s="63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3">
        <f>IF($A4521="","",IFERROR(INDEX(계정매핑!$E$5:$E$504,MATCH($F4521&amp;"",계정매핑!$A$5:$A$504,0))&amp;"","공통비"))</f>
        <v/>
      </c>
      <c r="AF4521" s="63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9</v>
      </c>
      <c r="C4522" s="91" t="inlineStr">
        <is>
          <t>5100001835</t>
        </is>
      </c>
      <c r="D4522" s="94" t="n">
        <v>46269</v>
      </c>
      <c r="E4522" s="91" t="inlineStr">
        <is>
          <t>KR</t>
        </is>
      </c>
      <c r="F4522" s="91" t="n">
        <v>62901000</v>
      </c>
      <c r="G4522" s="91" t="n">
        <v>1201</v>
      </c>
      <c r="H4522" s="92" t="n">
        <v>8825000</v>
      </c>
      <c r="I4522" s="91" t="inlineStr">
        <is>
          <t>9월 자문 수수료 - K회계법인</t>
        </is>
      </c>
      <c r="J4522" s="91" t="inlineStr">
        <is>
          <t>V10010</t>
        </is>
      </c>
      <c r="K4522" s="91" t="inlineStr">
        <is>
          <t>K회계법인</t>
        </is>
      </c>
      <c r="M4522" s="9">
        <f>IF($A4522="","",VALUE($A4522&amp;"")*12+VALUE($B4522&amp;""))</f>
        <v/>
      </c>
      <c r="N4522" s="63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3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3">
        <f>IF($A4522="","",IF(COUNTIF(변동분석!$E$7:$E$506,O4522)&gt;0,"Y","N"))</f>
        <v/>
      </c>
      <c r="W4522" s="63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3">
        <f>IF($A4522="","",IFERROR(INDEX(계정매핑!$E$5:$E$504,MATCH($F4522&amp;"",계정매핑!$A$5:$A$504,0))&amp;"","공통비"))</f>
        <v/>
      </c>
      <c r="AF4522" s="63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9</v>
      </c>
      <c r="C4523" s="91" t="inlineStr">
        <is>
          <t>5100001836</t>
        </is>
      </c>
      <c r="D4523" s="94" t="n">
        <v>46269</v>
      </c>
      <c r="E4523" s="91" t="inlineStr">
        <is>
          <t>KR</t>
        </is>
      </c>
      <c r="F4523" s="91" t="n">
        <v>62901000</v>
      </c>
      <c r="G4523" s="91" t="n">
        <v>1401</v>
      </c>
      <c r="H4523" s="92" t="n">
        <v>4802000</v>
      </c>
      <c r="I4523" s="91" t="inlineStr">
        <is>
          <t>9월 자문 수수료 - W컨설팅</t>
        </is>
      </c>
      <c r="J4523" s="91" t="inlineStr">
        <is>
          <t>V10006</t>
        </is>
      </c>
      <c r="K4523" s="91" t="inlineStr">
        <is>
          <t>W컨설팅</t>
        </is>
      </c>
      <c r="M4523" s="9">
        <f>IF($A4523="","",VALUE($A4523&amp;"")*12+VALUE($B4523&amp;""))</f>
        <v/>
      </c>
      <c r="N4523" s="63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3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3">
        <f>IF($A4523="","",IF(COUNTIF(변동분석!$E$7:$E$506,O4523)&gt;0,"Y","N"))</f>
        <v/>
      </c>
      <c r="W4523" s="63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3">
        <f>IF($A4523="","",IFERROR(INDEX(계정매핑!$E$5:$E$504,MATCH($F4523&amp;"",계정매핑!$A$5:$A$504,0))&amp;"","공통비"))</f>
        <v/>
      </c>
      <c r="AF4523" s="63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9</v>
      </c>
      <c r="C4524" s="91" t="inlineStr">
        <is>
          <t>5100001837</t>
        </is>
      </c>
      <c r="D4524" s="94" t="n">
        <v>46269</v>
      </c>
      <c r="E4524" s="91" t="inlineStr">
        <is>
          <t>KR</t>
        </is>
      </c>
      <c r="F4524" s="91" t="n">
        <v>62902000</v>
      </c>
      <c r="G4524" s="91" t="n">
        <v>1101</v>
      </c>
      <c r="H4524" s="92" t="n">
        <v>1599000</v>
      </c>
      <c r="I4524" s="91" t="inlineStr">
        <is>
          <t>9월 업무 위탁 수수료 - X서비스</t>
        </is>
      </c>
      <c r="J4524" s="91" t="inlineStr">
        <is>
          <t>V10019</t>
        </is>
      </c>
      <c r="K4524" s="91" t="inlineStr">
        <is>
          <t>X서비스</t>
        </is>
      </c>
      <c r="M4524" s="9">
        <f>IF($A4524="","",VALUE($A4524&amp;"")*12+VALUE($B4524&amp;""))</f>
        <v/>
      </c>
      <c r="N4524" s="63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3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3">
        <f>IF($A4524="","",IF(COUNTIF(변동분석!$E$7:$E$506,O4524)&gt;0,"Y","N"))</f>
        <v/>
      </c>
      <c r="W4524" s="63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3">
        <f>IF($A4524="","",IFERROR(INDEX(계정매핑!$E$5:$E$504,MATCH($F4524&amp;"",계정매핑!$A$5:$A$504,0))&amp;"","공통비"))</f>
        <v/>
      </c>
      <c r="AF4524" s="63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9</v>
      </c>
      <c r="C4525" s="91" t="inlineStr">
        <is>
          <t>5100001838</t>
        </is>
      </c>
      <c r="D4525" s="94" t="n">
        <v>46269</v>
      </c>
      <c r="E4525" s="91" t="inlineStr">
        <is>
          <t>KR</t>
        </is>
      </c>
      <c r="F4525" s="91" t="n">
        <v>62902000</v>
      </c>
      <c r="G4525" s="91" t="n">
        <v>1401</v>
      </c>
      <c r="H4525" s="92" t="n">
        <v>3337000</v>
      </c>
      <c r="I4525" s="91" t="inlineStr">
        <is>
          <t>9월 업무 위탁 수수료 - J콜센터</t>
        </is>
      </c>
      <c r="J4525" s="91" t="inlineStr">
        <is>
          <t>V10015</t>
        </is>
      </c>
      <c r="K4525" s="91" t="inlineStr">
        <is>
          <t>J콜센터</t>
        </is>
      </c>
      <c r="M4525" s="9">
        <f>IF($A4525="","",VALUE($A4525&amp;"")*12+VALUE($B4525&amp;""))</f>
        <v/>
      </c>
      <c r="N4525" s="63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3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3">
        <f>IF($A4525="","",IF(COUNTIF(변동분석!$E$7:$E$506,O4525)&gt;0,"Y","N"))</f>
        <v/>
      </c>
      <c r="W4525" s="63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3">
        <f>IF($A4525="","",IFERROR(INDEX(계정매핑!$E$5:$E$504,MATCH($F4525&amp;"",계정매핑!$A$5:$A$504,0))&amp;"","공통비"))</f>
        <v/>
      </c>
      <c r="AF4525" s="63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9</v>
      </c>
      <c r="C4526" s="91" t="inlineStr">
        <is>
          <t>5100001839</t>
        </is>
      </c>
      <c r="D4526" s="94" t="n">
        <v>46269</v>
      </c>
      <c r="E4526" s="91" t="inlineStr">
        <is>
          <t>KR</t>
        </is>
      </c>
      <c r="F4526" s="91" t="n">
        <v>62902000</v>
      </c>
      <c r="G4526" s="91" t="n">
        <v>1801</v>
      </c>
      <c r="H4526" s="92" t="n">
        <v>1793000</v>
      </c>
      <c r="I4526" s="91" t="inlineStr">
        <is>
          <t>9월 콜 위탁 수수료(건별)</t>
        </is>
      </c>
      <c r="J4526" s="91" t="inlineStr">
        <is>
          <t>V10015</t>
        </is>
      </c>
      <c r="K4526" s="91" t="inlineStr">
        <is>
          <t>J콜센터</t>
        </is>
      </c>
      <c r="M4526" s="9">
        <f>IF($A4526="","",VALUE($A4526&amp;"")*12+VALUE($B4526&amp;""))</f>
        <v/>
      </c>
      <c r="N4526" s="63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3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3">
        <f>IF($A4526="","",IF(COUNTIF(변동분석!$E$7:$E$506,O4526)&gt;0,"Y","N"))</f>
        <v/>
      </c>
      <c r="W4526" s="63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3">
        <f>IF($A4526="","",IFERROR(INDEX(계정매핑!$E$5:$E$504,MATCH($F4526&amp;"",계정매핑!$A$5:$A$504,0))&amp;"","공통비"))</f>
        <v/>
      </c>
      <c r="AF4526" s="63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9</v>
      </c>
      <c r="C4527" s="91" t="inlineStr">
        <is>
          <t>5100001840</t>
        </is>
      </c>
      <c r="D4527" s="94" t="n">
        <v>46270</v>
      </c>
      <c r="E4527" s="91" t="inlineStr">
        <is>
          <t>KR</t>
        </is>
      </c>
      <c r="F4527" s="91" t="n">
        <v>62101000</v>
      </c>
      <c r="G4527" s="91" t="n">
        <v>1301</v>
      </c>
      <c r="H4527" s="92" t="n">
        <v>316000</v>
      </c>
      <c r="I4527" s="91" t="inlineStr">
        <is>
          <t>9월 국내출장 - (법인카드)</t>
        </is>
      </c>
      <c r="J4527" s="91" t="inlineStr">
        <is>
          <t>V10009</t>
        </is>
      </c>
      <c r="K4527" s="91" t="inlineStr">
        <is>
          <t>(법인카드)</t>
        </is>
      </c>
      <c r="M4527" s="9">
        <f>IF($A4527="","",VALUE($A4527&amp;"")*12+VALUE($B4527&amp;""))</f>
        <v/>
      </c>
      <c r="N4527" s="63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3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3">
        <f>IF($A4527="","",IF(COUNTIF(변동분석!$E$7:$E$506,O4527)&gt;0,"Y","N"))</f>
        <v/>
      </c>
      <c r="W4527" s="63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3">
        <f>IF($A4527="","",IFERROR(INDEX(계정매핑!$E$5:$E$504,MATCH($F4527&amp;"",계정매핑!$A$5:$A$504,0))&amp;"","공통비"))</f>
        <v/>
      </c>
      <c r="AF4527" s="63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9</v>
      </c>
      <c r="C4528" s="91" t="inlineStr">
        <is>
          <t>5100001841</t>
        </is>
      </c>
      <c r="D4528" s="94" t="n">
        <v>46270</v>
      </c>
      <c r="E4528" s="91" t="inlineStr">
        <is>
          <t>KR</t>
        </is>
      </c>
      <c r="F4528" s="91" t="n">
        <v>62101000</v>
      </c>
      <c r="G4528" s="91" t="n">
        <v>1401</v>
      </c>
      <c r="H4528" s="92" t="n">
        <v>338000</v>
      </c>
      <c r="I4528" s="91" t="inlineStr">
        <is>
          <t>9월 국내출장 - M항공</t>
        </is>
      </c>
      <c r="J4528" s="91" t="inlineStr">
        <is>
          <t>V10001</t>
        </is>
      </c>
      <c r="K4528" s="91" t="inlineStr">
        <is>
          <t>M항공</t>
        </is>
      </c>
      <c r="M4528" s="9">
        <f>IF($A4528="","",VALUE($A4528&amp;"")*12+VALUE($B4528&amp;""))</f>
        <v/>
      </c>
      <c r="N4528" s="63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3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3">
        <f>IF($A4528="","",IF(COUNTIF(변동분석!$E$7:$E$506,O4528)&gt;0,"Y","N"))</f>
        <v/>
      </c>
      <c r="W4528" s="63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3">
        <f>IF($A4528="","",IFERROR(INDEX(계정매핑!$E$5:$E$504,MATCH($F4528&amp;"",계정매핑!$A$5:$A$504,0))&amp;"","공통비"))</f>
        <v/>
      </c>
      <c r="AF4528" s="63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9</v>
      </c>
      <c r="C4529" s="91" t="inlineStr">
        <is>
          <t>5100001842</t>
        </is>
      </c>
      <c r="D4529" s="94" t="n">
        <v>46270</v>
      </c>
      <c r="E4529" s="91" t="inlineStr">
        <is>
          <t>KR</t>
        </is>
      </c>
      <c r="F4529" s="91" t="n">
        <v>62102000</v>
      </c>
      <c r="G4529" s="91" t="n">
        <v>1401</v>
      </c>
      <c r="H4529" s="92" t="n">
        <v>92000</v>
      </c>
      <c r="I4529" s="91" t="inlineStr">
        <is>
          <t>9월 해외출장 - N호텔</t>
        </is>
      </c>
      <c r="J4529" s="91" t="inlineStr">
        <is>
          <t>V10008</t>
        </is>
      </c>
      <c r="K4529" s="91" t="inlineStr">
        <is>
          <t>N호텔</t>
        </is>
      </c>
      <c r="M4529" s="9">
        <f>IF($A4529="","",VALUE($A4529&amp;"")*12+VALUE($B4529&amp;""))</f>
        <v/>
      </c>
      <c r="N4529" s="63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3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3">
        <f>IF($A4529="","",IF(COUNTIF(변동분석!$E$7:$E$506,O4529)&gt;0,"Y","N"))</f>
        <v/>
      </c>
      <c r="W4529" s="63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3">
        <f>IF($A4529="","",IFERROR(INDEX(계정매핑!$E$5:$E$504,MATCH($F4529&amp;"",계정매핑!$A$5:$A$504,0))&amp;"","공통비"))</f>
        <v/>
      </c>
      <c r="AF4529" s="63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9</v>
      </c>
      <c r="C4530" s="91" t="inlineStr">
        <is>
          <t>5100001843</t>
        </is>
      </c>
      <c r="D4530" s="94" t="n">
        <v>46270</v>
      </c>
      <c r="E4530" s="91" t="inlineStr">
        <is>
          <t>KR</t>
        </is>
      </c>
      <c r="F4530" s="91" t="n">
        <v>62201000</v>
      </c>
      <c r="G4530" s="91" t="n">
        <v>1501</v>
      </c>
      <c r="H4530" s="92" t="n">
        <v>196000</v>
      </c>
      <c r="I4530" s="91" t="inlineStr">
        <is>
          <t>9월 통신요금 - O텔레콤</t>
        </is>
      </c>
      <c r="J4530" s="91" t="inlineStr">
        <is>
          <t>V10002</t>
        </is>
      </c>
      <c r="K4530" s="91" t="inlineStr">
        <is>
          <t>O텔레콤</t>
        </is>
      </c>
      <c r="M4530" s="9">
        <f>IF($A4530="","",VALUE($A4530&amp;"")*12+VALUE($B4530&amp;""))</f>
        <v/>
      </c>
      <c r="N4530" s="63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3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3">
        <f>IF($A4530="","",IF(COUNTIF(변동분석!$E$7:$E$506,O4530)&gt;0,"Y","N"))</f>
        <v/>
      </c>
      <c r="W4530" s="63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3">
        <f>IF($A4530="","",IFERROR(INDEX(계정매핑!$E$5:$E$504,MATCH($F4530&amp;"",계정매핑!$A$5:$A$504,0))&amp;"","공통비"))</f>
        <v/>
      </c>
      <c r="AF4530" s="63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9</v>
      </c>
      <c r="C4531" s="91" t="inlineStr">
        <is>
          <t>5100001844</t>
        </is>
      </c>
      <c r="D4531" s="94" t="n">
        <v>46270</v>
      </c>
      <c r="E4531" s="91" t="inlineStr">
        <is>
          <t>KR</t>
        </is>
      </c>
      <c r="F4531" s="91" t="n">
        <v>62501000</v>
      </c>
      <c r="G4531" s="91" t="n">
        <v>1501</v>
      </c>
      <c r="H4531" s="92" t="n">
        <v>237000</v>
      </c>
      <c r="I4531" s="91" t="inlineStr">
        <is>
          <t>9월 회의 다과 - T케이터링</t>
        </is>
      </c>
      <c r="J4531" s="91" t="inlineStr">
        <is>
          <t>V10005</t>
        </is>
      </c>
      <c r="K4531" s="91" t="inlineStr">
        <is>
          <t>T케이터링</t>
        </is>
      </c>
      <c r="M4531" s="9">
        <f>IF($A4531="","",VALUE($A4531&amp;"")*12+VALUE($B4531&amp;""))</f>
        <v/>
      </c>
      <c r="N4531" s="63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3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3">
        <f>IF($A4531="","",IF(COUNTIF(변동분석!$E$7:$E$506,O4531)&gt;0,"Y","N"))</f>
        <v/>
      </c>
      <c r="W4531" s="63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3">
        <f>IF($A4531="","",IFERROR(INDEX(계정매핑!$E$5:$E$504,MATCH($F4531&amp;"",계정매핑!$A$5:$A$504,0))&amp;"","공통비"))</f>
        <v/>
      </c>
      <c r="AF4531" s="63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9</v>
      </c>
      <c r="C4532" s="91" t="inlineStr">
        <is>
          <t>5100001845</t>
        </is>
      </c>
      <c r="D4532" s="94" t="n">
        <v>46270</v>
      </c>
      <c r="E4532" s="91" t="inlineStr">
        <is>
          <t>KR</t>
        </is>
      </c>
      <c r="F4532" s="91" t="n">
        <v>62601000</v>
      </c>
      <c r="G4532" s="91" t="n">
        <v>1101</v>
      </c>
      <c r="H4532" s="92" t="n">
        <v>2380000</v>
      </c>
      <c r="I4532" s="91" t="inlineStr">
        <is>
          <t>9월 업무추진 - (법인카드)</t>
        </is>
      </c>
      <c r="J4532" s="91" t="inlineStr">
        <is>
          <t>V10009</t>
        </is>
      </c>
      <c r="K4532" s="91" t="inlineStr">
        <is>
          <t>(법인카드)</t>
        </is>
      </c>
      <c r="M4532" s="9">
        <f>IF($A4532="","",VALUE($A4532&amp;"")*12+VALUE($B4532&amp;""))</f>
        <v/>
      </c>
      <c r="N4532" s="63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3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3">
        <f>IF($A4532="","",IF(COUNTIF(변동분석!$E$7:$E$506,O4532)&gt;0,"Y","N"))</f>
        <v/>
      </c>
      <c r="W4532" s="63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3">
        <f>IF($A4532="","",IFERROR(INDEX(계정매핑!$E$5:$E$504,MATCH($F4532&amp;"",계정매핑!$A$5:$A$504,0))&amp;"","공통비"))</f>
        <v/>
      </c>
      <c r="AF4532" s="63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9</v>
      </c>
      <c r="C4533" s="91" t="inlineStr">
        <is>
          <t>5100001846</t>
        </is>
      </c>
      <c r="D4533" s="94" t="n">
        <v>46270</v>
      </c>
      <c r="E4533" s="91" t="inlineStr">
        <is>
          <t>KR</t>
        </is>
      </c>
      <c r="F4533" s="91" t="n">
        <v>62902000</v>
      </c>
      <c r="G4533" s="91" t="n">
        <v>1101</v>
      </c>
      <c r="H4533" s="92" t="n">
        <v>1931000</v>
      </c>
      <c r="I4533" s="91" t="inlineStr">
        <is>
          <t>9월 업무 위탁 수수료 - J콜센터</t>
        </is>
      </c>
      <c r="J4533" s="91" t="inlineStr">
        <is>
          <t>V10015</t>
        </is>
      </c>
      <c r="K4533" s="91" t="inlineStr">
        <is>
          <t>J콜센터</t>
        </is>
      </c>
      <c r="M4533" s="9">
        <f>IF($A4533="","",VALUE($A4533&amp;"")*12+VALUE($B4533&amp;""))</f>
        <v/>
      </c>
      <c r="N4533" s="63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3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3">
        <f>IF($A4533="","",IF(COUNTIF(변동분석!$E$7:$E$506,O4533)&gt;0,"Y","N"))</f>
        <v/>
      </c>
      <c r="W4533" s="63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3">
        <f>IF($A4533="","",IFERROR(INDEX(계정매핑!$E$5:$E$504,MATCH($F4533&amp;"",계정매핑!$A$5:$A$504,0))&amp;"","공통비"))</f>
        <v/>
      </c>
      <c r="AF4533" s="63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9</v>
      </c>
      <c r="C4534" s="91" t="inlineStr">
        <is>
          <t>5100001847</t>
        </is>
      </c>
      <c r="D4534" s="94" t="n">
        <v>46271</v>
      </c>
      <c r="E4534" s="91" t="inlineStr">
        <is>
          <t>KR</t>
        </is>
      </c>
      <c r="F4534" s="91" t="n">
        <v>62101000</v>
      </c>
      <c r="G4534" s="91" t="n">
        <v>1201</v>
      </c>
      <c r="H4534" s="92" t="n">
        <v>273000</v>
      </c>
      <c r="I4534" s="91" t="inlineStr">
        <is>
          <t>9월 국내출장 - L여행사</t>
        </is>
      </c>
      <c r="J4534" s="91" t="inlineStr">
        <is>
          <t>V10017</t>
        </is>
      </c>
      <c r="K4534" s="91" t="inlineStr">
        <is>
          <t>L여행사</t>
        </is>
      </c>
      <c r="M4534" s="9">
        <f>IF($A4534="","",VALUE($A4534&amp;"")*12+VALUE($B4534&amp;""))</f>
        <v/>
      </c>
      <c r="N4534" s="63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3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3">
        <f>IF($A4534="","",IF(COUNTIF(변동분석!$E$7:$E$506,O4534)&gt;0,"Y","N"))</f>
        <v/>
      </c>
      <c r="W4534" s="63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3">
        <f>IF($A4534="","",IFERROR(INDEX(계정매핑!$E$5:$E$504,MATCH($F4534&amp;"",계정매핑!$A$5:$A$504,0))&amp;"","공통비"))</f>
        <v/>
      </c>
      <c r="AF4534" s="63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9</v>
      </c>
      <c r="C4535" s="91" t="inlineStr">
        <is>
          <t>5100001848</t>
        </is>
      </c>
      <c r="D4535" s="94" t="n">
        <v>46271</v>
      </c>
      <c r="E4535" s="91" t="inlineStr">
        <is>
          <t>KR</t>
        </is>
      </c>
      <c r="F4535" s="91" t="n">
        <v>62102000</v>
      </c>
      <c r="G4535" s="91" t="n">
        <v>1301</v>
      </c>
      <c r="H4535" s="92" t="n">
        <v>189000</v>
      </c>
      <c r="I4535" s="91" t="inlineStr">
        <is>
          <t>9월 해외출장 - M항공</t>
        </is>
      </c>
      <c r="J4535" s="91" t="inlineStr">
        <is>
          <t>V10001</t>
        </is>
      </c>
      <c r="K4535" s="91" t="inlineStr">
        <is>
          <t>M항공</t>
        </is>
      </c>
      <c r="M4535" s="9">
        <f>IF($A4535="","",VALUE($A4535&amp;"")*12+VALUE($B4535&amp;""))</f>
        <v/>
      </c>
      <c r="N4535" s="63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3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3">
        <f>IF($A4535="","",IF(COUNTIF(변동분석!$E$7:$E$506,O4535)&gt;0,"Y","N"))</f>
        <v/>
      </c>
      <c r="W4535" s="63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3">
        <f>IF($A4535="","",IFERROR(INDEX(계정매핑!$E$5:$E$504,MATCH($F4535&amp;"",계정매핑!$A$5:$A$504,0))&amp;"","공통비"))</f>
        <v/>
      </c>
      <c r="AF4535" s="63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9</v>
      </c>
      <c r="C4536" s="91" t="inlineStr">
        <is>
          <t>5100001849</t>
        </is>
      </c>
      <c r="D4536" s="94" t="n">
        <v>46271</v>
      </c>
      <c r="E4536" s="91" t="inlineStr">
        <is>
          <t>KR</t>
        </is>
      </c>
      <c r="F4536" s="91" t="n">
        <v>62102000</v>
      </c>
      <c r="G4536" s="91" t="n">
        <v>1401</v>
      </c>
      <c r="H4536" s="92" t="n">
        <v>82000</v>
      </c>
      <c r="I4536" s="91" t="inlineStr">
        <is>
          <t>9월 해외출장 - M항공</t>
        </is>
      </c>
      <c r="J4536" s="91" t="inlineStr">
        <is>
          <t>V10001</t>
        </is>
      </c>
      <c r="K4536" s="91" t="inlineStr">
        <is>
          <t>M항공</t>
        </is>
      </c>
      <c r="M4536" s="9">
        <f>IF($A4536="","",VALUE($A4536&amp;"")*12+VALUE($B4536&amp;""))</f>
        <v/>
      </c>
      <c r="N4536" s="63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3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3">
        <f>IF($A4536="","",IF(COUNTIF(변동분석!$E$7:$E$506,O4536)&gt;0,"Y","N"))</f>
        <v/>
      </c>
      <c r="W4536" s="63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3">
        <f>IF($A4536="","",IFERROR(INDEX(계정매핑!$E$5:$E$504,MATCH($F4536&amp;"",계정매핑!$A$5:$A$504,0))&amp;"","공통비"))</f>
        <v/>
      </c>
      <c r="AF4536" s="63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9</v>
      </c>
      <c r="C4537" s="91" t="inlineStr">
        <is>
          <t>5100001850</t>
        </is>
      </c>
      <c r="D4537" s="94" t="n">
        <v>46271</v>
      </c>
      <c r="E4537" s="91" t="inlineStr">
        <is>
          <t>KR</t>
        </is>
      </c>
      <c r="F4537" s="91" t="n">
        <v>62201000</v>
      </c>
      <c r="G4537" s="91" t="n">
        <v>1801</v>
      </c>
      <c r="H4537" s="92" t="n">
        <v>3736000</v>
      </c>
      <c r="I4537" s="91" t="inlineStr">
        <is>
          <t>9월 통신요금 - P통신</t>
        </is>
      </c>
      <c r="J4537" s="91" t="inlineStr">
        <is>
          <t>V10013</t>
        </is>
      </c>
      <c r="K4537" s="91" t="inlineStr">
        <is>
          <t>P통신</t>
        </is>
      </c>
      <c r="M4537" s="9">
        <f>IF($A4537="","",VALUE($A4537&amp;"")*12+VALUE($B4537&amp;""))</f>
        <v/>
      </c>
      <c r="N4537" s="63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3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3">
        <f>IF($A4537="","",IF(COUNTIF(변동분석!$E$7:$E$506,O4537)&gt;0,"Y","N"))</f>
        <v/>
      </c>
      <c r="W4537" s="63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3">
        <f>IF($A4537="","",IFERROR(INDEX(계정매핑!$E$5:$E$504,MATCH($F4537&amp;"",계정매핑!$A$5:$A$504,0))&amp;"","공통비"))</f>
        <v/>
      </c>
      <c r="AF4537" s="63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9</v>
      </c>
      <c r="C4538" s="91" t="inlineStr">
        <is>
          <t>5100001851</t>
        </is>
      </c>
      <c r="D4538" s="94" t="n">
        <v>46271</v>
      </c>
      <c r="E4538" s="91" t="inlineStr">
        <is>
          <t>KR</t>
        </is>
      </c>
      <c r="F4538" s="91" t="n">
        <v>62501000</v>
      </c>
      <c r="G4538" s="91" t="n">
        <v>1101</v>
      </c>
      <c r="H4538" s="92" t="n">
        <v>360000</v>
      </c>
      <c r="I4538" s="91" t="inlineStr">
        <is>
          <t>9월 회의 다과 - (법인카드)</t>
        </is>
      </c>
      <c r="J4538" s="91" t="inlineStr">
        <is>
          <t>V10009</t>
        </is>
      </c>
      <c r="K4538" s="91" t="inlineStr">
        <is>
          <t>(법인카드)</t>
        </is>
      </c>
      <c r="M4538" s="9">
        <f>IF($A4538="","",VALUE($A4538&amp;"")*12+VALUE($B4538&amp;""))</f>
        <v/>
      </c>
      <c r="N4538" s="63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3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3">
        <f>IF($A4538="","",IF(COUNTIF(변동분석!$E$7:$E$506,O4538)&gt;0,"Y","N"))</f>
        <v/>
      </c>
      <c r="W4538" s="63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3">
        <f>IF($A4538="","",IFERROR(INDEX(계정매핑!$E$5:$E$504,MATCH($F4538&amp;"",계정매핑!$A$5:$A$504,0))&amp;"","공통비"))</f>
        <v/>
      </c>
      <c r="AF4538" s="63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9</v>
      </c>
      <c r="C4539" s="91" t="inlineStr">
        <is>
          <t>5100001852</t>
        </is>
      </c>
      <c r="D4539" s="94" t="n">
        <v>46271</v>
      </c>
      <c r="E4539" s="91" t="inlineStr">
        <is>
          <t>KR</t>
        </is>
      </c>
      <c r="F4539" s="91" t="n">
        <v>62901000</v>
      </c>
      <c r="G4539" s="91" t="n">
        <v>1801</v>
      </c>
      <c r="H4539" s="92" t="n">
        <v>8961000</v>
      </c>
      <c r="I4539" s="91" t="inlineStr">
        <is>
          <t>9월 자문 수수료 - W컨설팅</t>
        </is>
      </c>
      <c r="J4539" s="91" t="inlineStr">
        <is>
          <t>V10006</t>
        </is>
      </c>
      <c r="K4539" s="91" t="inlineStr">
        <is>
          <t>W컨설팅</t>
        </is>
      </c>
      <c r="M4539" s="9">
        <f>IF($A4539="","",VALUE($A4539&amp;"")*12+VALUE($B4539&amp;""))</f>
        <v/>
      </c>
      <c r="N4539" s="63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3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3">
        <f>IF($A4539="","",IF(COUNTIF(변동분석!$E$7:$E$506,O4539)&gt;0,"Y","N"))</f>
        <v/>
      </c>
      <c r="W4539" s="63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3">
        <f>IF($A4539="","",IFERROR(INDEX(계정매핑!$E$5:$E$504,MATCH($F4539&amp;"",계정매핑!$A$5:$A$504,0))&amp;"","공통비"))</f>
        <v/>
      </c>
      <c r="AF4539" s="63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9</v>
      </c>
      <c r="C4540" s="91" t="inlineStr">
        <is>
          <t>5100001853</t>
        </is>
      </c>
      <c r="D4540" s="94" t="n">
        <v>46271</v>
      </c>
      <c r="E4540" s="91" t="inlineStr">
        <is>
          <t>KR</t>
        </is>
      </c>
      <c r="F4540" s="91" t="n">
        <v>63001000</v>
      </c>
      <c r="G4540" s="91" t="n">
        <v>1951</v>
      </c>
      <c r="H4540" s="92" t="n">
        <v>2622000</v>
      </c>
      <c r="I4540" s="91" t="inlineStr">
        <is>
          <t>9월 SW 유지보수 - Z시스템</t>
        </is>
      </c>
      <c r="J4540" s="91" t="inlineStr">
        <is>
          <t>V10011</t>
        </is>
      </c>
      <c r="K4540" s="91" t="inlineStr">
        <is>
          <t>Z시스템</t>
        </is>
      </c>
      <c r="M4540" s="9">
        <f>IF($A4540="","",VALUE($A4540&amp;"")*12+VALUE($B4540&amp;""))</f>
        <v/>
      </c>
      <c r="N4540" s="63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3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3">
        <f>IF($A4540="","",IF(COUNTIF(변동분석!$E$7:$E$506,O4540)&gt;0,"Y","N"))</f>
        <v/>
      </c>
      <c r="W4540" s="63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3">
        <f>IF($A4540="","",IFERROR(INDEX(계정매핑!$E$5:$E$504,MATCH($F4540&amp;"",계정매핑!$A$5:$A$504,0))&amp;"","공통비"))</f>
        <v/>
      </c>
      <c r="AF4540" s="63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9</v>
      </c>
      <c r="C4541" s="91" t="inlineStr">
        <is>
          <t>5100001854</t>
        </is>
      </c>
      <c r="D4541" s="94" t="n">
        <v>46271</v>
      </c>
      <c r="E4541" s="91" t="inlineStr">
        <is>
          <t>KR</t>
        </is>
      </c>
      <c r="F4541" s="91" t="n">
        <v>63501000</v>
      </c>
      <c r="G4541" s="91" t="n">
        <v>1902</v>
      </c>
      <c r="H4541" s="92" t="n">
        <v>426499000</v>
      </c>
      <c r="I4541" s="91" t="inlineStr">
        <is>
          <t>9월 모집수수료 - (전속설계사)</t>
        </is>
      </c>
      <c r="J4541" s="91" t="inlineStr">
        <is>
          <t>V10020</t>
        </is>
      </c>
      <c r="K4541" s="91" t="inlineStr">
        <is>
          <t>(전속설계사)</t>
        </is>
      </c>
      <c r="M4541" s="9">
        <f>IF($A4541="","",VALUE($A4541&amp;"")*12+VALUE($B4541&amp;""))</f>
        <v/>
      </c>
      <c r="N4541" s="63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3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3">
        <f>IF($A4541="","",IF(COUNTIF(변동분석!$E$7:$E$506,O4541)&gt;0,"Y","N"))</f>
        <v/>
      </c>
      <c r="W4541" s="63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3">
        <f>IF($A4541="","",IFERROR(INDEX(계정매핑!$E$5:$E$504,MATCH($F4541&amp;"",계정매핑!$A$5:$A$504,0))&amp;"","공통비"))</f>
        <v/>
      </c>
      <c r="AF4541" s="63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9</v>
      </c>
      <c r="C4542" s="91" t="inlineStr">
        <is>
          <t>5100001855</t>
        </is>
      </c>
      <c r="D4542" s="94" t="n">
        <v>46272</v>
      </c>
      <c r="E4542" s="91" t="inlineStr">
        <is>
          <t>KR</t>
        </is>
      </c>
      <c r="F4542" s="91" t="n">
        <v>62101000</v>
      </c>
      <c r="G4542" s="91" t="n">
        <v>1301</v>
      </c>
      <c r="H4542" s="92" t="n">
        <v>215000</v>
      </c>
      <c r="I4542" s="91" t="inlineStr">
        <is>
          <t>9월 국내출장 - L여행사</t>
        </is>
      </c>
      <c r="J4542" s="91" t="inlineStr">
        <is>
          <t>V10017</t>
        </is>
      </c>
      <c r="K4542" s="91" t="inlineStr">
        <is>
          <t>L여행사</t>
        </is>
      </c>
      <c r="M4542" s="9">
        <f>IF($A4542="","",VALUE($A4542&amp;"")*12+VALUE($B4542&amp;""))</f>
        <v/>
      </c>
      <c r="N4542" s="63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3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3">
        <f>IF($A4542="","",IF(COUNTIF(변동분석!$E$7:$E$506,O4542)&gt;0,"Y","N"))</f>
        <v/>
      </c>
      <c r="W4542" s="63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3">
        <f>IF($A4542="","",IFERROR(INDEX(계정매핑!$E$5:$E$504,MATCH($F4542&amp;"",계정매핑!$A$5:$A$504,0))&amp;"","공통비"))</f>
        <v/>
      </c>
      <c r="AF4542" s="63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9</v>
      </c>
      <c r="C4543" s="91" t="inlineStr">
        <is>
          <t>5100001856</t>
        </is>
      </c>
      <c r="D4543" s="94" t="n">
        <v>46272</v>
      </c>
      <c r="E4543" s="91" t="inlineStr">
        <is>
          <t>KR</t>
        </is>
      </c>
      <c r="F4543" s="91" t="n">
        <v>62102000</v>
      </c>
      <c r="G4543" s="91" t="n">
        <v>1201</v>
      </c>
      <c r="H4543" s="92" t="n">
        <v>78000</v>
      </c>
      <c r="I4543" s="91" t="inlineStr">
        <is>
          <t>9월 해외출장 - M항공</t>
        </is>
      </c>
      <c r="J4543" s="91" t="inlineStr">
        <is>
          <t>V10001</t>
        </is>
      </c>
      <c r="K4543" s="91" t="inlineStr">
        <is>
          <t>M항공</t>
        </is>
      </c>
      <c r="M4543" s="9">
        <f>IF($A4543="","",VALUE($A4543&amp;"")*12+VALUE($B4543&amp;""))</f>
        <v/>
      </c>
      <c r="N4543" s="63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3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3">
        <f>IF($A4543="","",IF(COUNTIF(변동분석!$E$7:$E$506,O4543)&gt;0,"Y","N"))</f>
        <v/>
      </c>
      <c r="W4543" s="63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3">
        <f>IF($A4543="","",IFERROR(INDEX(계정매핑!$E$5:$E$504,MATCH($F4543&amp;"",계정매핑!$A$5:$A$504,0))&amp;"","공통비"))</f>
        <v/>
      </c>
      <c r="AF4543" s="63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9</v>
      </c>
      <c r="C4544" s="91" t="inlineStr">
        <is>
          <t>5100001857</t>
        </is>
      </c>
      <c r="D4544" s="94" t="n">
        <v>46272</v>
      </c>
      <c r="E4544" s="91" t="inlineStr">
        <is>
          <t>KR</t>
        </is>
      </c>
      <c r="F4544" s="91" t="n">
        <v>62102000</v>
      </c>
      <c r="G4544" s="91" t="n">
        <v>1601</v>
      </c>
      <c r="H4544" s="92" t="n">
        <v>273000</v>
      </c>
      <c r="I4544" s="91" t="inlineStr">
        <is>
          <t>9월 해외출장 - N호텔</t>
        </is>
      </c>
      <c r="J4544" s="91" t="inlineStr">
        <is>
          <t>V10008</t>
        </is>
      </c>
      <c r="K4544" s="91" t="inlineStr">
        <is>
          <t>N호텔</t>
        </is>
      </c>
      <c r="M4544" s="9">
        <f>IF($A4544="","",VALUE($A4544&amp;"")*12+VALUE($B4544&amp;""))</f>
        <v/>
      </c>
      <c r="N4544" s="63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3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3">
        <f>IF($A4544="","",IF(COUNTIF(변동분석!$E$7:$E$506,O4544)&gt;0,"Y","N"))</f>
        <v/>
      </c>
      <c r="W4544" s="63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3">
        <f>IF($A4544="","",IFERROR(INDEX(계정매핑!$E$5:$E$504,MATCH($F4544&amp;"",계정매핑!$A$5:$A$504,0))&amp;"","공통비"))</f>
        <v/>
      </c>
      <c r="AF4544" s="63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9</v>
      </c>
      <c r="C4545" s="91" t="inlineStr">
        <is>
          <t>5100001858</t>
        </is>
      </c>
      <c r="D4545" s="94" t="n">
        <v>46272</v>
      </c>
      <c r="E4545" s="91" t="inlineStr">
        <is>
          <t>KR</t>
        </is>
      </c>
      <c r="F4545" s="91" t="n">
        <v>62102000</v>
      </c>
      <c r="G4545" s="91" t="n">
        <v>1701</v>
      </c>
      <c r="H4545" s="92" t="n">
        <v>66000</v>
      </c>
      <c r="I4545" s="91" t="inlineStr">
        <is>
          <t>9월 해외출장 - M항공</t>
        </is>
      </c>
      <c r="J4545" s="91" t="inlineStr">
        <is>
          <t>V10001</t>
        </is>
      </c>
      <c r="K4545" s="91" t="inlineStr">
        <is>
          <t>M항공</t>
        </is>
      </c>
      <c r="M4545" s="9">
        <f>IF($A4545="","",VALUE($A4545&amp;"")*12+VALUE($B4545&amp;""))</f>
        <v/>
      </c>
      <c r="N4545" s="63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3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3">
        <f>IF($A4545="","",IF(COUNTIF(변동분석!$E$7:$E$506,O4545)&gt;0,"Y","N"))</f>
        <v/>
      </c>
      <c r="W4545" s="63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3">
        <f>IF($A4545="","",IFERROR(INDEX(계정매핑!$E$5:$E$504,MATCH($F4545&amp;"",계정매핑!$A$5:$A$504,0))&amp;"","공통비"))</f>
        <v/>
      </c>
      <c r="AF4545" s="63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5100001859</t>
        </is>
      </c>
      <c r="D4546" s="94" t="n">
        <v>46272</v>
      </c>
      <c r="E4546" s="91" t="inlineStr">
        <is>
          <t>KR</t>
        </is>
      </c>
      <c r="F4546" s="91" t="n">
        <v>62301000</v>
      </c>
      <c r="G4546" s="91" t="n">
        <v>1101</v>
      </c>
      <c r="H4546" s="92" t="n">
        <v>175000</v>
      </c>
      <c r="I4546" s="91" t="inlineStr">
        <is>
          <t>9월 소모품 구입 - R문구</t>
        </is>
      </c>
      <c r="J4546" s="91" t="inlineStr">
        <is>
          <t>V10021</t>
        </is>
      </c>
      <c r="K4546" s="91" t="inlineStr">
        <is>
          <t>R문구</t>
        </is>
      </c>
      <c r="M4546" s="9">
        <f>IF($A4546="","",VALUE($A4546&amp;"")*12+VALUE($B4546&amp;""))</f>
        <v/>
      </c>
      <c r="N4546" s="63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3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3">
        <f>IF($A4546="","",IF(COUNTIF(변동분석!$E$7:$E$506,O4546)&gt;0,"Y","N"))</f>
        <v/>
      </c>
      <c r="W4546" s="63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3">
        <f>IF($A4546="","",IFERROR(INDEX(계정매핑!$E$5:$E$504,MATCH($F4546&amp;"",계정매핑!$A$5:$A$504,0))&amp;"","공통비"))</f>
        <v/>
      </c>
      <c r="AF4546" s="63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5100001860</t>
        </is>
      </c>
      <c r="D4547" s="94" t="n">
        <v>46272</v>
      </c>
      <c r="E4547" s="91" t="inlineStr">
        <is>
          <t>KR</t>
        </is>
      </c>
      <c r="F4547" s="91" t="n">
        <v>62301000</v>
      </c>
      <c r="G4547" s="91" t="n">
        <v>1501</v>
      </c>
      <c r="H4547" s="92" t="n">
        <v>190000</v>
      </c>
      <c r="I4547" s="91" t="inlineStr">
        <is>
          <t>9월 소모품 구입 - R문구</t>
        </is>
      </c>
      <c r="J4547" s="91" t="inlineStr">
        <is>
          <t>V10021</t>
        </is>
      </c>
      <c r="K4547" s="91" t="inlineStr">
        <is>
          <t>R문구</t>
        </is>
      </c>
      <c r="M4547" s="9">
        <f>IF($A4547="","",VALUE($A4547&amp;"")*12+VALUE($B4547&amp;""))</f>
        <v/>
      </c>
      <c r="N4547" s="63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3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3">
        <f>IF($A4547="","",IF(COUNTIF(변동분석!$E$7:$E$506,O4547)&gt;0,"Y","N"))</f>
        <v/>
      </c>
      <c r="W4547" s="63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3">
        <f>IF($A4547="","",IFERROR(INDEX(계정매핑!$E$5:$E$504,MATCH($F4547&amp;"",계정매핑!$A$5:$A$504,0))&amp;"","공통비"))</f>
        <v/>
      </c>
      <c r="AF4547" s="63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5100001861</t>
        </is>
      </c>
      <c r="D4548" s="94" t="n">
        <v>46272</v>
      </c>
      <c r="E4548" s="91" t="inlineStr">
        <is>
          <t>KR</t>
        </is>
      </c>
      <c r="F4548" s="91" t="n">
        <v>62401000</v>
      </c>
      <c r="G4548" s="91" t="n">
        <v>1401</v>
      </c>
      <c r="H4548" s="92" t="n">
        <v>447000</v>
      </c>
      <c r="I4548" s="91" t="inlineStr">
        <is>
          <t>9월 인쇄물 제작 - G인쇄</t>
        </is>
      </c>
      <c r="J4548" s="91" t="inlineStr">
        <is>
          <t>V10004</t>
        </is>
      </c>
      <c r="K4548" s="91" t="inlineStr">
        <is>
          <t>G인쇄</t>
        </is>
      </c>
      <c r="M4548" s="9">
        <f>IF($A4548="","",VALUE($A4548&amp;"")*12+VALUE($B4548&amp;""))</f>
        <v/>
      </c>
      <c r="N4548" s="63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3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3">
        <f>IF($A4548="","",IF(COUNTIF(변동분석!$E$7:$E$506,O4548)&gt;0,"Y","N"))</f>
        <v/>
      </c>
      <c r="W4548" s="63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3">
        <f>IF($A4548="","",IFERROR(INDEX(계정매핑!$E$5:$E$504,MATCH($F4548&amp;"",계정매핑!$A$5:$A$504,0))&amp;"","공통비"))</f>
        <v/>
      </c>
      <c r="AF4548" s="63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5100001862</t>
        </is>
      </c>
      <c r="D4549" s="94" t="n">
        <v>46273</v>
      </c>
      <c r="E4549" s="91" t="inlineStr">
        <is>
          <t>KR</t>
        </is>
      </c>
      <c r="F4549" s="91" t="n">
        <v>62101000</v>
      </c>
      <c r="G4549" s="91" t="n">
        <v>1501</v>
      </c>
      <c r="H4549" s="92" t="n">
        <v>1084000</v>
      </c>
      <c r="I4549" s="91" t="inlineStr">
        <is>
          <t>9월 국내출장 - M항공</t>
        </is>
      </c>
      <c r="J4549" s="91" t="inlineStr">
        <is>
          <t>V10001</t>
        </is>
      </c>
      <c r="K4549" s="91" t="inlineStr">
        <is>
          <t>M항공</t>
        </is>
      </c>
      <c r="M4549" s="9">
        <f>IF($A4549="","",VALUE($A4549&amp;"")*12+VALUE($B4549&amp;""))</f>
        <v/>
      </c>
      <c r="N4549" s="63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3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3">
        <f>IF($A4549="","",IF(COUNTIF(변동분석!$E$7:$E$506,O4549)&gt;0,"Y","N"))</f>
        <v/>
      </c>
      <c r="W4549" s="63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3">
        <f>IF($A4549="","",IFERROR(INDEX(계정매핑!$E$5:$E$504,MATCH($F4549&amp;"",계정매핑!$A$5:$A$504,0))&amp;"","공통비"))</f>
        <v/>
      </c>
      <c r="AF4549" s="63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5100001863</t>
        </is>
      </c>
      <c r="D4550" s="94" t="n">
        <v>46273</v>
      </c>
      <c r="E4550" s="91" t="inlineStr">
        <is>
          <t>KR</t>
        </is>
      </c>
      <c r="F4550" s="91" t="n">
        <v>62101000</v>
      </c>
      <c r="G4550" s="91" t="n">
        <v>1601</v>
      </c>
      <c r="H4550" s="92" t="n">
        <v>1935000</v>
      </c>
      <c r="I4550" s="91" t="inlineStr">
        <is>
          <t>9월 국내출장 - M항공</t>
        </is>
      </c>
      <c r="J4550" s="91" t="inlineStr">
        <is>
          <t>V10001</t>
        </is>
      </c>
      <c r="K4550" s="91" t="inlineStr">
        <is>
          <t>M항공</t>
        </is>
      </c>
      <c r="M4550" s="9">
        <f>IF($A4550="","",VALUE($A4550&amp;"")*12+VALUE($B4550&amp;""))</f>
        <v/>
      </c>
      <c r="N4550" s="63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3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3">
        <f>IF($A4550="","",IF(COUNTIF(변동분석!$E$7:$E$506,O4550)&gt;0,"Y","N"))</f>
        <v/>
      </c>
      <c r="W4550" s="63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3">
        <f>IF($A4550="","",IFERROR(INDEX(계정매핑!$E$5:$E$504,MATCH($F4550&amp;"",계정매핑!$A$5:$A$504,0))&amp;"","공통비"))</f>
        <v/>
      </c>
      <c r="AF4550" s="63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5100001864</t>
        </is>
      </c>
      <c r="D4551" s="94" t="n">
        <v>46273</v>
      </c>
      <c r="E4551" s="91" t="inlineStr">
        <is>
          <t>KR</t>
        </is>
      </c>
      <c r="F4551" s="91" t="n">
        <v>62101000</v>
      </c>
      <c r="G4551" s="91" t="n">
        <v>1602</v>
      </c>
      <c r="H4551" s="92" t="n">
        <v>1688000</v>
      </c>
      <c r="I4551" s="91" t="inlineStr">
        <is>
          <t>9월 국내출장 - (법인카드)</t>
        </is>
      </c>
      <c r="J4551" s="91" t="inlineStr">
        <is>
          <t>V10009</t>
        </is>
      </c>
      <c r="K4551" s="91" t="inlineStr">
        <is>
          <t>(법인카드)</t>
        </is>
      </c>
      <c r="M4551" s="9">
        <f>IF($A4551="","",VALUE($A4551&amp;"")*12+VALUE($B4551&amp;""))</f>
        <v/>
      </c>
      <c r="N4551" s="63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3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3">
        <f>IF($A4551="","",IF(COUNTIF(변동분석!$E$7:$E$506,O4551)&gt;0,"Y","N"))</f>
        <v/>
      </c>
      <c r="W4551" s="63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3">
        <f>IF($A4551="","",IFERROR(INDEX(계정매핑!$E$5:$E$504,MATCH($F4551&amp;"",계정매핑!$A$5:$A$504,0))&amp;"","공통비"))</f>
        <v/>
      </c>
      <c r="AF4551" s="63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5100001865</t>
        </is>
      </c>
      <c r="D4552" s="94" t="n">
        <v>46273</v>
      </c>
      <c r="E4552" s="91" t="inlineStr">
        <is>
          <t>KR</t>
        </is>
      </c>
      <c r="F4552" s="91" t="n">
        <v>62102000</v>
      </c>
      <c r="G4552" s="91" t="n">
        <v>1701</v>
      </c>
      <c r="H4552" s="92" t="n">
        <v>35000</v>
      </c>
      <c r="I4552" s="91" t="inlineStr">
        <is>
          <t>9월 해외출장 - N호텔</t>
        </is>
      </c>
      <c r="J4552" s="91" t="inlineStr">
        <is>
          <t>V10008</t>
        </is>
      </c>
      <c r="K4552" s="91" t="inlineStr">
        <is>
          <t>N호텔</t>
        </is>
      </c>
      <c r="M4552" s="9">
        <f>IF($A4552="","",VALUE($A4552&amp;"")*12+VALUE($B4552&amp;""))</f>
        <v/>
      </c>
      <c r="N4552" s="63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3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3">
        <f>IF($A4552="","",IF(COUNTIF(변동분석!$E$7:$E$506,O4552)&gt;0,"Y","N"))</f>
        <v/>
      </c>
      <c r="W4552" s="63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3">
        <f>IF($A4552="","",IFERROR(INDEX(계정매핑!$E$5:$E$504,MATCH($F4552&amp;"",계정매핑!$A$5:$A$504,0))&amp;"","공통비"))</f>
        <v/>
      </c>
      <c r="AF4552" s="63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5100001866</t>
        </is>
      </c>
      <c r="D4553" s="94" t="n">
        <v>46273</v>
      </c>
      <c r="E4553" s="91" t="inlineStr">
        <is>
          <t>KR</t>
        </is>
      </c>
      <c r="F4553" s="91" t="n">
        <v>62301000</v>
      </c>
      <c r="G4553" s="91" t="n">
        <v>1301</v>
      </c>
      <c r="H4553" s="92" t="n">
        <v>286000</v>
      </c>
      <c r="I4553" s="91" t="inlineStr">
        <is>
          <t>9월 소모품 구입 - Q오피스</t>
        </is>
      </c>
      <c r="J4553" s="91" t="inlineStr">
        <is>
          <t>V10003</t>
        </is>
      </c>
      <c r="K4553" s="91" t="inlineStr">
        <is>
          <t>Q오피스</t>
        </is>
      </c>
      <c r="M4553" s="9">
        <f>IF($A4553="","",VALUE($A4553&amp;"")*12+VALUE($B4553&amp;""))</f>
        <v/>
      </c>
      <c r="N4553" s="63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3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3">
        <f>IF($A4553="","",IF(COUNTIF(변동분석!$E$7:$E$506,O4553)&gt;0,"Y","N"))</f>
        <v/>
      </c>
      <c r="W4553" s="63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3">
        <f>IF($A4553="","",IFERROR(INDEX(계정매핑!$E$5:$E$504,MATCH($F4553&amp;"",계정매핑!$A$5:$A$504,0))&amp;"","공통비"))</f>
        <v/>
      </c>
      <c r="AF4553" s="63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5100001867</t>
        </is>
      </c>
      <c r="D4554" s="94" t="n">
        <v>46273</v>
      </c>
      <c r="E4554" s="91" t="inlineStr">
        <is>
          <t>KR</t>
        </is>
      </c>
      <c r="F4554" s="91" t="n">
        <v>62401000</v>
      </c>
      <c r="G4554" s="91" t="n">
        <v>1801</v>
      </c>
      <c r="H4554" s="92" t="n">
        <v>3181000</v>
      </c>
      <c r="I4554" s="91" t="inlineStr">
        <is>
          <t>9월 인쇄물 제작 - G인쇄</t>
        </is>
      </c>
      <c r="J4554" s="91" t="inlineStr">
        <is>
          <t>V10004</t>
        </is>
      </c>
      <c r="K4554" s="91" t="inlineStr">
        <is>
          <t>G인쇄</t>
        </is>
      </c>
      <c r="M4554" s="9">
        <f>IF($A4554="","",VALUE($A4554&amp;"")*12+VALUE($B4554&amp;""))</f>
        <v/>
      </c>
      <c r="N4554" s="63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3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3">
        <f>IF($A4554="","",IF(COUNTIF(변동분석!$E$7:$E$506,O4554)&gt;0,"Y","N"))</f>
        <v/>
      </c>
      <c r="W4554" s="63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3">
        <f>IF($A4554="","",IFERROR(INDEX(계정매핑!$E$5:$E$504,MATCH($F4554&amp;"",계정매핑!$A$5:$A$504,0))&amp;"","공통비"))</f>
        <v/>
      </c>
      <c r="AF4554" s="63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5100001868</t>
        </is>
      </c>
      <c r="D4555" s="94" t="n">
        <v>46273</v>
      </c>
      <c r="E4555" s="91" t="inlineStr">
        <is>
          <t>KR</t>
        </is>
      </c>
      <c r="F4555" s="91" t="n">
        <v>62501000</v>
      </c>
      <c r="G4555" s="91" t="n">
        <v>1301</v>
      </c>
      <c r="H4555" s="92" t="n">
        <v>237000</v>
      </c>
      <c r="I4555" s="91" t="inlineStr">
        <is>
          <t>9월 회의 다과 - T케이터링</t>
        </is>
      </c>
      <c r="J4555" s="91" t="inlineStr">
        <is>
          <t>V10005</t>
        </is>
      </c>
      <c r="K4555" s="91" t="inlineStr">
        <is>
          <t>T케이터링</t>
        </is>
      </c>
      <c r="M4555" s="9">
        <f>IF($A4555="","",VALUE($A4555&amp;"")*12+VALUE($B4555&amp;""))</f>
        <v/>
      </c>
      <c r="N4555" s="63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3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3">
        <f>IF($A4555="","",IF(COUNTIF(변동분석!$E$7:$E$506,O4555)&gt;0,"Y","N"))</f>
        <v/>
      </c>
      <c r="W4555" s="63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3">
        <f>IF($A4555="","",IFERROR(INDEX(계정매핑!$E$5:$E$504,MATCH($F4555&amp;"",계정매핑!$A$5:$A$504,0))&amp;"","공통비"))</f>
        <v/>
      </c>
      <c r="AF4555" s="63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5100001869</t>
        </is>
      </c>
      <c r="D4556" s="94" t="n">
        <v>46273</v>
      </c>
      <c r="E4556" s="91" t="inlineStr">
        <is>
          <t>KR</t>
        </is>
      </c>
      <c r="F4556" s="91" t="n">
        <v>62501000</v>
      </c>
      <c r="G4556" s="91" t="n">
        <v>1501</v>
      </c>
      <c r="H4556" s="92" t="n">
        <v>336000</v>
      </c>
      <c r="I4556" s="91" t="inlineStr">
        <is>
          <t>9월 회의 다과 - T케이터링</t>
        </is>
      </c>
      <c r="J4556" s="91" t="inlineStr">
        <is>
          <t>V10005</t>
        </is>
      </c>
      <c r="K4556" s="91" t="inlineStr">
        <is>
          <t>T케이터링</t>
        </is>
      </c>
      <c r="M4556" s="9">
        <f>IF($A4556="","",VALUE($A4556&amp;"")*12+VALUE($B4556&amp;""))</f>
        <v/>
      </c>
      <c r="N4556" s="63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3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3">
        <f>IF($A4556="","",IF(COUNTIF(변동분석!$E$7:$E$506,O4556)&gt;0,"Y","N"))</f>
        <v/>
      </c>
      <c r="W4556" s="63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3">
        <f>IF($A4556="","",IFERROR(INDEX(계정매핑!$E$5:$E$504,MATCH($F4556&amp;"",계정매핑!$A$5:$A$504,0))&amp;"","공통비"))</f>
        <v/>
      </c>
      <c r="AF4556" s="63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5100001870</t>
        </is>
      </c>
      <c r="D4557" s="94" t="n">
        <v>46273</v>
      </c>
      <c r="E4557" s="91" t="inlineStr">
        <is>
          <t>KR</t>
        </is>
      </c>
      <c r="F4557" s="91" t="n">
        <v>62601000</v>
      </c>
      <c r="G4557" s="91" t="n">
        <v>1601</v>
      </c>
      <c r="H4557" s="92" t="n">
        <v>3041000</v>
      </c>
      <c r="I4557" s="91" t="inlineStr">
        <is>
          <t>9월 업무추진 - (법인카드)</t>
        </is>
      </c>
      <c r="J4557" s="91" t="inlineStr">
        <is>
          <t>V10009</t>
        </is>
      </c>
      <c r="K4557" s="91" t="inlineStr">
        <is>
          <t>(법인카드)</t>
        </is>
      </c>
      <c r="M4557" s="9">
        <f>IF($A4557="","",VALUE($A4557&amp;"")*12+VALUE($B4557&amp;""))</f>
        <v/>
      </c>
      <c r="N4557" s="63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3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3">
        <f>IF($A4557="","",IF(COUNTIF(변동분석!$E$7:$E$506,O4557)&gt;0,"Y","N"))</f>
        <v/>
      </c>
      <c r="W4557" s="63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3">
        <f>IF($A4557="","",IFERROR(INDEX(계정매핑!$E$5:$E$504,MATCH($F4557&amp;"",계정매핑!$A$5:$A$504,0))&amp;"","공통비"))</f>
        <v/>
      </c>
      <c r="AF4557" s="63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5100001871</t>
        </is>
      </c>
      <c r="D4558" s="94" t="n">
        <v>46274</v>
      </c>
      <c r="E4558" s="91" t="inlineStr">
        <is>
          <t>KR</t>
        </is>
      </c>
      <c r="F4558" s="91" t="n">
        <v>62101000</v>
      </c>
      <c r="G4558" s="91" t="n">
        <v>1301</v>
      </c>
      <c r="H4558" s="92" t="n">
        <v>375000</v>
      </c>
      <c r="I4558" s="91" t="inlineStr">
        <is>
          <t>9월 국내출장 - M항공</t>
        </is>
      </c>
      <c r="J4558" s="91" t="inlineStr">
        <is>
          <t>V10001</t>
        </is>
      </c>
      <c r="K4558" s="91" t="inlineStr">
        <is>
          <t>M항공</t>
        </is>
      </c>
      <c r="M4558" s="9">
        <f>IF($A4558="","",VALUE($A4558&amp;"")*12+VALUE($B4558&amp;""))</f>
        <v/>
      </c>
      <c r="N4558" s="63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3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3">
        <f>IF($A4558="","",IF(COUNTIF(변동분석!$E$7:$E$506,O4558)&gt;0,"Y","N"))</f>
        <v/>
      </c>
      <c r="W4558" s="63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3">
        <f>IF($A4558="","",IFERROR(INDEX(계정매핑!$E$5:$E$504,MATCH($F4558&amp;"",계정매핑!$A$5:$A$504,0))&amp;"","공통비"))</f>
        <v/>
      </c>
      <c r="AF4558" s="63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5100001872</t>
        </is>
      </c>
      <c r="D4559" s="94" t="n">
        <v>46274</v>
      </c>
      <c r="E4559" s="91" t="inlineStr">
        <is>
          <t>KR</t>
        </is>
      </c>
      <c r="F4559" s="91" t="n">
        <v>62101000</v>
      </c>
      <c r="G4559" s="91" t="n">
        <v>1401</v>
      </c>
      <c r="H4559" s="92" t="n">
        <v>291000</v>
      </c>
      <c r="I4559" s="91" t="inlineStr">
        <is>
          <t>9월 국내출장 - (법인카드)</t>
        </is>
      </c>
      <c r="J4559" s="91" t="inlineStr">
        <is>
          <t>V10009</t>
        </is>
      </c>
      <c r="K4559" s="91" t="inlineStr">
        <is>
          <t>(법인카드)</t>
        </is>
      </c>
      <c r="M4559" s="9">
        <f>IF($A4559="","",VALUE($A4559&amp;"")*12+VALUE($B4559&amp;""))</f>
        <v/>
      </c>
      <c r="N4559" s="63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3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3">
        <f>IF($A4559="","",IF(COUNTIF(변동분석!$E$7:$E$506,O4559)&gt;0,"Y","N"))</f>
        <v/>
      </c>
      <c r="W4559" s="63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3">
        <f>IF($A4559="","",IFERROR(INDEX(계정매핑!$E$5:$E$504,MATCH($F4559&amp;"",계정매핑!$A$5:$A$504,0))&amp;"","공통비"))</f>
        <v/>
      </c>
      <c r="AF4559" s="63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5100001873</t>
        </is>
      </c>
      <c r="D4560" s="94" t="n">
        <v>46274</v>
      </c>
      <c r="E4560" s="91" t="inlineStr">
        <is>
          <t>KR</t>
        </is>
      </c>
      <c r="F4560" s="91" t="n">
        <v>62102000</v>
      </c>
      <c r="G4560" s="91" t="n">
        <v>1301</v>
      </c>
      <c r="H4560" s="92" t="n">
        <v>105000</v>
      </c>
      <c r="I4560" s="91" t="inlineStr">
        <is>
          <t>9월 해외출장 - N호텔</t>
        </is>
      </c>
      <c r="J4560" s="91" t="inlineStr">
        <is>
          <t>V10008</t>
        </is>
      </c>
      <c r="K4560" s="91" t="inlineStr">
        <is>
          <t>N호텔</t>
        </is>
      </c>
      <c r="M4560" s="9">
        <f>IF($A4560="","",VALUE($A4560&amp;"")*12+VALUE($B4560&amp;""))</f>
        <v/>
      </c>
      <c r="N4560" s="63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3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3">
        <f>IF($A4560="","",IF(COUNTIF(변동분석!$E$7:$E$506,O4560)&gt;0,"Y","N"))</f>
        <v/>
      </c>
      <c r="W4560" s="63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3">
        <f>IF($A4560="","",IFERROR(INDEX(계정매핑!$E$5:$E$504,MATCH($F4560&amp;"",계정매핑!$A$5:$A$504,0))&amp;"","공통비"))</f>
        <v/>
      </c>
      <c r="AF4560" s="63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5100001874</t>
        </is>
      </c>
      <c r="D4561" s="94" t="n">
        <v>46274</v>
      </c>
      <c r="E4561" s="91" t="inlineStr">
        <is>
          <t>KR</t>
        </is>
      </c>
      <c r="F4561" s="91" t="n">
        <v>62102000</v>
      </c>
      <c r="G4561" s="91" t="n">
        <v>1801</v>
      </c>
      <c r="H4561" s="92" t="n">
        <v>51000</v>
      </c>
      <c r="I4561" s="91" t="inlineStr">
        <is>
          <t>9월 해외출장 - N호텔</t>
        </is>
      </c>
      <c r="J4561" s="91" t="inlineStr">
        <is>
          <t>V10008</t>
        </is>
      </c>
      <c r="K4561" s="91" t="inlineStr">
        <is>
          <t>N호텔</t>
        </is>
      </c>
      <c r="M4561" s="9">
        <f>IF($A4561="","",VALUE($A4561&amp;"")*12+VALUE($B4561&amp;""))</f>
        <v/>
      </c>
      <c r="N4561" s="63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3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3">
        <f>IF($A4561="","",IF(COUNTIF(변동분석!$E$7:$E$506,O4561)&gt;0,"Y","N"))</f>
        <v/>
      </c>
      <c r="W4561" s="63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3">
        <f>IF($A4561="","",IFERROR(INDEX(계정매핑!$E$5:$E$504,MATCH($F4561&amp;"",계정매핑!$A$5:$A$504,0))&amp;"","공통비"))</f>
        <v/>
      </c>
      <c r="AF4561" s="63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5100001875</t>
        </is>
      </c>
      <c r="D4562" s="94" t="n">
        <v>46274</v>
      </c>
      <c r="E4562" s="91" t="inlineStr">
        <is>
          <t>KR</t>
        </is>
      </c>
      <c r="F4562" s="91" t="n">
        <v>62201000</v>
      </c>
      <c r="G4562" s="91" t="n">
        <v>1401</v>
      </c>
      <c r="H4562" s="92" t="n">
        <v>254000</v>
      </c>
      <c r="I4562" s="91" t="inlineStr">
        <is>
          <t>9월 통신요금 - P통신</t>
        </is>
      </c>
      <c r="J4562" s="91" t="inlineStr">
        <is>
          <t>V10013</t>
        </is>
      </c>
      <c r="K4562" s="91" t="inlineStr">
        <is>
          <t>P통신</t>
        </is>
      </c>
      <c r="M4562" s="9">
        <f>IF($A4562="","",VALUE($A4562&amp;"")*12+VALUE($B4562&amp;""))</f>
        <v/>
      </c>
      <c r="N4562" s="63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3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3">
        <f>IF($A4562="","",IF(COUNTIF(변동분석!$E$7:$E$506,O4562)&gt;0,"Y","N"))</f>
        <v/>
      </c>
      <c r="W4562" s="63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3">
        <f>IF($A4562="","",IFERROR(INDEX(계정매핑!$E$5:$E$504,MATCH($F4562&amp;"",계정매핑!$A$5:$A$504,0))&amp;"","공통비"))</f>
        <v/>
      </c>
      <c r="AF4562" s="63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5100001876</t>
        </is>
      </c>
      <c r="D4563" s="94" t="n">
        <v>46274</v>
      </c>
      <c r="E4563" s="91" t="inlineStr">
        <is>
          <t>KR</t>
        </is>
      </c>
      <c r="F4563" s="91" t="n">
        <v>62201000</v>
      </c>
      <c r="G4563" s="91" t="n">
        <v>1801</v>
      </c>
      <c r="H4563" s="92" t="n">
        <v>4040000</v>
      </c>
      <c r="I4563" s="91" t="inlineStr">
        <is>
          <t>9월 통신요금 - O텔레콤</t>
        </is>
      </c>
      <c r="J4563" s="91" t="inlineStr">
        <is>
          <t>V10002</t>
        </is>
      </c>
      <c r="K4563" s="91" t="inlineStr">
        <is>
          <t>O텔레콤</t>
        </is>
      </c>
      <c r="M4563" s="9">
        <f>IF($A4563="","",VALUE($A4563&amp;"")*12+VALUE($B4563&amp;""))</f>
        <v/>
      </c>
      <c r="N4563" s="63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3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3">
        <f>IF($A4563="","",IF(COUNTIF(변동분석!$E$7:$E$506,O4563)&gt;0,"Y","N"))</f>
        <v/>
      </c>
      <c r="W4563" s="63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3">
        <f>IF($A4563="","",IFERROR(INDEX(계정매핑!$E$5:$E$504,MATCH($F4563&amp;"",계정매핑!$A$5:$A$504,0))&amp;"","공통비"))</f>
        <v/>
      </c>
      <c r="AF4563" s="63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5100001877</t>
        </is>
      </c>
      <c r="D4564" s="94" t="n">
        <v>46274</v>
      </c>
      <c r="E4564" s="91" t="inlineStr">
        <is>
          <t>KR</t>
        </is>
      </c>
      <c r="F4564" s="91" t="n">
        <v>62701000</v>
      </c>
      <c r="G4564" s="91" t="n">
        <v>1501</v>
      </c>
      <c r="H4564" s="92" t="n">
        <v>46136000</v>
      </c>
      <c r="I4564" s="91" t="inlineStr">
        <is>
          <t>9월 광고 집행 - E미디어</t>
        </is>
      </c>
      <c r="J4564" s="91" t="inlineStr">
        <is>
          <t>V10031</t>
        </is>
      </c>
      <c r="K4564" s="91" t="inlineStr">
        <is>
          <t>E미디어</t>
        </is>
      </c>
      <c r="M4564" s="9">
        <f>IF($A4564="","",VALUE($A4564&amp;"")*12+VALUE($B4564&amp;""))</f>
        <v/>
      </c>
      <c r="N4564" s="63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3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3">
        <f>IF($A4564="","",IF(COUNTIF(변동분석!$E$7:$E$506,O4564)&gt;0,"Y","N"))</f>
        <v/>
      </c>
      <c r="W4564" s="63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3">
        <f>IF($A4564="","",IFERROR(INDEX(계정매핑!$E$5:$E$504,MATCH($F4564&amp;"",계정매핑!$A$5:$A$504,0))&amp;"","공통비"))</f>
        <v/>
      </c>
      <c r="AF4564" s="63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5100001878</t>
        </is>
      </c>
      <c r="D4565" s="94" t="n">
        <v>46274</v>
      </c>
      <c r="E4565" s="91" t="inlineStr">
        <is>
          <t>KR</t>
        </is>
      </c>
      <c r="F4565" s="91" t="n">
        <v>62901000</v>
      </c>
      <c r="G4565" s="91" t="n">
        <v>1401</v>
      </c>
      <c r="H4565" s="92" t="n">
        <v>7761000</v>
      </c>
      <c r="I4565" s="91" t="inlineStr">
        <is>
          <t>9월 자문 수수료 - K회계법인</t>
        </is>
      </c>
      <c r="J4565" s="91" t="inlineStr">
        <is>
          <t>V10010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3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3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3">
        <f>IF($A4565="","",IF(COUNTIF(변동분석!$E$7:$E$506,O4565)&gt;0,"Y","N"))</f>
        <v/>
      </c>
      <c r="W4565" s="63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3">
        <f>IF($A4565="","",IFERROR(INDEX(계정매핑!$E$5:$E$504,MATCH($F4565&amp;"",계정매핑!$A$5:$A$504,0))&amp;"","공통비"))</f>
        <v/>
      </c>
      <c r="AF4565" s="63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5100001879</t>
        </is>
      </c>
      <c r="D4566" s="94" t="n">
        <v>46275</v>
      </c>
      <c r="E4566" s="91" t="inlineStr">
        <is>
          <t>KR</t>
        </is>
      </c>
      <c r="F4566" s="91" t="n">
        <v>62101000</v>
      </c>
      <c r="G4566" s="91" t="n">
        <v>1401</v>
      </c>
      <c r="H4566" s="92" t="n">
        <v>379000</v>
      </c>
      <c r="I4566" s="91" t="inlineStr">
        <is>
          <t>9월 국내출장 - L여행사</t>
        </is>
      </c>
      <c r="J4566" s="91" t="inlineStr">
        <is>
          <t>V10017</t>
        </is>
      </c>
      <c r="K4566" s="91" t="inlineStr">
        <is>
          <t>L여행사</t>
        </is>
      </c>
      <c r="M4566" s="9">
        <f>IF($A4566="","",VALUE($A4566&amp;"")*12+VALUE($B4566&amp;""))</f>
        <v/>
      </c>
      <c r="N4566" s="63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3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3">
        <f>IF($A4566="","",IF(COUNTIF(변동분석!$E$7:$E$506,O4566)&gt;0,"Y","N"))</f>
        <v/>
      </c>
      <c r="W4566" s="63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3">
        <f>IF($A4566="","",IFERROR(INDEX(계정매핑!$E$5:$E$504,MATCH($F4566&amp;"",계정매핑!$A$5:$A$504,0))&amp;"","공통비"))</f>
        <v/>
      </c>
      <c r="AF4566" s="63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5100001880</t>
        </is>
      </c>
      <c r="D4567" s="94" t="n">
        <v>46275</v>
      </c>
      <c r="E4567" s="91" t="inlineStr">
        <is>
          <t>KR</t>
        </is>
      </c>
      <c r="F4567" s="91" t="n">
        <v>62101000</v>
      </c>
      <c r="G4567" s="91" t="n">
        <v>1701</v>
      </c>
      <c r="H4567" s="92" t="n">
        <v>92000</v>
      </c>
      <c r="I4567" s="91" t="inlineStr">
        <is>
          <t>9월 국내출장 - L여행사</t>
        </is>
      </c>
      <c r="J4567" s="91" t="inlineStr">
        <is>
          <t>V10017</t>
        </is>
      </c>
      <c r="K4567" s="91" t="inlineStr">
        <is>
          <t>L여행사</t>
        </is>
      </c>
      <c r="M4567" s="9">
        <f>IF($A4567="","",VALUE($A4567&amp;"")*12+VALUE($B4567&amp;""))</f>
        <v/>
      </c>
      <c r="N4567" s="63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3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3">
        <f>IF($A4567="","",IF(COUNTIF(변동분석!$E$7:$E$506,O4567)&gt;0,"Y","N"))</f>
        <v/>
      </c>
      <c r="W4567" s="63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3">
        <f>IF($A4567="","",IFERROR(INDEX(계정매핑!$E$5:$E$504,MATCH($F4567&amp;"",계정매핑!$A$5:$A$504,0))&amp;"","공통비"))</f>
        <v/>
      </c>
      <c r="AF4567" s="63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5100001881</t>
        </is>
      </c>
      <c r="D4568" s="94" t="n">
        <v>46275</v>
      </c>
      <c r="E4568" s="91" t="inlineStr">
        <is>
          <t>KR</t>
        </is>
      </c>
      <c r="F4568" s="91" t="n">
        <v>62102000</v>
      </c>
      <c r="G4568" s="91" t="n">
        <v>1101</v>
      </c>
      <c r="H4568" s="92" t="n">
        <v>93000</v>
      </c>
      <c r="I4568" s="91" t="inlineStr">
        <is>
          <t>9월 해외출장 - M항공</t>
        </is>
      </c>
      <c r="J4568" s="91" t="inlineStr">
        <is>
          <t>V10001</t>
        </is>
      </c>
      <c r="K4568" s="91" t="inlineStr">
        <is>
          <t>M항공</t>
        </is>
      </c>
      <c r="M4568" s="9">
        <f>IF($A4568="","",VALUE($A4568&amp;"")*12+VALUE($B4568&amp;""))</f>
        <v/>
      </c>
      <c r="N4568" s="63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3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3">
        <f>IF($A4568="","",IF(COUNTIF(변동분석!$E$7:$E$506,O4568)&gt;0,"Y","N"))</f>
        <v/>
      </c>
      <c r="W4568" s="63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3">
        <f>IF($A4568="","",IFERROR(INDEX(계정매핑!$E$5:$E$504,MATCH($F4568&amp;"",계정매핑!$A$5:$A$504,0))&amp;"","공통비"))</f>
        <v/>
      </c>
      <c r="AF4568" s="63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5100001882</t>
        </is>
      </c>
      <c r="D4569" s="94" t="n">
        <v>46275</v>
      </c>
      <c r="E4569" s="91" t="inlineStr">
        <is>
          <t>KR</t>
        </is>
      </c>
      <c r="F4569" s="91" t="n">
        <v>62201000</v>
      </c>
      <c r="G4569" s="91" t="n">
        <v>1501</v>
      </c>
      <c r="H4569" s="92" t="n">
        <v>260000</v>
      </c>
      <c r="I4569" s="91" t="inlineStr">
        <is>
          <t>9월 통신요금 - O텔레콤</t>
        </is>
      </c>
      <c r="J4569" s="91" t="inlineStr">
        <is>
          <t>V10002</t>
        </is>
      </c>
      <c r="K4569" s="91" t="inlineStr">
        <is>
          <t>O텔레콤</t>
        </is>
      </c>
      <c r="M4569" s="9">
        <f>IF($A4569="","",VALUE($A4569&amp;"")*12+VALUE($B4569&amp;""))</f>
        <v/>
      </c>
      <c r="N4569" s="63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3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3">
        <f>IF($A4569="","",IF(COUNTIF(변동분석!$E$7:$E$506,O4569)&gt;0,"Y","N"))</f>
        <v/>
      </c>
      <c r="W4569" s="63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3">
        <f>IF($A4569="","",IFERROR(INDEX(계정매핑!$E$5:$E$504,MATCH($F4569&amp;"",계정매핑!$A$5:$A$504,0))&amp;"","공통비"))</f>
        <v/>
      </c>
      <c r="AF4569" s="63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5100001883</t>
        </is>
      </c>
      <c r="D4570" s="94" t="n">
        <v>46275</v>
      </c>
      <c r="E4570" s="91" t="inlineStr">
        <is>
          <t>KR</t>
        </is>
      </c>
      <c r="F4570" s="91" t="n">
        <v>62201000</v>
      </c>
      <c r="G4570" s="91" t="n">
        <v>1502</v>
      </c>
      <c r="H4570" s="92" t="n">
        <v>288000</v>
      </c>
      <c r="I4570" s="91" t="inlineStr">
        <is>
          <t>9월 통신요금 - P통신</t>
        </is>
      </c>
      <c r="J4570" s="91" t="inlineStr">
        <is>
          <t>V10013</t>
        </is>
      </c>
      <c r="K4570" s="91" t="inlineStr">
        <is>
          <t>P통신</t>
        </is>
      </c>
      <c r="M4570" s="9">
        <f>IF($A4570="","",VALUE($A4570&amp;"")*12+VALUE($B4570&amp;""))</f>
        <v/>
      </c>
      <c r="N4570" s="63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3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3">
        <f>IF($A4570="","",IF(COUNTIF(변동분석!$E$7:$E$506,O4570)&gt;0,"Y","N"))</f>
        <v/>
      </c>
      <c r="W4570" s="63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3">
        <f>IF($A4570="","",IFERROR(INDEX(계정매핑!$E$5:$E$504,MATCH($F4570&amp;"",계정매핑!$A$5:$A$504,0))&amp;"","공통비"))</f>
        <v/>
      </c>
      <c r="AF4570" s="63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5100001884</t>
        </is>
      </c>
      <c r="D4571" s="94" t="n">
        <v>46275</v>
      </c>
      <c r="E4571" s="91" t="inlineStr">
        <is>
          <t>KR</t>
        </is>
      </c>
      <c r="F4571" s="91" t="n">
        <v>62201000</v>
      </c>
      <c r="G4571" s="91" t="n">
        <v>1701</v>
      </c>
      <c r="H4571" s="92" t="n">
        <v>8018000</v>
      </c>
      <c r="I4571" s="91" t="inlineStr">
        <is>
          <t>9월 통신요금 - O텔레콤</t>
        </is>
      </c>
      <c r="J4571" s="91" t="inlineStr">
        <is>
          <t>V10002</t>
        </is>
      </c>
      <c r="K4571" s="91" t="inlineStr">
        <is>
          <t>O텔레콤</t>
        </is>
      </c>
      <c r="M4571" s="9">
        <f>IF($A4571="","",VALUE($A4571&amp;"")*12+VALUE($B4571&amp;""))</f>
        <v/>
      </c>
      <c r="N4571" s="63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3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3">
        <f>IF($A4571="","",IF(COUNTIF(변동분석!$E$7:$E$506,O4571)&gt;0,"Y","N"))</f>
        <v/>
      </c>
      <c r="W4571" s="63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3">
        <f>IF($A4571="","",IFERROR(INDEX(계정매핑!$E$5:$E$504,MATCH($F4571&amp;"",계정매핑!$A$5:$A$504,0))&amp;"","공통비"))</f>
        <v/>
      </c>
      <c r="AF4571" s="63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5100001885</t>
        </is>
      </c>
      <c r="D4572" s="94" t="n">
        <v>46275</v>
      </c>
      <c r="E4572" s="91" t="inlineStr">
        <is>
          <t>KR</t>
        </is>
      </c>
      <c r="F4572" s="91" t="n">
        <v>62401000</v>
      </c>
      <c r="G4572" s="91" t="n">
        <v>1801</v>
      </c>
      <c r="H4572" s="92" t="n">
        <v>3861000</v>
      </c>
      <c r="I4572" s="91" t="inlineStr">
        <is>
          <t>9월 인쇄물 제작 - S출판</t>
        </is>
      </c>
      <c r="J4572" s="91" t="inlineStr">
        <is>
          <t>V10014</t>
        </is>
      </c>
      <c r="K4572" s="91" t="inlineStr">
        <is>
          <t>S출판</t>
        </is>
      </c>
      <c r="M4572" s="9">
        <f>IF($A4572="","",VALUE($A4572&amp;"")*12+VALUE($B4572&amp;""))</f>
        <v/>
      </c>
      <c r="N4572" s="63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3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3">
        <f>IF($A4572="","",IF(COUNTIF(변동분석!$E$7:$E$506,O4572)&gt;0,"Y","N"))</f>
        <v/>
      </c>
      <c r="W4572" s="63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3">
        <f>IF($A4572="","",IFERROR(INDEX(계정매핑!$E$5:$E$504,MATCH($F4572&amp;"",계정매핑!$A$5:$A$504,0))&amp;"","공통비"))</f>
        <v/>
      </c>
      <c r="AF4572" s="63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5100001886</t>
        </is>
      </c>
      <c r="D4573" s="94" t="n">
        <v>46275</v>
      </c>
      <c r="E4573" s="91" t="inlineStr">
        <is>
          <t>KR</t>
        </is>
      </c>
      <c r="F4573" s="91" t="n">
        <v>62501000</v>
      </c>
      <c r="G4573" s="91" t="n">
        <v>1401</v>
      </c>
      <c r="H4573" s="92" t="n">
        <v>130000</v>
      </c>
      <c r="I4573" s="91" t="inlineStr">
        <is>
          <t>9월 회의 다과 - T케이터링</t>
        </is>
      </c>
      <c r="J4573" s="91" t="inlineStr">
        <is>
          <t>V10005</t>
        </is>
      </c>
      <c r="K4573" s="91" t="inlineStr">
        <is>
          <t>T케이터링</t>
        </is>
      </c>
      <c r="M4573" s="9">
        <f>IF($A4573="","",VALUE($A4573&amp;"")*12+VALUE($B4573&amp;""))</f>
        <v/>
      </c>
      <c r="N4573" s="63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3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3">
        <f>IF($A4573="","",IF(COUNTIF(변동분석!$E$7:$E$506,O4573)&gt;0,"Y","N"))</f>
        <v/>
      </c>
      <c r="W4573" s="63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3">
        <f>IF($A4573="","",IFERROR(INDEX(계정매핑!$E$5:$E$504,MATCH($F4573&amp;"",계정매핑!$A$5:$A$504,0))&amp;"","공통비"))</f>
        <v/>
      </c>
      <c r="AF4573" s="63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5100001887</t>
        </is>
      </c>
      <c r="D4574" s="94" t="n">
        <v>46275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126000</v>
      </c>
      <c r="I4574" s="91" t="inlineStr">
        <is>
          <t>9월 회의 다과 - (법인카드)</t>
        </is>
      </c>
      <c r="J4574" s="91" t="inlineStr">
        <is>
          <t>V10009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3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3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3">
        <f>IF($A4574="","",IF(COUNTIF(변동분석!$E$7:$E$506,O4574)&gt;0,"Y","N"))</f>
        <v/>
      </c>
      <c r="W4574" s="63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3">
        <f>IF($A4574="","",IFERROR(INDEX(계정매핑!$E$5:$E$504,MATCH($F4574&amp;"",계정매핑!$A$5:$A$504,0))&amp;"","공통비"))</f>
        <v/>
      </c>
      <c r="AF4574" s="63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5100001888</t>
        </is>
      </c>
      <c r="D4575" s="94" t="n">
        <v>46275</v>
      </c>
      <c r="E4575" s="91" t="inlineStr">
        <is>
          <t>KR</t>
        </is>
      </c>
      <c r="F4575" s="91" t="n">
        <v>62802000</v>
      </c>
      <c r="G4575" s="91" t="n">
        <v>1301</v>
      </c>
      <c r="H4575" s="92" t="n">
        <v>4780000</v>
      </c>
      <c r="I4575" s="91" t="inlineStr">
        <is>
          <t>9월 위탁교육 - I교육원</t>
        </is>
      </c>
      <c r="J4575" s="91" t="inlineStr">
        <is>
          <t>V10018</t>
        </is>
      </c>
      <c r="K4575" s="91" t="inlineStr">
        <is>
          <t>I교육원</t>
        </is>
      </c>
      <c r="M4575" s="9">
        <f>IF($A4575="","",VALUE($A4575&amp;"")*12+VALUE($B4575&amp;""))</f>
        <v/>
      </c>
      <c r="N4575" s="63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3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3">
        <f>IF($A4575="","",IF(COUNTIF(변동분석!$E$7:$E$506,O4575)&gt;0,"Y","N"))</f>
        <v/>
      </c>
      <c r="W4575" s="63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3">
        <f>IF($A4575="","",IFERROR(INDEX(계정매핑!$E$5:$E$504,MATCH($F4575&amp;"",계정매핑!$A$5:$A$504,0))&amp;"","공통비"))</f>
        <v/>
      </c>
      <c r="AF4575" s="63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5100001889</t>
        </is>
      </c>
      <c r="D4576" s="94" t="n">
        <v>46275</v>
      </c>
      <c r="E4576" s="91" t="inlineStr">
        <is>
          <t>KR</t>
        </is>
      </c>
      <c r="F4576" s="91" t="n">
        <v>62901000</v>
      </c>
      <c r="G4576" s="91" t="n">
        <v>1201</v>
      </c>
      <c r="H4576" s="92" t="n">
        <v>8000000</v>
      </c>
      <c r="I4576" s="91" t="inlineStr">
        <is>
          <t>K회계법인 자문료 9월</t>
        </is>
      </c>
      <c r="J4576" s="91" t="inlineStr">
        <is>
          <t>V10010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3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3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3">
        <f>IF($A4576="","",IF(COUNTIF(변동분석!$E$7:$E$506,O4576)&gt;0,"Y","N"))</f>
        <v/>
      </c>
      <c r="W4576" s="63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3">
        <f>IF($A4576="","",IFERROR(INDEX(계정매핑!$E$5:$E$504,MATCH($F4576&amp;"",계정매핑!$A$5:$A$504,0))&amp;"","공통비"))</f>
        <v/>
      </c>
      <c r="AF4576" s="63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5100001890</t>
        </is>
      </c>
      <c r="D4577" s="94" t="n">
        <v>46275</v>
      </c>
      <c r="E4577" s="91" t="inlineStr">
        <is>
          <t>KR</t>
        </is>
      </c>
      <c r="F4577" s="91" t="n">
        <v>62902000</v>
      </c>
      <c r="G4577" s="91" t="n">
        <v>1801</v>
      </c>
      <c r="H4577" s="92" t="n">
        <v>1827000</v>
      </c>
      <c r="I4577" s="91" t="inlineStr">
        <is>
          <t>9월 콜 위탁 수수료(건별)</t>
        </is>
      </c>
      <c r="J4577" s="91" t="inlineStr">
        <is>
          <t>V10015</t>
        </is>
      </c>
      <c r="K4577" s="91" t="inlineStr">
        <is>
          <t>J콜센터</t>
        </is>
      </c>
      <c r="M4577" s="9">
        <f>IF($A4577="","",VALUE($A4577&amp;"")*12+VALUE($B4577&amp;""))</f>
        <v/>
      </c>
      <c r="N4577" s="63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3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3">
        <f>IF($A4577="","",IF(COUNTIF(변동분석!$E$7:$E$506,O4577)&gt;0,"Y","N"))</f>
        <v/>
      </c>
      <c r="W4577" s="63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3">
        <f>IF($A4577="","",IFERROR(INDEX(계정매핑!$E$5:$E$504,MATCH($F4577&amp;"",계정매핑!$A$5:$A$504,0))&amp;"","공통비"))</f>
        <v/>
      </c>
      <c r="AF4577" s="63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5100001891</t>
        </is>
      </c>
      <c r="D4578" s="94" t="n">
        <v>46275</v>
      </c>
      <c r="E4578" s="91" t="inlineStr">
        <is>
          <t>KR</t>
        </is>
      </c>
      <c r="F4578" s="91" t="n">
        <v>63002000</v>
      </c>
      <c r="G4578" s="91" t="n">
        <v>1951</v>
      </c>
      <c r="H4578" s="92" t="n">
        <v>8115000</v>
      </c>
      <c r="I4578" s="91" t="inlineStr">
        <is>
          <t>9월 클라우드 사용료 - C클라우드</t>
        </is>
      </c>
      <c r="J4578" s="91" t="inlineStr">
        <is>
          <t>V10025</t>
        </is>
      </c>
      <c r="K4578" s="91" t="inlineStr">
        <is>
          <t>C클라우드</t>
        </is>
      </c>
      <c r="M4578" s="9">
        <f>IF($A4578="","",VALUE($A4578&amp;"")*12+VALUE($B4578&amp;""))</f>
        <v/>
      </c>
      <c r="N4578" s="63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3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3">
        <f>IF($A4578="","",IF(COUNTIF(변동분석!$E$7:$E$506,O4578)&gt;0,"Y","N"))</f>
        <v/>
      </c>
      <c r="W4578" s="63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3">
        <f>IF($A4578="","",IFERROR(INDEX(계정매핑!$E$5:$E$504,MATCH($F4578&amp;"",계정매핑!$A$5:$A$504,0))&amp;"","공통비"))</f>
        <v/>
      </c>
      <c r="AF4578" s="63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5100001892</t>
        </is>
      </c>
      <c r="D4579" s="94" t="n">
        <v>46275</v>
      </c>
      <c r="E4579" s="91" t="inlineStr">
        <is>
          <t>KR</t>
        </is>
      </c>
      <c r="F4579" s="91" t="n">
        <v>63101000</v>
      </c>
      <c r="G4579" s="91" t="n">
        <v>1602</v>
      </c>
      <c r="H4579" s="92" t="n">
        <v>5662000</v>
      </c>
      <c r="I4579" s="91" t="inlineStr">
        <is>
          <t>9월 사무실 임차료 - BB부동산</t>
        </is>
      </c>
      <c r="J4579" s="91" t="inlineStr">
        <is>
          <t>V10027</t>
        </is>
      </c>
      <c r="K4579" s="91" t="inlineStr">
        <is>
          <t>BB부동산</t>
        </is>
      </c>
      <c r="M4579" s="9">
        <f>IF($A4579="","",VALUE($A4579&amp;"")*12+VALUE($B4579&amp;""))</f>
        <v/>
      </c>
      <c r="N4579" s="63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3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3">
        <f>IF($A4579="","",IF(COUNTIF(변동분석!$E$7:$E$506,O4579)&gt;0,"Y","N"))</f>
        <v/>
      </c>
      <c r="W4579" s="63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3">
        <f>IF($A4579="","",IFERROR(INDEX(계정매핑!$E$5:$E$504,MATCH($F4579&amp;"",계정매핑!$A$5:$A$504,0))&amp;"","공통비"))</f>
        <v/>
      </c>
      <c r="AF4579" s="63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5100001893</t>
        </is>
      </c>
      <c r="D4580" s="94" t="n">
        <v>46275</v>
      </c>
      <c r="E4580" s="91" t="inlineStr">
        <is>
          <t>KR</t>
        </is>
      </c>
      <c r="F4580" s="91" t="n">
        <v>63501000</v>
      </c>
      <c r="G4580" s="91" t="n">
        <v>1902</v>
      </c>
      <c r="H4580" s="92" t="n">
        <v>507133000</v>
      </c>
      <c r="I4580" s="91" t="inlineStr">
        <is>
          <t>9월 모집수수료 - BB에셋</t>
        </is>
      </c>
      <c r="J4580" s="91" t="inlineStr">
        <is>
          <t>V10012</t>
        </is>
      </c>
      <c r="K4580" s="91" t="inlineStr">
        <is>
          <t>BB에셋</t>
        </is>
      </c>
      <c r="M4580" s="9">
        <f>IF($A4580="","",VALUE($A4580&amp;"")*12+VALUE($B4580&amp;""))</f>
        <v/>
      </c>
      <c r="N4580" s="63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3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3">
        <f>IF($A4580="","",IF(COUNTIF(변동분석!$E$7:$E$506,O4580)&gt;0,"Y","N"))</f>
        <v/>
      </c>
      <c r="W4580" s="63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3">
        <f>IF($A4580="","",IFERROR(INDEX(계정매핑!$E$5:$E$504,MATCH($F4580&amp;"",계정매핑!$A$5:$A$504,0))&amp;"","공통비"))</f>
        <v/>
      </c>
      <c r="AF4580" s="63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5100001894</t>
        </is>
      </c>
      <c r="D4581" s="94" t="n">
        <v>46275</v>
      </c>
      <c r="E4581" s="91" t="inlineStr">
        <is>
          <t>KR</t>
        </is>
      </c>
      <c r="F4581" s="91" t="n">
        <v>63502000</v>
      </c>
      <c r="G4581" s="91" t="n">
        <v>1902</v>
      </c>
      <c r="H4581" s="92" t="n">
        <v>160250000</v>
      </c>
      <c r="I4581" s="91" t="inlineStr">
        <is>
          <t>9월 유지수수료 - (전속설계사)</t>
        </is>
      </c>
      <c r="J4581" s="91" t="inlineStr">
        <is>
          <t>V10020</t>
        </is>
      </c>
      <c r="K4581" s="91" t="inlineStr">
        <is>
          <t>(전속설계사)</t>
        </is>
      </c>
      <c r="M4581" s="9">
        <f>IF($A4581="","",VALUE($A4581&amp;"")*12+VALUE($B4581&amp;""))</f>
        <v/>
      </c>
      <c r="N4581" s="63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3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3">
        <f>IF($A4581="","",IF(COUNTIF(변동분석!$E$7:$E$506,O4581)&gt;0,"Y","N"))</f>
        <v/>
      </c>
      <c r="W4581" s="63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3">
        <f>IF($A4581="","",IFERROR(INDEX(계정매핑!$E$5:$E$504,MATCH($F4581&amp;"",계정매핑!$A$5:$A$504,0))&amp;"","공통비"))</f>
        <v/>
      </c>
      <c r="AF4581" s="63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5100001895</t>
        </is>
      </c>
      <c r="D4582" s="94" t="n">
        <v>46276</v>
      </c>
      <c r="E4582" s="91" t="inlineStr">
        <is>
          <t>KR</t>
        </is>
      </c>
      <c r="F4582" s="91" t="n">
        <v>62101000</v>
      </c>
      <c r="G4582" s="91" t="n">
        <v>1701</v>
      </c>
      <c r="H4582" s="92" t="n">
        <v>167000</v>
      </c>
      <c r="I4582" s="91" t="inlineStr">
        <is>
          <t>9월 국내출장 - M항공</t>
        </is>
      </c>
      <c r="J4582" s="91" t="inlineStr">
        <is>
          <t>V10001</t>
        </is>
      </c>
      <c r="K4582" s="91" t="inlineStr">
        <is>
          <t>M항공</t>
        </is>
      </c>
      <c r="M4582" s="9">
        <f>IF($A4582="","",VALUE($A4582&amp;"")*12+VALUE($B4582&amp;""))</f>
        <v/>
      </c>
      <c r="N4582" s="63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3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3">
        <f>IF($A4582="","",IF(COUNTIF(변동분석!$E$7:$E$506,O4582)&gt;0,"Y","N"))</f>
        <v/>
      </c>
      <c r="W4582" s="63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3">
        <f>IF($A4582="","",IFERROR(INDEX(계정매핑!$E$5:$E$504,MATCH($F4582&amp;"",계정매핑!$A$5:$A$504,0))&amp;"","공통비"))</f>
        <v/>
      </c>
      <c r="AF4582" s="63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5100001896</t>
        </is>
      </c>
      <c r="D4583" s="94" t="n">
        <v>46276</v>
      </c>
      <c r="E4583" s="91" t="inlineStr">
        <is>
          <t>KR</t>
        </is>
      </c>
      <c r="F4583" s="91" t="n">
        <v>62102000</v>
      </c>
      <c r="G4583" s="91" t="n">
        <v>1501</v>
      </c>
      <c r="H4583" s="92" t="n">
        <v>99000</v>
      </c>
      <c r="I4583" s="91" t="inlineStr">
        <is>
          <t>9월 해외출장 - N호텔</t>
        </is>
      </c>
      <c r="J4583" s="91" t="inlineStr">
        <is>
          <t>V10008</t>
        </is>
      </c>
      <c r="K4583" s="91" t="inlineStr">
        <is>
          <t>N호텔</t>
        </is>
      </c>
      <c r="M4583" s="9">
        <f>IF($A4583="","",VALUE($A4583&amp;"")*12+VALUE($B4583&amp;""))</f>
        <v/>
      </c>
      <c r="N4583" s="63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3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3">
        <f>IF($A4583="","",IF(COUNTIF(변동분석!$E$7:$E$506,O4583)&gt;0,"Y","N"))</f>
        <v/>
      </c>
      <c r="W4583" s="63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3">
        <f>IF($A4583="","",IFERROR(INDEX(계정매핑!$E$5:$E$504,MATCH($F4583&amp;"",계정매핑!$A$5:$A$504,0))&amp;"","공통비"))</f>
        <v/>
      </c>
      <c r="AF4583" s="63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5100001897</t>
        </is>
      </c>
      <c r="D4584" s="94" t="n">
        <v>46276</v>
      </c>
      <c r="E4584" s="91" t="inlineStr">
        <is>
          <t>KR</t>
        </is>
      </c>
      <c r="F4584" s="91" t="n">
        <v>62201000</v>
      </c>
      <c r="G4584" s="91" t="n">
        <v>1201</v>
      </c>
      <c r="H4584" s="92" t="n">
        <v>113000</v>
      </c>
      <c r="I4584" s="91" t="inlineStr">
        <is>
          <t>9월 통신요금 - P통신</t>
        </is>
      </c>
      <c r="J4584" s="91" t="inlineStr">
        <is>
          <t>V10013</t>
        </is>
      </c>
      <c r="K4584" s="91" t="inlineStr">
        <is>
          <t>P통신</t>
        </is>
      </c>
      <c r="M4584" s="9">
        <f>IF($A4584="","",VALUE($A4584&amp;"")*12+VALUE($B4584&amp;""))</f>
        <v/>
      </c>
      <c r="N4584" s="63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3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3">
        <f>IF($A4584="","",IF(COUNTIF(변동분석!$E$7:$E$506,O4584)&gt;0,"Y","N"))</f>
        <v/>
      </c>
      <c r="W4584" s="63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3">
        <f>IF($A4584="","",IFERROR(INDEX(계정매핑!$E$5:$E$504,MATCH($F4584&amp;"",계정매핑!$A$5:$A$504,0))&amp;"","공통비"))</f>
        <v/>
      </c>
      <c r="AF4584" s="63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5100001898</t>
        </is>
      </c>
      <c r="D4585" s="94" t="n">
        <v>46276</v>
      </c>
      <c r="E4585" s="91" t="inlineStr">
        <is>
          <t>KR</t>
        </is>
      </c>
      <c r="F4585" s="91" t="n">
        <v>62501000</v>
      </c>
      <c r="G4585" s="91" t="n">
        <v>1601</v>
      </c>
      <c r="H4585" s="92" t="n">
        <v>300000</v>
      </c>
      <c r="I4585" s="91" t="inlineStr">
        <is>
          <t>9월 회의 다과 - (법인카드)</t>
        </is>
      </c>
      <c r="J4585" s="91" t="inlineStr">
        <is>
          <t>V10009</t>
        </is>
      </c>
      <c r="K4585" s="91" t="inlineStr">
        <is>
          <t>(법인카드)</t>
        </is>
      </c>
      <c r="M4585" s="9">
        <f>IF($A4585="","",VALUE($A4585&amp;"")*12+VALUE($B4585&amp;""))</f>
        <v/>
      </c>
      <c r="N4585" s="63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3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3">
        <f>IF($A4585="","",IF(COUNTIF(변동분석!$E$7:$E$506,O4585)&gt;0,"Y","N"))</f>
        <v/>
      </c>
      <c r="W4585" s="63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3">
        <f>IF($A4585="","",IFERROR(INDEX(계정매핑!$E$5:$E$504,MATCH($F4585&amp;"",계정매핑!$A$5:$A$504,0))&amp;"","공통비"))</f>
        <v/>
      </c>
      <c r="AF4585" s="63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5100001899</t>
        </is>
      </c>
      <c r="D4586" s="94" t="n">
        <v>46276</v>
      </c>
      <c r="E4586" s="91" t="inlineStr">
        <is>
          <t>KR</t>
        </is>
      </c>
      <c r="F4586" s="91" t="n">
        <v>62501000</v>
      </c>
      <c r="G4586" s="91" t="n">
        <v>1602</v>
      </c>
      <c r="H4586" s="92" t="n">
        <v>230000</v>
      </c>
      <c r="I4586" s="91" t="inlineStr">
        <is>
          <t>9월 회의 다과 - (법인카드)</t>
        </is>
      </c>
      <c r="J4586" s="91" t="inlineStr">
        <is>
          <t>V10009</t>
        </is>
      </c>
      <c r="K4586" s="91" t="inlineStr">
        <is>
          <t>(법인카드)</t>
        </is>
      </c>
      <c r="M4586" s="9">
        <f>IF($A4586="","",VALUE($A4586&amp;"")*12+VALUE($B4586&amp;""))</f>
        <v/>
      </c>
      <c r="N4586" s="63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3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3">
        <f>IF($A4586="","",IF(COUNTIF(변동분석!$E$7:$E$506,O4586)&gt;0,"Y","N"))</f>
        <v/>
      </c>
      <c r="W4586" s="63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3">
        <f>IF($A4586="","",IFERROR(INDEX(계정매핑!$E$5:$E$504,MATCH($F4586&amp;"",계정매핑!$A$5:$A$504,0))&amp;"","공통비"))</f>
        <v/>
      </c>
      <c r="AF4586" s="63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5100001900</t>
        </is>
      </c>
      <c r="D4587" s="94" t="n">
        <v>46276</v>
      </c>
      <c r="E4587" s="91" t="inlineStr">
        <is>
          <t>KR</t>
        </is>
      </c>
      <c r="F4587" s="91" t="n">
        <v>62501000</v>
      </c>
      <c r="G4587" s="91" t="n">
        <v>1701</v>
      </c>
      <c r="H4587" s="92" t="n">
        <v>111000</v>
      </c>
      <c r="I4587" s="91" t="inlineStr">
        <is>
          <t>9월 회의 다과 - T케이터링</t>
        </is>
      </c>
      <c r="J4587" s="91" t="inlineStr">
        <is>
          <t>V10005</t>
        </is>
      </c>
      <c r="K4587" s="91" t="inlineStr">
        <is>
          <t>T케이터링</t>
        </is>
      </c>
      <c r="M4587" s="9">
        <f>IF($A4587="","",VALUE($A4587&amp;"")*12+VALUE($B4587&amp;""))</f>
        <v/>
      </c>
      <c r="N4587" s="63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3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3">
        <f>IF($A4587="","",IF(COUNTIF(변동분석!$E$7:$E$506,O4587)&gt;0,"Y","N"))</f>
        <v/>
      </c>
      <c r="W4587" s="63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3">
        <f>IF($A4587="","",IFERROR(INDEX(계정매핑!$E$5:$E$504,MATCH($F4587&amp;"",계정매핑!$A$5:$A$504,0))&amp;"","공통비"))</f>
        <v/>
      </c>
      <c r="AF4587" s="63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5100001901</t>
        </is>
      </c>
      <c r="D4588" s="94" t="n">
        <v>46276</v>
      </c>
      <c r="E4588" s="91" t="inlineStr">
        <is>
          <t>KR</t>
        </is>
      </c>
      <c r="F4588" s="91" t="n">
        <v>62601000</v>
      </c>
      <c r="G4588" s="91" t="n">
        <v>1502</v>
      </c>
      <c r="H4588" s="92" t="n">
        <v>1835000</v>
      </c>
      <c r="I4588" s="91" t="inlineStr">
        <is>
          <t>9월 업무추진 - (법인카드)</t>
        </is>
      </c>
      <c r="J4588" s="91" t="inlineStr">
        <is>
          <t>V10009</t>
        </is>
      </c>
      <c r="K4588" s="91" t="inlineStr">
        <is>
          <t>(법인카드)</t>
        </is>
      </c>
      <c r="M4588" s="9">
        <f>IF($A4588="","",VALUE($A4588&amp;"")*12+VALUE($B4588&amp;""))</f>
        <v/>
      </c>
      <c r="N4588" s="63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3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3">
        <f>IF($A4588="","",IF(COUNTIF(변동분석!$E$7:$E$506,O4588)&gt;0,"Y","N"))</f>
        <v/>
      </c>
      <c r="W4588" s="63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3">
        <f>IF($A4588="","",IFERROR(INDEX(계정매핑!$E$5:$E$504,MATCH($F4588&amp;"",계정매핑!$A$5:$A$504,0))&amp;"","공통비"))</f>
        <v/>
      </c>
      <c r="AF4588" s="63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5100001902</t>
        </is>
      </c>
      <c r="D4589" s="94" t="n">
        <v>46276</v>
      </c>
      <c r="E4589" s="91" t="inlineStr">
        <is>
          <t>KR</t>
        </is>
      </c>
      <c r="F4589" s="91" t="n">
        <v>62701000</v>
      </c>
      <c r="G4589" s="91" t="n">
        <v>1502</v>
      </c>
      <c r="H4589" s="92" t="n">
        <v>29283000</v>
      </c>
      <c r="I4589" s="91" t="inlineStr">
        <is>
          <t>9월 광고 집행 - F애드</t>
        </is>
      </c>
      <c r="J4589" s="91" t="inlineStr">
        <is>
          <t>V10022</t>
        </is>
      </c>
      <c r="K4589" s="91" t="inlineStr">
        <is>
          <t>F애드</t>
        </is>
      </c>
      <c r="M4589" s="9">
        <f>IF($A4589="","",VALUE($A4589&amp;"")*12+VALUE($B4589&amp;""))</f>
        <v/>
      </c>
      <c r="N4589" s="63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3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3">
        <f>IF($A4589="","",IF(COUNTIF(변동분석!$E$7:$E$506,O4589)&gt;0,"Y","N"))</f>
        <v/>
      </c>
      <c r="W4589" s="63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3">
        <f>IF($A4589="","",IFERROR(INDEX(계정매핑!$E$5:$E$504,MATCH($F4589&amp;"",계정매핑!$A$5:$A$504,0))&amp;"","공통비"))</f>
        <v/>
      </c>
      <c r="AF4589" s="63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5100001903</t>
        </is>
      </c>
      <c r="D4590" s="94" t="n">
        <v>46276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3000000</v>
      </c>
      <c r="I4590" s="91" t="inlineStr">
        <is>
          <t>9월 업무 위탁 수수료 - X서비스</t>
        </is>
      </c>
      <c r="J4590" s="91" t="inlineStr">
        <is>
          <t>V10019</t>
        </is>
      </c>
      <c r="K4590" s="91" t="inlineStr">
        <is>
          <t>X서비스</t>
        </is>
      </c>
      <c r="M4590" s="9">
        <f>IF($A4590="","",VALUE($A4590&amp;"")*12+VALUE($B4590&amp;""))</f>
        <v/>
      </c>
      <c r="N4590" s="63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3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3">
        <f>IF($A4590="","",IF(COUNTIF(변동분석!$E$7:$E$506,O4590)&gt;0,"Y","N"))</f>
        <v/>
      </c>
      <c r="W4590" s="63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3">
        <f>IF($A4590="","",IFERROR(INDEX(계정매핑!$E$5:$E$504,MATCH($F4590&amp;"",계정매핑!$A$5:$A$504,0))&amp;"","공통비"))</f>
        <v/>
      </c>
      <c r="AF4590" s="63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5100001904</t>
        </is>
      </c>
      <c r="D4591" s="94" t="n">
        <v>46276</v>
      </c>
      <c r="E4591" s="91" t="inlineStr">
        <is>
          <t>KR</t>
        </is>
      </c>
      <c r="F4591" s="91" t="n">
        <v>63001000</v>
      </c>
      <c r="G4591" s="91" t="n">
        <v>1701</v>
      </c>
      <c r="H4591" s="92" t="n">
        <v>29919000</v>
      </c>
      <c r="I4591" s="91" t="inlineStr">
        <is>
          <t>9월 SW 유지보수 - Z시스템</t>
        </is>
      </c>
      <c r="J4591" s="91" t="inlineStr">
        <is>
          <t>V10011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3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3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3">
        <f>IF($A4591="","",IF(COUNTIF(변동분석!$E$7:$E$506,O4591)&gt;0,"Y","N"))</f>
        <v/>
      </c>
      <c r="W4591" s="63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3">
        <f>IF($A4591="","",IFERROR(INDEX(계정매핑!$E$5:$E$504,MATCH($F4591&amp;"",계정매핑!$A$5:$A$504,0))&amp;"","공통비"))</f>
        <v/>
      </c>
      <c r="AF4591" s="63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5100001905</t>
        </is>
      </c>
      <c r="D4592" s="94" t="n">
        <v>46277</v>
      </c>
      <c r="E4592" s="91" t="inlineStr">
        <is>
          <t>KR</t>
        </is>
      </c>
      <c r="F4592" s="91" t="n">
        <v>62101000</v>
      </c>
      <c r="G4592" s="91" t="n">
        <v>1101</v>
      </c>
      <c r="H4592" s="92" t="n">
        <v>631000</v>
      </c>
      <c r="I4592" s="91" t="inlineStr">
        <is>
          <t>9월 국내출장 - L여행사</t>
        </is>
      </c>
      <c r="J4592" s="91" t="inlineStr">
        <is>
          <t>V10017</t>
        </is>
      </c>
      <c r="K4592" s="91" t="inlineStr">
        <is>
          <t>L여행사</t>
        </is>
      </c>
      <c r="M4592" s="9">
        <f>IF($A4592="","",VALUE($A4592&amp;"")*12+VALUE($B4592&amp;""))</f>
        <v/>
      </c>
      <c r="N4592" s="63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3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3">
        <f>IF($A4592="","",IF(COUNTIF(변동분석!$E$7:$E$506,O4592)&gt;0,"Y","N"))</f>
        <v/>
      </c>
      <c r="W4592" s="63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3">
        <f>IF($A4592="","",IFERROR(INDEX(계정매핑!$E$5:$E$504,MATCH($F4592&amp;"",계정매핑!$A$5:$A$504,0))&amp;"","공통비"))</f>
        <v/>
      </c>
      <c r="AF4592" s="63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5100001906</t>
        </is>
      </c>
      <c r="D4593" s="94" t="n">
        <v>46277</v>
      </c>
      <c r="E4593" s="91" t="inlineStr">
        <is>
          <t>KR</t>
        </is>
      </c>
      <c r="F4593" s="91" t="n">
        <v>62101000</v>
      </c>
      <c r="G4593" s="91" t="n">
        <v>1951</v>
      </c>
      <c r="H4593" s="92" t="n">
        <v>294000</v>
      </c>
      <c r="I4593" s="91" t="inlineStr">
        <is>
          <t>9월 국내출장 - L여행사</t>
        </is>
      </c>
      <c r="J4593" s="91" t="inlineStr">
        <is>
          <t>V10017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3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3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3">
        <f>IF($A4593="","",IF(COUNTIF(변동분석!$E$7:$E$506,O4593)&gt;0,"Y","N"))</f>
        <v/>
      </c>
      <c r="W4593" s="63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3">
        <f>IF($A4593="","",IFERROR(INDEX(계정매핑!$E$5:$E$504,MATCH($F4593&amp;"",계정매핑!$A$5:$A$504,0))&amp;"","공통비"))</f>
        <v/>
      </c>
      <c r="AF4593" s="63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5100001907</t>
        </is>
      </c>
      <c r="D4594" s="94" t="n">
        <v>46277</v>
      </c>
      <c r="E4594" s="91" t="inlineStr">
        <is>
          <t>KR</t>
        </is>
      </c>
      <c r="F4594" s="91" t="n">
        <v>62102000</v>
      </c>
      <c r="G4594" s="91" t="n">
        <v>1101</v>
      </c>
      <c r="H4594" s="92" t="n">
        <v>112000</v>
      </c>
      <c r="I4594" s="91" t="inlineStr">
        <is>
          <t>9월 해외출장 - M항공</t>
        </is>
      </c>
      <c r="J4594" s="91" t="inlineStr">
        <is>
          <t>V10001</t>
        </is>
      </c>
      <c r="K4594" s="91" t="inlineStr">
        <is>
          <t>M항공</t>
        </is>
      </c>
      <c r="M4594" s="9">
        <f>IF($A4594="","",VALUE($A4594&amp;"")*12+VALUE($B4594&amp;""))</f>
        <v/>
      </c>
      <c r="N4594" s="63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3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3">
        <f>IF($A4594="","",IF(COUNTIF(변동분석!$E$7:$E$506,O4594)&gt;0,"Y","N"))</f>
        <v/>
      </c>
      <c r="W4594" s="63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3">
        <f>IF($A4594="","",IFERROR(INDEX(계정매핑!$E$5:$E$504,MATCH($F4594&amp;"",계정매핑!$A$5:$A$504,0))&amp;"","공통비"))</f>
        <v/>
      </c>
      <c r="AF4594" s="63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5100001908</t>
        </is>
      </c>
      <c r="D4595" s="94" t="n">
        <v>46277</v>
      </c>
      <c r="E4595" s="91" t="inlineStr">
        <is>
          <t>KR</t>
        </is>
      </c>
      <c r="F4595" s="91" t="n">
        <v>62201000</v>
      </c>
      <c r="G4595" s="91" t="n">
        <v>1602</v>
      </c>
      <c r="H4595" s="92" t="n">
        <v>625000</v>
      </c>
      <c r="I4595" s="91" t="inlineStr">
        <is>
          <t>9월 통신요금 - O텔레콤</t>
        </is>
      </c>
      <c r="J4595" s="91" t="inlineStr">
        <is>
          <t>V10002</t>
        </is>
      </c>
      <c r="K4595" s="91" t="inlineStr">
        <is>
          <t>O텔레콤</t>
        </is>
      </c>
      <c r="M4595" s="9">
        <f>IF($A4595="","",VALUE($A4595&amp;"")*12+VALUE($B4595&amp;""))</f>
        <v/>
      </c>
      <c r="N4595" s="63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3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3">
        <f>IF($A4595="","",IF(COUNTIF(변동분석!$E$7:$E$506,O4595)&gt;0,"Y","N"))</f>
        <v/>
      </c>
      <c r="W4595" s="63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3">
        <f>IF($A4595="","",IFERROR(INDEX(계정매핑!$E$5:$E$504,MATCH($F4595&amp;"",계정매핑!$A$5:$A$504,0))&amp;"","공통비"))</f>
        <v/>
      </c>
      <c r="AF4595" s="63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5100001909</t>
        </is>
      </c>
      <c r="D4596" s="94" t="n">
        <v>46277</v>
      </c>
      <c r="E4596" s="91" t="inlineStr">
        <is>
          <t>KR</t>
        </is>
      </c>
      <c r="F4596" s="91" t="n">
        <v>62201000</v>
      </c>
      <c r="G4596" s="91" t="n">
        <v>1951</v>
      </c>
      <c r="H4596" s="92" t="n">
        <v>506000</v>
      </c>
      <c r="I4596" s="91" t="inlineStr">
        <is>
          <t>9월 통신요금 - P통신</t>
        </is>
      </c>
      <c r="J4596" s="91" t="inlineStr">
        <is>
          <t>V10013</t>
        </is>
      </c>
      <c r="K4596" s="91" t="inlineStr">
        <is>
          <t>P통신</t>
        </is>
      </c>
      <c r="M4596" s="9">
        <f>IF($A4596="","",VALUE($A4596&amp;"")*12+VALUE($B4596&amp;""))</f>
        <v/>
      </c>
      <c r="N4596" s="63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3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3">
        <f>IF($A4596="","",IF(COUNTIF(변동분석!$E$7:$E$506,O4596)&gt;0,"Y","N"))</f>
        <v/>
      </c>
      <c r="W4596" s="63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3">
        <f>IF($A4596="","",IFERROR(INDEX(계정매핑!$E$5:$E$504,MATCH($F4596&amp;"",계정매핑!$A$5:$A$504,0))&amp;"","공통비"))</f>
        <v/>
      </c>
      <c r="AF4596" s="63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5100001910</t>
        </is>
      </c>
      <c r="D4597" s="94" t="n">
        <v>46277</v>
      </c>
      <c r="E4597" s="91" t="inlineStr">
        <is>
          <t>KR</t>
        </is>
      </c>
      <c r="F4597" s="91" t="n">
        <v>62301000</v>
      </c>
      <c r="G4597" s="91" t="n">
        <v>1801</v>
      </c>
      <c r="H4597" s="92" t="n">
        <v>599000</v>
      </c>
      <c r="I4597" s="91" t="inlineStr">
        <is>
          <t>9월 소모품 구입 - R문구</t>
        </is>
      </c>
      <c r="J4597" s="91" t="inlineStr">
        <is>
          <t>V10021</t>
        </is>
      </c>
      <c r="K4597" s="91" t="inlineStr">
        <is>
          <t>R문구</t>
        </is>
      </c>
      <c r="M4597" s="9">
        <f>IF($A4597="","",VALUE($A4597&amp;"")*12+VALUE($B4597&amp;""))</f>
        <v/>
      </c>
      <c r="N4597" s="63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3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3">
        <f>IF($A4597="","",IF(COUNTIF(변동분석!$E$7:$E$506,O4597)&gt;0,"Y","N"))</f>
        <v/>
      </c>
      <c r="W4597" s="63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3">
        <f>IF($A4597="","",IFERROR(INDEX(계정매핑!$E$5:$E$504,MATCH($F4597&amp;"",계정매핑!$A$5:$A$504,0))&amp;"","공통비"))</f>
        <v/>
      </c>
      <c r="AF4597" s="63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5100001911</t>
        </is>
      </c>
      <c r="D4598" s="94" t="n">
        <v>46277</v>
      </c>
      <c r="E4598" s="91" t="inlineStr">
        <is>
          <t>KR</t>
        </is>
      </c>
      <c r="F4598" s="91" t="n">
        <v>62401000</v>
      </c>
      <c r="G4598" s="91" t="n">
        <v>1401</v>
      </c>
      <c r="H4598" s="92" t="n">
        <v>345000</v>
      </c>
      <c r="I4598" s="91" t="inlineStr">
        <is>
          <t>9월 인쇄물 제작 - S출판</t>
        </is>
      </c>
      <c r="J4598" s="91" t="inlineStr">
        <is>
          <t>V10014</t>
        </is>
      </c>
      <c r="K4598" s="91" t="inlineStr">
        <is>
          <t>S출판</t>
        </is>
      </c>
      <c r="M4598" s="9">
        <f>IF($A4598="","",VALUE($A4598&amp;"")*12+VALUE($B4598&amp;""))</f>
        <v/>
      </c>
      <c r="N4598" s="63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3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3">
        <f>IF($A4598="","",IF(COUNTIF(변동분석!$E$7:$E$506,O4598)&gt;0,"Y","N"))</f>
        <v/>
      </c>
      <c r="W4598" s="63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3">
        <f>IF($A4598="","",IFERROR(INDEX(계정매핑!$E$5:$E$504,MATCH($F4598&amp;"",계정매핑!$A$5:$A$504,0))&amp;"","공통비"))</f>
        <v/>
      </c>
      <c r="AF4598" s="63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5100001912</t>
        </is>
      </c>
      <c r="D4599" s="94" t="n">
        <v>46277</v>
      </c>
      <c r="E4599" s="91" t="inlineStr">
        <is>
          <t>KR</t>
        </is>
      </c>
      <c r="F4599" s="91" t="n">
        <v>62501000</v>
      </c>
      <c r="G4599" s="91" t="n">
        <v>1201</v>
      </c>
      <c r="H4599" s="92" t="n">
        <v>238000</v>
      </c>
      <c r="I4599" s="91" t="inlineStr">
        <is>
          <t>9월 회의 다과 - (법인카드)</t>
        </is>
      </c>
      <c r="J4599" s="91" t="inlineStr">
        <is>
          <t>V10009</t>
        </is>
      </c>
      <c r="K4599" s="91" t="inlineStr">
        <is>
          <t>(법인카드)</t>
        </is>
      </c>
      <c r="M4599" s="9">
        <f>IF($A4599="","",VALUE($A4599&amp;"")*12+VALUE($B4599&amp;""))</f>
        <v/>
      </c>
      <c r="N4599" s="63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3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3">
        <f>IF($A4599="","",IF(COUNTIF(변동분석!$E$7:$E$506,O4599)&gt;0,"Y","N"))</f>
        <v/>
      </c>
      <c r="W4599" s="63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3">
        <f>IF($A4599="","",IFERROR(INDEX(계정매핑!$E$5:$E$504,MATCH($F4599&amp;"",계정매핑!$A$5:$A$504,0))&amp;"","공통비"))</f>
        <v/>
      </c>
      <c r="AF4599" s="63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5100001913</t>
        </is>
      </c>
      <c r="D4600" s="94" t="n">
        <v>46277</v>
      </c>
      <c r="E4600" s="91" t="inlineStr">
        <is>
          <t>KR</t>
        </is>
      </c>
      <c r="F4600" s="91" t="n">
        <v>62501000</v>
      </c>
      <c r="G4600" s="91" t="n">
        <v>1301</v>
      </c>
      <c r="H4600" s="92" t="n">
        <v>153000</v>
      </c>
      <c r="I4600" s="91" t="inlineStr">
        <is>
          <t>9월 회의 다과 - (법인카드)</t>
        </is>
      </c>
      <c r="J4600" s="91" t="inlineStr">
        <is>
          <t>V10009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3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3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3">
        <f>IF($A4600="","",IF(COUNTIF(변동분석!$E$7:$E$506,O4600)&gt;0,"Y","N"))</f>
        <v/>
      </c>
      <c r="W4600" s="63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3">
        <f>IF($A4600="","",IFERROR(INDEX(계정매핑!$E$5:$E$504,MATCH($F4600&amp;"",계정매핑!$A$5:$A$504,0))&amp;"","공통비"))</f>
        <v/>
      </c>
      <c r="AF4600" s="63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5100001914</t>
        </is>
      </c>
      <c r="D4601" s="94" t="n">
        <v>46277</v>
      </c>
      <c r="E4601" s="91" t="inlineStr">
        <is>
          <t>KR</t>
        </is>
      </c>
      <c r="F4601" s="91" t="n">
        <v>62601000</v>
      </c>
      <c r="G4601" s="91" t="n">
        <v>1301</v>
      </c>
      <c r="H4601" s="92" t="n">
        <v>939000</v>
      </c>
      <c r="I4601" s="91" t="inlineStr">
        <is>
          <t>9월 업무추진 - (법인카드)</t>
        </is>
      </c>
      <c r="J4601" s="91" t="inlineStr">
        <is>
          <t>V10009</t>
        </is>
      </c>
      <c r="K4601" s="91" t="inlineStr">
        <is>
          <t>(법인카드)</t>
        </is>
      </c>
      <c r="M4601" s="9">
        <f>IF($A4601="","",VALUE($A4601&amp;"")*12+VALUE($B4601&amp;""))</f>
        <v/>
      </c>
      <c r="N4601" s="63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3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3">
        <f>IF($A4601="","",IF(COUNTIF(변동분석!$E$7:$E$506,O4601)&gt;0,"Y","N"))</f>
        <v/>
      </c>
      <c r="W4601" s="63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3">
        <f>IF($A4601="","",IFERROR(INDEX(계정매핑!$E$5:$E$504,MATCH($F4601&amp;"",계정매핑!$A$5:$A$504,0))&amp;"","공통비"))</f>
        <v/>
      </c>
      <c r="AF4601" s="63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5100001915</t>
        </is>
      </c>
      <c r="D4602" s="94" t="n">
        <v>46277</v>
      </c>
      <c r="E4602" s="91" t="inlineStr">
        <is>
          <t>KR</t>
        </is>
      </c>
      <c r="F4602" s="91" t="n">
        <v>62801000</v>
      </c>
      <c r="G4602" s="91" t="n">
        <v>1301</v>
      </c>
      <c r="H4602" s="92" t="n">
        <v>3906000</v>
      </c>
      <c r="I4602" s="91" t="inlineStr">
        <is>
          <t>9월 사내교육 - U에듀</t>
        </is>
      </c>
      <c r="J4602" s="91" t="inlineStr">
        <is>
          <t>V10030</t>
        </is>
      </c>
      <c r="K4602" s="91" t="inlineStr">
        <is>
          <t>U에듀</t>
        </is>
      </c>
      <c r="M4602" s="9">
        <f>IF($A4602="","",VALUE($A4602&amp;"")*12+VALUE($B4602&amp;""))</f>
        <v/>
      </c>
      <c r="N4602" s="63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3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3">
        <f>IF($A4602="","",IF(COUNTIF(변동분석!$E$7:$E$506,O4602)&gt;0,"Y","N"))</f>
        <v/>
      </c>
      <c r="W4602" s="63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3">
        <f>IF($A4602="","",IFERROR(INDEX(계정매핑!$E$5:$E$504,MATCH($F4602&amp;"",계정매핑!$A$5:$A$504,0))&amp;"","공통비"))</f>
        <v/>
      </c>
      <c r="AF4602" s="63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5100001916</t>
        </is>
      </c>
      <c r="D4603" s="94" t="n">
        <v>46277</v>
      </c>
      <c r="E4603" s="91" t="inlineStr">
        <is>
          <t>KR</t>
        </is>
      </c>
      <c r="F4603" s="91" t="n">
        <v>62901000</v>
      </c>
      <c r="G4603" s="91" t="n">
        <v>1101</v>
      </c>
      <c r="H4603" s="92" t="n">
        <v>2989000</v>
      </c>
      <c r="I4603" s="91" t="inlineStr">
        <is>
          <t>9월 자문 수수료 - W컨설팅</t>
        </is>
      </c>
      <c r="J4603" s="91" t="inlineStr">
        <is>
          <t>V10006</t>
        </is>
      </c>
      <c r="K4603" s="91" t="inlineStr">
        <is>
          <t>W컨설팅</t>
        </is>
      </c>
      <c r="M4603" s="9">
        <f>IF($A4603="","",VALUE($A4603&amp;"")*12+VALUE($B4603&amp;""))</f>
        <v/>
      </c>
      <c r="N4603" s="63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3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3">
        <f>IF($A4603="","",IF(COUNTIF(변동분석!$E$7:$E$506,O4603)&gt;0,"Y","N"))</f>
        <v/>
      </c>
      <c r="W4603" s="63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3">
        <f>IF($A4603="","",IFERROR(INDEX(계정매핑!$E$5:$E$504,MATCH($F4603&amp;"",계정매핑!$A$5:$A$504,0))&amp;"","공통비"))</f>
        <v/>
      </c>
      <c r="AF4603" s="63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5100001917</t>
        </is>
      </c>
      <c r="D4604" s="94" t="n">
        <v>46277</v>
      </c>
      <c r="E4604" s="91" t="inlineStr">
        <is>
          <t>KR</t>
        </is>
      </c>
      <c r="F4604" s="91" t="n">
        <v>62901000</v>
      </c>
      <c r="G4604" s="91" t="n">
        <v>1201</v>
      </c>
      <c r="H4604" s="92" t="n">
        <v>-8000000</v>
      </c>
      <c r="I4604" s="91" t="inlineStr">
        <is>
          <t>K회계법인 자문료 9월 정정(역분개)</t>
        </is>
      </c>
      <c r="J4604" s="91" t="inlineStr">
        <is>
          <t>V10010</t>
        </is>
      </c>
      <c r="K4604" s="91" t="inlineStr">
        <is>
          <t>K회계법인</t>
        </is>
      </c>
      <c r="M4604" s="9">
        <f>IF($A4604="","",VALUE($A4604&amp;"")*12+VALUE($B4604&amp;""))</f>
        <v/>
      </c>
      <c r="N4604" s="63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3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3">
        <f>IF($A4604="","",IF(COUNTIF(변동분석!$E$7:$E$506,O4604)&gt;0,"Y","N"))</f>
        <v/>
      </c>
      <c r="W4604" s="63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3">
        <f>IF($A4604="","",IFERROR(INDEX(계정매핑!$E$5:$E$504,MATCH($F4604&amp;"",계정매핑!$A$5:$A$504,0))&amp;"","공통비"))</f>
        <v/>
      </c>
      <c r="AF4604" s="63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5100001918</t>
        </is>
      </c>
      <c r="D4605" s="94" t="n">
        <v>46277</v>
      </c>
      <c r="E4605" s="91" t="inlineStr">
        <is>
          <t>KR</t>
        </is>
      </c>
      <c r="F4605" s="91" t="n">
        <v>62901000</v>
      </c>
      <c r="G4605" s="91" t="n">
        <v>1201</v>
      </c>
      <c r="H4605" s="92" t="n">
        <v>8500000</v>
      </c>
      <c r="I4605" s="91" t="inlineStr">
        <is>
          <t>K회계법인 자문료 9월 (정정분)</t>
        </is>
      </c>
      <c r="J4605" s="91" t="inlineStr">
        <is>
          <t>V10010</t>
        </is>
      </c>
      <c r="K4605" s="91" t="inlineStr">
        <is>
          <t>K회계법인</t>
        </is>
      </c>
      <c r="M4605" s="9">
        <f>IF($A4605="","",VALUE($A4605&amp;"")*12+VALUE($B4605&amp;""))</f>
        <v/>
      </c>
      <c r="N4605" s="63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3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3">
        <f>IF($A4605="","",IF(COUNTIF(변동분석!$E$7:$E$506,O4605)&gt;0,"Y","N"))</f>
        <v/>
      </c>
      <c r="W4605" s="63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3">
        <f>IF($A4605="","",IFERROR(INDEX(계정매핑!$E$5:$E$504,MATCH($F4605&amp;"",계정매핑!$A$5:$A$504,0))&amp;"","공통비"))</f>
        <v/>
      </c>
      <c r="AF4605" s="63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5100001919</t>
        </is>
      </c>
      <c r="D4606" s="94" t="n">
        <v>46277</v>
      </c>
      <c r="E4606" s="91" t="inlineStr">
        <is>
          <t>KR</t>
        </is>
      </c>
      <c r="F4606" s="91" t="n">
        <v>62902000</v>
      </c>
      <c r="G4606" s="91" t="n">
        <v>1801</v>
      </c>
      <c r="H4606" s="92" t="n">
        <v>1763000</v>
      </c>
      <c r="I4606" s="91" t="inlineStr">
        <is>
          <t>9월 콜 위탁 수수료(건별)</t>
        </is>
      </c>
      <c r="J4606" s="91" t="inlineStr">
        <is>
          <t>V10015</t>
        </is>
      </c>
      <c r="K4606" s="91" t="inlineStr">
        <is>
          <t>J콜센터</t>
        </is>
      </c>
      <c r="M4606" s="9">
        <f>IF($A4606="","",VALUE($A4606&amp;"")*12+VALUE($B4606&amp;""))</f>
        <v/>
      </c>
      <c r="N4606" s="63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3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3">
        <f>IF($A4606="","",IF(COUNTIF(변동분석!$E$7:$E$506,O4606)&gt;0,"Y","N"))</f>
        <v/>
      </c>
      <c r="W4606" s="63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3">
        <f>IF($A4606="","",IFERROR(INDEX(계정매핑!$E$5:$E$504,MATCH($F4606&amp;"",계정매핑!$A$5:$A$504,0))&amp;"","공통비"))</f>
        <v/>
      </c>
      <c r="AF4606" s="63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5100001920</t>
        </is>
      </c>
      <c r="D4607" s="94" t="n">
        <v>46278</v>
      </c>
      <c r="E4607" s="91" t="inlineStr">
        <is>
          <t>KR</t>
        </is>
      </c>
      <c r="F4607" s="91" t="n">
        <v>62101000</v>
      </c>
      <c r="G4607" s="91" t="n">
        <v>1101</v>
      </c>
      <c r="H4607" s="92" t="n">
        <v>469000</v>
      </c>
      <c r="I4607" s="91" t="inlineStr">
        <is>
          <t>9월 국내출장 - (법인카드)</t>
        </is>
      </c>
      <c r="J4607" s="91" t="inlineStr">
        <is>
          <t>V10009</t>
        </is>
      </c>
      <c r="K4607" s="91" t="inlineStr">
        <is>
          <t>(법인카드)</t>
        </is>
      </c>
      <c r="M4607" s="9">
        <f>IF($A4607="","",VALUE($A4607&amp;"")*12+VALUE($B4607&amp;""))</f>
        <v/>
      </c>
      <c r="N4607" s="63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3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3">
        <f>IF($A4607="","",IF(COUNTIF(변동분석!$E$7:$E$506,O4607)&gt;0,"Y","N"))</f>
        <v/>
      </c>
      <c r="W4607" s="63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3">
        <f>IF($A4607="","",IFERROR(INDEX(계정매핑!$E$5:$E$504,MATCH($F4607&amp;"",계정매핑!$A$5:$A$504,0))&amp;"","공통비"))</f>
        <v/>
      </c>
      <c r="AF4607" s="63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5100001921</t>
        </is>
      </c>
      <c r="D4608" s="94" t="n">
        <v>46278</v>
      </c>
      <c r="E4608" s="91" t="inlineStr">
        <is>
          <t>KR</t>
        </is>
      </c>
      <c r="F4608" s="91" t="n">
        <v>62101000</v>
      </c>
      <c r="G4608" s="91" t="n">
        <v>1801</v>
      </c>
      <c r="H4608" s="92" t="n">
        <v>104000</v>
      </c>
      <c r="I4608" s="91" t="inlineStr">
        <is>
          <t>9월 국내출장 - (법인카드)</t>
        </is>
      </c>
      <c r="J4608" s="91" t="inlineStr">
        <is>
          <t>V10009</t>
        </is>
      </c>
      <c r="K4608" s="91" t="inlineStr">
        <is>
          <t>(법인카드)</t>
        </is>
      </c>
      <c r="M4608" s="9">
        <f>IF($A4608="","",VALUE($A4608&amp;"")*12+VALUE($B4608&amp;""))</f>
        <v/>
      </c>
      <c r="N4608" s="63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3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3">
        <f>IF($A4608="","",IF(COUNTIF(변동분석!$E$7:$E$506,O4608)&gt;0,"Y","N"))</f>
        <v/>
      </c>
      <c r="W4608" s="63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3">
        <f>IF($A4608="","",IFERROR(INDEX(계정매핑!$E$5:$E$504,MATCH($F4608&amp;"",계정매핑!$A$5:$A$504,0))&amp;"","공통비"))</f>
        <v/>
      </c>
      <c r="AF4608" s="63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5100001922</t>
        </is>
      </c>
      <c r="D4609" s="94" t="n">
        <v>46278</v>
      </c>
      <c r="E4609" s="91" t="inlineStr">
        <is>
          <t>KR</t>
        </is>
      </c>
      <c r="F4609" s="91" t="n">
        <v>62102000</v>
      </c>
      <c r="G4609" s="91" t="n">
        <v>1951</v>
      </c>
      <c r="H4609" s="92" t="n">
        <v>58000</v>
      </c>
      <c r="I4609" s="91" t="inlineStr">
        <is>
          <t>9월 해외출장 - N호텔</t>
        </is>
      </c>
      <c r="J4609" s="91" t="inlineStr">
        <is>
          <t>V10008</t>
        </is>
      </c>
      <c r="K4609" s="91" t="inlineStr">
        <is>
          <t>N호텔</t>
        </is>
      </c>
      <c r="M4609" s="9">
        <f>IF($A4609="","",VALUE($A4609&amp;"")*12+VALUE($B4609&amp;""))</f>
        <v/>
      </c>
      <c r="N4609" s="63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3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3">
        <f>IF($A4609="","",IF(COUNTIF(변동분석!$E$7:$E$506,O4609)&gt;0,"Y","N"))</f>
        <v/>
      </c>
      <c r="W4609" s="63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3">
        <f>IF($A4609="","",IFERROR(INDEX(계정매핑!$E$5:$E$504,MATCH($F4609&amp;"",계정매핑!$A$5:$A$504,0))&amp;"","공통비"))</f>
        <v/>
      </c>
      <c r="AF4609" s="63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5100001923</t>
        </is>
      </c>
      <c r="D4610" s="94" t="n">
        <v>46278</v>
      </c>
      <c r="E4610" s="91" t="inlineStr">
        <is>
          <t>KR</t>
        </is>
      </c>
      <c r="F4610" s="91" t="n">
        <v>62201000</v>
      </c>
      <c r="G4610" s="91" t="n">
        <v>1201</v>
      </c>
      <c r="H4610" s="92" t="n">
        <v>162000</v>
      </c>
      <c r="I4610" s="91" t="inlineStr">
        <is>
          <t>9월 통신요금 - O텔레콤</t>
        </is>
      </c>
      <c r="J4610" s="91" t="inlineStr">
        <is>
          <t>V10002</t>
        </is>
      </c>
      <c r="K4610" s="91" t="inlineStr">
        <is>
          <t>O텔레콤</t>
        </is>
      </c>
      <c r="M4610" s="9">
        <f>IF($A4610="","",VALUE($A4610&amp;"")*12+VALUE($B4610&amp;""))</f>
        <v/>
      </c>
      <c r="N4610" s="63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3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3">
        <f>IF($A4610="","",IF(COUNTIF(변동분석!$E$7:$E$506,O4610)&gt;0,"Y","N"))</f>
        <v/>
      </c>
      <c r="W4610" s="63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3">
        <f>IF($A4610="","",IFERROR(INDEX(계정매핑!$E$5:$E$504,MATCH($F4610&amp;"",계정매핑!$A$5:$A$504,0))&amp;"","공통비"))</f>
        <v/>
      </c>
      <c r="AF4610" s="63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5100001924</t>
        </is>
      </c>
      <c r="D4611" s="94" t="n">
        <v>46278</v>
      </c>
      <c r="E4611" s="91" t="inlineStr">
        <is>
          <t>KR</t>
        </is>
      </c>
      <c r="F4611" s="91" t="n">
        <v>62201000</v>
      </c>
      <c r="G4611" s="91" t="n">
        <v>1301</v>
      </c>
      <c r="H4611" s="92" t="n">
        <v>182000</v>
      </c>
      <c r="I4611" s="91" t="inlineStr">
        <is>
          <t>9월 통신요금 - O텔레콤</t>
        </is>
      </c>
      <c r="J4611" s="91" t="inlineStr">
        <is>
          <t>V10002</t>
        </is>
      </c>
      <c r="K4611" s="91" t="inlineStr">
        <is>
          <t>O텔레콤</t>
        </is>
      </c>
      <c r="M4611" s="9">
        <f>IF($A4611="","",VALUE($A4611&amp;"")*12+VALUE($B4611&amp;""))</f>
        <v/>
      </c>
      <c r="N4611" s="63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3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3">
        <f>IF($A4611="","",IF(COUNTIF(변동분석!$E$7:$E$506,O4611)&gt;0,"Y","N"))</f>
        <v/>
      </c>
      <c r="W4611" s="63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3">
        <f>IF($A4611="","",IFERROR(INDEX(계정매핑!$E$5:$E$504,MATCH($F4611&amp;"",계정매핑!$A$5:$A$504,0))&amp;"","공통비"))</f>
        <v/>
      </c>
      <c r="AF4611" s="63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5100001925</t>
        </is>
      </c>
      <c r="D4612" s="94" t="n">
        <v>46278</v>
      </c>
      <c r="E4612" s="91" t="inlineStr">
        <is>
          <t>KR</t>
        </is>
      </c>
      <c r="F4612" s="91" t="n">
        <v>62301000</v>
      </c>
      <c r="G4612" s="91" t="n">
        <v>1201</v>
      </c>
      <c r="H4612" s="92" t="n">
        <v>133000</v>
      </c>
      <c r="I4612" s="91" t="inlineStr">
        <is>
          <t>9월 소모품 구입 - Q오피스</t>
        </is>
      </c>
      <c r="J4612" s="91" t="inlineStr">
        <is>
          <t>V10003</t>
        </is>
      </c>
      <c r="K4612" s="91" t="inlineStr">
        <is>
          <t>Q오피스</t>
        </is>
      </c>
      <c r="M4612" s="9">
        <f>IF($A4612="","",VALUE($A4612&amp;"")*12+VALUE($B4612&amp;""))</f>
        <v/>
      </c>
      <c r="N4612" s="63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3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3">
        <f>IF($A4612="","",IF(COUNTIF(변동분석!$E$7:$E$506,O4612)&gt;0,"Y","N"))</f>
        <v/>
      </c>
      <c r="W4612" s="63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3">
        <f>IF($A4612="","",IFERROR(INDEX(계정매핑!$E$5:$E$504,MATCH($F4612&amp;"",계정매핑!$A$5:$A$504,0))&amp;"","공통비"))</f>
        <v/>
      </c>
      <c r="AF4612" s="63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5100001926</t>
        </is>
      </c>
      <c r="D4613" s="94" t="n">
        <v>46278</v>
      </c>
      <c r="E4613" s="91" t="inlineStr">
        <is>
          <t>KR</t>
        </is>
      </c>
      <c r="F4613" s="91" t="n">
        <v>62401000</v>
      </c>
      <c r="G4613" s="91" t="n">
        <v>1502</v>
      </c>
      <c r="H4613" s="92" t="n">
        <v>2259000</v>
      </c>
      <c r="I4613" s="91" t="inlineStr">
        <is>
          <t>9월 인쇄물 제작 - G인쇄</t>
        </is>
      </c>
      <c r="J4613" s="91" t="inlineStr">
        <is>
          <t>V10004</t>
        </is>
      </c>
      <c r="K4613" s="91" t="inlineStr">
        <is>
          <t>G인쇄</t>
        </is>
      </c>
      <c r="M4613" s="9">
        <f>IF($A4613="","",VALUE($A4613&amp;"")*12+VALUE($B4613&amp;""))</f>
        <v/>
      </c>
      <c r="N4613" s="63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3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3">
        <f>IF($A4613="","",IF(COUNTIF(변동분석!$E$7:$E$506,O4613)&gt;0,"Y","N"))</f>
        <v/>
      </c>
      <c r="W4613" s="63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3">
        <f>IF($A4613="","",IFERROR(INDEX(계정매핑!$E$5:$E$504,MATCH($F4613&amp;"",계정매핑!$A$5:$A$504,0))&amp;"","공통비"))</f>
        <v/>
      </c>
      <c r="AF4613" s="63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5100001927</t>
        </is>
      </c>
      <c r="D4614" s="94" t="n">
        <v>46278</v>
      </c>
      <c r="E4614" s="91" t="inlineStr">
        <is>
          <t>KR</t>
        </is>
      </c>
      <c r="F4614" s="91" t="n">
        <v>62501000</v>
      </c>
      <c r="G4614" s="91" t="n">
        <v>1601</v>
      </c>
      <c r="H4614" s="92" t="n">
        <v>241000</v>
      </c>
      <c r="I4614" s="91" t="inlineStr">
        <is>
          <t>9월 회의 다과 - T케이터링</t>
        </is>
      </c>
      <c r="J4614" s="91" t="inlineStr">
        <is>
          <t>V10005</t>
        </is>
      </c>
      <c r="K4614" s="91" t="inlineStr">
        <is>
          <t>T케이터링</t>
        </is>
      </c>
      <c r="M4614" s="9">
        <f>IF($A4614="","",VALUE($A4614&amp;"")*12+VALUE($B4614&amp;""))</f>
        <v/>
      </c>
      <c r="N4614" s="63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3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3">
        <f>IF($A4614="","",IF(COUNTIF(변동분석!$E$7:$E$506,O4614)&gt;0,"Y","N"))</f>
        <v/>
      </c>
      <c r="W4614" s="63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3">
        <f>IF($A4614="","",IFERROR(INDEX(계정매핑!$E$5:$E$504,MATCH($F4614&amp;"",계정매핑!$A$5:$A$504,0))&amp;"","공통비"))</f>
        <v/>
      </c>
      <c r="AF4614" s="63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5100001928</t>
        </is>
      </c>
      <c r="D4615" s="94" t="n">
        <v>46278</v>
      </c>
      <c r="E4615" s="91" t="inlineStr">
        <is>
          <t>KR</t>
        </is>
      </c>
      <c r="F4615" s="91" t="n">
        <v>62902000</v>
      </c>
      <c r="G4615" s="91" t="n">
        <v>1801</v>
      </c>
      <c r="H4615" s="92" t="n">
        <v>1851000</v>
      </c>
      <c r="I4615" s="91" t="inlineStr">
        <is>
          <t>9월 콜 위탁 수수료(건별)</t>
        </is>
      </c>
      <c r="J4615" s="91" t="inlineStr">
        <is>
          <t>V10015</t>
        </is>
      </c>
      <c r="K4615" s="91" t="inlineStr">
        <is>
          <t>J콜센터</t>
        </is>
      </c>
      <c r="M4615" s="9">
        <f>IF($A4615="","",VALUE($A4615&amp;"")*12+VALUE($B4615&amp;""))</f>
        <v/>
      </c>
      <c r="N4615" s="63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3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3">
        <f>IF($A4615="","",IF(COUNTIF(변동분석!$E$7:$E$506,O4615)&gt;0,"Y","N"))</f>
        <v/>
      </c>
      <c r="W4615" s="63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3">
        <f>IF($A4615="","",IFERROR(INDEX(계정매핑!$E$5:$E$504,MATCH($F4615&amp;"",계정매핑!$A$5:$A$504,0))&amp;"","공통비"))</f>
        <v/>
      </c>
      <c r="AF4615" s="63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5100001929</t>
        </is>
      </c>
      <c r="D4616" s="94" t="n">
        <v>46279</v>
      </c>
      <c r="E4616" s="91" t="inlineStr">
        <is>
          <t>KR</t>
        </is>
      </c>
      <c r="F4616" s="91" t="n">
        <v>62201000</v>
      </c>
      <c r="G4616" s="91" t="n">
        <v>1201</v>
      </c>
      <c r="H4616" s="92" t="n">
        <v>188000</v>
      </c>
      <c r="I4616" s="91" t="inlineStr">
        <is>
          <t>9월 통신요금 - O텔레콤</t>
        </is>
      </c>
      <c r="J4616" s="91" t="inlineStr">
        <is>
          <t>V10002</t>
        </is>
      </c>
      <c r="K4616" s="91" t="inlineStr">
        <is>
          <t>O텔레콤</t>
        </is>
      </c>
      <c r="M4616" s="9">
        <f>IF($A4616="","",VALUE($A4616&amp;"")*12+VALUE($B4616&amp;""))</f>
        <v/>
      </c>
      <c r="N4616" s="63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3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3">
        <f>IF($A4616="","",IF(COUNTIF(변동분석!$E$7:$E$506,O4616)&gt;0,"Y","N"))</f>
        <v/>
      </c>
      <c r="W4616" s="63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3">
        <f>IF($A4616="","",IFERROR(INDEX(계정매핑!$E$5:$E$504,MATCH($F4616&amp;"",계정매핑!$A$5:$A$504,0))&amp;"","공통비"))</f>
        <v/>
      </c>
      <c r="AF4616" s="63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5100001930</t>
        </is>
      </c>
      <c r="D4617" s="94" t="n">
        <v>46279</v>
      </c>
      <c r="E4617" s="91" t="inlineStr">
        <is>
          <t>KR</t>
        </is>
      </c>
      <c r="F4617" s="91" t="n">
        <v>62301000</v>
      </c>
      <c r="G4617" s="91" t="n">
        <v>1201</v>
      </c>
      <c r="H4617" s="92" t="n">
        <v>130000</v>
      </c>
      <c r="I4617" s="91" t="inlineStr">
        <is>
          <t>9월 소모품 구입 - R문구</t>
        </is>
      </c>
      <c r="J4617" s="91" t="inlineStr">
        <is>
          <t>V10021</t>
        </is>
      </c>
      <c r="K4617" s="91" t="inlineStr">
        <is>
          <t>R문구</t>
        </is>
      </c>
      <c r="M4617" s="9">
        <f>IF($A4617="","",VALUE($A4617&amp;"")*12+VALUE($B4617&amp;""))</f>
        <v/>
      </c>
      <c r="N4617" s="63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3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3">
        <f>IF($A4617="","",IF(COUNTIF(변동분석!$E$7:$E$506,O4617)&gt;0,"Y","N"))</f>
        <v/>
      </c>
      <c r="W4617" s="63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3">
        <f>IF($A4617="","",IFERROR(INDEX(계정매핑!$E$5:$E$504,MATCH($F4617&amp;"",계정매핑!$A$5:$A$504,0))&amp;"","공통비"))</f>
        <v/>
      </c>
      <c r="AF4617" s="63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5100001931</t>
        </is>
      </c>
      <c r="D4618" s="94" t="n">
        <v>46279</v>
      </c>
      <c r="E4618" s="91" t="inlineStr">
        <is>
          <t>KR</t>
        </is>
      </c>
      <c r="F4618" s="91" t="n">
        <v>62301000</v>
      </c>
      <c r="G4618" s="91" t="n">
        <v>1701</v>
      </c>
      <c r="H4618" s="92" t="n">
        <v>436000</v>
      </c>
      <c r="I4618" s="91" t="inlineStr">
        <is>
          <t>9월 소모품 구입 - Q오피스</t>
        </is>
      </c>
      <c r="J4618" s="91" t="inlineStr">
        <is>
          <t>V10003</t>
        </is>
      </c>
      <c r="K4618" s="91" t="inlineStr">
        <is>
          <t>Q오피스</t>
        </is>
      </c>
      <c r="M4618" s="9">
        <f>IF($A4618="","",VALUE($A4618&amp;"")*12+VALUE($B4618&amp;""))</f>
        <v/>
      </c>
      <c r="N4618" s="63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3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3">
        <f>IF($A4618="","",IF(COUNTIF(변동분석!$E$7:$E$506,O4618)&gt;0,"Y","N"))</f>
        <v/>
      </c>
      <c r="W4618" s="63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3">
        <f>IF($A4618="","",IFERROR(INDEX(계정매핑!$E$5:$E$504,MATCH($F4618&amp;"",계정매핑!$A$5:$A$504,0))&amp;"","공통비"))</f>
        <v/>
      </c>
      <c r="AF4618" s="63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5100001932</t>
        </is>
      </c>
      <c r="D4619" s="94" t="n">
        <v>46279</v>
      </c>
      <c r="E4619" s="91" t="inlineStr">
        <is>
          <t>KR</t>
        </is>
      </c>
      <c r="F4619" s="91" t="n">
        <v>62301000</v>
      </c>
      <c r="G4619" s="91" t="n">
        <v>1701</v>
      </c>
      <c r="H4619" s="92" t="n">
        <v>334000</v>
      </c>
      <c r="I4619" s="91" t="inlineStr">
        <is>
          <t>9월 소모품 구입 - R문구</t>
        </is>
      </c>
      <c r="J4619" s="91" t="inlineStr">
        <is>
          <t>V10021</t>
        </is>
      </c>
      <c r="K4619" s="91" t="inlineStr">
        <is>
          <t>R문구</t>
        </is>
      </c>
      <c r="M4619" s="9">
        <f>IF($A4619="","",VALUE($A4619&amp;"")*12+VALUE($B4619&amp;""))</f>
        <v/>
      </c>
      <c r="N4619" s="63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3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3">
        <f>IF($A4619="","",IF(COUNTIF(변동분석!$E$7:$E$506,O4619)&gt;0,"Y","N"))</f>
        <v/>
      </c>
      <c r="W4619" s="63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3">
        <f>IF($A4619="","",IFERROR(INDEX(계정매핑!$E$5:$E$504,MATCH($F4619&amp;"",계정매핑!$A$5:$A$504,0))&amp;"","공통비"))</f>
        <v/>
      </c>
      <c r="AF4619" s="63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5100001933</t>
        </is>
      </c>
      <c r="D4620" s="94" t="n">
        <v>46279</v>
      </c>
      <c r="E4620" s="91" t="inlineStr">
        <is>
          <t>KR</t>
        </is>
      </c>
      <c r="F4620" s="91" t="n">
        <v>62701000</v>
      </c>
      <c r="G4620" s="91" t="n">
        <v>1301</v>
      </c>
      <c r="H4620" s="92" t="n">
        <v>5500000</v>
      </c>
      <c r="I4620" s="91" t="inlineStr">
        <is>
          <t>경력직 채용공고</t>
        </is>
      </c>
      <c r="J4620" s="91" t="inlineStr">
        <is>
          <t>V10033</t>
        </is>
      </c>
      <c r="K4620" s="91" t="inlineStr">
        <is>
          <t>LL채용</t>
        </is>
      </c>
      <c r="M4620" s="9">
        <f>IF($A4620="","",VALUE($A4620&amp;"")*12+VALUE($B4620&amp;""))</f>
        <v/>
      </c>
      <c r="N4620" s="63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3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3">
        <f>IF($A4620="","",IF(COUNTIF(변동분석!$E$7:$E$506,O4620)&gt;0,"Y","N"))</f>
        <v/>
      </c>
      <c r="W4620" s="63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3">
        <f>IF($A4620="","",IFERROR(INDEX(계정매핑!$E$5:$E$504,MATCH($F4620&amp;"",계정매핑!$A$5:$A$504,0))&amp;"","공통비"))</f>
        <v/>
      </c>
      <c r="AF4620" s="63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5100001934</t>
        </is>
      </c>
      <c r="D4621" s="94" t="n">
        <v>46279</v>
      </c>
      <c r="E4621" s="91" t="inlineStr">
        <is>
          <t>KR</t>
        </is>
      </c>
      <c r="F4621" s="91" t="n">
        <v>62901000</v>
      </c>
      <c r="G4621" s="91" t="n">
        <v>1201</v>
      </c>
      <c r="H4621" s="92" t="n">
        <v>9225000</v>
      </c>
      <c r="I4621" s="91" t="inlineStr">
        <is>
          <t>9월 자문 수수료 - W컨설팅</t>
        </is>
      </c>
      <c r="J4621" s="91" t="inlineStr">
        <is>
          <t>V10006</t>
        </is>
      </c>
      <c r="K4621" s="91" t="inlineStr">
        <is>
          <t>W컨설팅</t>
        </is>
      </c>
      <c r="M4621" s="9">
        <f>IF($A4621="","",VALUE($A4621&amp;"")*12+VALUE($B4621&amp;""))</f>
        <v/>
      </c>
      <c r="N4621" s="63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3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3">
        <f>IF($A4621="","",IF(COUNTIF(변동분석!$E$7:$E$506,O4621)&gt;0,"Y","N"))</f>
        <v/>
      </c>
      <c r="W4621" s="63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3">
        <f>IF($A4621="","",IFERROR(INDEX(계정매핑!$E$5:$E$504,MATCH($F4621&amp;"",계정매핑!$A$5:$A$504,0))&amp;"","공통비"))</f>
        <v/>
      </c>
      <c r="AF4621" s="63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5100001935</t>
        </is>
      </c>
      <c r="D4622" s="94" t="n">
        <v>46279</v>
      </c>
      <c r="E4622" s="91" t="inlineStr">
        <is>
          <t>KR</t>
        </is>
      </c>
      <c r="F4622" s="91" t="n">
        <v>62901000</v>
      </c>
      <c r="G4622" s="91" t="n">
        <v>1401</v>
      </c>
      <c r="H4622" s="92" t="n">
        <v>7096000</v>
      </c>
      <c r="I4622" s="91" t="inlineStr">
        <is>
          <t>9월 자문 수수료 - K회계법인</t>
        </is>
      </c>
      <c r="J4622" s="91" t="inlineStr">
        <is>
          <t>V10010</t>
        </is>
      </c>
      <c r="K4622" s="91" t="inlineStr">
        <is>
          <t>K회계법인</t>
        </is>
      </c>
      <c r="M4622" s="9">
        <f>IF($A4622="","",VALUE($A4622&amp;"")*12+VALUE($B4622&amp;""))</f>
        <v/>
      </c>
      <c r="N4622" s="63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3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3">
        <f>IF($A4622="","",IF(COUNTIF(변동분석!$E$7:$E$506,O4622)&gt;0,"Y","N"))</f>
        <v/>
      </c>
      <c r="W4622" s="63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3">
        <f>IF($A4622="","",IFERROR(INDEX(계정매핑!$E$5:$E$504,MATCH($F4622&amp;"",계정매핑!$A$5:$A$504,0))&amp;"","공통비"))</f>
        <v/>
      </c>
      <c r="AF4622" s="63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5100001936</t>
        </is>
      </c>
      <c r="D4623" s="94" t="n">
        <v>46279</v>
      </c>
      <c r="E4623" s="91" t="inlineStr">
        <is>
          <t>KR</t>
        </is>
      </c>
      <c r="F4623" s="91" t="n">
        <v>62902000</v>
      </c>
      <c r="G4623" s="91" t="n">
        <v>1801</v>
      </c>
      <c r="H4623" s="92" t="n">
        <v>1792000</v>
      </c>
      <c r="I4623" s="91" t="inlineStr">
        <is>
          <t>9월 콜 위탁 수수료(건별)</t>
        </is>
      </c>
      <c r="J4623" s="91" t="inlineStr">
        <is>
          <t>V10015</t>
        </is>
      </c>
      <c r="K4623" s="91" t="inlineStr">
        <is>
          <t>J콜센터</t>
        </is>
      </c>
      <c r="M4623" s="9">
        <f>IF($A4623="","",VALUE($A4623&amp;"")*12+VALUE($B4623&amp;""))</f>
        <v/>
      </c>
      <c r="N4623" s="63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3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3">
        <f>IF($A4623="","",IF(COUNTIF(변동분석!$E$7:$E$506,O4623)&gt;0,"Y","N"))</f>
        <v/>
      </c>
      <c r="W4623" s="63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3">
        <f>IF($A4623="","",IFERROR(INDEX(계정매핑!$E$5:$E$504,MATCH($F4623&amp;"",계정매핑!$A$5:$A$504,0))&amp;"","공통비"))</f>
        <v/>
      </c>
      <c r="AF4623" s="63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5100001937</t>
        </is>
      </c>
      <c r="D4624" s="94" t="n">
        <v>46279</v>
      </c>
      <c r="E4624" s="91" t="inlineStr">
        <is>
          <t>KR</t>
        </is>
      </c>
      <c r="F4624" s="91" t="n">
        <v>63502000</v>
      </c>
      <c r="G4624" s="91" t="n">
        <v>1901</v>
      </c>
      <c r="H4624" s="92" t="n">
        <v>120339000</v>
      </c>
      <c r="I4624" s="91" t="inlineStr">
        <is>
          <t>9월 유지수수료 - (전속설계사)</t>
        </is>
      </c>
      <c r="J4624" s="91" t="inlineStr">
        <is>
          <t>V10020</t>
        </is>
      </c>
      <c r="K4624" s="91" t="inlineStr">
        <is>
          <t>(전속설계사)</t>
        </is>
      </c>
      <c r="M4624" s="9">
        <f>IF($A4624="","",VALUE($A4624&amp;"")*12+VALUE($B4624&amp;""))</f>
        <v/>
      </c>
      <c r="N4624" s="63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3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3">
        <f>IF($A4624="","",IF(COUNTIF(변동분석!$E$7:$E$506,O4624)&gt;0,"Y","N"))</f>
        <v/>
      </c>
      <c r="W4624" s="63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3">
        <f>IF($A4624="","",IFERROR(INDEX(계정매핑!$E$5:$E$504,MATCH($F4624&amp;"",계정매핑!$A$5:$A$504,0))&amp;"","공통비"))</f>
        <v/>
      </c>
      <c r="AF4624" s="63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5100001938</t>
        </is>
      </c>
      <c r="D4625" s="94" t="n">
        <v>46280</v>
      </c>
      <c r="E4625" s="91" t="inlineStr">
        <is>
          <t>KR</t>
        </is>
      </c>
      <c r="F4625" s="91" t="n">
        <v>62101000</v>
      </c>
      <c r="G4625" s="91" t="n">
        <v>1401</v>
      </c>
      <c r="H4625" s="92" t="n">
        <v>191000</v>
      </c>
      <c r="I4625" s="91" t="inlineStr">
        <is>
          <t>9월 국내출장 - L여행사</t>
        </is>
      </c>
      <c r="J4625" s="91" t="inlineStr">
        <is>
          <t>V10017</t>
        </is>
      </c>
      <c r="K4625" s="91" t="inlineStr">
        <is>
          <t>L여행사</t>
        </is>
      </c>
      <c r="M4625" s="9">
        <f>IF($A4625="","",VALUE($A4625&amp;"")*12+VALUE($B4625&amp;""))</f>
        <v/>
      </c>
      <c r="N4625" s="63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3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3">
        <f>IF($A4625="","",IF(COUNTIF(변동분석!$E$7:$E$506,O4625)&gt;0,"Y","N"))</f>
        <v/>
      </c>
      <c r="W4625" s="63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3">
        <f>IF($A4625="","",IFERROR(INDEX(계정매핑!$E$5:$E$504,MATCH($F4625&amp;"",계정매핑!$A$5:$A$504,0))&amp;"","공통비"))</f>
        <v/>
      </c>
      <c r="AF4625" s="63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5100001939</t>
        </is>
      </c>
      <c r="D4626" s="94" t="n">
        <v>46280</v>
      </c>
      <c r="E4626" s="91" t="inlineStr">
        <is>
          <t>KR</t>
        </is>
      </c>
      <c r="F4626" s="91" t="n">
        <v>62101000</v>
      </c>
      <c r="G4626" s="91" t="n">
        <v>1502</v>
      </c>
      <c r="H4626" s="92" t="n">
        <v>987000</v>
      </c>
      <c r="I4626" s="91" t="inlineStr">
        <is>
          <t>9월 국내출장 - (법인카드)</t>
        </is>
      </c>
      <c r="J4626" s="91" t="inlineStr">
        <is>
          <t>V10009</t>
        </is>
      </c>
      <c r="K4626" s="91" t="inlineStr">
        <is>
          <t>(법인카드)</t>
        </is>
      </c>
      <c r="M4626" s="9">
        <f>IF($A4626="","",VALUE($A4626&amp;"")*12+VALUE($B4626&amp;""))</f>
        <v/>
      </c>
      <c r="N4626" s="63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3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3">
        <f>IF($A4626="","",IF(COUNTIF(변동분석!$E$7:$E$506,O4626)&gt;0,"Y","N"))</f>
        <v/>
      </c>
      <c r="W4626" s="63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3">
        <f>IF($A4626="","",IFERROR(INDEX(계정매핑!$E$5:$E$504,MATCH($F4626&amp;"",계정매핑!$A$5:$A$504,0))&amp;"","공통비"))</f>
        <v/>
      </c>
      <c r="AF4626" s="63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5100001940</t>
        </is>
      </c>
      <c r="D4627" s="94" t="n">
        <v>46280</v>
      </c>
      <c r="E4627" s="91" t="inlineStr">
        <is>
          <t>KR</t>
        </is>
      </c>
      <c r="F4627" s="91" t="n">
        <v>62101000</v>
      </c>
      <c r="G4627" s="91" t="n">
        <v>1701</v>
      </c>
      <c r="H4627" s="92" t="n">
        <v>157000</v>
      </c>
      <c r="I4627" s="91" t="inlineStr">
        <is>
          <t>9월 국내출장 - (법인카드)</t>
        </is>
      </c>
      <c r="J4627" s="91" t="inlineStr">
        <is>
          <t>V10009</t>
        </is>
      </c>
      <c r="K4627" s="91" t="inlineStr">
        <is>
          <t>(법인카드)</t>
        </is>
      </c>
      <c r="M4627" s="9">
        <f>IF($A4627="","",VALUE($A4627&amp;"")*12+VALUE($B4627&amp;""))</f>
        <v/>
      </c>
      <c r="N4627" s="63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3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3">
        <f>IF($A4627="","",IF(COUNTIF(변동분석!$E$7:$E$506,O4627)&gt;0,"Y","N"))</f>
        <v/>
      </c>
      <c r="W4627" s="63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3">
        <f>IF($A4627="","",IFERROR(INDEX(계정매핑!$E$5:$E$504,MATCH($F4627&amp;"",계정매핑!$A$5:$A$504,0))&amp;"","공통비"))</f>
        <v/>
      </c>
      <c r="AF4627" s="63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5100001941</t>
        </is>
      </c>
      <c r="D4628" s="94" t="n">
        <v>46280</v>
      </c>
      <c r="E4628" s="91" t="inlineStr">
        <is>
          <t>KR</t>
        </is>
      </c>
      <c r="F4628" s="91" t="n">
        <v>62101000</v>
      </c>
      <c r="G4628" s="91" t="n">
        <v>1801</v>
      </c>
      <c r="H4628" s="92" t="n">
        <v>174000</v>
      </c>
      <c r="I4628" s="91" t="inlineStr">
        <is>
          <t>9월 국내출장 - (법인카드)</t>
        </is>
      </c>
      <c r="J4628" s="91" t="inlineStr">
        <is>
          <t>V10009</t>
        </is>
      </c>
      <c r="K4628" s="91" t="inlineStr">
        <is>
          <t>(법인카드)</t>
        </is>
      </c>
      <c r="M4628" s="9">
        <f>IF($A4628="","",VALUE($A4628&amp;"")*12+VALUE($B4628&amp;""))</f>
        <v/>
      </c>
      <c r="N4628" s="63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3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3">
        <f>IF($A4628="","",IF(COUNTIF(변동분석!$E$7:$E$506,O4628)&gt;0,"Y","N"))</f>
        <v/>
      </c>
      <c r="W4628" s="63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3">
        <f>IF($A4628="","",IFERROR(INDEX(계정매핑!$E$5:$E$504,MATCH($F4628&amp;"",계정매핑!$A$5:$A$504,0))&amp;"","공통비"))</f>
        <v/>
      </c>
      <c r="AF4628" s="63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5100001942</t>
        </is>
      </c>
      <c r="D4629" s="94" t="n">
        <v>46280</v>
      </c>
      <c r="E4629" s="91" t="inlineStr">
        <is>
          <t>KR</t>
        </is>
      </c>
      <c r="F4629" s="91" t="n">
        <v>62201000</v>
      </c>
      <c r="G4629" s="91" t="n">
        <v>1401</v>
      </c>
      <c r="H4629" s="92" t="n">
        <v>150000</v>
      </c>
      <c r="I4629" s="91" t="inlineStr">
        <is>
          <t>9월 통신요금 - O텔레콤</t>
        </is>
      </c>
      <c r="J4629" s="91" t="inlineStr">
        <is>
          <t>V10002</t>
        </is>
      </c>
      <c r="K4629" s="91" t="inlineStr">
        <is>
          <t>O텔레콤</t>
        </is>
      </c>
      <c r="M4629" s="9">
        <f>IF($A4629="","",VALUE($A4629&amp;"")*12+VALUE($B4629&amp;""))</f>
        <v/>
      </c>
      <c r="N4629" s="63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3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3">
        <f>IF($A4629="","",IF(COUNTIF(변동분석!$E$7:$E$506,O4629)&gt;0,"Y","N"))</f>
        <v/>
      </c>
      <c r="W4629" s="63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3">
        <f>IF($A4629="","",IFERROR(INDEX(계정매핑!$E$5:$E$504,MATCH($F4629&amp;"",계정매핑!$A$5:$A$504,0))&amp;"","공통비"))</f>
        <v/>
      </c>
      <c r="AF4629" s="63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5100001943</t>
        </is>
      </c>
      <c r="D4630" s="94" t="n">
        <v>46280</v>
      </c>
      <c r="E4630" s="91" t="inlineStr">
        <is>
          <t>KR</t>
        </is>
      </c>
      <c r="F4630" s="91" t="n">
        <v>62201000</v>
      </c>
      <c r="G4630" s="91" t="n">
        <v>1602</v>
      </c>
      <c r="H4630" s="92" t="n">
        <v>566000</v>
      </c>
      <c r="I4630" s="91" t="inlineStr">
        <is>
          <t>9월 통신요금 - P통신</t>
        </is>
      </c>
      <c r="J4630" s="91" t="inlineStr">
        <is>
          <t>V10013</t>
        </is>
      </c>
      <c r="K4630" s="91" t="inlineStr">
        <is>
          <t>P통신</t>
        </is>
      </c>
      <c r="M4630" s="9">
        <f>IF($A4630="","",VALUE($A4630&amp;"")*12+VALUE($B4630&amp;""))</f>
        <v/>
      </c>
      <c r="N4630" s="63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3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3">
        <f>IF($A4630="","",IF(COUNTIF(변동분석!$E$7:$E$506,O4630)&gt;0,"Y","N"))</f>
        <v/>
      </c>
      <c r="W4630" s="63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3">
        <f>IF($A4630="","",IFERROR(INDEX(계정매핑!$E$5:$E$504,MATCH($F4630&amp;"",계정매핑!$A$5:$A$504,0))&amp;"","공통비"))</f>
        <v/>
      </c>
      <c r="AF4630" s="63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5100001944</t>
        </is>
      </c>
      <c r="D4631" s="94" t="n">
        <v>46280</v>
      </c>
      <c r="E4631" s="91" t="inlineStr">
        <is>
          <t>KR</t>
        </is>
      </c>
      <c r="F4631" s="91" t="n">
        <v>62701000</v>
      </c>
      <c r="G4631" s="91" t="n">
        <v>1501</v>
      </c>
      <c r="H4631" s="92" t="n">
        <v>32348000</v>
      </c>
      <c r="I4631" s="91" t="inlineStr">
        <is>
          <t>9월 광고 집행 - F애드</t>
        </is>
      </c>
      <c r="J4631" s="91" t="inlineStr">
        <is>
          <t>V10022</t>
        </is>
      </c>
      <c r="K4631" s="91" t="inlineStr">
        <is>
          <t>F애드</t>
        </is>
      </c>
      <c r="M4631" s="9">
        <f>IF($A4631="","",VALUE($A4631&amp;"")*12+VALUE($B4631&amp;""))</f>
        <v/>
      </c>
      <c r="N4631" s="63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3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3">
        <f>IF($A4631="","",IF(COUNTIF(변동분석!$E$7:$E$506,O4631)&gt;0,"Y","N"))</f>
        <v/>
      </c>
      <c r="W4631" s="63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3">
        <f>IF($A4631="","",IFERROR(INDEX(계정매핑!$E$5:$E$504,MATCH($F4631&amp;"",계정매핑!$A$5:$A$504,0))&amp;"","공통비"))</f>
        <v/>
      </c>
      <c r="AF4631" s="63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5100001945</t>
        </is>
      </c>
      <c r="D4632" s="94" t="n">
        <v>46280</v>
      </c>
      <c r="E4632" s="91" t="inlineStr">
        <is>
          <t>KR</t>
        </is>
      </c>
      <c r="F4632" s="91" t="n">
        <v>62802000</v>
      </c>
      <c r="G4632" s="91" t="n">
        <v>1301</v>
      </c>
      <c r="H4632" s="92" t="n">
        <v>60000000</v>
      </c>
      <c r="I4632" s="91" t="inlineStr">
        <is>
          <t>2026 하반기 위탁교육 연간계약 일시 지급</t>
        </is>
      </c>
      <c r="J4632" s="91" t="inlineStr">
        <is>
          <t>V10018</t>
        </is>
      </c>
      <c r="K4632" s="91" t="inlineStr">
        <is>
          <t>I교육원</t>
        </is>
      </c>
      <c r="M4632" s="9">
        <f>IF($A4632="","",VALUE($A4632&amp;"")*12+VALUE($B4632&amp;""))</f>
        <v/>
      </c>
      <c r="N4632" s="63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3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3">
        <f>IF($A4632="","",IF(COUNTIF(변동분석!$E$7:$E$506,O4632)&gt;0,"Y","N"))</f>
        <v/>
      </c>
      <c r="W4632" s="63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3">
        <f>IF($A4632="","",IFERROR(INDEX(계정매핑!$E$5:$E$504,MATCH($F4632&amp;"",계정매핑!$A$5:$A$504,0))&amp;"","공통비"))</f>
        <v/>
      </c>
      <c r="AF4632" s="63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5100001946</t>
        </is>
      </c>
      <c r="D4633" s="94" t="n">
        <v>46280</v>
      </c>
      <c r="E4633" s="91" t="inlineStr">
        <is>
          <t>KR</t>
        </is>
      </c>
      <c r="F4633" s="91" t="n">
        <v>62902000</v>
      </c>
      <c r="G4633" s="91" t="n">
        <v>1801</v>
      </c>
      <c r="H4633" s="92" t="n">
        <v>1807000</v>
      </c>
      <c r="I4633" s="91" t="inlineStr">
        <is>
          <t>9월 콜 위탁 수수료(건별)</t>
        </is>
      </c>
      <c r="J4633" s="91" t="inlineStr">
        <is>
          <t>V10015</t>
        </is>
      </c>
      <c r="K4633" s="91" t="inlineStr">
        <is>
          <t>J콜센터</t>
        </is>
      </c>
      <c r="M4633" s="9">
        <f>IF($A4633="","",VALUE($A4633&amp;"")*12+VALUE($B4633&amp;""))</f>
        <v/>
      </c>
      <c r="N4633" s="63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3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3">
        <f>IF($A4633="","",IF(COUNTIF(변동분석!$E$7:$E$506,O4633)&gt;0,"Y","N"))</f>
        <v/>
      </c>
      <c r="W4633" s="63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3">
        <f>IF($A4633="","",IFERROR(INDEX(계정매핑!$E$5:$E$504,MATCH($F4633&amp;"",계정매핑!$A$5:$A$504,0))&amp;"","공통비"))</f>
        <v/>
      </c>
      <c r="AF4633" s="63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5100001947</t>
        </is>
      </c>
      <c r="D4634" s="94" t="n">
        <v>46281</v>
      </c>
      <c r="E4634" s="91" t="inlineStr">
        <is>
          <t>KR</t>
        </is>
      </c>
      <c r="F4634" s="91" t="n">
        <v>62101000</v>
      </c>
      <c r="G4634" s="91" t="n">
        <v>1401</v>
      </c>
      <c r="H4634" s="92" t="n">
        <v>371000</v>
      </c>
      <c r="I4634" s="91" t="inlineStr">
        <is>
          <t>9월 국내출장 - (법인카드)</t>
        </is>
      </c>
      <c r="J4634" s="91" t="inlineStr">
        <is>
          <t>V10009</t>
        </is>
      </c>
      <c r="K4634" s="91" t="inlineStr">
        <is>
          <t>(법인카드)</t>
        </is>
      </c>
      <c r="M4634" s="9">
        <f>IF($A4634="","",VALUE($A4634&amp;"")*12+VALUE($B4634&amp;""))</f>
        <v/>
      </c>
      <c r="N4634" s="63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3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3">
        <f>IF($A4634="","",IF(COUNTIF(변동분석!$E$7:$E$506,O4634)&gt;0,"Y","N"))</f>
        <v/>
      </c>
      <c r="W4634" s="63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3">
        <f>IF($A4634="","",IFERROR(INDEX(계정매핑!$E$5:$E$504,MATCH($F4634&amp;"",계정매핑!$A$5:$A$504,0))&amp;"","공통비"))</f>
        <v/>
      </c>
      <c r="AF4634" s="63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5100001948</t>
        </is>
      </c>
      <c r="D4635" s="94" t="n">
        <v>46281</v>
      </c>
      <c r="E4635" s="91" t="inlineStr">
        <is>
          <t>KR</t>
        </is>
      </c>
      <c r="F4635" s="91" t="n">
        <v>62101000</v>
      </c>
      <c r="G4635" s="91" t="n">
        <v>1601</v>
      </c>
      <c r="H4635" s="92" t="n">
        <v>1532000</v>
      </c>
      <c r="I4635" s="91" t="inlineStr">
        <is>
          <t>9월 국내출장 - L여행사</t>
        </is>
      </c>
      <c r="J4635" s="91" t="inlineStr">
        <is>
          <t>V10017</t>
        </is>
      </c>
      <c r="K4635" s="91" t="inlineStr">
        <is>
          <t>L여행사</t>
        </is>
      </c>
      <c r="M4635" s="9">
        <f>IF($A4635="","",VALUE($A4635&amp;"")*12+VALUE($B4635&amp;""))</f>
        <v/>
      </c>
      <c r="N4635" s="63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3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3">
        <f>IF($A4635="","",IF(COUNTIF(변동분석!$E$7:$E$506,O4635)&gt;0,"Y","N"))</f>
        <v/>
      </c>
      <c r="W4635" s="63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3">
        <f>IF($A4635="","",IFERROR(INDEX(계정매핑!$E$5:$E$504,MATCH($F4635&amp;"",계정매핑!$A$5:$A$504,0))&amp;"","공통비"))</f>
        <v/>
      </c>
      <c r="AF4635" s="63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5100001949</t>
        </is>
      </c>
      <c r="D4636" s="94" t="n">
        <v>46281</v>
      </c>
      <c r="E4636" s="91" t="inlineStr">
        <is>
          <t>KR</t>
        </is>
      </c>
      <c r="F4636" s="91" t="n">
        <v>62501000</v>
      </c>
      <c r="G4636" s="91" t="n">
        <v>1101</v>
      </c>
      <c r="H4636" s="92" t="n">
        <v>438000</v>
      </c>
      <c r="I4636" s="91" t="inlineStr">
        <is>
          <t>9월 회의 다과 - T케이터링</t>
        </is>
      </c>
      <c r="J4636" s="91" t="inlineStr">
        <is>
          <t>V10005</t>
        </is>
      </c>
      <c r="K4636" s="91" t="inlineStr">
        <is>
          <t>T케이터링</t>
        </is>
      </c>
      <c r="M4636" s="9">
        <f>IF($A4636="","",VALUE($A4636&amp;"")*12+VALUE($B4636&amp;""))</f>
        <v/>
      </c>
      <c r="N4636" s="63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3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3">
        <f>IF($A4636="","",IF(COUNTIF(변동분석!$E$7:$E$506,O4636)&gt;0,"Y","N"))</f>
        <v/>
      </c>
      <c r="W4636" s="63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3">
        <f>IF($A4636="","",IFERROR(INDEX(계정매핑!$E$5:$E$504,MATCH($F4636&amp;"",계정매핑!$A$5:$A$504,0))&amp;"","공통비"))</f>
        <v/>
      </c>
      <c r="AF4636" s="63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5100001950</t>
        </is>
      </c>
      <c r="D4637" s="94" t="n">
        <v>46281</v>
      </c>
      <c r="E4637" s="91" t="inlineStr">
        <is>
          <t>KR</t>
        </is>
      </c>
      <c r="F4637" s="91" t="n">
        <v>62601000</v>
      </c>
      <c r="G4637" s="91" t="n">
        <v>1301</v>
      </c>
      <c r="H4637" s="92" t="n">
        <v>813000</v>
      </c>
      <c r="I4637" s="91" t="inlineStr">
        <is>
          <t>9월 업무추진 - (법인카드)</t>
        </is>
      </c>
      <c r="J4637" s="91" t="inlineStr">
        <is>
          <t>V10009</t>
        </is>
      </c>
      <c r="K4637" s="91" t="inlineStr">
        <is>
          <t>(법인카드)</t>
        </is>
      </c>
      <c r="M4637" s="9">
        <f>IF($A4637="","",VALUE($A4637&amp;"")*12+VALUE($B4637&amp;""))</f>
        <v/>
      </c>
      <c r="N4637" s="63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3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3">
        <f>IF($A4637="","",IF(COUNTIF(변동분석!$E$7:$E$506,O4637)&gt;0,"Y","N"))</f>
        <v/>
      </c>
      <c r="W4637" s="63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3">
        <f>IF($A4637="","",IFERROR(INDEX(계정매핑!$E$5:$E$504,MATCH($F4637&amp;"",계정매핑!$A$5:$A$504,0))&amp;"","공통비"))</f>
        <v/>
      </c>
      <c r="AF4637" s="63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5100001951</t>
        </is>
      </c>
      <c r="D4638" s="94" t="n">
        <v>46281</v>
      </c>
      <c r="E4638" s="91" t="inlineStr">
        <is>
          <t>KR</t>
        </is>
      </c>
      <c r="F4638" s="91" t="n">
        <v>62902000</v>
      </c>
      <c r="G4638" s="91" t="n">
        <v>1201</v>
      </c>
      <c r="H4638" s="92" t="n">
        <v>3324000</v>
      </c>
      <c r="I4638" s="91" t="inlineStr">
        <is>
          <t>9월 업무 위탁 수수료 - J콜센터</t>
        </is>
      </c>
      <c r="J4638" s="91" t="inlineStr">
        <is>
          <t>V10015</t>
        </is>
      </c>
      <c r="K4638" s="91" t="inlineStr">
        <is>
          <t>J콜센터</t>
        </is>
      </c>
      <c r="M4638" s="9">
        <f>IF($A4638="","",VALUE($A4638&amp;"")*12+VALUE($B4638&amp;""))</f>
        <v/>
      </c>
      <c r="N4638" s="63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3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3">
        <f>IF($A4638="","",IF(COUNTIF(변동분석!$E$7:$E$506,O4638)&gt;0,"Y","N"))</f>
        <v/>
      </c>
      <c r="W4638" s="63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3">
        <f>IF($A4638="","",IFERROR(INDEX(계정매핑!$E$5:$E$504,MATCH($F4638&amp;"",계정매핑!$A$5:$A$504,0))&amp;"","공통비"))</f>
        <v/>
      </c>
      <c r="AF4638" s="63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5100001952</t>
        </is>
      </c>
      <c r="D4639" s="94" t="n">
        <v>46281</v>
      </c>
      <c r="E4639" s="91" t="inlineStr">
        <is>
          <t>KR</t>
        </is>
      </c>
      <c r="F4639" s="91" t="n">
        <v>62902000</v>
      </c>
      <c r="G4639" s="91" t="n">
        <v>1401</v>
      </c>
      <c r="H4639" s="92" t="n">
        <v>1876000</v>
      </c>
      <c r="I4639" s="91" t="inlineStr">
        <is>
          <t>9월 업무 위탁 수수료 - J콜센터</t>
        </is>
      </c>
      <c r="J4639" s="91" t="inlineStr">
        <is>
          <t>V10015</t>
        </is>
      </c>
      <c r="K4639" s="91" t="inlineStr">
        <is>
          <t>J콜센터</t>
        </is>
      </c>
      <c r="M4639" s="9">
        <f>IF($A4639="","",VALUE($A4639&amp;"")*12+VALUE($B4639&amp;""))</f>
        <v/>
      </c>
      <c r="N4639" s="63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3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3">
        <f>IF($A4639="","",IF(COUNTIF(변동분석!$E$7:$E$506,O4639)&gt;0,"Y","N"))</f>
        <v/>
      </c>
      <c r="W4639" s="63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3">
        <f>IF($A4639="","",IFERROR(INDEX(계정매핑!$E$5:$E$504,MATCH($F4639&amp;"",계정매핑!$A$5:$A$504,0))&amp;"","공통비"))</f>
        <v/>
      </c>
      <c r="AF4639" s="63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5100001953</t>
        </is>
      </c>
      <c r="D4640" s="94" t="n">
        <v>46281</v>
      </c>
      <c r="E4640" s="91" t="inlineStr">
        <is>
          <t>KR</t>
        </is>
      </c>
      <c r="F4640" s="91" t="n">
        <v>62902000</v>
      </c>
      <c r="G4640" s="91" t="n">
        <v>1801</v>
      </c>
      <c r="H4640" s="92" t="n">
        <v>1787000</v>
      </c>
      <c r="I4640" s="91" t="inlineStr">
        <is>
          <t>9월 콜 위탁 수수료(건별)</t>
        </is>
      </c>
      <c r="J4640" s="91" t="inlineStr">
        <is>
          <t>V10015</t>
        </is>
      </c>
      <c r="K4640" s="91" t="inlineStr">
        <is>
          <t>J콜센터</t>
        </is>
      </c>
      <c r="M4640" s="9">
        <f>IF($A4640="","",VALUE($A4640&amp;"")*12+VALUE($B4640&amp;""))</f>
        <v/>
      </c>
      <c r="N4640" s="63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3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3">
        <f>IF($A4640="","",IF(COUNTIF(변동분석!$E$7:$E$506,O4640)&gt;0,"Y","N"))</f>
        <v/>
      </c>
      <c r="W4640" s="63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3">
        <f>IF($A4640="","",IFERROR(INDEX(계정매핑!$E$5:$E$504,MATCH($F4640&amp;"",계정매핑!$A$5:$A$504,0))&amp;"","공통비"))</f>
        <v/>
      </c>
      <c r="AF4640" s="63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5100001954</t>
        </is>
      </c>
      <c r="D4641" s="94" t="n">
        <v>46281</v>
      </c>
      <c r="E4641" s="91" t="inlineStr">
        <is>
          <t>KR</t>
        </is>
      </c>
      <c r="F4641" s="91" t="n">
        <v>63201000</v>
      </c>
      <c r="G4641" s="91" t="n">
        <v>1602</v>
      </c>
      <c r="H4641" s="92" t="n">
        <v>1915000</v>
      </c>
      <c r="I4641" s="91" t="inlineStr">
        <is>
          <t>9월 차량 유지 - H에너지</t>
        </is>
      </c>
      <c r="J4641" s="91" t="inlineStr">
        <is>
          <t>V10029</t>
        </is>
      </c>
      <c r="K4641" s="91" t="inlineStr">
        <is>
          <t>H에너지</t>
        </is>
      </c>
      <c r="M4641" s="9">
        <f>IF($A4641="","",VALUE($A4641&amp;"")*12+VALUE($B4641&amp;""))</f>
        <v/>
      </c>
      <c r="N4641" s="63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3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3">
        <f>IF($A4641="","",IF(COUNTIF(변동분석!$E$7:$E$506,O4641)&gt;0,"Y","N"))</f>
        <v/>
      </c>
      <c r="W4641" s="63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3">
        <f>IF($A4641="","",IFERROR(INDEX(계정매핑!$E$5:$E$504,MATCH($F4641&amp;"",계정매핑!$A$5:$A$504,0))&amp;"","공통비"))</f>
        <v/>
      </c>
      <c r="AF4641" s="63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5100001955</t>
        </is>
      </c>
      <c r="D4642" s="94" t="n">
        <v>46282</v>
      </c>
      <c r="E4642" s="91" t="inlineStr">
        <is>
          <t>KR</t>
        </is>
      </c>
      <c r="F4642" s="91" t="n">
        <v>62101000</v>
      </c>
      <c r="G4642" s="91" t="n">
        <v>1701</v>
      </c>
      <c r="H4642" s="92" t="n">
        <v>148000</v>
      </c>
      <c r="I4642" s="91" t="inlineStr">
        <is>
          <t>9월 국내출장 - M항공</t>
        </is>
      </c>
      <c r="J4642" s="91" t="inlineStr">
        <is>
          <t>V10001</t>
        </is>
      </c>
      <c r="K4642" s="91" t="inlineStr">
        <is>
          <t>M항공</t>
        </is>
      </c>
      <c r="M4642" s="9">
        <f>IF($A4642="","",VALUE($A4642&amp;"")*12+VALUE($B4642&amp;""))</f>
        <v/>
      </c>
      <c r="N4642" s="63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3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3">
        <f>IF($A4642="","",IF(COUNTIF(변동분석!$E$7:$E$506,O4642)&gt;0,"Y","N"))</f>
        <v/>
      </c>
      <c r="W4642" s="63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3">
        <f>IF($A4642="","",IFERROR(INDEX(계정매핑!$E$5:$E$504,MATCH($F4642&amp;"",계정매핑!$A$5:$A$504,0))&amp;"","공통비"))</f>
        <v/>
      </c>
      <c r="AF4642" s="63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5100001956</t>
        </is>
      </c>
      <c r="D4643" s="94" t="n">
        <v>46282</v>
      </c>
      <c r="E4643" s="91" t="inlineStr">
        <is>
          <t>KR</t>
        </is>
      </c>
      <c r="F4643" s="91" t="n">
        <v>62102000</v>
      </c>
      <c r="G4643" s="91" t="n">
        <v>1201</v>
      </c>
      <c r="H4643" s="92" t="n">
        <v>73000</v>
      </c>
      <c r="I4643" s="91" t="inlineStr">
        <is>
          <t>9월 해외출장 - N호텔</t>
        </is>
      </c>
      <c r="J4643" s="91" t="inlineStr">
        <is>
          <t>V10008</t>
        </is>
      </c>
      <c r="K4643" s="91" t="inlineStr">
        <is>
          <t>N호텔</t>
        </is>
      </c>
      <c r="M4643" s="9">
        <f>IF($A4643="","",VALUE($A4643&amp;"")*12+VALUE($B4643&amp;""))</f>
        <v/>
      </c>
      <c r="N4643" s="63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3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3">
        <f>IF($A4643="","",IF(COUNTIF(변동분석!$E$7:$E$506,O4643)&gt;0,"Y","N"))</f>
        <v/>
      </c>
      <c r="W4643" s="63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3">
        <f>IF($A4643="","",IFERROR(INDEX(계정매핑!$E$5:$E$504,MATCH($F4643&amp;"",계정매핑!$A$5:$A$504,0))&amp;"","공통비"))</f>
        <v/>
      </c>
      <c r="AF4643" s="63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5100001957</t>
        </is>
      </c>
      <c r="D4644" s="94" t="n">
        <v>46282</v>
      </c>
      <c r="E4644" s="91" t="inlineStr">
        <is>
          <t>KR</t>
        </is>
      </c>
      <c r="F4644" s="91" t="n">
        <v>62501000</v>
      </c>
      <c r="G4644" s="91" t="n">
        <v>1501</v>
      </c>
      <c r="H4644" s="92" t="n">
        <v>236000</v>
      </c>
      <c r="I4644" s="91" t="inlineStr">
        <is>
          <t>9월 회의 다과 - (법인카드)</t>
        </is>
      </c>
      <c r="J4644" s="91" t="inlineStr">
        <is>
          <t>V10009</t>
        </is>
      </c>
      <c r="K4644" s="91" t="inlineStr">
        <is>
          <t>(법인카드)</t>
        </is>
      </c>
      <c r="M4644" s="9">
        <f>IF($A4644="","",VALUE($A4644&amp;"")*12+VALUE($B4644&amp;""))</f>
        <v/>
      </c>
      <c r="N4644" s="63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3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3">
        <f>IF($A4644="","",IF(COUNTIF(변동분석!$E$7:$E$506,O4644)&gt;0,"Y","N"))</f>
        <v/>
      </c>
      <c r="W4644" s="63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3">
        <f>IF($A4644="","",IFERROR(INDEX(계정매핑!$E$5:$E$504,MATCH($F4644&amp;"",계정매핑!$A$5:$A$504,0))&amp;"","공통비"))</f>
        <v/>
      </c>
      <c r="AF4644" s="63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5100001958</t>
        </is>
      </c>
      <c r="D4645" s="94" t="n">
        <v>46282</v>
      </c>
      <c r="E4645" s="91" t="inlineStr">
        <is>
          <t>KR</t>
        </is>
      </c>
      <c r="F4645" s="91" t="n">
        <v>62902000</v>
      </c>
      <c r="G4645" s="91" t="n">
        <v>1951</v>
      </c>
      <c r="H4645" s="92" t="n">
        <v>3136000</v>
      </c>
      <c r="I4645" s="91" t="inlineStr">
        <is>
          <t>9월 업무 위탁 수수료 - X서비스</t>
        </is>
      </c>
      <c r="J4645" s="91" t="inlineStr">
        <is>
          <t>V10019</t>
        </is>
      </c>
      <c r="K4645" s="91" t="inlineStr">
        <is>
          <t>X서비스</t>
        </is>
      </c>
      <c r="M4645" s="9">
        <f>IF($A4645="","",VALUE($A4645&amp;"")*12+VALUE($B4645&amp;""))</f>
        <v/>
      </c>
      <c r="N4645" s="63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3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3">
        <f>IF($A4645="","",IF(COUNTIF(변동분석!$E$7:$E$506,O4645)&gt;0,"Y","N"))</f>
        <v/>
      </c>
      <c r="W4645" s="63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3">
        <f>IF($A4645="","",IFERROR(INDEX(계정매핑!$E$5:$E$504,MATCH($F4645&amp;"",계정매핑!$A$5:$A$504,0))&amp;"","공통비"))</f>
        <v/>
      </c>
      <c r="AF4645" s="63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5100001959</t>
        </is>
      </c>
      <c r="D4646" s="94" t="n">
        <v>46282</v>
      </c>
      <c r="E4646" s="91" t="inlineStr">
        <is>
          <t>KR</t>
        </is>
      </c>
      <c r="F4646" s="91" t="n">
        <v>63001000</v>
      </c>
      <c r="G4646" s="91" t="n">
        <v>1951</v>
      </c>
      <c r="H4646" s="92" t="n">
        <v>3281000</v>
      </c>
      <c r="I4646" s="91" t="inlineStr">
        <is>
          <t>9월 SW 유지보수 - Y소프트</t>
        </is>
      </c>
      <c r="J4646" s="91" t="inlineStr">
        <is>
          <t>V10016</t>
        </is>
      </c>
      <c r="K4646" s="91" t="inlineStr">
        <is>
          <t>Y소프트</t>
        </is>
      </c>
      <c r="M4646" s="9">
        <f>IF($A4646="","",VALUE($A4646&amp;"")*12+VALUE($B4646&amp;""))</f>
        <v/>
      </c>
      <c r="N4646" s="63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3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3">
        <f>IF($A4646="","",IF(COUNTIF(변동분석!$E$7:$E$506,O4646)&gt;0,"Y","N"))</f>
        <v/>
      </c>
      <c r="W4646" s="63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3">
        <f>IF($A4646="","",IFERROR(INDEX(계정매핑!$E$5:$E$504,MATCH($F4646&amp;"",계정매핑!$A$5:$A$504,0))&amp;"","공통비"))</f>
        <v/>
      </c>
      <c r="AF4646" s="63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5100001960</t>
        </is>
      </c>
      <c r="D4647" s="94" t="n">
        <v>46283</v>
      </c>
      <c r="E4647" s="91" t="inlineStr">
        <is>
          <t>KR</t>
        </is>
      </c>
      <c r="F4647" s="91" t="n">
        <v>62101000</v>
      </c>
      <c r="G4647" s="91" t="n">
        <v>1701</v>
      </c>
      <c r="H4647" s="92" t="n">
        <v>144000</v>
      </c>
      <c r="I4647" s="91" t="inlineStr">
        <is>
          <t>9월 국내출장 - (법인카드)</t>
        </is>
      </c>
      <c r="J4647" s="91" t="inlineStr">
        <is>
          <t>V10009</t>
        </is>
      </c>
      <c r="K4647" s="91" t="inlineStr">
        <is>
          <t>(법인카드)</t>
        </is>
      </c>
      <c r="M4647" s="9">
        <f>IF($A4647="","",VALUE($A4647&amp;"")*12+VALUE($B4647&amp;""))</f>
        <v/>
      </c>
      <c r="N4647" s="63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3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3">
        <f>IF($A4647="","",IF(COUNTIF(변동분석!$E$7:$E$506,O4647)&gt;0,"Y","N"))</f>
        <v/>
      </c>
      <c r="W4647" s="63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3">
        <f>IF($A4647="","",IFERROR(INDEX(계정매핑!$E$5:$E$504,MATCH($F4647&amp;"",계정매핑!$A$5:$A$504,0))&amp;"","공통비"))</f>
        <v/>
      </c>
      <c r="AF4647" s="63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5100001961</t>
        </is>
      </c>
      <c r="D4648" s="94" t="n">
        <v>46283</v>
      </c>
      <c r="E4648" s="91" t="inlineStr">
        <is>
          <t>KR</t>
        </is>
      </c>
      <c r="F4648" s="91" t="n">
        <v>62102000</v>
      </c>
      <c r="G4648" s="91" t="n">
        <v>1101</v>
      </c>
      <c r="H4648" s="92" t="n">
        <v>104000</v>
      </c>
      <c r="I4648" s="91" t="inlineStr">
        <is>
          <t>9월 해외출장 - N호텔</t>
        </is>
      </c>
      <c r="J4648" s="91" t="inlineStr">
        <is>
          <t>V10008</t>
        </is>
      </c>
      <c r="K4648" s="91" t="inlineStr">
        <is>
          <t>N호텔</t>
        </is>
      </c>
      <c r="M4648" s="9">
        <f>IF($A4648="","",VALUE($A4648&amp;"")*12+VALUE($B4648&amp;""))</f>
        <v/>
      </c>
      <c r="N4648" s="63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3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3">
        <f>IF($A4648="","",IF(COUNTIF(변동분석!$E$7:$E$506,O4648)&gt;0,"Y","N"))</f>
        <v/>
      </c>
      <c r="W4648" s="63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3">
        <f>IF($A4648="","",IFERROR(INDEX(계정매핑!$E$5:$E$504,MATCH($F4648&amp;"",계정매핑!$A$5:$A$504,0))&amp;"","공통비"))</f>
        <v/>
      </c>
      <c r="AF4648" s="63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5100001962</t>
        </is>
      </c>
      <c r="D4649" s="94" t="n">
        <v>46283</v>
      </c>
      <c r="E4649" s="91" t="inlineStr">
        <is>
          <t>KR</t>
        </is>
      </c>
      <c r="F4649" s="91" t="n">
        <v>62102000</v>
      </c>
      <c r="G4649" s="91" t="n">
        <v>1101</v>
      </c>
      <c r="H4649" s="92" t="n">
        <v>56000</v>
      </c>
      <c r="I4649" s="91" t="inlineStr">
        <is>
          <t>9월 해외출장 - N호텔</t>
        </is>
      </c>
      <c r="J4649" s="91" t="inlineStr">
        <is>
          <t>V10008</t>
        </is>
      </c>
      <c r="K4649" s="91" t="inlineStr">
        <is>
          <t>N호텔</t>
        </is>
      </c>
      <c r="M4649" s="9">
        <f>IF($A4649="","",VALUE($A4649&amp;"")*12+VALUE($B4649&amp;""))</f>
        <v/>
      </c>
      <c r="N4649" s="63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3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3">
        <f>IF($A4649="","",IF(COUNTIF(변동분석!$E$7:$E$506,O4649)&gt;0,"Y","N"))</f>
        <v/>
      </c>
      <c r="W4649" s="63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3">
        <f>IF($A4649="","",IFERROR(INDEX(계정매핑!$E$5:$E$504,MATCH($F4649&amp;"",계정매핑!$A$5:$A$504,0))&amp;"","공통비"))</f>
        <v/>
      </c>
      <c r="AF4649" s="63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5100001963</t>
        </is>
      </c>
      <c r="D4650" s="94" t="n">
        <v>46283</v>
      </c>
      <c r="E4650" s="91" t="inlineStr">
        <is>
          <t>KR</t>
        </is>
      </c>
      <c r="F4650" s="91" t="n">
        <v>62102000</v>
      </c>
      <c r="G4650" s="91" t="n">
        <v>1401</v>
      </c>
      <c r="H4650" s="92" t="n">
        <v>113000</v>
      </c>
      <c r="I4650" s="91" t="inlineStr">
        <is>
          <t>9월 해외출장 - M항공</t>
        </is>
      </c>
      <c r="J4650" s="91" t="inlineStr">
        <is>
          <t>V10001</t>
        </is>
      </c>
      <c r="K4650" s="91" t="inlineStr">
        <is>
          <t>M항공</t>
        </is>
      </c>
      <c r="M4650" s="9">
        <f>IF($A4650="","",VALUE($A4650&amp;"")*12+VALUE($B4650&amp;""))</f>
        <v/>
      </c>
      <c r="N4650" s="63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3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3">
        <f>IF($A4650="","",IF(COUNTIF(변동분석!$E$7:$E$506,O4650)&gt;0,"Y","N"))</f>
        <v/>
      </c>
      <c r="W4650" s="63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3">
        <f>IF($A4650="","",IFERROR(INDEX(계정매핑!$E$5:$E$504,MATCH($F4650&amp;"",계정매핑!$A$5:$A$504,0))&amp;"","공통비"))</f>
        <v/>
      </c>
      <c r="AF4650" s="63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5100001964</t>
        </is>
      </c>
      <c r="D4651" s="94" t="n">
        <v>46283</v>
      </c>
      <c r="E4651" s="91" t="inlineStr">
        <is>
          <t>KR</t>
        </is>
      </c>
      <c r="F4651" s="91" t="n">
        <v>62102000</v>
      </c>
      <c r="G4651" s="91" t="n">
        <v>1601</v>
      </c>
      <c r="H4651" s="92" t="n">
        <v>377000</v>
      </c>
      <c r="I4651" s="91" t="inlineStr">
        <is>
          <t>9월 해외출장 - M항공</t>
        </is>
      </c>
      <c r="J4651" s="91" t="inlineStr">
        <is>
          <t>V10001</t>
        </is>
      </c>
      <c r="K4651" s="91" t="inlineStr">
        <is>
          <t>M항공</t>
        </is>
      </c>
      <c r="M4651" s="9">
        <f>IF($A4651="","",VALUE($A4651&amp;"")*12+VALUE($B4651&amp;""))</f>
        <v/>
      </c>
      <c r="N4651" s="63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3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3">
        <f>IF($A4651="","",IF(COUNTIF(변동분석!$E$7:$E$506,O4651)&gt;0,"Y","N"))</f>
        <v/>
      </c>
      <c r="W4651" s="63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3">
        <f>IF($A4651="","",IFERROR(INDEX(계정매핑!$E$5:$E$504,MATCH($F4651&amp;"",계정매핑!$A$5:$A$504,0))&amp;"","공통비"))</f>
        <v/>
      </c>
      <c r="AF4651" s="63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5100001965</t>
        </is>
      </c>
      <c r="D4652" s="94" t="n">
        <v>46283</v>
      </c>
      <c r="E4652" s="91" t="inlineStr">
        <is>
          <t>KR</t>
        </is>
      </c>
      <c r="F4652" s="91" t="n">
        <v>62301000</v>
      </c>
      <c r="G4652" s="91" t="n">
        <v>1301</v>
      </c>
      <c r="H4652" s="92" t="n">
        <v>212000</v>
      </c>
      <c r="I4652" s="91" t="inlineStr">
        <is>
          <t>9월 소모품 구입 - Q오피스</t>
        </is>
      </c>
      <c r="J4652" s="91" t="inlineStr">
        <is>
          <t>V10003</t>
        </is>
      </c>
      <c r="K4652" s="91" t="inlineStr">
        <is>
          <t>Q오피스</t>
        </is>
      </c>
      <c r="M4652" s="9">
        <f>IF($A4652="","",VALUE($A4652&amp;"")*12+VALUE($B4652&amp;""))</f>
        <v/>
      </c>
      <c r="N4652" s="63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3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3">
        <f>IF($A4652="","",IF(COUNTIF(변동분석!$E$7:$E$506,O4652)&gt;0,"Y","N"))</f>
        <v/>
      </c>
      <c r="W4652" s="63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3">
        <f>IF($A4652="","",IFERROR(INDEX(계정매핑!$E$5:$E$504,MATCH($F4652&amp;"",계정매핑!$A$5:$A$504,0))&amp;"","공통비"))</f>
        <v/>
      </c>
      <c r="AF4652" s="63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5100001966</t>
        </is>
      </c>
      <c r="D4653" s="94" t="n">
        <v>46283</v>
      </c>
      <c r="E4653" s="91" t="inlineStr">
        <is>
          <t>KR</t>
        </is>
      </c>
      <c r="F4653" s="91" t="n">
        <v>62701000</v>
      </c>
      <c r="G4653" s="91" t="n">
        <v>1501</v>
      </c>
      <c r="H4653" s="92" t="n">
        <v>32233000</v>
      </c>
      <c r="I4653" s="91" t="inlineStr">
        <is>
          <t>9월 광고 집행 - E미디어</t>
        </is>
      </c>
      <c r="J4653" s="91" t="inlineStr">
        <is>
          <t>V10031</t>
        </is>
      </c>
      <c r="K4653" s="91" t="inlineStr">
        <is>
          <t>E미디어</t>
        </is>
      </c>
      <c r="M4653" s="9">
        <f>IF($A4653="","",VALUE($A4653&amp;"")*12+VALUE($B4653&amp;""))</f>
        <v/>
      </c>
      <c r="N4653" s="63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3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3">
        <f>IF($A4653="","",IF(COUNTIF(변동분석!$E$7:$E$506,O4653)&gt;0,"Y","N"))</f>
        <v/>
      </c>
      <c r="W4653" s="63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3">
        <f>IF($A4653="","",IFERROR(INDEX(계정매핑!$E$5:$E$504,MATCH($F4653&amp;"",계정매핑!$A$5:$A$504,0))&amp;"","공통비"))</f>
        <v/>
      </c>
      <c r="AF4653" s="63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5100001967</t>
        </is>
      </c>
      <c r="D4654" s="94" t="n">
        <v>46283</v>
      </c>
      <c r="E4654" s="91" t="inlineStr">
        <is>
          <t>KR</t>
        </is>
      </c>
      <c r="F4654" s="91" t="n">
        <v>62701000</v>
      </c>
      <c r="G4654" s="91" t="n">
        <v>1501</v>
      </c>
      <c r="H4654" s="92" t="n">
        <v>120000000</v>
      </c>
      <c r="I4654" s="91" t="inlineStr">
        <is>
          <t>3분기 TV캠페인 집행분</t>
        </is>
      </c>
      <c r="J4654" s="91" t="inlineStr">
        <is>
          <t>V10034</t>
        </is>
      </c>
      <c r="K4654" s="91" t="inlineStr">
        <is>
          <t>A광고대행사</t>
        </is>
      </c>
      <c r="M4654" s="9">
        <f>IF($A4654="","",VALUE($A4654&amp;"")*12+VALUE($B4654&amp;""))</f>
        <v/>
      </c>
      <c r="N4654" s="63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3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3">
        <f>IF($A4654="","",IF(COUNTIF(변동분석!$E$7:$E$506,O4654)&gt;0,"Y","N"))</f>
        <v/>
      </c>
      <c r="W4654" s="63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3">
        <f>IF($A4654="","",IFERROR(INDEX(계정매핑!$E$5:$E$504,MATCH($F4654&amp;"",계정매핑!$A$5:$A$504,0))&amp;"","공통비"))</f>
        <v/>
      </c>
      <c r="AF4654" s="63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5100001968</t>
        </is>
      </c>
      <c r="D4655" s="94" t="n">
        <v>46283</v>
      </c>
      <c r="E4655" s="91" t="inlineStr">
        <is>
          <t>KR</t>
        </is>
      </c>
      <c r="F4655" s="91" t="n">
        <v>63101000</v>
      </c>
      <c r="G4655" s="91" t="n">
        <v>1602</v>
      </c>
      <c r="H4655" s="92" t="n">
        <v>6052000</v>
      </c>
      <c r="I4655" s="91" t="inlineStr">
        <is>
          <t>9월 사무실 임차료 - BB부동산</t>
        </is>
      </c>
      <c r="J4655" s="91" t="inlineStr">
        <is>
          <t>V10027</t>
        </is>
      </c>
      <c r="K4655" s="91" t="inlineStr">
        <is>
          <t>BB부동산</t>
        </is>
      </c>
      <c r="M4655" s="9">
        <f>IF($A4655="","",VALUE($A4655&amp;"")*12+VALUE($B4655&amp;""))</f>
        <v/>
      </c>
      <c r="N4655" s="63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3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3">
        <f>IF($A4655="","",IF(COUNTIF(변동분석!$E$7:$E$506,O4655)&gt;0,"Y","N"))</f>
        <v/>
      </c>
      <c r="W4655" s="63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3">
        <f>IF($A4655="","",IFERROR(INDEX(계정매핑!$E$5:$E$504,MATCH($F4655&amp;"",계정매핑!$A$5:$A$504,0))&amp;"","공통비"))</f>
        <v/>
      </c>
      <c r="AF4655" s="63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5100001969</t>
        </is>
      </c>
      <c r="D4656" s="94" t="n">
        <v>46284</v>
      </c>
      <c r="E4656" s="91" t="inlineStr">
        <is>
          <t>KR</t>
        </is>
      </c>
      <c r="F4656" s="91" t="n">
        <v>62101000</v>
      </c>
      <c r="G4656" s="91" t="n">
        <v>1801</v>
      </c>
      <c r="H4656" s="92" t="n">
        <v>165000</v>
      </c>
      <c r="I4656" s="91" t="inlineStr">
        <is>
          <t>9월 국내출장 - L여행사</t>
        </is>
      </c>
      <c r="J4656" s="91" t="inlineStr">
        <is>
          <t>V10017</t>
        </is>
      </c>
      <c r="K4656" s="91" t="inlineStr">
        <is>
          <t>L여행사</t>
        </is>
      </c>
      <c r="M4656" s="9">
        <f>IF($A4656="","",VALUE($A4656&amp;"")*12+VALUE($B4656&amp;""))</f>
        <v/>
      </c>
      <c r="N4656" s="63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3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3">
        <f>IF($A4656="","",IF(COUNTIF(변동분석!$E$7:$E$506,O4656)&gt;0,"Y","N"))</f>
        <v/>
      </c>
      <c r="W4656" s="63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3">
        <f>IF($A4656="","",IFERROR(INDEX(계정매핑!$E$5:$E$504,MATCH($F4656&amp;"",계정매핑!$A$5:$A$504,0))&amp;"","공통비"))</f>
        <v/>
      </c>
      <c r="AF4656" s="63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5100001970</t>
        </is>
      </c>
      <c r="D4657" s="94" t="n">
        <v>46284</v>
      </c>
      <c r="E4657" s="91" t="inlineStr">
        <is>
          <t>KR</t>
        </is>
      </c>
      <c r="F4657" s="91" t="n">
        <v>62801000</v>
      </c>
      <c r="G4657" s="91" t="n">
        <v>1301</v>
      </c>
      <c r="H4657" s="92" t="n">
        <v>4786000</v>
      </c>
      <c r="I4657" s="91" t="inlineStr">
        <is>
          <t>9월 사내교육 - (사내강사료)</t>
        </is>
      </c>
      <c r="J4657" s="91" t="inlineStr">
        <is>
          <t>V10023</t>
        </is>
      </c>
      <c r="K4657" s="91" t="inlineStr">
        <is>
          <t>(사내강사료)</t>
        </is>
      </c>
      <c r="M4657" s="9">
        <f>IF($A4657="","",VALUE($A4657&amp;"")*12+VALUE($B4657&amp;""))</f>
        <v/>
      </c>
      <c r="N4657" s="63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3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3">
        <f>IF($A4657="","",IF(COUNTIF(변동분석!$E$7:$E$506,O4657)&gt;0,"Y","N"))</f>
        <v/>
      </c>
      <c r="W4657" s="63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3">
        <f>IF($A4657="","",IFERROR(INDEX(계정매핑!$E$5:$E$504,MATCH($F4657&amp;"",계정매핑!$A$5:$A$504,0))&amp;"","공통비"))</f>
        <v/>
      </c>
      <c r="AF4657" s="63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5100001971</t>
        </is>
      </c>
      <c r="D4658" s="94" t="n">
        <v>46284</v>
      </c>
      <c r="E4658" s="91" t="inlineStr">
        <is>
          <t>KR</t>
        </is>
      </c>
      <c r="F4658" s="91" t="n">
        <v>62902000</v>
      </c>
      <c r="G4658" s="91" t="n">
        <v>1401</v>
      </c>
      <c r="H4658" s="92" t="n">
        <v>1661000</v>
      </c>
      <c r="I4658" s="91" t="inlineStr">
        <is>
          <t>9월 업무 위탁 수수료 - X서비스</t>
        </is>
      </c>
      <c r="J4658" s="91" t="inlineStr">
        <is>
          <t>V10019</t>
        </is>
      </c>
      <c r="K4658" s="91" t="inlineStr">
        <is>
          <t>X서비스</t>
        </is>
      </c>
      <c r="M4658" s="9">
        <f>IF($A4658="","",VALUE($A4658&amp;"")*12+VALUE($B4658&amp;""))</f>
        <v/>
      </c>
      <c r="N4658" s="63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3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3">
        <f>IF($A4658="","",IF(COUNTIF(변동분석!$E$7:$E$506,O4658)&gt;0,"Y","N"))</f>
        <v/>
      </c>
      <c r="W4658" s="63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3">
        <f>IF($A4658="","",IFERROR(INDEX(계정매핑!$E$5:$E$504,MATCH($F4658&amp;"",계정매핑!$A$5:$A$504,0))&amp;"","공통비"))</f>
        <v/>
      </c>
      <c r="AF4658" s="63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5100001972</t>
        </is>
      </c>
      <c r="D4659" s="94" t="n">
        <v>46285</v>
      </c>
      <c r="E4659" s="91" t="inlineStr">
        <is>
          <t>KR</t>
        </is>
      </c>
      <c r="F4659" s="91" t="n">
        <v>62101000</v>
      </c>
      <c r="G4659" s="91" t="n">
        <v>1301</v>
      </c>
      <c r="H4659" s="92" t="n">
        <v>172000</v>
      </c>
      <c r="I4659" s="91" t="inlineStr">
        <is>
          <t>9월 국내출장 - M항공</t>
        </is>
      </c>
      <c r="J4659" s="91" t="inlineStr">
        <is>
          <t>V10001</t>
        </is>
      </c>
      <c r="K4659" s="91" t="inlineStr">
        <is>
          <t>M항공</t>
        </is>
      </c>
      <c r="M4659" s="9">
        <f>IF($A4659="","",VALUE($A4659&amp;"")*12+VALUE($B4659&amp;""))</f>
        <v/>
      </c>
      <c r="N4659" s="63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3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3">
        <f>IF($A4659="","",IF(COUNTIF(변동분석!$E$7:$E$506,O4659)&gt;0,"Y","N"))</f>
        <v/>
      </c>
      <c r="W4659" s="63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3">
        <f>IF($A4659="","",IFERROR(INDEX(계정매핑!$E$5:$E$504,MATCH($F4659&amp;"",계정매핑!$A$5:$A$504,0))&amp;"","공통비"))</f>
        <v/>
      </c>
      <c r="AF4659" s="63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5100001973</t>
        </is>
      </c>
      <c r="D4660" s="94" t="n">
        <v>46285</v>
      </c>
      <c r="E4660" s="91" t="inlineStr">
        <is>
          <t>KR</t>
        </is>
      </c>
      <c r="F4660" s="91" t="n">
        <v>62101000</v>
      </c>
      <c r="G4660" s="91" t="n">
        <v>1301</v>
      </c>
      <c r="H4660" s="92" t="n">
        <v>338000</v>
      </c>
      <c r="I4660" s="91" t="inlineStr">
        <is>
          <t>9월 국내출장 - (법인카드)</t>
        </is>
      </c>
      <c r="J4660" s="91" t="inlineStr">
        <is>
          <t>V10009</t>
        </is>
      </c>
      <c r="K4660" s="91" t="inlineStr">
        <is>
          <t>(법인카드)</t>
        </is>
      </c>
      <c r="M4660" s="9">
        <f>IF($A4660="","",VALUE($A4660&amp;"")*12+VALUE($B4660&amp;""))</f>
        <v/>
      </c>
      <c r="N4660" s="63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3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3">
        <f>IF($A4660="","",IF(COUNTIF(변동분석!$E$7:$E$506,O4660)&gt;0,"Y","N"))</f>
        <v/>
      </c>
      <c r="W4660" s="63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3">
        <f>IF($A4660="","",IFERROR(INDEX(계정매핑!$E$5:$E$504,MATCH($F4660&amp;"",계정매핑!$A$5:$A$504,0))&amp;"","공통비"))</f>
        <v/>
      </c>
      <c r="AF4660" s="63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5100001974</t>
        </is>
      </c>
      <c r="D4661" s="94" t="n">
        <v>46285</v>
      </c>
      <c r="E4661" s="91" t="inlineStr">
        <is>
          <t>KR</t>
        </is>
      </c>
      <c r="F4661" s="91" t="n">
        <v>62101000</v>
      </c>
      <c r="G4661" s="91" t="n">
        <v>1951</v>
      </c>
      <c r="H4661" s="92" t="n">
        <v>334000</v>
      </c>
      <c r="I4661" s="91" t="inlineStr">
        <is>
          <t>9월 국내출장 - L여행사</t>
        </is>
      </c>
      <c r="J4661" s="91" t="inlineStr">
        <is>
          <t>V10017</t>
        </is>
      </c>
      <c r="K4661" s="91" t="inlineStr">
        <is>
          <t>L여행사</t>
        </is>
      </c>
      <c r="M4661" s="9">
        <f>IF($A4661="","",VALUE($A4661&amp;"")*12+VALUE($B4661&amp;""))</f>
        <v/>
      </c>
      <c r="N4661" s="63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3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3">
        <f>IF($A4661="","",IF(COUNTIF(변동분석!$E$7:$E$506,O4661)&gt;0,"Y","N"))</f>
        <v/>
      </c>
      <c r="W4661" s="63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3">
        <f>IF($A4661="","",IFERROR(INDEX(계정매핑!$E$5:$E$504,MATCH($F4661&amp;"",계정매핑!$A$5:$A$504,0))&amp;"","공통비"))</f>
        <v/>
      </c>
      <c r="AF4661" s="63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5100001975</t>
        </is>
      </c>
      <c r="D4662" s="94" t="n">
        <v>46285</v>
      </c>
      <c r="E4662" s="91" t="inlineStr">
        <is>
          <t>KR</t>
        </is>
      </c>
      <c r="F4662" s="91" t="n">
        <v>62201000</v>
      </c>
      <c r="G4662" s="91" t="n">
        <v>1501</v>
      </c>
      <c r="H4662" s="92" t="n">
        <v>261000</v>
      </c>
      <c r="I4662" s="91" t="inlineStr">
        <is>
          <t>9월 통신요금 - P통신</t>
        </is>
      </c>
      <c r="J4662" s="91" t="inlineStr">
        <is>
          <t>V10013</t>
        </is>
      </c>
      <c r="K4662" s="91" t="inlineStr">
        <is>
          <t>P통신</t>
        </is>
      </c>
      <c r="M4662" s="9">
        <f>IF($A4662="","",VALUE($A4662&amp;"")*12+VALUE($B4662&amp;""))</f>
        <v/>
      </c>
      <c r="N4662" s="63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3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3">
        <f>IF($A4662="","",IF(COUNTIF(변동분석!$E$7:$E$506,O4662)&gt;0,"Y","N"))</f>
        <v/>
      </c>
      <c r="W4662" s="63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3">
        <f>IF($A4662="","",IFERROR(INDEX(계정매핑!$E$5:$E$504,MATCH($F4662&amp;"",계정매핑!$A$5:$A$504,0))&amp;"","공통비"))</f>
        <v/>
      </c>
      <c r="AF4662" s="63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5100001976</t>
        </is>
      </c>
      <c r="D4663" s="94" t="n">
        <v>46285</v>
      </c>
      <c r="E4663" s="91" t="inlineStr">
        <is>
          <t>KR</t>
        </is>
      </c>
      <c r="F4663" s="91" t="n">
        <v>62201000</v>
      </c>
      <c r="G4663" s="91" t="n">
        <v>1801</v>
      </c>
      <c r="H4663" s="92" t="n">
        <v>3786000</v>
      </c>
      <c r="I4663" s="91" t="inlineStr">
        <is>
          <t>9월 통신요금 - P통신</t>
        </is>
      </c>
      <c r="J4663" s="91" t="inlineStr">
        <is>
          <t>V10013</t>
        </is>
      </c>
      <c r="K4663" s="91" t="inlineStr">
        <is>
          <t>P통신</t>
        </is>
      </c>
      <c r="M4663" s="9">
        <f>IF($A4663="","",VALUE($A4663&amp;"")*12+VALUE($B4663&amp;""))</f>
        <v/>
      </c>
      <c r="N4663" s="63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3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3">
        <f>IF($A4663="","",IF(COUNTIF(변동분석!$E$7:$E$506,O4663)&gt;0,"Y","N"))</f>
        <v/>
      </c>
      <c r="W4663" s="63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3">
        <f>IF($A4663="","",IFERROR(INDEX(계정매핑!$E$5:$E$504,MATCH($F4663&amp;"",계정매핑!$A$5:$A$504,0))&amp;"","공통비"))</f>
        <v/>
      </c>
      <c r="AF4663" s="63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5100001977</t>
        </is>
      </c>
      <c r="D4664" s="94" t="n">
        <v>46285</v>
      </c>
      <c r="E4664" s="91" t="inlineStr">
        <is>
          <t>KR</t>
        </is>
      </c>
      <c r="F4664" s="91" t="n">
        <v>62301000</v>
      </c>
      <c r="G4664" s="91" t="n">
        <v>1201</v>
      </c>
      <c r="H4664" s="92" t="n">
        <v>289000</v>
      </c>
      <c r="I4664" s="91" t="inlineStr">
        <is>
          <t>9월 소모품 구입 - R문구</t>
        </is>
      </c>
      <c r="J4664" s="91" t="inlineStr">
        <is>
          <t>V10021</t>
        </is>
      </c>
      <c r="K4664" s="91" t="inlineStr">
        <is>
          <t>R문구</t>
        </is>
      </c>
      <c r="M4664" s="9">
        <f>IF($A4664="","",VALUE($A4664&amp;"")*12+VALUE($B4664&amp;""))</f>
        <v/>
      </c>
      <c r="N4664" s="63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3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3">
        <f>IF($A4664="","",IF(COUNTIF(변동분석!$E$7:$E$506,O4664)&gt;0,"Y","N"))</f>
        <v/>
      </c>
      <c r="W4664" s="63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3">
        <f>IF($A4664="","",IFERROR(INDEX(계정매핑!$E$5:$E$504,MATCH($F4664&amp;"",계정매핑!$A$5:$A$504,0))&amp;"","공통비"))</f>
        <v/>
      </c>
      <c r="AF4664" s="63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5100001978</t>
        </is>
      </c>
      <c r="D4665" s="94" t="n">
        <v>46285</v>
      </c>
      <c r="E4665" s="91" t="inlineStr">
        <is>
          <t>KR</t>
        </is>
      </c>
      <c r="F4665" s="91" t="n">
        <v>62501000</v>
      </c>
      <c r="G4665" s="91" t="n">
        <v>1401</v>
      </c>
      <c r="H4665" s="92" t="n">
        <v>208000</v>
      </c>
      <c r="I4665" s="91" t="inlineStr">
        <is>
          <t>9월 회의 다과 - (법인카드)</t>
        </is>
      </c>
      <c r="J4665" s="91" t="inlineStr">
        <is>
          <t>V10009</t>
        </is>
      </c>
      <c r="K4665" s="91" t="inlineStr">
        <is>
          <t>(법인카드)</t>
        </is>
      </c>
      <c r="M4665" s="9">
        <f>IF($A4665="","",VALUE($A4665&amp;"")*12+VALUE($B4665&amp;""))</f>
        <v/>
      </c>
      <c r="N4665" s="63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3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3">
        <f>IF($A4665="","",IF(COUNTIF(변동분석!$E$7:$E$506,O4665)&gt;0,"Y","N"))</f>
        <v/>
      </c>
      <c r="W4665" s="63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3">
        <f>IF($A4665="","",IFERROR(INDEX(계정매핑!$E$5:$E$504,MATCH($F4665&amp;"",계정매핑!$A$5:$A$504,0))&amp;"","공통비"))</f>
        <v/>
      </c>
      <c r="AF4665" s="63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5100001979</t>
        </is>
      </c>
      <c r="D4666" s="94" t="n">
        <v>46285</v>
      </c>
      <c r="E4666" s="91" t="inlineStr">
        <is>
          <t>KR</t>
        </is>
      </c>
      <c r="F4666" s="91" t="n">
        <v>62901000</v>
      </c>
      <c r="G4666" s="91" t="n">
        <v>1101</v>
      </c>
      <c r="H4666" s="92" t="n">
        <v>4348000</v>
      </c>
      <c r="I4666" s="91" t="inlineStr">
        <is>
          <t>9월 자문 수수료 - W컨설팅</t>
        </is>
      </c>
      <c r="J4666" s="91" t="inlineStr">
        <is>
          <t>V10006</t>
        </is>
      </c>
      <c r="K4666" s="91" t="inlineStr">
        <is>
          <t>W컨설팅</t>
        </is>
      </c>
      <c r="M4666" s="9">
        <f>IF($A4666="","",VALUE($A4666&amp;"")*12+VALUE($B4666&amp;""))</f>
        <v/>
      </c>
      <c r="N4666" s="63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3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3">
        <f>IF($A4666="","",IF(COUNTIF(변동분석!$E$7:$E$506,O4666)&gt;0,"Y","N"))</f>
        <v/>
      </c>
      <c r="W4666" s="63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3">
        <f>IF($A4666="","",IFERROR(INDEX(계정매핑!$E$5:$E$504,MATCH($F4666&amp;"",계정매핑!$A$5:$A$504,0))&amp;"","공통비"))</f>
        <v/>
      </c>
      <c r="AF4666" s="63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5100001980</t>
        </is>
      </c>
      <c r="D4667" s="94" t="n">
        <v>46285</v>
      </c>
      <c r="E4667" s="91" t="inlineStr">
        <is>
          <t>KR</t>
        </is>
      </c>
      <c r="F4667" s="91" t="n">
        <v>62902000</v>
      </c>
      <c r="G4667" s="91" t="n">
        <v>1801</v>
      </c>
      <c r="H4667" s="92" t="n">
        <v>1778000</v>
      </c>
      <c r="I4667" s="91" t="inlineStr">
        <is>
          <t>9월 콜 위탁 수수료(건별)</t>
        </is>
      </c>
      <c r="J4667" s="91" t="inlineStr">
        <is>
          <t>V10015</t>
        </is>
      </c>
      <c r="K4667" s="91" t="inlineStr">
        <is>
          <t>J콜센터</t>
        </is>
      </c>
      <c r="M4667" s="9">
        <f>IF($A4667="","",VALUE($A4667&amp;"")*12+VALUE($B4667&amp;""))</f>
        <v/>
      </c>
      <c r="N4667" s="63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3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3">
        <f>IF($A4667="","",IF(COUNTIF(변동분석!$E$7:$E$506,O4667)&gt;0,"Y","N"))</f>
        <v/>
      </c>
      <c r="W4667" s="63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3">
        <f>IF($A4667="","",IFERROR(INDEX(계정매핑!$E$5:$E$504,MATCH($F4667&amp;"",계정매핑!$A$5:$A$504,0))&amp;"","공통비"))</f>
        <v/>
      </c>
      <c r="AF4667" s="63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5100001981</t>
        </is>
      </c>
      <c r="D4668" s="94" t="n">
        <v>46285</v>
      </c>
      <c r="E4668" s="91" t="inlineStr">
        <is>
          <t>KR</t>
        </is>
      </c>
      <c r="F4668" s="91" t="n">
        <v>63201000</v>
      </c>
      <c r="G4668" s="91" t="n">
        <v>1602</v>
      </c>
      <c r="H4668" s="92" t="n">
        <v>12400000</v>
      </c>
      <c r="I4668" s="91" t="inlineStr">
        <is>
          <t>8~9월분 업무차량 정비비</t>
        </is>
      </c>
      <c r="J4668" s="91" t="inlineStr">
        <is>
          <t>V10024</t>
        </is>
      </c>
      <c r="K4668" s="91" t="inlineStr">
        <is>
          <t>D정비</t>
        </is>
      </c>
      <c r="M4668" s="9">
        <f>IF($A4668="","",VALUE($A4668&amp;"")*12+VALUE($B4668&amp;""))</f>
        <v/>
      </c>
      <c r="N4668" s="63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3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3">
        <f>IF($A4668="","",IF(COUNTIF(변동분석!$E$7:$E$506,O4668)&gt;0,"Y","N"))</f>
        <v/>
      </c>
      <c r="W4668" s="63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3">
        <f>IF($A4668="","",IFERROR(INDEX(계정매핑!$E$5:$E$504,MATCH($F4668&amp;"",계정매핑!$A$5:$A$504,0))&amp;"","공통비"))</f>
        <v/>
      </c>
      <c r="AF4668" s="63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5100001982</t>
        </is>
      </c>
      <c r="D4669" s="94" t="n">
        <v>46286</v>
      </c>
      <c r="E4669" s="91" t="inlineStr">
        <is>
          <t>KR</t>
        </is>
      </c>
      <c r="F4669" s="91" t="n">
        <v>62102000</v>
      </c>
      <c r="G4669" s="91" t="n">
        <v>1501</v>
      </c>
      <c r="H4669" s="92" t="n">
        <v>96000</v>
      </c>
      <c r="I4669" s="91" t="inlineStr">
        <is>
          <t>9월 해외출장 - M항공</t>
        </is>
      </c>
      <c r="J4669" s="91" t="inlineStr">
        <is>
          <t>V10001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3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3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3">
        <f>IF($A4669="","",IF(COUNTIF(변동분석!$E$7:$E$506,O4669)&gt;0,"Y","N"))</f>
        <v/>
      </c>
      <c r="W4669" s="63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3">
        <f>IF($A4669="","",IFERROR(INDEX(계정매핑!$E$5:$E$504,MATCH($F4669&amp;"",계정매핑!$A$5:$A$504,0))&amp;"","공통비"))</f>
        <v/>
      </c>
      <c r="AF4669" s="63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5100001983</t>
        </is>
      </c>
      <c r="D4670" s="94" t="n">
        <v>46286</v>
      </c>
      <c r="E4670" s="91" t="inlineStr">
        <is>
          <t>KR</t>
        </is>
      </c>
      <c r="F4670" s="91" t="n">
        <v>62102000</v>
      </c>
      <c r="G4670" s="91" t="n">
        <v>1601</v>
      </c>
      <c r="H4670" s="92" t="n">
        <v>272000</v>
      </c>
      <c r="I4670" s="91" t="inlineStr">
        <is>
          <t>9월 해외출장 - N호텔</t>
        </is>
      </c>
      <c r="J4670" s="91" t="inlineStr">
        <is>
          <t>V10008</t>
        </is>
      </c>
      <c r="K4670" s="91" t="inlineStr">
        <is>
          <t>N호텔</t>
        </is>
      </c>
      <c r="M4670" s="9">
        <f>IF($A4670="","",VALUE($A4670&amp;"")*12+VALUE($B4670&amp;""))</f>
        <v/>
      </c>
      <c r="N4670" s="63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3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3">
        <f>IF($A4670="","",IF(COUNTIF(변동분석!$E$7:$E$506,O4670)&gt;0,"Y","N"))</f>
        <v/>
      </c>
      <c r="W4670" s="63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3">
        <f>IF($A4670="","",IFERROR(INDEX(계정매핑!$E$5:$E$504,MATCH($F4670&amp;"",계정매핑!$A$5:$A$504,0))&amp;"","공통비"))</f>
        <v/>
      </c>
      <c r="AF4670" s="63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5100001984</t>
        </is>
      </c>
      <c r="D4671" s="94" t="n">
        <v>46286</v>
      </c>
      <c r="E4671" s="91" t="inlineStr">
        <is>
          <t>KR</t>
        </is>
      </c>
      <c r="F4671" s="91" t="n">
        <v>62301000</v>
      </c>
      <c r="G4671" s="91" t="n">
        <v>1101</v>
      </c>
      <c r="H4671" s="92" t="n">
        <v>159000</v>
      </c>
      <c r="I4671" s="91" t="inlineStr">
        <is>
          <t>9월 소모품 구입 - Q오피스</t>
        </is>
      </c>
      <c r="J4671" s="91" t="inlineStr">
        <is>
          <t>V10003</t>
        </is>
      </c>
      <c r="K4671" s="91" t="inlineStr">
        <is>
          <t>Q오피스</t>
        </is>
      </c>
      <c r="M4671" s="9">
        <f>IF($A4671="","",VALUE($A4671&amp;"")*12+VALUE($B4671&amp;""))</f>
        <v/>
      </c>
      <c r="N4671" s="63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3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3">
        <f>IF($A4671="","",IF(COUNTIF(변동분석!$E$7:$E$506,O4671)&gt;0,"Y","N"))</f>
        <v/>
      </c>
      <c r="W4671" s="63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3">
        <f>IF($A4671="","",IFERROR(INDEX(계정매핑!$E$5:$E$504,MATCH($F4671&amp;"",계정매핑!$A$5:$A$504,0))&amp;"","공통비"))</f>
        <v/>
      </c>
      <c r="AF4671" s="63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5100001985</t>
        </is>
      </c>
      <c r="D4672" s="94" t="n">
        <v>46286</v>
      </c>
      <c r="E4672" s="91" t="inlineStr">
        <is>
          <t>KR</t>
        </is>
      </c>
      <c r="F4672" s="91" t="n">
        <v>62401000</v>
      </c>
      <c r="G4672" s="91" t="n">
        <v>1501</v>
      </c>
      <c r="H4672" s="92" t="n">
        <v>1539000</v>
      </c>
      <c r="I4672" s="91" t="inlineStr">
        <is>
          <t>9월 인쇄물 제작 - S출판</t>
        </is>
      </c>
      <c r="J4672" s="91" t="inlineStr">
        <is>
          <t>V10014</t>
        </is>
      </c>
      <c r="K4672" s="91" t="inlineStr">
        <is>
          <t>S출판</t>
        </is>
      </c>
      <c r="M4672" s="9">
        <f>IF($A4672="","",VALUE($A4672&amp;"")*12+VALUE($B4672&amp;""))</f>
        <v/>
      </c>
      <c r="N4672" s="63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3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3">
        <f>IF($A4672="","",IF(COUNTIF(변동분석!$E$7:$E$506,O4672)&gt;0,"Y","N"))</f>
        <v/>
      </c>
      <c r="W4672" s="63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3">
        <f>IF($A4672="","",IFERROR(INDEX(계정매핑!$E$5:$E$504,MATCH($F4672&amp;"",계정매핑!$A$5:$A$504,0))&amp;"","공통비"))</f>
        <v/>
      </c>
      <c r="AF4672" s="63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5100001986</t>
        </is>
      </c>
      <c r="D4673" s="94" t="n">
        <v>46286</v>
      </c>
      <c r="E4673" s="91" t="inlineStr">
        <is>
          <t>KR</t>
        </is>
      </c>
      <c r="F4673" s="91" t="n">
        <v>62501000</v>
      </c>
      <c r="G4673" s="91" t="n">
        <v>1201</v>
      </c>
      <c r="H4673" s="92" t="n">
        <v>163000</v>
      </c>
      <c r="I4673" s="91" t="inlineStr">
        <is>
          <t>9월 회의 다과 - T케이터링</t>
        </is>
      </c>
      <c r="J4673" s="91" t="inlineStr">
        <is>
          <t>V10005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3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3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3">
        <f>IF($A4673="","",IF(COUNTIF(변동분석!$E$7:$E$506,O4673)&gt;0,"Y","N"))</f>
        <v/>
      </c>
      <c r="W4673" s="63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3">
        <f>IF($A4673="","",IFERROR(INDEX(계정매핑!$E$5:$E$504,MATCH($F4673&amp;"",계정매핑!$A$5:$A$504,0))&amp;"","공통비"))</f>
        <v/>
      </c>
      <c r="AF4673" s="63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5100001987</t>
        </is>
      </c>
      <c r="D4674" s="94" t="n">
        <v>46286</v>
      </c>
      <c r="E4674" s="91" t="inlineStr">
        <is>
          <t>KR</t>
        </is>
      </c>
      <c r="F4674" s="91" t="n">
        <v>62901000</v>
      </c>
      <c r="G4674" s="91" t="n">
        <v>1101</v>
      </c>
      <c r="H4674" s="92" t="n">
        <v>3443000</v>
      </c>
      <c r="I4674" s="91" t="inlineStr">
        <is>
          <t>9월 자문 수수료 - K회계법인</t>
        </is>
      </c>
      <c r="J4674" s="91" t="inlineStr">
        <is>
          <t>V10010</t>
        </is>
      </c>
      <c r="K4674" s="91" t="inlineStr">
        <is>
          <t>K회계법인</t>
        </is>
      </c>
      <c r="M4674" s="9">
        <f>IF($A4674="","",VALUE($A4674&amp;"")*12+VALUE($B4674&amp;""))</f>
        <v/>
      </c>
      <c r="N4674" s="63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3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3">
        <f>IF($A4674="","",IF(COUNTIF(변동분석!$E$7:$E$506,O4674)&gt;0,"Y","N"))</f>
        <v/>
      </c>
      <c r="W4674" s="63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3">
        <f>IF($A4674="","",IFERROR(INDEX(계정매핑!$E$5:$E$504,MATCH($F4674&amp;"",계정매핑!$A$5:$A$504,0))&amp;"","공통비"))</f>
        <v/>
      </c>
      <c r="AF4674" s="63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5100001988</t>
        </is>
      </c>
      <c r="D4675" s="94" t="n">
        <v>46286</v>
      </c>
      <c r="E4675" s="91" t="inlineStr">
        <is>
          <t>KR</t>
        </is>
      </c>
      <c r="F4675" s="91" t="n">
        <v>62901000</v>
      </c>
      <c r="G4675" s="91" t="n">
        <v>1801</v>
      </c>
      <c r="H4675" s="92" t="n">
        <v>11780000</v>
      </c>
      <c r="I4675" s="91" t="inlineStr">
        <is>
          <t>9월 자문 수수료 - W컨설팅</t>
        </is>
      </c>
      <c r="J4675" s="91" t="inlineStr">
        <is>
          <t>V10006</t>
        </is>
      </c>
      <c r="K4675" s="91" t="inlineStr">
        <is>
          <t>W컨설팅</t>
        </is>
      </c>
      <c r="M4675" s="9">
        <f>IF($A4675="","",VALUE($A4675&amp;"")*12+VALUE($B4675&amp;""))</f>
        <v/>
      </c>
      <c r="N4675" s="63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3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3">
        <f>IF($A4675="","",IF(COUNTIF(변동분석!$E$7:$E$506,O4675)&gt;0,"Y","N"))</f>
        <v/>
      </c>
      <c r="W4675" s="63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3">
        <f>IF($A4675="","",IFERROR(INDEX(계정매핑!$E$5:$E$504,MATCH($F4675&amp;"",계정매핑!$A$5:$A$504,0))&amp;"","공통비"))</f>
        <v/>
      </c>
      <c r="AF4675" s="63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5100001989</t>
        </is>
      </c>
      <c r="D4676" s="94" t="n">
        <v>46286</v>
      </c>
      <c r="E4676" s="91" t="inlineStr">
        <is>
          <t>KR</t>
        </is>
      </c>
      <c r="F4676" s="91" t="n">
        <v>62902000</v>
      </c>
      <c r="G4676" s="91" t="n">
        <v>1201</v>
      </c>
      <c r="H4676" s="92" t="n">
        <v>3038000</v>
      </c>
      <c r="I4676" s="91" t="inlineStr">
        <is>
          <t>9월 업무 위탁 수수료 - J콜센터</t>
        </is>
      </c>
      <c r="J4676" s="91" t="inlineStr">
        <is>
          <t>V10015</t>
        </is>
      </c>
      <c r="K4676" s="91" t="inlineStr">
        <is>
          <t>J콜센터</t>
        </is>
      </c>
      <c r="M4676" s="9">
        <f>IF($A4676="","",VALUE($A4676&amp;"")*12+VALUE($B4676&amp;""))</f>
        <v/>
      </c>
      <c r="N4676" s="63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3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3">
        <f>IF($A4676="","",IF(COUNTIF(변동분석!$E$7:$E$506,O4676)&gt;0,"Y","N"))</f>
        <v/>
      </c>
      <c r="W4676" s="63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3">
        <f>IF($A4676="","",IFERROR(INDEX(계정매핑!$E$5:$E$504,MATCH($F4676&amp;"",계정매핑!$A$5:$A$504,0))&amp;"","공통비"))</f>
        <v/>
      </c>
      <c r="AF4676" s="63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5100001990</t>
        </is>
      </c>
      <c r="D4677" s="94" t="n">
        <v>46286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1752000</v>
      </c>
      <c r="I4677" s="91" t="inlineStr">
        <is>
          <t>9월 콜 위탁 수수료(건별)</t>
        </is>
      </c>
      <c r="J4677" s="91" t="inlineStr">
        <is>
          <t>V10015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3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3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3">
        <f>IF($A4677="","",IF(COUNTIF(변동분석!$E$7:$E$506,O4677)&gt;0,"Y","N"))</f>
        <v/>
      </c>
      <c r="W4677" s="63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3">
        <f>IF($A4677="","",IFERROR(INDEX(계정매핑!$E$5:$E$504,MATCH($F4677&amp;"",계정매핑!$A$5:$A$504,0))&amp;"","공통비"))</f>
        <v/>
      </c>
      <c r="AF4677" s="63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5100001991</t>
        </is>
      </c>
      <c r="D4678" s="94" t="n">
        <v>46286</v>
      </c>
      <c r="E4678" s="91" t="inlineStr">
        <is>
          <t>KR</t>
        </is>
      </c>
      <c r="F4678" s="91" t="n">
        <v>63501000</v>
      </c>
      <c r="G4678" s="91" t="n">
        <v>1902</v>
      </c>
      <c r="H4678" s="92" t="n">
        <v>427302000</v>
      </c>
      <c r="I4678" s="91" t="inlineStr">
        <is>
          <t>9월 모집수수료 - AA보험대리점</t>
        </is>
      </c>
      <c r="J4678" s="91" t="inlineStr">
        <is>
          <t>V10032</t>
        </is>
      </c>
      <c r="K4678" s="91" t="inlineStr">
        <is>
          <t>AA보험대리점</t>
        </is>
      </c>
      <c r="M4678" s="9">
        <f>IF($A4678="","",VALUE($A4678&amp;"")*12+VALUE($B4678&amp;""))</f>
        <v/>
      </c>
      <c r="N4678" s="63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3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3">
        <f>IF($A4678="","",IF(COUNTIF(변동분석!$E$7:$E$506,O4678)&gt;0,"Y","N"))</f>
        <v/>
      </c>
      <c r="W4678" s="63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3">
        <f>IF($A4678="","",IFERROR(INDEX(계정매핑!$E$5:$E$504,MATCH($F4678&amp;"",계정매핑!$A$5:$A$504,0))&amp;"","공통비"))</f>
        <v/>
      </c>
      <c r="AF4678" s="63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5100001992</t>
        </is>
      </c>
      <c r="D4679" s="94" t="n">
        <v>46287</v>
      </c>
      <c r="E4679" s="91" t="inlineStr">
        <is>
          <t>KR</t>
        </is>
      </c>
      <c r="F4679" s="91" t="n">
        <v>62201000</v>
      </c>
      <c r="G4679" s="91" t="n">
        <v>1101</v>
      </c>
      <c r="H4679" s="92" t="n">
        <v>234000</v>
      </c>
      <c r="I4679" s="91" t="inlineStr">
        <is>
          <t>9월 통신요금 - P통신</t>
        </is>
      </c>
      <c r="J4679" s="91" t="inlineStr">
        <is>
          <t>V10013</t>
        </is>
      </c>
      <c r="K4679" s="91" t="inlineStr">
        <is>
          <t>P통신</t>
        </is>
      </c>
      <c r="M4679" s="9">
        <f>IF($A4679="","",VALUE($A4679&amp;"")*12+VALUE($B4679&amp;""))</f>
        <v/>
      </c>
      <c r="N4679" s="63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3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3">
        <f>IF($A4679="","",IF(COUNTIF(변동분석!$E$7:$E$506,O4679)&gt;0,"Y","N"))</f>
        <v/>
      </c>
      <c r="W4679" s="63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3">
        <f>IF($A4679="","",IFERROR(INDEX(계정매핑!$E$5:$E$504,MATCH($F4679&amp;"",계정매핑!$A$5:$A$504,0))&amp;"","공통비"))</f>
        <v/>
      </c>
      <c r="AF4679" s="63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5100001993</t>
        </is>
      </c>
      <c r="D4680" s="94" t="n">
        <v>46287</v>
      </c>
      <c r="E4680" s="91" t="inlineStr">
        <is>
          <t>KR</t>
        </is>
      </c>
      <c r="F4680" s="91" t="n">
        <v>62301000</v>
      </c>
      <c r="G4680" s="91" t="n">
        <v>1401</v>
      </c>
      <c r="H4680" s="92" t="n">
        <v>131000</v>
      </c>
      <c r="I4680" s="91" t="inlineStr">
        <is>
          <t>9월 소모품 구입 - Q오피스</t>
        </is>
      </c>
      <c r="J4680" s="91" t="inlineStr">
        <is>
          <t>V10003</t>
        </is>
      </c>
      <c r="K4680" s="91" t="inlineStr">
        <is>
          <t>Q오피스</t>
        </is>
      </c>
      <c r="M4680" s="9">
        <f>IF($A4680="","",VALUE($A4680&amp;"")*12+VALUE($B4680&amp;""))</f>
        <v/>
      </c>
      <c r="N4680" s="63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3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3">
        <f>IF($A4680="","",IF(COUNTIF(변동분석!$E$7:$E$506,O4680)&gt;0,"Y","N"))</f>
        <v/>
      </c>
      <c r="W4680" s="63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3">
        <f>IF($A4680="","",IFERROR(INDEX(계정매핑!$E$5:$E$504,MATCH($F4680&amp;"",계정매핑!$A$5:$A$504,0))&amp;"","공통비"))</f>
        <v/>
      </c>
      <c r="AF4680" s="63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5100001994</t>
        </is>
      </c>
      <c r="D4681" s="94" t="n">
        <v>46287</v>
      </c>
      <c r="E4681" s="91" t="inlineStr">
        <is>
          <t>KR</t>
        </is>
      </c>
      <c r="F4681" s="91" t="n">
        <v>62902000</v>
      </c>
      <c r="G4681" s="91" t="n">
        <v>1101</v>
      </c>
      <c r="H4681" s="92" t="n">
        <v>2107000</v>
      </c>
      <c r="I4681" s="91" t="inlineStr">
        <is>
          <t>9월 업무 위탁 수수료 - X서비스</t>
        </is>
      </c>
      <c r="J4681" s="91" t="inlineStr">
        <is>
          <t>V10019</t>
        </is>
      </c>
      <c r="K4681" s="91" t="inlineStr">
        <is>
          <t>X서비스</t>
        </is>
      </c>
      <c r="M4681" s="9">
        <f>IF($A4681="","",VALUE($A4681&amp;"")*12+VALUE($B4681&amp;""))</f>
        <v/>
      </c>
      <c r="N4681" s="63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3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3">
        <f>IF($A4681="","",IF(COUNTIF(변동분석!$E$7:$E$506,O4681)&gt;0,"Y","N"))</f>
        <v/>
      </c>
      <c r="W4681" s="63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3">
        <f>IF($A4681="","",IFERROR(INDEX(계정매핑!$E$5:$E$504,MATCH($F4681&amp;"",계정매핑!$A$5:$A$504,0))&amp;"","공통비"))</f>
        <v/>
      </c>
      <c r="AF4681" s="63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5100001995</t>
        </is>
      </c>
      <c r="D4682" s="94" t="n">
        <v>46287</v>
      </c>
      <c r="E4682" s="91" t="inlineStr">
        <is>
          <t>KR</t>
        </is>
      </c>
      <c r="F4682" s="91" t="n">
        <v>62902000</v>
      </c>
      <c r="G4682" s="91" t="n">
        <v>1201</v>
      </c>
      <c r="H4682" s="92" t="n">
        <v>3383000</v>
      </c>
      <c r="I4682" s="91" t="inlineStr">
        <is>
          <t>9월 업무 위탁 수수료 - X서비스</t>
        </is>
      </c>
      <c r="J4682" s="91" t="inlineStr">
        <is>
          <t>V10019</t>
        </is>
      </c>
      <c r="K4682" s="91" t="inlineStr">
        <is>
          <t>X서비스</t>
        </is>
      </c>
      <c r="M4682" s="9">
        <f>IF($A4682="","",VALUE($A4682&amp;"")*12+VALUE($B4682&amp;""))</f>
        <v/>
      </c>
      <c r="N4682" s="63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3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3">
        <f>IF($A4682="","",IF(COUNTIF(변동분석!$E$7:$E$506,O4682)&gt;0,"Y","N"))</f>
        <v/>
      </c>
      <c r="W4682" s="63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3">
        <f>IF($A4682="","",IFERROR(INDEX(계정매핑!$E$5:$E$504,MATCH($F4682&amp;"",계정매핑!$A$5:$A$504,0))&amp;"","공통비"))</f>
        <v/>
      </c>
      <c r="AF4682" s="63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5100001996</t>
        </is>
      </c>
      <c r="D4683" s="94" t="n">
        <v>46287</v>
      </c>
      <c r="E4683" s="91" t="inlineStr">
        <is>
          <t>KR</t>
        </is>
      </c>
      <c r="F4683" s="91" t="n">
        <v>62902000</v>
      </c>
      <c r="G4683" s="91" t="n">
        <v>1801</v>
      </c>
      <c r="H4683" s="92" t="n">
        <v>1755000</v>
      </c>
      <c r="I4683" s="91" t="inlineStr">
        <is>
          <t>9월 콜 위탁 수수료(건별)</t>
        </is>
      </c>
      <c r="J4683" s="91" t="inlineStr">
        <is>
          <t>V10015</t>
        </is>
      </c>
      <c r="K4683" s="91" t="inlineStr">
        <is>
          <t>J콜센터</t>
        </is>
      </c>
      <c r="M4683" s="9">
        <f>IF($A4683="","",VALUE($A4683&amp;"")*12+VALUE($B4683&amp;""))</f>
        <v/>
      </c>
      <c r="N4683" s="63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3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3">
        <f>IF($A4683="","",IF(COUNTIF(변동분석!$E$7:$E$506,O4683)&gt;0,"Y","N"))</f>
        <v/>
      </c>
      <c r="W4683" s="63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3">
        <f>IF($A4683="","",IFERROR(INDEX(계정매핑!$E$5:$E$504,MATCH($F4683&amp;"",계정매핑!$A$5:$A$504,0))&amp;"","공통비"))</f>
        <v/>
      </c>
      <c r="AF4683" s="63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5100001997</t>
        </is>
      </c>
      <c r="D4684" s="94" t="n">
        <v>46287</v>
      </c>
      <c r="E4684" s="91" t="inlineStr">
        <is>
          <t>KR</t>
        </is>
      </c>
      <c r="F4684" s="91" t="n">
        <v>63501000</v>
      </c>
      <c r="G4684" s="91" t="n">
        <v>1902</v>
      </c>
      <c r="H4684" s="92" t="n">
        <v>443648000</v>
      </c>
      <c r="I4684" s="91" t="inlineStr">
        <is>
          <t>9월 모집수수료 - BB에셋</t>
        </is>
      </c>
      <c r="J4684" s="91" t="inlineStr">
        <is>
          <t>V10012</t>
        </is>
      </c>
      <c r="K4684" s="91" t="inlineStr">
        <is>
          <t>BB에셋</t>
        </is>
      </c>
      <c r="M4684" s="9">
        <f>IF($A4684="","",VALUE($A4684&amp;"")*12+VALUE($B4684&amp;""))</f>
        <v/>
      </c>
      <c r="N4684" s="63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3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3">
        <f>IF($A4684="","",IF(COUNTIF(변동분석!$E$7:$E$506,O4684)&gt;0,"Y","N"))</f>
        <v/>
      </c>
      <c r="W4684" s="63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3">
        <f>IF($A4684="","",IFERROR(INDEX(계정매핑!$E$5:$E$504,MATCH($F4684&amp;"",계정매핑!$A$5:$A$504,0))&amp;"","공통비"))</f>
        <v/>
      </c>
      <c r="AF4684" s="63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5100001998</t>
        </is>
      </c>
      <c r="D4685" s="94" t="n">
        <v>46288</v>
      </c>
      <c r="E4685" s="91" t="inlineStr">
        <is>
          <t>KR</t>
        </is>
      </c>
      <c r="F4685" s="91" t="n">
        <v>62101000</v>
      </c>
      <c r="G4685" s="91" t="n">
        <v>1502</v>
      </c>
      <c r="H4685" s="92" t="n">
        <v>588000</v>
      </c>
      <c r="I4685" s="91" t="inlineStr">
        <is>
          <t>9월 국내출장 - L여행사</t>
        </is>
      </c>
      <c r="J4685" s="91" t="inlineStr">
        <is>
          <t>V10017</t>
        </is>
      </c>
      <c r="K4685" s="91" t="inlineStr">
        <is>
          <t>L여행사</t>
        </is>
      </c>
      <c r="M4685" s="9">
        <f>IF($A4685="","",VALUE($A4685&amp;"")*12+VALUE($B4685&amp;""))</f>
        <v/>
      </c>
      <c r="N4685" s="63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3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3">
        <f>IF($A4685="","",IF(COUNTIF(변동분석!$E$7:$E$506,O4685)&gt;0,"Y","N"))</f>
        <v/>
      </c>
      <c r="W4685" s="63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3">
        <f>IF($A4685="","",IFERROR(INDEX(계정매핑!$E$5:$E$504,MATCH($F4685&amp;"",계정매핑!$A$5:$A$504,0))&amp;"","공통비"))</f>
        <v/>
      </c>
      <c r="AF4685" s="63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5100001999</t>
        </is>
      </c>
      <c r="D4686" s="94" t="n">
        <v>46288</v>
      </c>
      <c r="E4686" s="91" t="inlineStr">
        <is>
          <t>KR</t>
        </is>
      </c>
      <c r="F4686" s="91" t="n">
        <v>62102000</v>
      </c>
      <c r="G4686" s="91" t="n">
        <v>1501</v>
      </c>
      <c r="H4686" s="92" t="n">
        <v>162000</v>
      </c>
      <c r="I4686" s="91" t="inlineStr">
        <is>
          <t>9월 해외출장 - M항공</t>
        </is>
      </c>
      <c r="J4686" s="91" t="inlineStr">
        <is>
          <t>V10001</t>
        </is>
      </c>
      <c r="K4686" s="91" t="inlineStr">
        <is>
          <t>M항공</t>
        </is>
      </c>
      <c r="M4686" s="9">
        <f>IF($A4686="","",VALUE($A4686&amp;"")*12+VALUE($B4686&amp;""))</f>
        <v/>
      </c>
      <c r="N4686" s="63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3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3">
        <f>IF($A4686="","",IF(COUNTIF(변동분석!$E$7:$E$506,O4686)&gt;0,"Y","N"))</f>
        <v/>
      </c>
      <c r="W4686" s="63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3">
        <f>IF($A4686="","",IFERROR(INDEX(계정매핑!$E$5:$E$504,MATCH($F4686&amp;"",계정매핑!$A$5:$A$504,0))&amp;"","공통비"))</f>
        <v/>
      </c>
      <c r="AF4686" s="63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5100002000</t>
        </is>
      </c>
      <c r="D4687" s="94" t="n">
        <v>46288</v>
      </c>
      <c r="E4687" s="91" t="inlineStr">
        <is>
          <t>KR</t>
        </is>
      </c>
      <c r="F4687" s="91" t="n">
        <v>62201000</v>
      </c>
      <c r="G4687" s="91" t="n">
        <v>1301</v>
      </c>
      <c r="H4687" s="92" t="n">
        <v>304000</v>
      </c>
      <c r="I4687" s="91" t="inlineStr">
        <is>
          <t>9월 통신요금 - P통신</t>
        </is>
      </c>
      <c r="J4687" s="91" t="inlineStr">
        <is>
          <t>V10013</t>
        </is>
      </c>
      <c r="K4687" s="91" t="inlineStr">
        <is>
          <t>P통신</t>
        </is>
      </c>
      <c r="M4687" s="9">
        <f>IF($A4687="","",VALUE($A4687&amp;"")*12+VALUE($B4687&amp;""))</f>
        <v/>
      </c>
      <c r="N4687" s="63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3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3">
        <f>IF($A4687="","",IF(COUNTIF(변동분석!$E$7:$E$506,O4687)&gt;0,"Y","N"))</f>
        <v/>
      </c>
      <c r="W4687" s="63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3">
        <f>IF($A4687="","",IFERROR(INDEX(계정매핑!$E$5:$E$504,MATCH($F4687&amp;"",계정매핑!$A$5:$A$504,0))&amp;"","공통비"))</f>
        <v/>
      </c>
      <c r="AF4687" s="63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5100002001</t>
        </is>
      </c>
      <c r="D4688" s="94" t="n">
        <v>46288</v>
      </c>
      <c r="E4688" s="91" t="inlineStr">
        <is>
          <t>KR</t>
        </is>
      </c>
      <c r="F4688" s="91" t="n">
        <v>62301000</v>
      </c>
      <c r="G4688" s="91" t="n">
        <v>1801</v>
      </c>
      <c r="H4688" s="92" t="n">
        <v>756000</v>
      </c>
      <c r="I4688" s="91" t="inlineStr">
        <is>
          <t>9월 소모품 구입 - Q오피스</t>
        </is>
      </c>
      <c r="J4688" s="91" t="inlineStr">
        <is>
          <t>V10003</t>
        </is>
      </c>
      <c r="K4688" s="91" t="inlineStr">
        <is>
          <t>Q오피스</t>
        </is>
      </c>
      <c r="M4688" s="9">
        <f>IF($A4688="","",VALUE($A4688&amp;"")*12+VALUE($B4688&amp;""))</f>
        <v/>
      </c>
      <c r="N4688" s="63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3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3">
        <f>IF($A4688="","",IF(COUNTIF(변동분석!$E$7:$E$506,O4688)&gt;0,"Y","N"))</f>
        <v/>
      </c>
      <c r="W4688" s="63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3">
        <f>IF($A4688="","",IFERROR(INDEX(계정매핑!$E$5:$E$504,MATCH($F4688&amp;"",계정매핑!$A$5:$A$504,0))&amp;"","공통비"))</f>
        <v/>
      </c>
      <c r="AF4688" s="63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5100002002</t>
        </is>
      </c>
      <c r="D4689" s="94" t="n">
        <v>46288</v>
      </c>
      <c r="E4689" s="91" t="inlineStr">
        <is>
          <t>KR</t>
        </is>
      </c>
      <c r="F4689" s="91" t="n">
        <v>62501000</v>
      </c>
      <c r="G4689" s="91" t="n">
        <v>1301</v>
      </c>
      <c r="H4689" s="92" t="n">
        <v>181000</v>
      </c>
      <c r="I4689" s="91" t="inlineStr">
        <is>
          <t>9월 회의 다과 - T케이터링</t>
        </is>
      </c>
      <c r="J4689" s="91" t="inlineStr">
        <is>
          <t>V10005</t>
        </is>
      </c>
      <c r="K4689" s="91" t="inlineStr">
        <is>
          <t>T케이터링</t>
        </is>
      </c>
      <c r="M4689" s="9">
        <f>IF($A4689="","",VALUE($A4689&amp;"")*12+VALUE($B4689&amp;""))</f>
        <v/>
      </c>
      <c r="N4689" s="63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3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3">
        <f>IF($A4689="","",IF(COUNTIF(변동분석!$E$7:$E$506,O4689)&gt;0,"Y","N"))</f>
        <v/>
      </c>
      <c r="W4689" s="63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3">
        <f>IF($A4689="","",IFERROR(INDEX(계정매핑!$E$5:$E$504,MATCH($F4689&amp;"",계정매핑!$A$5:$A$504,0))&amp;"","공통비"))</f>
        <v/>
      </c>
      <c r="AF4689" s="63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5100002003</t>
        </is>
      </c>
      <c r="D4690" s="94" t="n">
        <v>46288</v>
      </c>
      <c r="E4690" s="91" t="inlineStr">
        <is>
          <t>KR</t>
        </is>
      </c>
      <c r="F4690" s="91" t="n">
        <v>62501000</v>
      </c>
      <c r="G4690" s="91" t="n">
        <v>1502</v>
      </c>
      <c r="H4690" s="92" t="n">
        <v>252000</v>
      </c>
      <c r="I4690" s="91" t="inlineStr">
        <is>
          <t>9월 회의 다과 - (법인카드)</t>
        </is>
      </c>
      <c r="J4690" s="91" t="inlineStr">
        <is>
          <t>V10009</t>
        </is>
      </c>
      <c r="K4690" s="91" t="inlineStr">
        <is>
          <t>(법인카드)</t>
        </is>
      </c>
      <c r="M4690" s="9">
        <f>IF($A4690="","",VALUE($A4690&amp;"")*12+VALUE($B4690&amp;""))</f>
        <v/>
      </c>
      <c r="N4690" s="63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3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3">
        <f>IF($A4690="","",IF(COUNTIF(변동분석!$E$7:$E$506,O4690)&gt;0,"Y","N"))</f>
        <v/>
      </c>
      <c r="W4690" s="63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3">
        <f>IF($A4690="","",IFERROR(INDEX(계정매핑!$E$5:$E$504,MATCH($F4690&amp;"",계정매핑!$A$5:$A$504,0))&amp;"","공통비"))</f>
        <v/>
      </c>
      <c r="AF4690" s="63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5100002004</t>
        </is>
      </c>
      <c r="D4691" s="94" t="n">
        <v>46288</v>
      </c>
      <c r="E4691" s="91" t="inlineStr">
        <is>
          <t>KR</t>
        </is>
      </c>
      <c r="F4691" s="91" t="n">
        <v>62901000</v>
      </c>
      <c r="G4691" s="91" t="n">
        <v>1951</v>
      </c>
      <c r="H4691" s="92" t="n">
        <v>6552000</v>
      </c>
      <c r="I4691" s="91" t="inlineStr">
        <is>
          <t>9월 자문 수수료 - K회계법인</t>
        </is>
      </c>
      <c r="J4691" s="91" t="inlineStr">
        <is>
          <t>V10010</t>
        </is>
      </c>
      <c r="K4691" s="91" t="inlineStr">
        <is>
          <t>K회계법인</t>
        </is>
      </c>
      <c r="M4691" s="9">
        <f>IF($A4691="","",VALUE($A4691&amp;"")*12+VALUE($B4691&amp;""))</f>
        <v/>
      </c>
      <c r="N4691" s="63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3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3">
        <f>IF($A4691="","",IF(COUNTIF(변동분석!$E$7:$E$506,O4691)&gt;0,"Y","N"))</f>
        <v/>
      </c>
      <c r="W4691" s="63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3">
        <f>IF($A4691="","",IFERROR(INDEX(계정매핑!$E$5:$E$504,MATCH($F4691&amp;"",계정매핑!$A$5:$A$504,0))&amp;"","공통비"))</f>
        <v/>
      </c>
      <c r="AF4691" s="63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5100002005</t>
        </is>
      </c>
      <c r="D4692" s="94" t="n">
        <v>46288</v>
      </c>
      <c r="E4692" s="91" t="inlineStr">
        <is>
          <t>KR</t>
        </is>
      </c>
      <c r="F4692" s="91" t="n">
        <v>63001000</v>
      </c>
      <c r="G4692" s="91" t="n">
        <v>1951</v>
      </c>
      <c r="H4692" s="92" t="n">
        <v>3327000</v>
      </c>
      <c r="I4692" s="91" t="inlineStr">
        <is>
          <t>9월 SW 유지보수 - Y소프트</t>
        </is>
      </c>
      <c r="J4692" s="91" t="inlineStr">
        <is>
          <t>V10016</t>
        </is>
      </c>
      <c r="K4692" s="91" t="inlineStr">
        <is>
          <t>Y소프트</t>
        </is>
      </c>
      <c r="M4692" s="9">
        <f>IF($A4692="","",VALUE($A4692&amp;"")*12+VALUE($B4692&amp;""))</f>
        <v/>
      </c>
      <c r="N4692" s="63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3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3">
        <f>IF($A4692="","",IF(COUNTIF(변동분석!$E$7:$E$506,O4692)&gt;0,"Y","N"))</f>
        <v/>
      </c>
      <c r="W4692" s="63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3">
        <f>IF($A4692="","",IFERROR(INDEX(계정매핑!$E$5:$E$504,MATCH($F4692&amp;"",계정매핑!$A$5:$A$504,0))&amp;"","공통비"))</f>
        <v/>
      </c>
      <c r="AF4692" s="63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5100002006</t>
        </is>
      </c>
      <c r="D4693" s="94" t="n">
        <v>46289</v>
      </c>
      <c r="E4693" s="91" t="inlineStr">
        <is>
          <t>KR</t>
        </is>
      </c>
      <c r="F4693" s="91" t="n">
        <v>62101000</v>
      </c>
      <c r="G4693" s="91" t="n">
        <v>1101</v>
      </c>
      <c r="H4693" s="92" t="n">
        <v>630000</v>
      </c>
      <c r="I4693" s="91" t="inlineStr">
        <is>
          <t>9월 국내출장 - M항공</t>
        </is>
      </c>
      <c r="J4693" s="91" t="inlineStr">
        <is>
          <t>V10001</t>
        </is>
      </c>
      <c r="K4693" s="91" t="inlineStr">
        <is>
          <t>M항공</t>
        </is>
      </c>
      <c r="M4693" s="9">
        <f>IF($A4693="","",VALUE($A4693&amp;"")*12+VALUE($B4693&amp;""))</f>
        <v/>
      </c>
      <c r="N4693" s="63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3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3">
        <f>IF($A4693="","",IF(COUNTIF(변동분석!$E$7:$E$506,O4693)&gt;0,"Y","N"))</f>
        <v/>
      </c>
      <c r="W4693" s="63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3">
        <f>IF($A4693="","",IFERROR(INDEX(계정매핑!$E$5:$E$504,MATCH($F4693&amp;"",계정매핑!$A$5:$A$504,0))&amp;"","공통비"))</f>
        <v/>
      </c>
      <c r="AF4693" s="63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5100002007</t>
        </is>
      </c>
      <c r="D4694" s="94" t="n">
        <v>46289</v>
      </c>
      <c r="E4694" s="91" t="inlineStr">
        <is>
          <t>KR</t>
        </is>
      </c>
      <c r="F4694" s="91" t="n">
        <v>62101000</v>
      </c>
      <c r="G4694" s="91" t="n">
        <v>1201</v>
      </c>
      <c r="H4694" s="92" t="n">
        <v>316000</v>
      </c>
      <c r="I4694" s="91" t="inlineStr">
        <is>
          <t>9월 국내출장 - L여행사</t>
        </is>
      </c>
      <c r="J4694" s="91" t="inlineStr">
        <is>
          <t>V10017</t>
        </is>
      </c>
      <c r="K4694" s="91" t="inlineStr">
        <is>
          <t>L여행사</t>
        </is>
      </c>
      <c r="M4694" s="9">
        <f>IF($A4694="","",VALUE($A4694&amp;"")*12+VALUE($B4694&amp;""))</f>
        <v/>
      </c>
      <c r="N4694" s="63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3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3">
        <f>IF($A4694="","",IF(COUNTIF(변동분석!$E$7:$E$506,O4694)&gt;0,"Y","N"))</f>
        <v/>
      </c>
      <c r="W4694" s="63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3">
        <f>IF($A4694="","",IFERROR(INDEX(계정매핑!$E$5:$E$504,MATCH($F4694&amp;"",계정매핑!$A$5:$A$504,0))&amp;"","공통비"))</f>
        <v/>
      </c>
      <c r="AF4694" s="63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5100002008</t>
        </is>
      </c>
      <c r="D4695" s="94" t="n">
        <v>46289</v>
      </c>
      <c r="E4695" s="91" t="inlineStr">
        <is>
          <t>KR</t>
        </is>
      </c>
      <c r="F4695" s="91" t="n">
        <v>62101000</v>
      </c>
      <c r="G4695" s="91" t="n">
        <v>1401</v>
      </c>
      <c r="H4695" s="92" t="n">
        <v>266000</v>
      </c>
      <c r="I4695" s="91" t="inlineStr">
        <is>
          <t>9월 국내출장 - M항공</t>
        </is>
      </c>
      <c r="J4695" s="91" t="inlineStr">
        <is>
          <t>V10001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3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3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3">
        <f>IF($A4695="","",IF(COUNTIF(변동분석!$E$7:$E$506,O4695)&gt;0,"Y","N"))</f>
        <v/>
      </c>
      <c r="W4695" s="63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3">
        <f>IF($A4695="","",IFERROR(INDEX(계정매핑!$E$5:$E$504,MATCH($F4695&amp;"",계정매핑!$A$5:$A$504,0))&amp;"","공통비"))</f>
        <v/>
      </c>
      <c r="AF4695" s="63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5100002009</t>
        </is>
      </c>
      <c r="D4696" s="94" t="n">
        <v>46289</v>
      </c>
      <c r="E4696" s="91" t="inlineStr">
        <is>
          <t>KR</t>
        </is>
      </c>
      <c r="F4696" s="91" t="n">
        <v>62101000</v>
      </c>
      <c r="G4696" s="91" t="n">
        <v>1951</v>
      </c>
      <c r="H4696" s="92" t="n">
        <v>428000</v>
      </c>
      <c r="I4696" s="91" t="inlineStr">
        <is>
          <t>9월 국내출장 - (법인카드)</t>
        </is>
      </c>
      <c r="J4696" s="91" t="inlineStr">
        <is>
          <t>V10009</t>
        </is>
      </c>
      <c r="K4696" s="91" t="inlineStr">
        <is>
          <t>(법인카드)</t>
        </is>
      </c>
      <c r="M4696" s="9">
        <f>IF($A4696="","",VALUE($A4696&amp;"")*12+VALUE($B4696&amp;""))</f>
        <v/>
      </c>
      <c r="N4696" s="63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3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3">
        <f>IF($A4696="","",IF(COUNTIF(변동분석!$E$7:$E$506,O4696)&gt;0,"Y","N"))</f>
        <v/>
      </c>
      <c r="W4696" s="63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3">
        <f>IF($A4696="","",IFERROR(INDEX(계정매핑!$E$5:$E$504,MATCH($F4696&amp;"",계정매핑!$A$5:$A$504,0))&amp;"","공통비"))</f>
        <v/>
      </c>
      <c r="AF4696" s="63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5100002010</t>
        </is>
      </c>
      <c r="D4697" s="94" t="n">
        <v>46289</v>
      </c>
      <c r="E4697" s="91" t="inlineStr">
        <is>
          <t>KR</t>
        </is>
      </c>
      <c r="F4697" s="91" t="n">
        <v>62102000</v>
      </c>
      <c r="G4697" s="91" t="n">
        <v>1801</v>
      </c>
      <c r="H4697" s="92" t="n">
        <v>81000</v>
      </c>
      <c r="I4697" s="91" t="inlineStr">
        <is>
          <t>9월 해외출장 - M항공</t>
        </is>
      </c>
      <c r="J4697" s="91" t="inlineStr">
        <is>
          <t>V10001</t>
        </is>
      </c>
      <c r="K4697" s="91" t="inlineStr">
        <is>
          <t>M항공</t>
        </is>
      </c>
      <c r="M4697" s="9">
        <f>IF($A4697="","",VALUE($A4697&amp;"")*12+VALUE($B4697&amp;""))</f>
        <v/>
      </c>
      <c r="N4697" s="63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3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3">
        <f>IF($A4697="","",IF(COUNTIF(변동분석!$E$7:$E$506,O4697)&gt;0,"Y","N"))</f>
        <v/>
      </c>
      <c r="W4697" s="63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3">
        <f>IF($A4697="","",IFERROR(INDEX(계정매핑!$E$5:$E$504,MATCH($F4697&amp;"",계정매핑!$A$5:$A$504,0))&amp;"","공통비"))</f>
        <v/>
      </c>
      <c r="AF4697" s="63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5100002011</t>
        </is>
      </c>
      <c r="D4698" s="94" t="n">
        <v>46289</v>
      </c>
      <c r="E4698" s="91" t="inlineStr">
        <is>
          <t>KR</t>
        </is>
      </c>
      <c r="F4698" s="91" t="n">
        <v>62102000</v>
      </c>
      <c r="G4698" s="91" t="n">
        <v>1951</v>
      </c>
      <c r="H4698" s="92" t="n">
        <v>86000</v>
      </c>
      <c r="I4698" s="91" t="inlineStr">
        <is>
          <t>9월 해외출장 - M항공</t>
        </is>
      </c>
      <c r="J4698" s="91" t="inlineStr">
        <is>
          <t>V10001</t>
        </is>
      </c>
      <c r="K4698" s="91" t="inlineStr">
        <is>
          <t>M항공</t>
        </is>
      </c>
      <c r="M4698" s="9">
        <f>IF($A4698="","",VALUE($A4698&amp;"")*12+VALUE($B4698&amp;""))</f>
        <v/>
      </c>
      <c r="N4698" s="63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3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3">
        <f>IF($A4698="","",IF(COUNTIF(변동분석!$E$7:$E$506,O4698)&gt;0,"Y","N"))</f>
        <v/>
      </c>
      <c r="W4698" s="63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3">
        <f>IF($A4698="","",IFERROR(INDEX(계정매핑!$E$5:$E$504,MATCH($F4698&amp;"",계정매핑!$A$5:$A$504,0))&amp;"","공통비"))</f>
        <v/>
      </c>
      <c r="AF4698" s="63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5100002012</t>
        </is>
      </c>
      <c r="D4699" s="94" t="n">
        <v>46289</v>
      </c>
      <c r="E4699" s="91" t="inlineStr">
        <is>
          <t>KR</t>
        </is>
      </c>
      <c r="F4699" s="91" t="n">
        <v>62102000</v>
      </c>
      <c r="G4699" s="91" t="n">
        <v>1951</v>
      </c>
      <c r="H4699" s="92" t="n">
        <v>112000</v>
      </c>
      <c r="I4699" s="91" t="inlineStr">
        <is>
          <t>9월 해외출장 - N호텔</t>
        </is>
      </c>
      <c r="J4699" s="91" t="inlineStr">
        <is>
          <t>V10008</t>
        </is>
      </c>
      <c r="K4699" s="91" t="inlineStr">
        <is>
          <t>N호텔</t>
        </is>
      </c>
      <c r="M4699" s="9">
        <f>IF($A4699="","",VALUE($A4699&amp;"")*12+VALUE($B4699&amp;""))</f>
        <v/>
      </c>
      <c r="N4699" s="63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3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3">
        <f>IF($A4699="","",IF(COUNTIF(변동분석!$E$7:$E$506,O4699)&gt;0,"Y","N"))</f>
        <v/>
      </c>
      <c r="W4699" s="63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3">
        <f>IF($A4699="","",IFERROR(INDEX(계정매핑!$E$5:$E$504,MATCH($F4699&amp;"",계정매핑!$A$5:$A$504,0))&amp;"","공통비"))</f>
        <v/>
      </c>
      <c r="AF4699" s="63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5100002013</t>
        </is>
      </c>
      <c r="D4700" s="94" t="n">
        <v>46289</v>
      </c>
      <c r="E4700" s="91" t="inlineStr">
        <is>
          <t>KR</t>
        </is>
      </c>
      <c r="F4700" s="91" t="n">
        <v>62201000</v>
      </c>
      <c r="G4700" s="91" t="n">
        <v>1801</v>
      </c>
      <c r="H4700" s="92" t="n">
        <v>5511000</v>
      </c>
      <c r="I4700" s="91" t="inlineStr">
        <is>
          <t>9월 통신요금 - O텔레콤</t>
        </is>
      </c>
      <c r="J4700" s="91" t="inlineStr">
        <is>
          <t>V10002</t>
        </is>
      </c>
      <c r="K4700" s="91" t="inlineStr">
        <is>
          <t>O텔레콤</t>
        </is>
      </c>
      <c r="M4700" s="9">
        <f>IF($A4700="","",VALUE($A4700&amp;"")*12+VALUE($B4700&amp;""))</f>
        <v/>
      </c>
      <c r="N4700" s="63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3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3">
        <f>IF($A4700="","",IF(COUNTIF(변동분석!$E$7:$E$506,O4700)&gt;0,"Y","N"))</f>
        <v/>
      </c>
      <c r="W4700" s="63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3">
        <f>IF($A4700="","",IFERROR(INDEX(계정매핑!$E$5:$E$504,MATCH($F4700&amp;"",계정매핑!$A$5:$A$504,0))&amp;"","공통비"))</f>
        <v/>
      </c>
      <c r="AF4700" s="63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5100002014</t>
        </is>
      </c>
      <c r="D4701" s="94" t="n">
        <v>46289</v>
      </c>
      <c r="E4701" s="91" t="inlineStr">
        <is>
          <t>KR</t>
        </is>
      </c>
      <c r="F4701" s="91" t="n">
        <v>62301000</v>
      </c>
      <c r="G4701" s="91" t="n">
        <v>1401</v>
      </c>
      <c r="H4701" s="92" t="n">
        <v>117000</v>
      </c>
      <c r="I4701" s="91" t="inlineStr">
        <is>
          <t>9월 소모품 구입 - R문구</t>
        </is>
      </c>
      <c r="J4701" s="91" t="inlineStr">
        <is>
          <t>V10021</t>
        </is>
      </c>
      <c r="K4701" s="91" t="inlineStr">
        <is>
          <t>R문구</t>
        </is>
      </c>
      <c r="M4701" s="9">
        <f>IF($A4701="","",VALUE($A4701&amp;"")*12+VALUE($B4701&amp;""))</f>
        <v/>
      </c>
      <c r="N4701" s="63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3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3">
        <f>IF($A4701="","",IF(COUNTIF(변동분석!$E$7:$E$506,O4701)&gt;0,"Y","N"))</f>
        <v/>
      </c>
      <c r="W4701" s="63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3">
        <f>IF($A4701="","",IFERROR(INDEX(계정매핑!$E$5:$E$504,MATCH($F4701&amp;"",계정매핑!$A$5:$A$504,0))&amp;"","공통비"))</f>
        <v/>
      </c>
      <c r="AF4701" s="63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5100002015</t>
        </is>
      </c>
      <c r="D4702" s="94" t="n">
        <v>46289</v>
      </c>
      <c r="E4702" s="91" t="inlineStr">
        <is>
          <t>KR</t>
        </is>
      </c>
      <c r="F4702" s="91" t="n">
        <v>62401000</v>
      </c>
      <c r="G4702" s="91" t="n">
        <v>1502</v>
      </c>
      <c r="H4702" s="92" t="n">
        <v>2128000</v>
      </c>
      <c r="I4702" s="91" t="inlineStr">
        <is>
          <t>9월 인쇄물 제작 - G인쇄</t>
        </is>
      </c>
      <c r="J4702" s="91" t="inlineStr">
        <is>
          <t>V10004</t>
        </is>
      </c>
      <c r="K4702" s="91" t="inlineStr">
        <is>
          <t>G인쇄</t>
        </is>
      </c>
      <c r="M4702" s="9">
        <f>IF($A4702="","",VALUE($A4702&amp;"")*12+VALUE($B4702&amp;""))</f>
        <v/>
      </c>
      <c r="N4702" s="63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3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3">
        <f>IF($A4702="","",IF(COUNTIF(변동분석!$E$7:$E$506,O4702)&gt;0,"Y","N"))</f>
        <v/>
      </c>
      <c r="W4702" s="63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3">
        <f>IF($A4702="","",IFERROR(INDEX(계정매핑!$E$5:$E$504,MATCH($F4702&amp;"",계정매핑!$A$5:$A$504,0))&amp;"","공통비"))</f>
        <v/>
      </c>
      <c r="AF4702" s="63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5100002016</t>
        </is>
      </c>
      <c r="D4703" s="94" t="n">
        <v>46289</v>
      </c>
      <c r="E4703" s="91" t="inlineStr">
        <is>
          <t>KR</t>
        </is>
      </c>
      <c r="F4703" s="91" t="n">
        <v>62501000</v>
      </c>
      <c r="G4703" s="91" t="n">
        <v>1801</v>
      </c>
      <c r="H4703" s="92" t="n">
        <v>150000</v>
      </c>
      <c r="I4703" s="91" t="inlineStr">
        <is>
          <t>9월 회의 다과 - T케이터링</t>
        </is>
      </c>
      <c r="J4703" s="91" t="inlineStr">
        <is>
          <t>V10005</t>
        </is>
      </c>
      <c r="K4703" s="91" t="inlineStr">
        <is>
          <t>T케이터링</t>
        </is>
      </c>
      <c r="M4703" s="9">
        <f>IF($A4703="","",VALUE($A4703&amp;"")*12+VALUE($B4703&amp;""))</f>
        <v/>
      </c>
      <c r="N4703" s="63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3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3">
        <f>IF($A4703="","",IF(COUNTIF(변동분석!$E$7:$E$506,O4703)&gt;0,"Y","N"))</f>
        <v/>
      </c>
      <c r="W4703" s="63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3">
        <f>IF($A4703="","",IFERROR(INDEX(계정매핑!$E$5:$E$504,MATCH($F4703&amp;"",계정매핑!$A$5:$A$504,0))&amp;"","공통비"))</f>
        <v/>
      </c>
      <c r="AF4703" s="63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5100002017</t>
        </is>
      </c>
      <c r="D4704" s="94" t="n">
        <v>46290</v>
      </c>
      <c r="E4704" s="91" t="inlineStr">
        <is>
          <t>KR</t>
        </is>
      </c>
      <c r="F4704" s="91" t="n">
        <v>62101000</v>
      </c>
      <c r="G4704" s="91" t="n">
        <v>1801</v>
      </c>
      <c r="H4704" s="92" t="n">
        <v>146000</v>
      </c>
      <c r="I4704" s="91" t="inlineStr">
        <is>
          <t>9월 국내출장 - L여행사</t>
        </is>
      </c>
      <c r="J4704" s="91" t="inlineStr">
        <is>
          <t>V10017</t>
        </is>
      </c>
      <c r="K4704" s="91" t="inlineStr">
        <is>
          <t>L여행사</t>
        </is>
      </c>
      <c r="M4704" s="9">
        <f>IF($A4704="","",VALUE($A4704&amp;"")*12+VALUE($B4704&amp;""))</f>
        <v/>
      </c>
      <c r="N4704" s="63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3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3">
        <f>IF($A4704="","",IF(COUNTIF(변동분석!$E$7:$E$506,O4704)&gt;0,"Y","N"))</f>
        <v/>
      </c>
      <c r="W4704" s="63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3">
        <f>IF($A4704="","",IFERROR(INDEX(계정매핑!$E$5:$E$504,MATCH($F4704&amp;"",계정매핑!$A$5:$A$504,0))&amp;"","공통비"))</f>
        <v/>
      </c>
      <c r="AF4704" s="63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5100002018</t>
        </is>
      </c>
      <c r="D4705" s="94" t="n">
        <v>46290</v>
      </c>
      <c r="E4705" s="91" t="inlineStr">
        <is>
          <t>KR</t>
        </is>
      </c>
      <c r="F4705" s="91" t="n">
        <v>62201000</v>
      </c>
      <c r="G4705" s="91" t="n">
        <v>1101</v>
      </c>
      <c r="H4705" s="92" t="n">
        <v>264000</v>
      </c>
      <c r="I4705" s="91" t="inlineStr">
        <is>
          <t>9월 통신요금 - P통신</t>
        </is>
      </c>
      <c r="J4705" s="91" t="inlineStr">
        <is>
          <t>V10013</t>
        </is>
      </c>
      <c r="K4705" s="91" t="inlineStr">
        <is>
          <t>P통신</t>
        </is>
      </c>
      <c r="M4705" s="9">
        <f>IF($A4705="","",VALUE($A4705&amp;"")*12+VALUE($B4705&amp;""))</f>
        <v/>
      </c>
      <c r="N4705" s="63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3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3">
        <f>IF($A4705="","",IF(COUNTIF(변동분석!$E$7:$E$506,O4705)&gt;0,"Y","N"))</f>
        <v/>
      </c>
      <c r="W4705" s="63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3">
        <f>IF($A4705="","",IFERROR(INDEX(계정매핑!$E$5:$E$504,MATCH($F4705&amp;"",계정매핑!$A$5:$A$504,0))&amp;"","공통비"))</f>
        <v/>
      </c>
      <c r="AF4705" s="63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5100002019</t>
        </is>
      </c>
      <c r="D4706" s="94" t="n">
        <v>46290</v>
      </c>
      <c r="E4706" s="91" t="inlineStr">
        <is>
          <t>KR</t>
        </is>
      </c>
      <c r="F4706" s="91" t="n">
        <v>62201000</v>
      </c>
      <c r="G4706" s="91" t="n">
        <v>1401</v>
      </c>
      <c r="H4706" s="92" t="n">
        <v>151000</v>
      </c>
      <c r="I4706" s="91" t="inlineStr">
        <is>
          <t>9월 통신요금 - O텔레콤</t>
        </is>
      </c>
      <c r="J4706" s="91" t="inlineStr">
        <is>
          <t>V10002</t>
        </is>
      </c>
      <c r="K4706" s="91" t="inlineStr">
        <is>
          <t>O텔레콤</t>
        </is>
      </c>
      <c r="M4706" s="9">
        <f>IF($A4706="","",VALUE($A4706&amp;"")*12+VALUE($B4706&amp;""))</f>
        <v/>
      </c>
      <c r="N4706" s="63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3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3">
        <f>IF($A4706="","",IF(COUNTIF(변동분석!$E$7:$E$506,O4706)&gt;0,"Y","N"))</f>
        <v/>
      </c>
      <c r="W4706" s="63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3">
        <f>IF($A4706="","",IFERROR(INDEX(계정매핑!$E$5:$E$504,MATCH($F4706&amp;"",계정매핑!$A$5:$A$504,0))&amp;"","공통비"))</f>
        <v/>
      </c>
      <c r="AF4706" s="63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5100002020</t>
        </is>
      </c>
      <c r="D4707" s="94" t="n">
        <v>46290</v>
      </c>
      <c r="E4707" s="91" t="inlineStr">
        <is>
          <t>KR</t>
        </is>
      </c>
      <c r="F4707" s="91" t="n">
        <v>62201000</v>
      </c>
      <c r="G4707" s="91" t="n">
        <v>1701</v>
      </c>
      <c r="H4707" s="92" t="n">
        <v>5006000</v>
      </c>
      <c r="I4707" s="91" t="inlineStr">
        <is>
          <t>9월 통신요금 - P통신</t>
        </is>
      </c>
      <c r="J4707" s="91" t="inlineStr">
        <is>
          <t>V10013</t>
        </is>
      </c>
      <c r="K4707" s="91" t="inlineStr">
        <is>
          <t>P통신</t>
        </is>
      </c>
      <c r="M4707" s="9">
        <f>IF($A4707="","",VALUE($A4707&amp;"")*12+VALUE($B4707&amp;""))</f>
        <v/>
      </c>
      <c r="N4707" s="63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3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3">
        <f>IF($A4707="","",IF(COUNTIF(변동분석!$E$7:$E$506,O4707)&gt;0,"Y","N"))</f>
        <v/>
      </c>
      <c r="W4707" s="63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3">
        <f>IF($A4707="","",IFERROR(INDEX(계정매핑!$E$5:$E$504,MATCH($F4707&amp;"",계정매핑!$A$5:$A$504,0))&amp;"","공통비"))</f>
        <v/>
      </c>
      <c r="AF4707" s="63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5100002021</t>
        </is>
      </c>
      <c r="D4708" s="94" t="n">
        <v>46290</v>
      </c>
      <c r="E4708" s="91" t="inlineStr">
        <is>
          <t>KR</t>
        </is>
      </c>
      <c r="F4708" s="91" t="n">
        <v>62301000</v>
      </c>
      <c r="G4708" s="91" t="n">
        <v>1502</v>
      </c>
      <c r="H4708" s="92" t="n">
        <v>202000</v>
      </c>
      <c r="I4708" s="91" t="inlineStr">
        <is>
          <t>9월 소모품 구입 - Q오피스</t>
        </is>
      </c>
      <c r="J4708" s="91" t="inlineStr">
        <is>
          <t>V10003</t>
        </is>
      </c>
      <c r="K4708" s="91" t="inlineStr">
        <is>
          <t>Q오피스</t>
        </is>
      </c>
      <c r="M4708" s="9">
        <f>IF($A4708="","",VALUE($A4708&amp;"")*12+VALUE($B4708&amp;""))</f>
        <v/>
      </c>
      <c r="N4708" s="63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3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3">
        <f>IF($A4708="","",IF(COUNTIF(변동분석!$E$7:$E$506,O4708)&gt;0,"Y","N"))</f>
        <v/>
      </c>
      <c r="W4708" s="63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3">
        <f>IF($A4708="","",IFERROR(INDEX(계정매핑!$E$5:$E$504,MATCH($F4708&amp;"",계정매핑!$A$5:$A$504,0))&amp;"","공통비"))</f>
        <v/>
      </c>
      <c r="AF4708" s="63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5100002022</t>
        </is>
      </c>
      <c r="D4709" s="94" t="n">
        <v>46290</v>
      </c>
      <c r="E4709" s="91" t="inlineStr">
        <is>
          <t>KR</t>
        </is>
      </c>
      <c r="F4709" s="91" t="n">
        <v>62301000</v>
      </c>
      <c r="G4709" s="91" t="n">
        <v>1602</v>
      </c>
      <c r="H4709" s="92" t="n">
        <v>553000</v>
      </c>
      <c r="I4709" s="91" t="inlineStr">
        <is>
          <t>9월 소모품 구입 - R문구</t>
        </is>
      </c>
      <c r="J4709" s="91" t="inlineStr">
        <is>
          <t>V10021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3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3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3">
        <f>IF($A4709="","",IF(COUNTIF(변동분석!$E$7:$E$506,O4709)&gt;0,"Y","N"))</f>
        <v/>
      </c>
      <c r="W4709" s="63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3">
        <f>IF($A4709="","",IFERROR(INDEX(계정매핑!$E$5:$E$504,MATCH($F4709&amp;"",계정매핑!$A$5:$A$504,0))&amp;"","공통비"))</f>
        <v/>
      </c>
      <c r="AF4709" s="63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5100002023</t>
        </is>
      </c>
      <c r="D4710" s="94" t="n">
        <v>46290</v>
      </c>
      <c r="E4710" s="91" t="inlineStr">
        <is>
          <t>KR</t>
        </is>
      </c>
      <c r="F4710" s="91" t="n">
        <v>62501000</v>
      </c>
      <c r="G4710" s="91" t="n">
        <v>1602</v>
      </c>
      <c r="H4710" s="92" t="n">
        <v>433000</v>
      </c>
      <c r="I4710" s="91" t="inlineStr">
        <is>
          <t>9월 회의 다과 - T케이터링</t>
        </is>
      </c>
      <c r="J4710" s="91" t="inlineStr">
        <is>
          <t>V10005</t>
        </is>
      </c>
      <c r="K4710" s="91" t="inlineStr">
        <is>
          <t>T케이터링</t>
        </is>
      </c>
      <c r="M4710" s="9">
        <f>IF($A4710="","",VALUE($A4710&amp;"")*12+VALUE($B4710&amp;""))</f>
        <v/>
      </c>
      <c r="N4710" s="63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3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3">
        <f>IF($A4710="","",IF(COUNTIF(변동분석!$E$7:$E$506,O4710)&gt;0,"Y","N"))</f>
        <v/>
      </c>
      <c r="W4710" s="63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3">
        <f>IF($A4710="","",IFERROR(INDEX(계정매핑!$E$5:$E$504,MATCH($F4710&amp;"",계정매핑!$A$5:$A$504,0))&amp;"","공통비"))</f>
        <v/>
      </c>
      <c r="AF4710" s="63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5100002024</t>
        </is>
      </c>
      <c r="D4711" s="94" t="n">
        <v>46290</v>
      </c>
      <c r="E4711" s="91" t="inlineStr">
        <is>
          <t>KR</t>
        </is>
      </c>
      <c r="F4711" s="91" t="n">
        <v>62601000</v>
      </c>
      <c r="G4711" s="91" t="n">
        <v>1501</v>
      </c>
      <c r="H4711" s="92" t="n">
        <v>1003000</v>
      </c>
      <c r="I4711" s="91" t="inlineStr">
        <is>
          <t>9월 업무추진 - (법인카드)</t>
        </is>
      </c>
      <c r="J4711" s="91" t="inlineStr">
        <is>
          <t>V10009</t>
        </is>
      </c>
      <c r="K4711" s="91" t="inlineStr">
        <is>
          <t>(법인카드)</t>
        </is>
      </c>
      <c r="M4711" s="9">
        <f>IF($A4711="","",VALUE($A4711&amp;"")*12+VALUE($B4711&amp;""))</f>
        <v/>
      </c>
      <c r="N4711" s="63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3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3">
        <f>IF($A4711="","",IF(COUNTIF(변동분석!$E$7:$E$506,O4711)&gt;0,"Y","N"))</f>
        <v/>
      </c>
      <c r="W4711" s="63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3">
        <f>IF($A4711="","",IFERROR(INDEX(계정매핑!$E$5:$E$504,MATCH($F4711&amp;"",계정매핑!$A$5:$A$504,0))&amp;"","공통비"))</f>
        <v/>
      </c>
      <c r="AF4711" s="63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5100002025</t>
        </is>
      </c>
      <c r="D4712" s="94" t="n">
        <v>46290</v>
      </c>
      <c r="E4712" s="91" t="inlineStr">
        <is>
          <t>KR</t>
        </is>
      </c>
      <c r="F4712" s="91" t="n">
        <v>62701000</v>
      </c>
      <c r="G4712" s="91" t="n">
        <v>1502</v>
      </c>
      <c r="H4712" s="92" t="n">
        <v>30000000</v>
      </c>
      <c r="I4712" s="91" t="inlineStr">
        <is>
          <t>디지털 퍼포먼스 광고 9월</t>
        </is>
      </c>
      <c r="J4712" s="91" t="inlineStr">
        <is>
          <t>V10035</t>
        </is>
      </c>
      <c r="K4712" s="91" t="inlineStr">
        <is>
          <t>B디지털</t>
        </is>
      </c>
      <c r="M4712" s="9">
        <f>IF($A4712="","",VALUE($A4712&amp;"")*12+VALUE($B4712&amp;""))</f>
        <v/>
      </c>
      <c r="N4712" s="63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3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3">
        <f>IF($A4712="","",IF(COUNTIF(변동분석!$E$7:$E$506,O4712)&gt;0,"Y","N"))</f>
        <v/>
      </c>
      <c r="W4712" s="63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3">
        <f>IF($A4712="","",IFERROR(INDEX(계정매핑!$E$5:$E$504,MATCH($F4712&amp;"",계정매핑!$A$5:$A$504,0))&amp;"","공통비"))</f>
        <v/>
      </c>
      <c r="AF4712" s="63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5100002026</t>
        </is>
      </c>
      <c r="D4713" s="94" t="n">
        <v>46290</v>
      </c>
      <c r="E4713" s="91" t="inlineStr">
        <is>
          <t>KR</t>
        </is>
      </c>
      <c r="F4713" s="91" t="n">
        <v>62902000</v>
      </c>
      <c r="G4713" s="91" t="n">
        <v>1801</v>
      </c>
      <c r="H4713" s="92" t="n">
        <v>1765000</v>
      </c>
      <c r="I4713" s="91" t="inlineStr">
        <is>
          <t>9월 콜 위탁 수수료(건별)</t>
        </is>
      </c>
      <c r="J4713" s="91" t="inlineStr">
        <is>
          <t>V10015</t>
        </is>
      </c>
      <c r="K4713" s="91" t="inlineStr">
        <is>
          <t>J콜센터</t>
        </is>
      </c>
      <c r="M4713" s="9">
        <f>IF($A4713="","",VALUE($A4713&amp;"")*12+VALUE($B4713&amp;""))</f>
        <v/>
      </c>
      <c r="N4713" s="63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3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3">
        <f>IF($A4713="","",IF(COUNTIF(변동분석!$E$7:$E$506,O4713)&gt;0,"Y","N"))</f>
        <v/>
      </c>
      <c r="W4713" s="63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3">
        <f>IF($A4713="","",IFERROR(INDEX(계정매핑!$E$5:$E$504,MATCH($F4713&amp;"",계정매핑!$A$5:$A$504,0))&amp;"","공통비"))</f>
        <v/>
      </c>
      <c r="AF4713" s="63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5100002027</t>
        </is>
      </c>
      <c r="D4714" s="94" t="n">
        <v>46290</v>
      </c>
      <c r="E4714" s="91" t="inlineStr">
        <is>
          <t>KR</t>
        </is>
      </c>
      <c r="F4714" s="91" t="n">
        <v>62902000</v>
      </c>
      <c r="G4714" s="91" t="n">
        <v>1801</v>
      </c>
      <c r="H4714" s="92" t="n">
        <v>1791000</v>
      </c>
      <c r="I4714" s="91" t="inlineStr">
        <is>
          <t>9월 콜 위탁 수수료(건별)</t>
        </is>
      </c>
      <c r="J4714" s="91" t="inlineStr">
        <is>
          <t>V10015</t>
        </is>
      </c>
      <c r="K4714" s="91" t="inlineStr">
        <is>
          <t>J콜센터</t>
        </is>
      </c>
      <c r="M4714" s="9">
        <f>IF($A4714="","",VALUE($A4714&amp;"")*12+VALUE($B4714&amp;""))</f>
        <v/>
      </c>
      <c r="N4714" s="63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3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3">
        <f>IF($A4714="","",IF(COUNTIF(변동분석!$E$7:$E$506,O4714)&gt;0,"Y","N"))</f>
        <v/>
      </c>
      <c r="W4714" s="63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3">
        <f>IF($A4714="","",IFERROR(INDEX(계정매핑!$E$5:$E$504,MATCH($F4714&amp;"",계정매핑!$A$5:$A$504,0))&amp;"","공통비"))</f>
        <v/>
      </c>
      <c r="AF4714" s="63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5100002028</t>
        </is>
      </c>
      <c r="D4715" s="94" t="n">
        <v>46290</v>
      </c>
      <c r="E4715" s="91" t="inlineStr">
        <is>
          <t>KR</t>
        </is>
      </c>
      <c r="F4715" s="91" t="n">
        <v>63002000</v>
      </c>
      <c r="G4715" s="91" t="n">
        <v>1701</v>
      </c>
      <c r="H4715" s="92" t="n">
        <v>101000000</v>
      </c>
      <c r="I4715" s="91" t="inlineStr">
        <is>
          <t>9월 클라우드 사용료 - C클라우드</t>
        </is>
      </c>
      <c r="J4715" s="91" t="inlineStr">
        <is>
          <t>V10025</t>
        </is>
      </c>
      <c r="K4715" s="91" t="inlineStr">
        <is>
          <t>C클라우드</t>
        </is>
      </c>
      <c r="M4715" s="9">
        <f>IF($A4715="","",VALUE($A4715&amp;"")*12+VALUE($B4715&amp;""))</f>
        <v/>
      </c>
      <c r="N4715" s="63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3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3">
        <f>IF($A4715="","",IF(COUNTIF(변동분석!$E$7:$E$506,O4715)&gt;0,"Y","N"))</f>
        <v/>
      </c>
      <c r="W4715" s="63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3">
        <f>IF($A4715="","",IFERROR(INDEX(계정매핑!$E$5:$E$504,MATCH($F4715&amp;"",계정매핑!$A$5:$A$504,0))&amp;"","공통비"))</f>
        <v/>
      </c>
      <c r="AF4715" s="63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5100002029</t>
        </is>
      </c>
      <c r="D4716" s="94" t="n">
        <v>46291</v>
      </c>
      <c r="E4716" s="91" t="inlineStr">
        <is>
          <t>KR</t>
        </is>
      </c>
      <c r="F4716" s="91" t="n">
        <v>62102000</v>
      </c>
      <c r="G4716" s="91" t="n">
        <v>1401</v>
      </c>
      <c r="H4716" s="92" t="n">
        <v>63000</v>
      </c>
      <c r="I4716" s="91" t="inlineStr">
        <is>
          <t>9월 해외출장 - N호텔</t>
        </is>
      </c>
      <c r="J4716" s="91" t="inlineStr">
        <is>
          <t>V10008</t>
        </is>
      </c>
      <c r="K4716" s="91" t="inlineStr">
        <is>
          <t>N호텔</t>
        </is>
      </c>
      <c r="M4716" s="9">
        <f>IF($A4716="","",VALUE($A4716&amp;"")*12+VALUE($B4716&amp;""))</f>
        <v/>
      </c>
      <c r="N4716" s="63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3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3">
        <f>IF($A4716="","",IF(COUNTIF(변동분석!$E$7:$E$506,O4716)&gt;0,"Y","N"))</f>
        <v/>
      </c>
      <c r="W4716" s="63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3">
        <f>IF($A4716="","",IFERROR(INDEX(계정매핑!$E$5:$E$504,MATCH($F4716&amp;"",계정매핑!$A$5:$A$504,0))&amp;"","공통비"))</f>
        <v/>
      </c>
      <c r="AF4716" s="63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5100002030</t>
        </is>
      </c>
      <c r="D4717" s="94" t="n">
        <v>46291</v>
      </c>
      <c r="E4717" s="91" t="inlineStr">
        <is>
          <t>KR</t>
        </is>
      </c>
      <c r="F4717" s="91" t="n">
        <v>62102000</v>
      </c>
      <c r="G4717" s="91" t="n">
        <v>1701</v>
      </c>
      <c r="H4717" s="92" t="n">
        <v>67000</v>
      </c>
      <c r="I4717" s="91" t="inlineStr">
        <is>
          <t>9월 해외출장 - M항공</t>
        </is>
      </c>
      <c r="J4717" s="91" t="inlineStr">
        <is>
          <t>V10001</t>
        </is>
      </c>
      <c r="K4717" s="91" t="inlineStr">
        <is>
          <t>M항공</t>
        </is>
      </c>
      <c r="M4717" s="9">
        <f>IF($A4717="","",VALUE($A4717&amp;"")*12+VALUE($B4717&amp;""))</f>
        <v/>
      </c>
      <c r="N4717" s="63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3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3">
        <f>IF($A4717="","",IF(COUNTIF(변동분석!$E$7:$E$506,O4717)&gt;0,"Y","N"))</f>
        <v/>
      </c>
      <c r="W4717" s="63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3">
        <f>IF($A4717="","",IFERROR(INDEX(계정매핑!$E$5:$E$504,MATCH($F4717&amp;"",계정매핑!$A$5:$A$504,0))&amp;"","공통비"))</f>
        <v/>
      </c>
      <c r="AF4717" s="63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5100002031</t>
        </is>
      </c>
      <c r="D4718" s="94" t="n">
        <v>46291</v>
      </c>
      <c r="E4718" s="91" t="inlineStr">
        <is>
          <t>KR</t>
        </is>
      </c>
      <c r="F4718" s="91" t="n">
        <v>62201000</v>
      </c>
      <c r="G4718" s="91" t="n">
        <v>1951</v>
      </c>
      <c r="H4718" s="92" t="n">
        <v>356000</v>
      </c>
      <c r="I4718" s="91" t="inlineStr">
        <is>
          <t>9월 통신요금 - O텔레콤</t>
        </is>
      </c>
      <c r="J4718" s="91" t="inlineStr">
        <is>
          <t>V10002</t>
        </is>
      </c>
      <c r="K4718" s="91" t="inlineStr">
        <is>
          <t>O텔레콤</t>
        </is>
      </c>
      <c r="M4718" s="9">
        <f>IF($A4718="","",VALUE($A4718&amp;"")*12+VALUE($B4718&amp;""))</f>
        <v/>
      </c>
      <c r="N4718" s="63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3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3">
        <f>IF($A4718="","",IF(COUNTIF(변동분석!$E$7:$E$506,O4718)&gt;0,"Y","N"))</f>
        <v/>
      </c>
      <c r="W4718" s="63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3">
        <f>IF($A4718="","",IFERROR(INDEX(계정매핑!$E$5:$E$504,MATCH($F4718&amp;"",계정매핑!$A$5:$A$504,0))&amp;"","공통비"))</f>
        <v/>
      </c>
      <c r="AF4718" s="63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5100002032</t>
        </is>
      </c>
      <c r="D4719" s="94" t="n">
        <v>46291</v>
      </c>
      <c r="E4719" s="91" t="inlineStr">
        <is>
          <t>KR</t>
        </is>
      </c>
      <c r="F4719" s="91" t="n">
        <v>62301000</v>
      </c>
      <c r="G4719" s="91" t="n">
        <v>1502</v>
      </c>
      <c r="H4719" s="92" t="n">
        <v>159000</v>
      </c>
      <c r="I4719" s="91" t="inlineStr">
        <is>
          <t>9월 소모품 구입 - Q오피스</t>
        </is>
      </c>
      <c r="J4719" s="91" t="inlineStr">
        <is>
          <t>V10003</t>
        </is>
      </c>
      <c r="K4719" s="91" t="inlineStr">
        <is>
          <t>Q오피스</t>
        </is>
      </c>
      <c r="M4719" s="9">
        <f>IF($A4719="","",VALUE($A4719&amp;"")*12+VALUE($B4719&amp;""))</f>
        <v/>
      </c>
      <c r="N4719" s="63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3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3">
        <f>IF($A4719="","",IF(COUNTIF(변동분석!$E$7:$E$506,O4719)&gt;0,"Y","N"))</f>
        <v/>
      </c>
      <c r="W4719" s="63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3">
        <f>IF($A4719="","",IFERROR(INDEX(계정매핑!$E$5:$E$504,MATCH($F4719&amp;"",계정매핑!$A$5:$A$504,0))&amp;"","공통비"))</f>
        <v/>
      </c>
      <c r="AF4719" s="63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5100002033</t>
        </is>
      </c>
      <c r="D4720" s="94" t="n">
        <v>46291</v>
      </c>
      <c r="E4720" s="91" t="inlineStr">
        <is>
          <t>KR</t>
        </is>
      </c>
      <c r="F4720" s="91" t="n">
        <v>62301000</v>
      </c>
      <c r="G4720" s="91" t="n">
        <v>1502</v>
      </c>
      <c r="H4720" s="92" t="n">
        <v>174000</v>
      </c>
      <c r="I4720" s="91" t="inlineStr">
        <is>
          <t>9월 소모품 구입 - R문구</t>
        </is>
      </c>
      <c r="J4720" s="91" t="inlineStr">
        <is>
          <t>V10021</t>
        </is>
      </c>
      <c r="K4720" s="91" t="inlineStr">
        <is>
          <t>R문구</t>
        </is>
      </c>
      <c r="M4720" s="9">
        <f>IF($A4720="","",VALUE($A4720&amp;"")*12+VALUE($B4720&amp;""))</f>
        <v/>
      </c>
      <c r="N4720" s="63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3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3">
        <f>IF($A4720="","",IF(COUNTIF(변동분석!$E$7:$E$506,O4720)&gt;0,"Y","N"))</f>
        <v/>
      </c>
      <c r="W4720" s="63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3">
        <f>IF($A4720="","",IFERROR(INDEX(계정매핑!$E$5:$E$504,MATCH($F4720&amp;"",계정매핑!$A$5:$A$504,0))&amp;"","공통비"))</f>
        <v/>
      </c>
      <c r="AF4720" s="63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5100002034</t>
        </is>
      </c>
      <c r="D4721" s="94" t="n">
        <v>46291</v>
      </c>
      <c r="E4721" s="91" t="inlineStr">
        <is>
          <t>KR</t>
        </is>
      </c>
      <c r="F4721" s="91" t="n">
        <v>63501000</v>
      </c>
      <c r="G4721" s="91" t="n">
        <v>1901</v>
      </c>
      <c r="H4721" s="92" t="n">
        <v>650000000</v>
      </c>
      <c r="I4721" s="91" t="inlineStr">
        <is>
          <t>9월 신상품 GA 판매시책비 (추가 수수료)</t>
        </is>
      </c>
      <c r="J4721" s="91" t="inlineStr">
        <is>
          <t>V10032</t>
        </is>
      </c>
      <c r="K4721" s="91" t="inlineStr">
        <is>
          <t>AA보험대리점</t>
        </is>
      </c>
      <c r="M4721" s="9">
        <f>IF($A4721="","",VALUE($A4721&amp;"")*12+VALUE($B4721&amp;""))</f>
        <v/>
      </c>
      <c r="N4721" s="63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3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3">
        <f>IF($A4721="","",IF(COUNTIF(변동분석!$E$7:$E$506,O4721)&gt;0,"Y","N"))</f>
        <v/>
      </c>
      <c r="W4721" s="63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3">
        <f>IF($A4721="","",IFERROR(INDEX(계정매핑!$E$5:$E$504,MATCH($F4721&amp;"",계정매핑!$A$5:$A$504,0))&amp;"","공통비"))</f>
        <v/>
      </c>
      <c r="AF4721" s="63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5100002035</t>
        </is>
      </c>
      <c r="D4722" s="94" t="n">
        <v>46292</v>
      </c>
      <c r="E4722" s="91" t="inlineStr">
        <is>
          <t>KR</t>
        </is>
      </c>
      <c r="F4722" s="91" t="n">
        <v>62102000</v>
      </c>
      <c r="G4722" s="91" t="n">
        <v>1201</v>
      </c>
      <c r="H4722" s="92" t="n">
        <v>72000</v>
      </c>
      <c r="I4722" s="91" t="inlineStr">
        <is>
          <t>9월 해외출장 - M항공</t>
        </is>
      </c>
      <c r="J4722" s="91" t="inlineStr">
        <is>
          <t>V10001</t>
        </is>
      </c>
      <c r="K4722" s="91" t="inlineStr">
        <is>
          <t>M항공</t>
        </is>
      </c>
      <c r="M4722" s="9">
        <f>IF($A4722="","",VALUE($A4722&amp;"")*12+VALUE($B4722&amp;""))</f>
        <v/>
      </c>
      <c r="N4722" s="63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3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3">
        <f>IF($A4722="","",IF(COUNTIF(변동분석!$E$7:$E$506,O4722)&gt;0,"Y","N"))</f>
        <v/>
      </c>
      <c r="W4722" s="63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3">
        <f>IF($A4722="","",IFERROR(INDEX(계정매핑!$E$5:$E$504,MATCH($F4722&amp;"",계정매핑!$A$5:$A$504,0))&amp;"","공통비"))</f>
        <v/>
      </c>
      <c r="AF4722" s="63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5100002036</t>
        </is>
      </c>
      <c r="D4723" s="94" t="n">
        <v>46292</v>
      </c>
      <c r="E4723" s="91" t="inlineStr">
        <is>
          <t>KR</t>
        </is>
      </c>
      <c r="F4723" s="91" t="n">
        <v>62301000</v>
      </c>
      <c r="G4723" s="91" t="n">
        <v>1101</v>
      </c>
      <c r="H4723" s="92" t="n">
        <v>169000</v>
      </c>
      <c r="I4723" s="91" t="inlineStr">
        <is>
          <t>9월 소모품 구입 - R문구</t>
        </is>
      </c>
      <c r="J4723" s="91" t="inlineStr">
        <is>
          <t>V10021</t>
        </is>
      </c>
      <c r="K4723" s="91" t="inlineStr">
        <is>
          <t>R문구</t>
        </is>
      </c>
      <c r="M4723" s="9">
        <f>IF($A4723="","",VALUE($A4723&amp;"")*12+VALUE($B4723&amp;""))</f>
        <v/>
      </c>
      <c r="N4723" s="63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3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3">
        <f>IF($A4723="","",IF(COUNTIF(변동분석!$E$7:$E$506,O4723)&gt;0,"Y","N"))</f>
        <v/>
      </c>
      <c r="W4723" s="63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3">
        <f>IF($A4723="","",IFERROR(INDEX(계정매핑!$E$5:$E$504,MATCH($F4723&amp;"",계정매핑!$A$5:$A$504,0))&amp;"","공통비"))</f>
        <v/>
      </c>
      <c r="AF4723" s="63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5100002037</t>
        </is>
      </c>
      <c r="D4724" s="94" t="n">
        <v>46292</v>
      </c>
      <c r="E4724" s="91" t="inlineStr">
        <is>
          <t>KR</t>
        </is>
      </c>
      <c r="F4724" s="91" t="n">
        <v>62301000</v>
      </c>
      <c r="G4724" s="91" t="n">
        <v>1301</v>
      </c>
      <c r="H4724" s="92" t="n">
        <v>315000</v>
      </c>
      <c r="I4724" s="91" t="inlineStr">
        <is>
          <t>9월 소모품 구입 - R문구</t>
        </is>
      </c>
      <c r="J4724" s="91" t="inlineStr">
        <is>
          <t>V10021</t>
        </is>
      </c>
      <c r="K4724" s="91" t="inlineStr">
        <is>
          <t>R문구</t>
        </is>
      </c>
      <c r="M4724" s="9">
        <f>IF($A4724="","",VALUE($A4724&amp;"")*12+VALUE($B4724&amp;""))</f>
        <v/>
      </c>
      <c r="N4724" s="63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3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3">
        <f>IF($A4724="","",IF(COUNTIF(변동분석!$E$7:$E$506,O4724)&gt;0,"Y","N"))</f>
        <v/>
      </c>
      <c r="W4724" s="63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3">
        <f>IF($A4724="","",IFERROR(INDEX(계정매핑!$E$5:$E$504,MATCH($F4724&amp;"",계정매핑!$A$5:$A$504,0))&amp;"","공통비"))</f>
        <v/>
      </c>
      <c r="AF4724" s="63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5100002038</t>
        </is>
      </c>
      <c r="D4725" s="94" t="n">
        <v>46292</v>
      </c>
      <c r="E4725" s="91" t="inlineStr">
        <is>
          <t>KR</t>
        </is>
      </c>
      <c r="F4725" s="91" t="n">
        <v>62802000</v>
      </c>
      <c r="G4725" s="91" t="n">
        <v>1301</v>
      </c>
      <c r="H4725" s="92" t="n">
        <v>5128000</v>
      </c>
      <c r="I4725" s="91" t="inlineStr">
        <is>
          <t>9월 위탁교육 - V아카데미</t>
        </is>
      </c>
      <c r="J4725" s="91" t="inlineStr">
        <is>
          <t>V10026</t>
        </is>
      </c>
      <c r="K4725" s="91" t="inlineStr">
        <is>
          <t>V아카데미</t>
        </is>
      </c>
      <c r="M4725" s="9">
        <f>IF($A4725="","",VALUE($A4725&amp;"")*12+VALUE($B4725&amp;""))</f>
        <v/>
      </c>
      <c r="N4725" s="63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3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3">
        <f>IF($A4725="","",IF(COUNTIF(변동분석!$E$7:$E$506,O4725)&gt;0,"Y","N"))</f>
        <v/>
      </c>
      <c r="W4725" s="63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3">
        <f>IF($A4725="","",IFERROR(INDEX(계정매핑!$E$5:$E$504,MATCH($F4725&amp;"",계정매핑!$A$5:$A$504,0))&amp;"","공통비"))</f>
        <v/>
      </c>
      <c r="AF4725" s="63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5100002039</t>
        </is>
      </c>
      <c r="D4726" s="94" t="n">
        <v>46292</v>
      </c>
      <c r="E4726" s="91" t="inlineStr">
        <is>
          <t>KR</t>
        </is>
      </c>
      <c r="F4726" s="91" t="n">
        <v>62901000</v>
      </c>
      <c r="G4726" s="91" t="n">
        <v>1951</v>
      </c>
      <c r="H4726" s="92" t="n">
        <v>5407000</v>
      </c>
      <c r="I4726" s="91" t="inlineStr">
        <is>
          <t>9월 자문 수수료 - W컨설팅</t>
        </is>
      </c>
      <c r="J4726" s="91" t="inlineStr">
        <is>
          <t>V10006</t>
        </is>
      </c>
      <c r="K4726" s="91" t="inlineStr">
        <is>
          <t>W컨설팅</t>
        </is>
      </c>
      <c r="M4726" s="9">
        <f>IF($A4726="","",VALUE($A4726&amp;"")*12+VALUE($B4726&amp;""))</f>
        <v/>
      </c>
      <c r="N4726" s="63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3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3">
        <f>IF($A4726="","",IF(COUNTIF(변동분석!$E$7:$E$506,O4726)&gt;0,"Y","N"))</f>
        <v/>
      </c>
      <c r="W4726" s="63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3">
        <f>IF($A4726="","",IFERROR(INDEX(계정매핑!$E$5:$E$504,MATCH($F4726&amp;"",계정매핑!$A$5:$A$504,0))&amp;"","공통비"))</f>
        <v/>
      </c>
      <c r="AF4726" s="63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5100002040</t>
        </is>
      </c>
      <c r="D4727" s="94" t="n">
        <v>46292</v>
      </c>
      <c r="E4727" s="91" t="inlineStr">
        <is>
          <t>KR</t>
        </is>
      </c>
      <c r="F4727" s="91" t="n">
        <v>62902000</v>
      </c>
      <c r="G4727" s="91" t="n">
        <v>1801</v>
      </c>
      <c r="H4727" s="92" t="n">
        <v>1777000</v>
      </c>
      <c r="I4727" s="91" t="inlineStr">
        <is>
          <t>9월 콜 위탁 수수료(건별)</t>
        </is>
      </c>
      <c r="J4727" s="91" t="inlineStr">
        <is>
          <t>V10015</t>
        </is>
      </c>
      <c r="K4727" s="91" t="inlineStr">
        <is>
          <t>J콜센터</t>
        </is>
      </c>
      <c r="M4727" s="9">
        <f>IF($A4727="","",VALUE($A4727&amp;"")*12+VALUE($B4727&amp;""))</f>
        <v/>
      </c>
      <c r="N4727" s="63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3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3">
        <f>IF($A4727="","",IF(COUNTIF(변동분석!$E$7:$E$506,O4727)&gt;0,"Y","N"))</f>
        <v/>
      </c>
      <c r="W4727" s="63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3">
        <f>IF($A4727="","",IFERROR(INDEX(계정매핑!$E$5:$E$504,MATCH($F4727&amp;"",계정매핑!$A$5:$A$504,0))&amp;"","공통비"))</f>
        <v/>
      </c>
      <c r="AF4727" s="63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5100002041</t>
        </is>
      </c>
      <c r="D4728" s="94" t="n">
        <v>46292</v>
      </c>
      <c r="E4728" s="91" t="inlineStr">
        <is>
          <t>KR</t>
        </is>
      </c>
      <c r="F4728" s="91" t="n">
        <v>63502000</v>
      </c>
      <c r="G4728" s="91" t="n">
        <v>1902</v>
      </c>
      <c r="H4728" s="92" t="n">
        <v>173153000</v>
      </c>
      <c r="I4728" s="91" t="inlineStr">
        <is>
          <t>9월 유지수수료 - CC금융서비스</t>
        </is>
      </c>
      <c r="J4728" s="91" t="inlineStr">
        <is>
          <t>V10028</t>
        </is>
      </c>
      <c r="K4728" s="91" t="inlineStr">
        <is>
          <t>CC금융서비스</t>
        </is>
      </c>
      <c r="M4728" s="9">
        <f>IF($A4728="","",VALUE($A4728&amp;"")*12+VALUE($B4728&amp;""))</f>
        <v/>
      </c>
      <c r="N4728" s="63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3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3">
        <f>IF($A4728="","",IF(COUNTIF(변동분석!$E$7:$E$506,O4728)&gt;0,"Y","N"))</f>
        <v/>
      </c>
      <c r="W4728" s="63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3">
        <f>IF($A4728="","",IFERROR(INDEX(계정매핑!$E$5:$E$504,MATCH($F4728&amp;"",계정매핑!$A$5:$A$504,0))&amp;"","공통비"))</f>
        <v/>
      </c>
      <c r="AF4728" s="63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100002042</t>
        </is>
      </c>
      <c r="D4729" s="94" t="n">
        <v>46293</v>
      </c>
      <c r="E4729" s="91" t="inlineStr">
        <is>
          <t>SA</t>
        </is>
      </c>
      <c r="F4729" s="91" t="n">
        <v>62901000</v>
      </c>
      <c r="G4729" s="91" t="n">
        <v>1101</v>
      </c>
      <c r="H4729" s="92" t="n">
        <v>-25000000</v>
      </c>
      <c r="I4729" s="91" t="inlineStr">
        <is>
          <t>재무회계팀으로 회계자문료 재분류 (8월분)</t>
        </is>
      </c>
      <c r="J4729" s="91" t="inlineStr">
        <is>
          <t>V10036</t>
        </is>
      </c>
      <c r="K4729" s="91" t="inlineStr">
        <is>
          <t>(내부대체)</t>
        </is>
      </c>
      <c r="M4729" s="9">
        <f>IF($A4729="","",VALUE($A4729&amp;"")*12+VALUE($B4729&amp;""))</f>
        <v/>
      </c>
      <c r="N4729" s="63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3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3">
        <f>IF($A4729="","",IF(COUNTIF(변동분석!$E$7:$E$506,O4729)&gt;0,"Y","N"))</f>
        <v/>
      </c>
      <c r="W4729" s="63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3">
        <f>IF($A4729="","",IFERROR(INDEX(계정매핑!$E$5:$E$504,MATCH($F4729&amp;"",계정매핑!$A$5:$A$504,0))&amp;"","공통비"))</f>
        <v/>
      </c>
      <c r="AF4729" s="63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100002043</t>
        </is>
      </c>
      <c r="D4730" s="94" t="n">
        <v>46293</v>
      </c>
      <c r="E4730" s="91" t="inlineStr">
        <is>
          <t>SA</t>
        </is>
      </c>
      <c r="F4730" s="91" t="n">
        <v>62901000</v>
      </c>
      <c r="G4730" s="91" t="n">
        <v>1201</v>
      </c>
      <c r="H4730" s="92" t="n">
        <v>25000000</v>
      </c>
      <c r="I4730" s="91" t="inlineStr">
        <is>
          <t>경영기획팀 회계자문료 재분류 (8월분)</t>
        </is>
      </c>
      <c r="J4730" s="91" t="inlineStr">
        <is>
          <t>V10036</t>
        </is>
      </c>
      <c r="K4730" s="91" t="inlineStr">
        <is>
          <t>(내부대체)</t>
        </is>
      </c>
      <c r="M4730" s="9">
        <f>IF($A4730="","",VALUE($A4730&amp;"")*12+VALUE($B4730&amp;""))</f>
        <v/>
      </c>
      <c r="N4730" s="63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3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3">
        <f>IF($A4730="","",IF(COUNTIF(변동분석!$E$7:$E$506,O4730)&gt;0,"Y","N"))</f>
        <v/>
      </c>
      <c r="W4730" s="63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3">
        <f>IF($A4730="","",IFERROR(INDEX(계정매핑!$E$5:$E$504,MATCH($F4730&amp;"",계정매핑!$A$5:$A$504,0))&amp;"","공통비"))</f>
        <v/>
      </c>
      <c r="AF4730" s="63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3012047100000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2799883900000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87166800000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2109420700000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423296400000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180000000000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11500300000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41150900000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159512000000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2640902317000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2540730117000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2050493400000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117127500000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373109217000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6762300000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93409900000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371144783000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100000000000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311594483000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-40449700000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3002797600000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2788260000000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86366900000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2105427100000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417116000000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179350000000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12339700000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41187300000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161010600000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2655791227000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2554563027000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2059166200000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119349200000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376047627000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6976700000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94251500000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347006373000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100000000000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286285873000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-39279500000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3014114500000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2803072500000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85804000000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2115687700000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422880800000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178700000000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11618400000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40553800000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158869800000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2664649860000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2565750860000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2069566600000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117750800000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378433460000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6527100000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92371900000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349464640000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100000000000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291709040000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-42244400000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3030594900000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2816591600000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84508400000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2131099200000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422934000000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178050000000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11710100000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40476800000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161816400000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2679286351000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2575068651000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2074957800000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119488100000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380622751000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6830900000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97386800000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351308549000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100000000000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290381549000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-39073000000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3042886700000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2825779600000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83229700000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2140204800000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424945100000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177400000000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12568500000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41666100000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162872500000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2685844519000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2581445119000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2079341800000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120105400000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381997919000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6695400000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97704000000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357042181000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100000000000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298272181000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-41230000000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3034646800000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2821672100000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88170300000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2135915700000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420836100000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176750000000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12034800000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40660600000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160279300000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2695540224000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2593782924000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2091095400000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118591400000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384096124000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7072600000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94684700000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339106576000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100000000000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280678776000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-41572200000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3058850400000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2846834600000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87016200000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2157492400000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426226000000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176100000000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11686100000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40908200000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159421500000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2703050473000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2603260373000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2097598900000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119552400000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386109073000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7022000000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92768100000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355799927000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100000000000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294487527000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-38687600000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3058718000000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2845835700000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84010600000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2160138900000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426236200000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175450000000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11682100000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41387500000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159812700000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2710979056000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2607634656000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2099378100000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120174600000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388081956000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6716500000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96627900000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347738944000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100000000000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291320344000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-43581400000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3061186200000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2847319000000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85958700000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2158136800000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428423500000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174800000000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11976200000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41640500000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160250500000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2718755801000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2619042201000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2108341900000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119950600000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390749701000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7071200000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92642400000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342430399000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100000000000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278664199000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-36233800000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3070423000000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2857546500000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85448200000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2171676300000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426272000000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174150000000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11762600000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42129700000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158984200000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2727059037000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2624967737000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2112672700000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119930700000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392364337000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6784900000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95306400000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343363963000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100000000000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285809163000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-42445200000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3076478500000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2863784300000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86712800000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2175490900000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428080600000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173500000000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11545100000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41519400000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159629700000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2745831880000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2641452580000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2127831500000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119780500000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393840580000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6628400000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97750900000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330646620000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100000000000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269304820000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-38658200000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3088482700000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2876183700000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88628800000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2183419400000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431285500000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172850000000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11874900000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41748500000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158675600000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2742784050000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2638494350000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2121742500000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121597400000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395154450000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6575400000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97714300000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345698650000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100000000000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281580450000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-35881800000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3110168100000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2895158900000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86877500000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2205401100000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430680300000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172200000000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12324800000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42025800000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160658600000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2758225606000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2654668106000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2137661900000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120413600000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396592606000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6522900000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97034600000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351942494000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100000000000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294881594000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-42939100000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3110127100000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2896797800000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86875300000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2206149200000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432223300000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171550000000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12293800000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42239800000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158795700000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2771240625000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2670376125000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2149901600000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122233700000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398240825000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6547900000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94316600000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338886475000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100000000000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276146575000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-37260100000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3112873500000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2900600500000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87564000000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2211181200000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430955300000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170900000000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11470300000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41267500000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159535200000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2778231202000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2677656902000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2156005700000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121520700000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400130502000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6627200000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93947100000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334642298000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100000000000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272934798000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-38292500000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3136227000000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2918704600000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87741100000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2228739500000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431974000000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170250000000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12129900000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42312200000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163080300000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2784757176000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2683344776000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2160403200000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121370400000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401571176000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7031300000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94381100000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351469824000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100000000000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292645324000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-41175500000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3138689600000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2928053900000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88819000000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2238163800000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431471100000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169600000000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11602400000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41826500000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157206800000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2790086896000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2691009096000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2166325300000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121811300000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402872496000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6542500000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92535300000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348602704000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100000000000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288870404000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-40267700000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3145390300000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2932560700000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88451300000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2243508300000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431651100000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168950000000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11816600000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42494200000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158518800000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2795108777000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2694278177000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2168227500000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121995600000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404055077000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6997700000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93832900000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350281523000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100000000000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285653223000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-35371700000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3172182700000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2955201300000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89059800000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2261267700000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436573800000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168300000000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11534900000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42440800000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163005700000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2804393218000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2701194318000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2172365100000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123048200000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405781018000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6515300000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96683600000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367789482000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100000000000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305590282000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-37800800000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3175927600000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2960635600000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90837000000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2262914100000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439234500000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167650000000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11636900000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42171700000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161483400000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2808469344000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2709362644000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2178819000000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123268400000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407275244000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6607800000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92498900000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367458256000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100000000000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305831556000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-38373300000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3180083300000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2964803200000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88767600000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2269632500000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439403100000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167000000000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12163600000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41216700000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161899800000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2822440031000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2720853431000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2190935900000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122925600000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406991931000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7074700000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94511900000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357643269000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100000000000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294109069000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-36465800000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10389609000</v>
      </c>
      <c r="H5" s="92" t="n">
        <v>10389609000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60232133000</v>
      </c>
      <c r="H6" s="92" t="n">
        <v>60232133000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48826527000</v>
      </c>
      <c r="H7" s="92" t="n">
        <v>48826527000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-1015997000</v>
      </c>
      <c r="H8" s="92" t="n">
        <v>-1015997000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1746753300</v>
      </c>
      <c r="H9" s="92" t="n">
        <v>1746753300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9380298000</v>
      </c>
      <c r="H10" s="92" t="n">
        <v>9380298000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7603841000</v>
      </c>
      <c r="H11" s="92" t="n">
        <v>7603841000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335306860</v>
      </c>
      <c r="H13" s="92" t="n">
        <v>335306860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11801055440</v>
      </c>
      <c r="H14" s="92" t="n">
        <v>11801055440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2596232000</v>
      </c>
      <c r="H15" s="92" t="n">
        <v>2596232000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9204823440</v>
      </c>
      <c r="H16" s="92" t="n">
        <v>9204823440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11619874000</v>
      </c>
      <c r="H17" s="92" t="n">
        <v>22009483000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62784971000</v>
      </c>
      <c r="H18" s="92" t="n">
        <v>123017104000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49899391000</v>
      </c>
      <c r="H19" s="92" t="n">
        <v>98725918000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-1265706000</v>
      </c>
      <c r="H20" s="92" t="n">
        <v>-2281703000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1742752250</v>
      </c>
      <c r="H21" s="92" t="n">
        <v>3489505550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9460581000</v>
      </c>
      <c r="H22" s="92" t="n">
        <v>18840879000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7689245000</v>
      </c>
      <c r="H23" s="92" t="n">
        <v>15293086000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324330025</v>
      </c>
      <c r="H25" s="92" t="n">
        <v>659636885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13038296225</v>
      </c>
      <c r="H26" s="92" t="n">
        <v>24839351665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2868425000</v>
      </c>
      <c r="H27" s="92" t="n">
        <v>5464657000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10169871225</v>
      </c>
      <c r="H28" s="92" t="n">
        <v>19374694665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9370593000</v>
      </c>
      <c r="H29" s="92" t="n">
        <v>31380076000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62644523000</v>
      </c>
      <c r="H30" s="92" t="n">
        <v>185661627000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52106252000</v>
      </c>
      <c r="H31" s="92" t="n">
        <v>150832170000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-1167678000</v>
      </c>
      <c r="H32" s="92" t="n">
        <v>-3449381000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1691502350</v>
      </c>
      <c r="H33" s="92" t="n">
        <v>5181007900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9301874000</v>
      </c>
      <c r="H34" s="92" t="n">
        <v>28142753000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7580913000</v>
      </c>
      <c r="H35" s="92" t="n">
        <v>22873999000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346976945</v>
      </c>
      <c r="H37" s="92" t="n">
        <v>1006613830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10715118405</v>
      </c>
      <c r="H38" s="92" t="n">
        <v>35554470070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2357326000</v>
      </c>
      <c r="H39" s="92" t="n">
        <v>7821983000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8357792405</v>
      </c>
      <c r="H40" s="92" t="n">
        <v>27732487070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13721921000</v>
      </c>
      <c r="H41" s="92" t="n">
        <v>45101997000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64230049000</v>
      </c>
      <c r="H42" s="92" t="n">
        <v>249891676000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49598131000</v>
      </c>
      <c r="H43" s="92" t="n">
        <v>200430301000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-909997000</v>
      </c>
      <c r="H44" s="92" t="n">
        <v>-4359378000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1152820100</v>
      </c>
      <c r="H45" s="92" t="n">
        <v>6333828000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8824998000</v>
      </c>
      <c r="H46" s="92" t="n">
        <v>36967751000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7642703000</v>
      </c>
      <c r="H47" s="92" t="n">
        <v>30516702000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338169420</v>
      </c>
      <c r="H49" s="92" t="n">
        <v>1344783250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14536571680</v>
      </c>
      <c r="H50" s="92" t="n">
        <v>50091041750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3198046000</v>
      </c>
      <c r="H51" s="92" t="n">
        <v>11020029000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11338525680</v>
      </c>
      <c r="H52" s="92" t="n">
        <v>39071012750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11103838000</v>
      </c>
      <c r="H53" s="92" t="n">
        <v>56205835000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61589437000</v>
      </c>
      <c r="H54" s="92" t="n">
        <v>311481113000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49371982000</v>
      </c>
      <c r="H55" s="92" t="n">
        <v>249802283000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-1113617000</v>
      </c>
      <c r="H56" s="92" t="n">
        <v>-5472995000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1185417200</v>
      </c>
      <c r="H57" s="92" t="n">
        <v>7519245200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9038900000</v>
      </c>
      <c r="H58" s="92" t="n">
        <v>46006651000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7824589000</v>
      </c>
      <c r="H59" s="92" t="n">
        <v>38341291000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325570940</v>
      </c>
      <c r="H61" s="92" t="n">
        <v>1670354190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11963684260</v>
      </c>
      <c r="H62" s="92" t="n">
        <v>62054726010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2632011000</v>
      </c>
      <c r="H63" s="92" t="n">
        <v>13652040000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9331673260</v>
      </c>
      <c r="H64" s="92" t="n">
        <v>48402686010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10925340000</v>
      </c>
      <c r="H65" s="92" t="n">
        <v>67131175000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64411355000</v>
      </c>
      <c r="H66" s="92" t="n">
        <v>375892468000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52544088000</v>
      </c>
      <c r="H67" s="92" t="n">
        <v>302346371000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-941927000</v>
      </c>
      <c r="H68" s="92" t="n">
        <v>-6414922000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2069088500</v>
      </c>
      <c r="H69" s="92" t="n">
        <v>9588333700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9785371000</v>
      </c>
      <c r="H70" s="92" t="n">
        <v>55792022000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7687039000</v>
      </c>
      <c r="H71" s="92" t="n">
        <v>46028330000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335307700</v>
      </c>
      <c r="H73" s="92" t="n">
        <v>2005661890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12659120800</v>
      </c>
      <c r="H74" s="92" t="n">
        <v>74713846810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2785007000</v>
      </c>
      <c r="H75" s="92" t="n">
        <v>16437047000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9874113800</v>
      </c>
      <c r="H76" s="92" t="n">
        <v>58276799810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9862722000</v>
      </c>
      <c r="H77" s="92" t="n">
        <v>76993897000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62481693000</v>
      </c>
      <c r="H78" s="92" t="n">
        <v>438374161000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51653111000</v>
      </c>
      <c r="H79" s="92" t="n">
        <v>353999482000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-965860000</v>
      </c>
      <c r="H80" s="92" t="n">
        <v>-7380782000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1212426050</v>
      </c>
      <c r="H81" s="92" t="n">
        <v>10800759750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9117495000</v>
      </c>
      <c r="H82" s="92" t="n">
        <v>64909517000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7876532000</v>
      </c>
      <c r="H83" s="92" t="n">
        <v>53904862000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345024035</v>
      </c>
      <c r="H85" s="92" t="n">
        <v>2350685925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10730124015</v>
      </c>
      <c r="H86" s="92" t="n">
        <v>85443970825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2360627000</v>
      </c>
      <c r="H87" s="92" t="n">
        <v>18797674000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8369497015</v>
      </c>
      <c r="H88" s="92" t="n">
        <v>66646296825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13331986000</v>
      </c>
      <c r="H89" s="92" t="n">
        <v>90325883000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64697394000</v>
      </c>
      <c r="H90" s="92" t="n">
        <v>503071555000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50337859000</v>
      </c>
      <c r="H91" s="92" t="n">
        <v>404337341000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-1027549000</v>
      </c>
      <c r="H92" s="92" t="n">
        <v>-8408331000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1229707150</v>
      </c>
      <c r="H93" s="92" t="n">
        <v>12030466900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9003211000</v>
      </c>
      <c r="H94" s="92" t="n">
        <v>73912728000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7743871000</v>
      </c>
      <c r="H95" s="92" t="n">
        <v>61648733000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340554505</v>
      </c>
      <c r="H97" s="92" t="n">
        <v>2691240430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14221138645</v>
      </c>
      <c r="H98" s="92" t="n">
        <v>99665109470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3128651000</v>
      </c>
      <c r="H99" s="92" t="n">
        <v>21926325000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11092487645</v>
      </c>
      <c r="H100" s="92" t="n">
        <v>77738784470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12180389000</v>
      </c>
      <c r="H101" s="92" t="n">
        <v>102506272000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64872536000</v>
      </c>
      <c r="H102" s="92" t="n">
        <v>567944091000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51702926000</v>
      </c>
      <c r="H103" s="92" t="n">
        <v>456040267000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-989221000</v>
      </c>
      <c r="H104" s="92" t="n">
        <v>-9397552000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1919520050</v>
      </c>
      <c r="H105" s="92" t="n">
        <v>13949986950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9763517000</v>
      </c>
      <c r="H106" s="92" t="n">
        <v>83676245000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7815109000</v>
      </c>
      <c r="H107" s="92" t="n">
        <v>69463842000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370081185</v>
      </c>
      <c r="H109" s="92" t="n">
        <v>3061321615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13729827865</v>
      </c>
      <c r="H110" s="92" t="n">
        <v>113394937335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3020562000</v>
      </c>
      <c r="H111" s="92" t="n">
        <v>24946887000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10709265865</v>
      </c>
      <c r="H112" s="92" t="n">
        <v>88448050335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11454439000</v>
      </c>
      <c r="H113" s="92" t="n">
        <v>113960711000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62826129000</v>
      </c>
      <c r="H114" s="92" t="n">
        <v>630770220000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50158593000</v>
      </c>
      <c r="H115" s="92" t="n">
        <v>506198860000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-1213097000</v>
      </c>
      <c r="H116" s="92" t="n">
        <v>-10610649000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1197262350</v>
      </c>
      <c r="H117" s="92" t="n">
        <v>15147249300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9141110000</v>
      </c>
      <c r="H118" s="92" t="n">
        <v>92817355000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7915182000</v>
      </c>
      <c r="H119" s="92" t="n">
        <v>77379024000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379363645</v>
      </c>
      <c r="H121" s="92" t="n">
        <v>3440685260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12272337705</v>
      </c>
      <c r="H122" s="92" t="n">
        <v>125667275040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2699914000</v>
      </c>
      <c r="H123" s="92" t="n">
        <v>27646801000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9572423705</v>
      </c>
      <c r="H124" s="92" t="n">
        <v>98020474040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7624770000</v>
      </c>
      <c r="H125" s="92" t="n">
        <v>121585481000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62107731000</v>
      </c>
      <c r="H126" s="92" t="n">
        <v>692877951000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53293220000</v>
      </c>
      <c r="H127" s="92" t="n">
        <v>559492080000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-1189741000</v>
      </c>
      <c r="H128" s="92" t="n">
        <v>-11800390000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1543668800</v>
      </c>
      <c r="H129" s="92" t="n">
        <v>16690918100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9290613000</v>
      </c>
      <c r="H130" s="92" t="n">
        <v>102107968000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7717338000</v>
      </c>
      <c r="H131" s="92" t="n">
        <v>85096362000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387550160</v>
      </c>
      <c r="H133" s="92" t="n">
        <v>3828235420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8780888640</v>
      </c>
      <c r="H134" s="92" t="n">
        <v>134448163680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1931796000</v>
      </c>
      <c r="H135" s="92" t="n">
        <v>29578597000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6849092640</v>
      </c>
      <c r="H136" s="92" t="n">
        <v>104869566680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11611166000</v>
      </c>
      <c r="H137" s="92" t="n">
        <v>133196647000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62826317000</v>
      </c>
      <c r="H138" s="92" t="n">
        <v>755704268000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50159550000</v>
      </c>
      <c r="H139" s="92" t="n">
        <v>609651630000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-1055601000</v>
      </c>
      <c r="H140" s="92" t="n">
        <v>-12855991000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999011800</v>
      </c>
      <c r="H141" s="92" t="n">
        <v>17689929900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8951511000</v>
      </c>
      <c r="H142" s="92" t="n">
        <v>111059479000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7923621000</v>
      </c>
      <c r="H143" s="92" t="n">
        <v>93019983000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389789510</v>
      </c>
      <c r="H145" s="92" t="n">
        <v>4218024930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12220388290</v>
      </c>
      <c r="H146" s="92" t="n">
        <v>146668551970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2688485000</v>
      </c>
      <c r="H147" s="92" t="n">
        <v>32267082000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9531903290</v>
      </c>
      <c r="H148" s="92" t="n">
        <v>114401469970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11345822000</v>
      </c>
      <c r="H149" s="92" t="n">
        <v>11345822000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63948985000</v>
      </c>
      <c r="H150" s="92" t="n">
        <v>63948985000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51551019000</v>
      </c>
      <c r="H151" s="92" t="n">
        <v>51551019000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-1052144000</v>
      </c>
      <c r="H152" s="92" t="n">
        <v>-1052144000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1531527200</v>
      </c>
      <c r="H153" s="92" t="n">
        <v>1531527200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9550687000</v>
      </c>
      <c r="H154" s="92" t="n">
        <v>9550687000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7986677000</v>
      </c>
      <c r="H155" s="92" t="n">
        <v>7986677000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385260090</v>
      </c>
      <c r="H157" s="92" t="n">
        <v>385260090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12492089110</v>
      </c>
      <c r="H158" s="92" t="n">
        <v>12492089110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2748260000</v>
      </c>
      <c r="H159" s="92" t="n">
        <v>2748260000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9743829110</v>
      </c>
      <c r="H160" s="92" t="n">
        <v>9743829110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14018876000</v>
      </c>
      <c r="H161" s="92" t="n">
        <v>25364698000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65697439000</v>
      </c>
      <c r="H162" s="92" t="n">
        <v>129646424000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50536589000</v>
      </c>
      <c r="H163" s="92" t="n">
        <v>102087608000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-1141974000</v>
      </c>
      <c r="H164" s="92" t="n">
        <v>-2194118000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1829866700</v>
      </c>
      <c r="H165" s="92" t="n">
        <v>3361393900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9840717000</v>
      </c>
      <c r="H166" s="92" t="n">
        <v>19391404000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7977979000</v>
      </c>
      <c r="H167" s="92" t="n">
        <v>15964656000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381438990</v>
      </c>
      <c r="H169" s="92" t="n">
        <v>766699080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15467303710</v>
      </c>
      <c r="H170" s="92" t="n">
        <v>27959392820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3402807000</v>
      </c>
      <c r="H171" s="92" t="n">
        <v>6151067000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12064496710</v>
      </c>
      <c r="H172" s="92" t="n">
        <v>21808325820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12176321000</v>
      </c>
      <c r="H173" s="92" t="n">
        <v>37541019000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64392584000</v>
      </c>
      <c r="H174" s="92" t="n">
        <v>194039008000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51244956000</v>
      </c>
      <c r="H175" s="92" t="n">
        <v>153332564000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-971307000</v>
      </c>
      <c r="H176" s="92" t="n">
        <v>-3165425000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1514617500</v>
      </c>
      <c r="H177" s="92" t="n">
        <v>4876011400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9614935000</v>
      </c>
      <c r="H178" s="92" t="n">
        <v>29006339000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8067295000</v>
      </c>
      <c r="H179" s="92" t="n">
        <v>24031951000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391304750</v>
      </c>
      <c r="H181" s="92" t="n">
        <v>1158003830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13299633750</v>
      </c>
      <c r="H182" s="92" t="n">
        <v>41259026570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2925919000</v>
      </c>
      <c r="H183" s="92" t="n">
        <v>9076986000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10373714750</v>
      </c>
      <c r="H184" s="92" t="n">
        <v>32182040570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11118854000</v>
      </c>
      <c r="H185" s="92" t="n">
        <v>48659873000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63068323000</v>
      </c>
      <c r="H186" s="92" t="n">
        <v>257107331000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50805684000</v>
      </c>
      <c r="H187" s="92" t="n">
        <v>204138248000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-1143785000</v>
      </c>
      <c r="H188" s="92" t="n">
        <v>-4309210000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2170340700</v>
      </c>
      <c r="H189" s="92" t="n">
        <v>7046352100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10221589000</v>
      </c>
      <c r="H190" s="92" t="n">
        <v>39227928000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8018426000</v>
      </c>
      <c r="H191" s="92" t="n">
        <v>32050377000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332049840</v>
      </c>
      <c r="H193" s="92" t="n">
        <v>1490053670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12957144860</v>
      </c>
      <c r="H194" s="92" t="n">
        <v>54216171430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2850572000</v>
      </c>
      <c r="H195" s="92" t="n">
        <v>11927558000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10106572860</v>
      </c>
      <c r="H196" s="92" t="n">
        <v>42288613430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8895159000</v>
      </c>
      <c r="H197" s="92" t="n">
        <v>57555032000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63594253000</v>
      </c>
      <c r="H198" s="92" t="n">
        <v>320701584000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53522908000</v>
      </c>
      <c r="H199" s="92" t="n">
        <v>257661156000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-1176186000</v>
      </c>
      <c r="H200" s="92" t="n">
        <v>-5485396000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1607179900</v>
      </c>
      <c r="H201" s="92" t="n">
        <v>8653532000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9683379000</v>
      </c>
      <c r="H202" s="92" t="n">
        <v>48911307000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8044515000</v>
      </c>
      <c r="H203" s="92" t="n">
        <v>40094892000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324614680</v>
      </c>
      <c r="H205" s="92" t="n">
        <v>1814668350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10177724220</v>
      </c>
      <c r="H206" s="92" t="n">
        <v>64393895650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2239099000</v>
      </c>
      <c r="H207" s="92" t="n">
        <v>14166657000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7938625220</v>
      </c>
      <c r="H208" s="92" t="n">
        <v>50227238650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7913541000</v>
      </c>
      <c r="H209" s="92" t="n">
        <v>65468573000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63294040000</v>
      </c>
      <c r="H210" s="92" t="n">
        <v>383995624000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54308391000</v>
      </c>
      <c r="H211" s="92" t="n">
        <v>311969547000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-1072108000</v>
      </c>
      <c r="H212" s="92" t="n">
        <v>-6557504000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2200264000</v>
      </c>
      <c r="H213" s="92" t="n">
        <v>10853796000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10109770000</v>
      </c>
      <c r="H214" s="92" t="n">
        <v>59021077000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7876753000</v>
      </c>
      <c r="H215" s="92" t="n">
        <v>47971645000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334614050</v>
      </c>
      <c r="H217" s="92" t="n">
        <v>2149282400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9779190950</v>
      </c>
      <c r="H218" s="92" t="n">
        <v>74173086600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2151422000</v>
      </c>
      <c r="H219" s="92" t="n">
        <v>16318079000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7627768950</v>
      </c>
      <c r="H220" s="92" t="n">
        <v>57855007600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12256481000</v>
      </c>
      <c r="H221" s="92" t="n">
        <v>77725054000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67140576000</v>
      </c>
      <c r="H222" s="92" t="n">
        <v>451136200000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53788774000</v>
      </c>
      <c r="H223" s="92" t="n">
        <v>365758321000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-1095321000</v>
      </c>
      <c r="H224" s="92" t="n">
        <v>-7652825000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1087089700</v>
      </c>
      <c r="H225" s="92" t="n">
        <v>11940885700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9153544000</v>
      </c>
      <c r="H226" s="92" t="n">
        <v>68174621000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8033744000</v>
      </c>
      <c r="H227" s="92" t="n">
        <v>56005389000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385083990</v>
      </c>
      <c r="H229" s="92" t="n">
        <v>2534366390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12958486710</v>
      </c>
      <c r="H230" s="92" t="n">
        <v>87131573310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2850867000</v>
      </c>
      <c r="H231" s="92" t="n">
        <v>19168946000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10107619710</v>
      </c>
      <c r="H232" s="92" t="n">
        <v>67962627310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7417653000</v>
      </c>
      <c r="H233" s="92" t="n">
        <v>85142707000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64127500000</v>
      </c>
      <c r="H234" s="92" t="n">
        <v>515263700000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55409863000</v>
      </c>
      <c r="H235" s="92" t="n">
        <v>421168184000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-1299984000</v>
      </c>
      <c r="H236" s="92" t="n">
        <v>-8952809000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1821073600</v>
      </c>
      <c r="H237" s="92" t="n">
        <v>13761959300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9970425000</v>
      </c>
      <c r="H238" s="92" t="n">
        <v>78145046000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8116478000</v>
      </c>
      <c r="H239" s="92" t="n">
        <v>64121867000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317838220</v>
      </c>
      <c r="H241" s="92" t="n">
        <v>2852204610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8920888380</v>
      </c>
      <c r="H242" s="92" t="n">
        <v>96052461690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1962595000</v>
      </c>
      <c r="H243" s="92" t="n">
        <v>21131541000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6958293380</v>
      </c>
      <c r="H244" s="92" t="n">
        <v>74920920690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10253623000</v>
      </c>
      <c r="H245" s="92" t="n">
        <v>95396330000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64070978000</v>
      </c>
      <c r="H246" s="92" t="n">
        <v>579334678000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52785585000</v>
      </c>
      <c r="H247" s="92" t="n">
        <v>473953769000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-1031770000</v>
      </c>
      <c r="H248" s="92" t="n">
        <v>-9984579000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1474797000</v>
      </c>
      <c r="H249" s="92" t="n">
        <v>15236756300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9670161000</v>
      </c>
      <c r="H250" s="92" t="n">
        <v>87815207000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8163087000</v>
      </c>
      <c r="H251" s="92" t="n">
        <v>72284954000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542967400</v>
      </c>
      <c r="H253" s="92" t="n">
        <v>3395172010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11185452600</v>
      </c>
      <c r="H254" s="92" t="n">
        <v>107237914290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2460800000</v>
      </c>
      <c r="H255" s="92" t="n">
        <v>23592341000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8724652600</v>
      </c>
      <c r="H256" s="92" t="n">
        <v>83645573290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1021670852000</v>
      </c>
      <c r="I5" s="92" t="n">
        <v>70136228000</v>
      </c>
      <c r="J5" s="92" t="n">
        <v>229710000000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3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-3610059000</v>
      </c>
      <c r="I6" s="92" t="n">
        <v>722012000</v>
      </c>
      <c r="J6" s="92" t="n">
        <v>2888047000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3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3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3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경험조정-신계약비</t>
        </is>
      </c>
      <c r="H9" s="92" t="n">
        <v>0</v>
      </c>
      <c r="I9" s="92" t="n">
        <v>0</v>
      </c>
      <c r="J9" s="92" t="n">
        <v>9058000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3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234083000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3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2554177000</v>
      </c>
      <c r="I11" s="92" t="n">
        <v>140272000</v>
      </c>
      <c r="J11" s="92" t="n">
        <v>574275000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3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-2067390000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3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-420817000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3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4631730000</v>
      </c>
      <c r="I14" s="92" t="n">
        <v>-301194000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3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1025246700000</v>
      </c>
      <c r="I15" s="92" t="n">
        <v>70276500000</v>
      </c>
      <c r="J15" s="92" t="n">
        <v>231348074000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3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674302762000</v>
      </c>
      <c r="I16" s="92" t="n">
        <v>29223428000</v>
      </c>
      <c r="J16" s="92" t="n">
        <v>92625000000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3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-1455669000</v>
      </c>
      <c r="I17" s="92" t="n">
        <v>291134000</v>
      </c>
      <c r="J17" s="92" t="n">
        <v>1164535000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3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3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3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경험조정-신계약비</t>
        </is>
      </c>
      <c r="H20" s="92" t="n">
        <v>0</v>
      </c>
      <c r="I20" s="92" t="n">
        <v>0</v>
      </c>
      <c r="J20" s="92" t="n">
        <v>10890000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3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-26108000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3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1685757000</v>
      </c>
      <c r="I22" s="92" t="n">
        <v>58447000</v>
      </c>
      <c r="J22" s="92" t="n">
        <v>231562000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3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-833625000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3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-175341000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3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2129972000</v>
      </c>
      <c r="I25" s="92" t="n">
        <v>-115793000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3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676662822000</v>
      </c>
      <c r="I26" s="92" t="n">
        <v>29281875000</v>
      </c>
      <c r="J26" s="92" t="n">
        <v>93172255000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3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40866834000</v>
      </c>
      <c r="I27" s="92" t="n">
        <v>2337874000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3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3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3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3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경험조정-신계약비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3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3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3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3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-14027000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3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143034000</v>
      </c>
      <c r="I36" s="92" t="n">
        <v>18703000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3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41009868000</v>
      </c>
      <c r="I37" s="92" t="n">
        <v>2342550000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3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306501256000</v>
      </c>
      <c r="I38" s="92" t="n">
        <v>15196183000</v>
      </c>
      <c r="J38" s="92" t="n">
        <v>48165000000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3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-756948000</v>
      </c>
      <c r="I39" s="92" t="n">
        <v>151390000</v>
      </c>
      <c r="J39" s="92" t="n">
        <v>605558000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3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3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3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경험조정-신계약비</t>
        </is>
      </c>
      <c r="H42" s="92" t="n">
        <v>0</v>
      </c>
      <c r="I42" s="92" t="n">
        <v>0</v>
      </c>
      <c r="J42" s="92" t="n">
        <v>4560000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3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126843000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3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766253000</v>
      </c>
      <c r="I44" s="92" t="n">
        <v>30392000</v>
      </c>
      <c r="J44" s="92" t="n">
        <v>120413000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3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-433485000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3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-91177000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3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1063449000</v>
      </c>
      <c r="I47" s="92" t="n">
        <v>-60212000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3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307574010000</v>
      </c>
      <c r="I48" s="92" t="n">
        <v>15226575000</v>
      </c>
      <c r="J48" s="92" t="n">
        <v>48588888000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3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1025246700000</v>
      </c>
      <c r="I49" s="92" t="n">
        <v>70276500000</v>
      </c>
      <c r="J49" s="92" t="n">
        <v>231348074000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3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-3944692000</v>
      </c>
      <c r="I50" s="92" t="n">
        <v>788938000</v>
      </c>
      <c r="J50" s="92" t="n">
        <v>3155753000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3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3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3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경험조정-신계약비</t>
        </is>
      </c>
      <c r="H53" s="92" t="n">
        <v>0</v>
      </c>
      <c r="I53" s="92" t="n">
        <v>0</v>
      </c>
      <c r="J53" s="92" t="n">
        <v>-3357000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3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12336000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3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2563117000</v>
      </c>
      <c r="I55" s="92" t="n">
        <v>140553000</v>
      </c>
      <c r="J55" s="92" t="n">
        <v>578370000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3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-2082133000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3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-421659000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3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5717975000</v>
      </c>
      <c r="I58" s="92" t="n">
        <v>825188000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3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1029583100000</v>
      </c>
      <c r="I59" s="92" t="n">
        <v>71609520000</v>
      </c>
      <c r="J59" s="92" t="n">
        <v>233009043000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3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676662822000</v>
      </c>
      <c r="I60" s="92" t="n">
        <v>29281875000</v>
      </c>
      <c r="J60" s="92" t="n">
        <v>93172255000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3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-1590601000</v>
      </c>
      <c r="I61" s="92" t="n">
        <v>318120000</v>
      </c>
      <c r="J61" s="92" t="n">
        <v>1272481000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3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3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3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경험조정-신계약비</t>
        </is>
      </c>
      <c r="H64" s="92" t="n">
        <v>0</v>
      </c>
      <c r="I64" s="92" t="n">
        <v>0</v>
      </c>
      <c r="J64" s="92" t="n">
        <v>-10911000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3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140304000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3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1691657000</v>
      </c>
      <c r="I66" s="92" t="n">
        <v>58564000</v>
      </c>
      <c r="J66" s="92" t="n">
        <v>232931000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3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-838550000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3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-175691000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3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2760968000</v>
      </c>
      <c r="I69" s="92" t="n">
        <v>354432000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3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679524846000</v>
      </c>
      <c r="I70" s="92" t="n">
        <v>29837300000</v>
      </c>
      <c r="J70" s="92" t="n">
        <v>93968509000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3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41009868000</v>
      </c>
      <c r="I71" s="92" t="n">
        <v>2342550000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3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3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3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3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경험조정-신계약비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3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3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3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3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-14055000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3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173456000</v>
      </c>
      <c r="I80" s="92" t="n">
        <v>58489000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3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41183324000</v>
      </c>
      <c r="I81" s="92" t="n">
        <v>2386984000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3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307574010000</v>
      </c>
      <c r="I82" s="92" t="n">
        <v>15226575000</v>
      </c>
      <c r="J82" s="92" t="n">
        <v>48588888000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3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-827113000</v>
      </c>
      <c r="I83" s="92" t="n">
        <v>165423000</v>
      </c>
      <c r="J83" s="92" t="n">
        <v>661690000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3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3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3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경험조정-신계약비</t>
        </is>
      </c>
      <c r="H86" s="92" t="n">
        <v>0</v>
      </c>
      <c r="I86" s="92" t="n">
        <v>0</v>
      </c>
      <c r="J86" s="92" t="n">
        <v>-1496000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3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136819000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3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768935000</v>
      </c>
      <c r="I88" s="92" t="n">
        <v>30453000</v>
      </c>
      <c r="J88" s="92" t="n">
        <v>121472000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3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-437300000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3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-91359000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3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1359098000</v>
      </c>
      <c r="I91" s="92" t="n">
        <v>184305000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3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308874930000</v>
      </c>
      <c r="I92" s="92" t="n">
        <v>15515396000</v>
      </c>
      <c r="J92" s="92" t="n">
        <v>49070075000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3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1029583100000</v>
      </c>
      <c r="I93" s="92" t="n">
        <v>71609520000</v>
      </c>
      <c r="J93" s="92" t="n">
        <v>233009043000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3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-3862253000</v>
      </c>
      <c r="I94" s="92" t="n">
        <v>772451000</v>
      </c>
      <c r="J94" s="92" t="n">
        <v>3089802000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3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3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3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경험조정-신계약비</t>
        </is>
      </c>
      <c r="H97" s="92" t="n">
        <v>0</v>
      </c>
      <c r="I97" s="92" t="n">
        <v>0</v>
      </c>
      <c r="J97" s="92" t="n">
        <v>15166000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3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-277925000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3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2573958000</v>
      </c>
      <c r="I99" s="92" t="n">
        <v>143219000</v>
      </c>
      <c r="J99" s="92" t="n">
        <v>582523000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3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-2097081000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3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-429657000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3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6488495000</v>
      </c>
      <c r="I102" s="92" t="n">
        <v>-1445052000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3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1034783300000</v>
      </c>
      <c r="I103" s="92" t="n">
        <v>70650480000</v>
      </c>
      <c r="J103" s="92" t="n">
        <v>234321529000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3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679524846000</v>
      </c>
      <c r="I104" s="92" t="n">
        <v>29837300000</v>
      </c>
      <c r="J104" s="92" t="n">
        <v>93968509000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3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-1557360000</v>
      </c>
      <c r="I105" s="92" t="n">
        <v>311472000</v>
      </c>
      <c r="J105" s="92" t="n">
        <v>1245888000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3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3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3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경험조정-신계약비</t>
        </is>
      </c>
      <c r="H108" s="92" t="n">
        <v>0</v>
      </c>
      <c r="I108" s="92" t="n">
        <v>0</v>
      </c>
      <c r="J108" s="92" t="n">
        <v>3974000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3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-198425000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3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1698812000</v>
      </c>
      <c r="I110" s="92" t="n">
        <v>59675000</v>
      </c>
      <c r="J110" s="92" t="n">
        <v>234921000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3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-845717000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3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-179024000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3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3290680000</v>
      </c>
      <c r="I113" s="92" t="n">
        <v>-591723000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3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682956978000</v>
      </c>
      <c r="I114" s="92" t="n">
        <v>29437700000</v>
      </c>
      <c r="J114" s="92" t="n">
        <v>94409151000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3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41183324000</v>
      </c>
      <c r="I115" s="92" t="n">
        <v>2386984000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3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3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3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3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경험조정-신계약비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3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3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3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3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-14322000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3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208008000</v>
      </c>
      <c r="I124" s="92" t="n">
        <v>-17646000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3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41391332000</v>
      </c>
      <c r="I125" s="92" t="n">
        <v>2355016000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3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308874930000</v>
      </c>
      <c r="I126" s="92" t="n">
        <v>15515396000</v>
      </c>
      <c r="J126" s="92" t="n">
        <v>49070075000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3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-809827000</v>
      </c>
      <c r="I127" s="92" t="n">
        <v>161965000</v>
      </c>
      <c r="J127" s="92" t="n">
        <v>647862000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3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3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3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경험조정-신계약비</t>
        </is>
      </c>
      <c r="H130" s="92" t="n">
        <v>0</v>
      </c>
      <c r="I130" s="92" t="n">
        <v>0</v>
      </c>
      <c r="J130" s="92" t="n">
        <v>5614000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3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298186000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3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772187000</v>
      </c>
      <c r="I132" s="92" t="n">
        <v>31031000</v>
      </c>
      <c r="J132" s="92" t="n">
        <v>122675000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3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-441631000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3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-93092000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3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1597700000</v>
      </c>
      <c r="I135" s="92" t="n">
        <v>-307696000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3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310434990000</v>
      </c>
      <c r="I136" s="92" t="n">
        <v>15307604000</v>
      </c>
      <c r="J136" s="92" t="n">
        <v>49702780000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3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1034783300000</v>
      </c>
      <c r="I137" s="92" t="n">
        <v>70650480000</v>
      </c>
      <c r="J137" s="92" t="n">
        <v>234321529000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3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-3745717000</v>
      </c>
      <c r="I138" s="92" t="n">
        <v>749143000</v>
      </c>
      <c r="J138" s="92" t="n">
        <v>2996573000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3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3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3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경험조정-신계약비</t>
        </is>
      </c>
      <c r="H141" s="92" t="n">
        <v>0</v>
      </c>
      <c r="I141" s="92" t="n">
        <v>0</v>
      </c>
      <c r="J141" s="92" t="n">
        <v>4926000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3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-143401000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3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2586958000</v>
      </c>
      <c r="I143" s="92" t="n">
        <v>141301000</v>
      </c>
      <c r="J143" s="92" t="n">
        <v>585804000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3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-2108894000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3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-423903000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3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3854358000</v>
      </c>
      <c r="I146" s="92" t="n">
        <v>575839000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3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1037478900000</v>
      </c>
      <c r="I147" s="92" t="n">
        <v>71692860000</v>
      </c>
      <c r="J147" s="92" t="n">
        <v>235656537000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3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682956978000</v>
      </c>
      <c r="I148" s="92" t="n">
        <v>29437700000</v>
      </c>
      <c r="J148" s="92" t="n">
        <v>94409151000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3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-1510370000</v>
      </c>
      <c r="I149" s="92" t="n">
        <v>302074000</v>
      </c>
      <c r="J149" s="92" t="n">
        <v>1208296000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3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3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3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경험조정-신계약비</t>
        </is>
      </c>
      <c r="H152" s="92" t="n">
        <v>0</v>
      </c>
      <c r="I152" s="92" t="n">
        <v>0</v>
      </c>
      <c r="J152" s="92" t="n">
        <v>5586000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3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145466000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3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1707392000</v>
      </c>
      <c r="I154" s="92" t="n">
        <v>58875000</v>
      </c>
      <c r="J154" s="92" t="n">
        <v>236023000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3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-849682000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3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-176626000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3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1582073000</v>
      </c>
      <c r="I157" s="92" t="n">
        <v>250002000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3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684736074000</v>
      </c>
      <c r="I158" s="92" t="n">
        <v>29872025000</v>
      </c>
      <c r="J158" s="92" t="n">
        <v>95154840000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3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41391332000</v>
      </c>
      <c r="I159" s="92" t="n">
        <v>2355016000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3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3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3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3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경험조정-신계약비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3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3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3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3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-14130000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3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107824000</v>
      </c>
      <c r="I168" s="92" t="n">
        <v>48876000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3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41499156000</v>
      </c>
      <c r="I169" s="92" t="n">
        <v>2389762000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3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310434990000</v>
      </c>
      <c r="I170" s="92" t="n">
        <v>15307604000</v>
      </c>
      <c r="J170" s="92" t="n">
        <v>49702780000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3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-785392000</v>
      </c>
      <c r="I171" s="92" t="n">
        <v>157078000</v>
      </c>
      <c r="J171" s="92" t="n">
        <v>628314000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3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3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3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경험조정-신계약비</t>
        </is>
      </c>
      <c r="H174" s="92" t="n">
        <v>0</v>
      </c>
      <c r="I174" s="92" t="n">
        <v>0</v>
      </c>
      <c r="J174" s="92" t="n">
        <v>1805000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3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-198458000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3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776087000</v>
      </c>
      <c r="I176" s="92" t="n">
        <v>30615000</v>
      </c>
      <c r="J176" s="92" t="n">
        <v>124257000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3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-447325000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3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-91846000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3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817985000</v>
      </c>
      <c r="I179" s="92" t="n">
        <v>130001000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3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311243670000</v>
      </c>
      <c r="I180" s="92" t="n">
        <v>15533453000</v>
      </c>
      <c r="J180" s="92" t="n">
        <v>49811374000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3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1037478900000</v>
      </c>
      <c r="I181" s="92" t="n">
        <v>71692860000</v>
      </c>
      <c r="J181" s="92" t="n">
        <v>235656537000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3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-3341273000</v>
      </c>
      <c r="I182" s="92" t="n">
        <v>668255000</v>
      </c>
      <c r="J182" s="92" t="n">
        <v>2673018000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3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3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3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경험조정-신계약비</t>
        </is>
      </c>
      <c r="H185" s="92" t="n">
        <v>0</v>
      </c>
      <c r="I185" s="92" t="n">
        <v>0</v>
      </c>
      <c r="J185" s="92" t="n">
        <v>-36702000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3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-35450000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3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2593697000</v>
      </c>
      <c r="I187" s="92" t="n">
        <v>143386000</v>
      </c>
      <c r="J187" s="92" t="n">
        <v>589141000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3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-2120909000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3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-430157000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3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2939576000</v>
      </c>
      <c r="I190" s="92" t="n">
        <v>-11103000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3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1039670900000</v>
      </c>
      <c r="I191" s="92" t="n">
        <v>72063240000</v>
      </c>
      <c r="J191" s="92" t="n">
        <v>236725635000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3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684736074000</v>
      </c>
      <c r="I192" s="92" t="n">
        <v>29872025000</v>
      </c>
      <c r="J192" s="92" t="n">
        <v>95154840000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3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-1347288000</v>
      </c>
      <c r="I193" s="92" t="n">
        <v>269458000</v>
      </c>
      <c r="J193" s="92" t="n">
        <v>1077830000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3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3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3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경험조정-신계약비</t>
        </is>
      </c>
      <c r="H196" s="92" t="n">
        <v>0</v>
      </c>
      <c r="I196" s="92" t="n">
        <v>0</v>
      </c>
      <c r="J196" s="92" t="n">
        <v>-3338000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3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-162711000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3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1711840000</v>
      </c>
      <c r="I198" s="92" t="n">
        <v>59744000</v>
      </c>
      <c r="J198" s="92" t="n">
        <v>237887000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3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-856394000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3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-179232000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3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1082167000</v>
      </c>
      <c r="I201" s="92" t="n">
        <v>4356000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3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686182794000</v>
      </c>
      <c r="I202" s="92" t="n">
        <v>30026350000</v>
      </c>
      <c r="J202" s="92" t="n">
        <v>95448114000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3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41499156000</v>
      </c>
      <c r="I203" s="92" t="n">
        <v>2389762000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3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3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3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3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경험조정-신계약비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3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3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3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3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-14339000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3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87680000</v>
      </c>
      <c r="I212" s="92" t="n">
        <v>26685000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3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41586836000</v>
      </c>
      <c r="I213" s="92" t="n">
        <v>2402108000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3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311243670000</v>
      </c>
      <c r="I214" s="92" t="n">
        <v>15533453000</v>
      </c>
      <c r="J214" s="92" t="n">
        <v>49811374000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3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-700590000</v>
      </c>
      <c r="I215" s="92" t="n">
        <v>140118000</v>
      </c>
      <c r="J215" s="92" t="n">
        <v>560472000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3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3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3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경험조정-신계약비</t>
        </is>
      </c>
      <c r="H218" s="92" t="n">
        <v>0</v>
      </c>
      <c r="I218" s="92" t="n">
        <v>0</v>
      </c>
      <c r="J218" s="92" t="n">
        <v>-6821000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3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-217081000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3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778109000</v>
      </c>
      <c r="I220" s="92" t="n">
        <v>31067000</v>
      </c>
      <c r="J220" s="92" t="n">
        <v>124528000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3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-448302000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3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-93201000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3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580080000</v>
      </c>
      <c r="I223" s="92" t="n">
        <v>2265000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3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311901270000</v>
      </c>
      <c r="I224" s="92" t="n">
        <v>15613702000</v>
      </c>
      <c r="J224" s="92" t="n">
        <v>49824170000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3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1039670900000</v>
      </c>
      <c r="I225" s="92" t="n">
        <v>72063240000</v>
      </c>
      <c r="J225" s="92" t="n">
        <v>236725635000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3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-3495389000</v>
      </c>
      <c r="I226" s="92" t="n">
        <v>699078000</v>
      </c>
      <c r="J226" s="92" t="n">
        <v>2796311000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3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3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3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경험조정-신계약비</t>
        </is>
      </c>
      <c r="H229" s="92" t="n">
        <v>0</v>
      </c>
      <c r="I229" s="92" t="n">
        <v>0</v>
      </c>
      <c r="J229" s="92" t="n">
        <v>-13453000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3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88217000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3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2599177000</v>
      </c>
      <c r="I231" s="92" t="n">
        <v>144126000</v>
      </c>
      <c r="J231" s="92" t="n">
        <v>591814000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3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-2130531000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3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-432379000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3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6773012000</v>
      </c>
      <c r="I234" s="92" t="n">
        <v>-1319225000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3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1045547700000</v>
      </c>
      <c r="I235" s="92" t="n">
        <v>71154840000</v>
      </c>
      <c r="J235" s="92" t="n">
        <v>238057994000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3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686182794000</v>
      </c>
      <c r="I236" s="92" t="n">
        <v>30026350000</v>
      </c>
      <c r="J236" s="92" t="n">
        <v>95448114000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3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-1409431000</v>
      </c>
      <c r="I237" s="92" t="n">
        <v>281886000</v>
      </c>
      <c r="J237" s="92" t="n">
        <v>1127545000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3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3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3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경험조정-신계약비</t>
        </is>
      </c>
      <c r="H240" s="92" t="n">
        <v>0</v>
      </c>
      <c r="I240" s="92" t="n">
        <v>0</v>
      </c>
      <c r="J240" s="92" t="n">
        <v>5228000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3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-109044000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3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1715457000</v>
      </c>
      <c r="I242" s="92" t="n">
        <v>60053000</v>
      </c>
      <c r="J242" s="92" t="n">
        <v>238620000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3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-859033000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3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-180158000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3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3572662000</v>
      </c>
      <c r="I245" s="92" t="n">
        <v>-540281000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3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690061482000</v>
      </c>
      <c r="I246" s="92" t="n">
        <v>29647850000</v>
      </c>
      <c r="J246" s="92" t="n">
        <v>95851430000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3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41586836000</v>
      </c>
      <c r="I247" s="92" t="n">
        <v>2402108000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3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3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3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3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경험조정-신계약비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3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3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3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3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-14413000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3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235072000</v>
      </c>
      <c r="I256" s="92" t="n">
        <v>-15867000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3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41821908000</v>
      </c>
      <c r="I257" s="92" t="n">
        <v>2371828000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3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311901270000</v>
      </c>
      <c r="I258" s="92" t="n">
        <v>15613702000</v>
      </c>
      <c r="J258" s="92" t="n">
        <v>49824170000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3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-732904000</v>
      </c>
      <c r="I259" s="92" t="n">
        <v>146581000</v>
      </c>
      <c r="J259" s="92" t="n">
        <v>586323000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3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3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3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경험조정-신계약비</t>
        </is>
      </c>
      <c r="H262" s="92" t="n">
        <v>0</v>
      </c>
      <c r="I262" s="92" t="n">
        <v>0</v>
      </c>
      <c r="J262" s="92" t="n">
        <v>3902000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3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96162000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3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779753000</v>
      </c>
      <c r="I264" s="92" t="n">
        <v>31227000</v>
      </c>
      <c r="J264" s="92" t="n">
        <v>124560000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3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-448418000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3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-93682000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3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1716191000</v>
      </c>
      <c r="I267" s="92" t="n">
        <v>-280946000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3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313664310000</v>
      </c>
      <c r="I268" s="92" t="n">
        <v>15416882000</v>
      </c>
      <c r="J268" s="92" t="n">
        <v>50186700000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3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1045547700000</v>
      </c>
      <c r="I269" s="92" t="n">
        <v>71154840000</v>
      </c>
      <c r="J269" s="92" t="n">
        <v>238057994000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3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-3991763000</v>
      </c>
      <c r="I270" s="92" t="n">
        <v>798353000</v>
      </c>
      <c r="J270" s="92" t="n">
        <v>3193410000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3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3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3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경험조정-신계약비</t>
        </is>
      </c>
      <c r="H273" s="92" t="n">
        <v>0</v>
      </c>
      <c r="I273" s="92" t="n">
        <v>0</v>
      </c>
      <c r="J273" s="92" t="n">
        <v>10082000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3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-266949000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3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2613869000</v>
      </c>
      <c r="I275" s="92" t="n">
        <v>142310000</v>
      </c>
      <c r="J275" s="92" t="n">
        <v>595145000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3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-2142522000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3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-426929000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3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4629643000</v>
      </c>
      <c r="I278" s="92" t="n">
        <v>62867000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3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1048799450000</v>
      </c>
      <c r="I279" s="92" t="n">
        <v>71731440000</v>
      </c>
      <c r="J279" s="92" t="n">
        <v>239447161000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3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690061482000</v>
      </c>
      <c r="I280" s="92" t="n">
        <v>29647850000</v>
      </c>
      <c r="J280" s="92" t="n">
        <v>95851430000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3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-1609582000</v>
      </c>
      <c r="I281" s="92" t="n">
        <v>321916000</v>
      </c>
      <c r="J281" s="92" t="n">
        <v>1287665000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3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3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3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경험조정-신계약비</t>
        </is>
      </c>
      <c r="H284" s="92" t="n">
        <v>0</v>
      </c>
      <c r="I284" s="92" t="n">
        <v>0</v>
      </c>
      <c r="J284" s="92" t="n">
        <v>-2173000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3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-133004000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3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1725154000</v>
      </c>
      <c r="I286" s="92" t="n">
        <v>59296000</v>
      </c>
      <c r="J286" s="92" t="n">
        <v>239629000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3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-862663000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3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-177887000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3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2030583000</v>
      </c>
      <c r="I289" s="92" t="n">
        <v>36925000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3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692207637000</v>
      </c>
      <c r="I290" s="92" t="n">
        <v>29888100000</v>
      </c>
      <c r="J290" s="92" t="n">
        <v>96380884000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3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41821908000</v>
      </c>
      <c r="I291" s="92" t="n">
        <v>2371828000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3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3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3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3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경험조정-신계약비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3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3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3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3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-14231000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3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130070000</v>
      </c>
      <c r="I300" s="92" t="n">
        <v>33451000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3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41951978000</v>
      </c>
      <c r="I301" s="92" t="n">
        <v>2391048000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3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313664310000</v>
      </c>
      <c r="I302" s="92" t="n">
        <v>15416882000</v>
      </c>
      <c r="J302" s="92" t="n">
        <v>50186700000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3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-836982000</v>
      </c>
      <c r="I303" s="92" t="n">
        <v>167396000</v>
      </c>
      <c r="J303" s="92" t="n">
        <v>669586000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3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3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3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경험조정-신계약비</t>
        </is>
      </c>
      <c r="H306" s="92" t="n">
        <v>0</v>
      </c>
      <c r="I306" s="92" t="n">
        <v>0</v>
      </c>
      <c r="J306" s="92" t="n">
        <v>-3350000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3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-245694000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3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784161000</v>
      </c>
      <c r="I308" s="92" t="n">
        <v>30834000</v>
      </c>
      <c r="J308" s="92" t="n">
        <v>125467000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3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-451680000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3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-92501000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3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1028347000</v>
      </c>
      <c r="I311" s="92" t="n">
        <v>19201000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3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314639835000</v>
      </c>
      <c r="I312" s="92" t="n">
        <v>15541812000</v>
      </c>
      <c r="J312" s="92" t="n">
        <v>50281028000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3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1048799450000</v>
      </c>
      <c r="I313" s="92" t="n">
        <v>71731440000</v>
      </c>
      <c r="J313" s="92" t="n">
        <v>239447161000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3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-3672978000</v>
      </c>
      <c r="I314" s="92" t="n">
        <v>734596000</v>
      </c>
      <c r="J314" s="92" t="n">
        <v>2938383000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3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3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3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경험조정-신계약비</t>
        </is>
      </c>
      <c r="H317" s="92" t="n">
        <v>0</v>
      </c>
      <c r="I317" s="92" t="n">
        <v>0</v>
      </c>
      <c r="J317" s="92" t="n">
        <v>-14807000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3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-52444000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3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2621999000</v>
      </c>
      <c r="I319" s="92" t="n">
        <v>143463000</v>
      </c>
      <c r="J319" s="92" t="n">
        <v>598618000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3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-2155024000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3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-430389000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3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1940580000</v>
      </c>
      <c r="I322" s="92" t="n">
        <v>-74350000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3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1049689050000</v>
      </c>
      <c r="I323" s="92" t="n">
        <v>72104760000</v>
      </c>
      <c r="J323" s="92" t="n">
        <v>240761887000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3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692207637000</v>
      </c>
      <c r="I324" s="92" t="n">
        <v>29888100000</v>
      </c>
      <c r="J324" s="92" t="n">
        <v>96380884000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3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-1481040000</v>
      </c>
      <c r="I325" s="92" t="n">
        <v>296208000</v>
      </c>
      <c r="J325" s="92" t="n">
        <v>1184832000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3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3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3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경험조정-신계약비</t>
        </is>
      </c>
      <c r="H328" s="92" t="n">
        <v>0</v>
      </c>
      <c r="I328" s="92" t="n">
        <v>0</v>
      </c>
      <c r="J328" s="92" t="n">
        <v>3822000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3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-36345000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3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1730519000</v>
      </c>
      <c r="I330" s="92" t="n">
        <v>59776000</v>
      </c>
      <c r="J330" s="92" t="n">
        <v>240952000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3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-867428000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3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-179329000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3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337656000</v>
      </c>
      <c r="I333" s="92" t="n">
        <v>-21106000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3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692794773000</v>
      </c>
      <c r="I334" s="92" t="n">
        <v>30043650000</v>
      </c>
      <c r="J334" s="92" t="n">
        <v>96906717000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3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41951978000</v>
      </c>
      <c r="I335" s="92" t="n">
        <v>2391048000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3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3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3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3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경험조정-신계약비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3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3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3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3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-14346000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3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35584000</v>
      </c>
      <c r="I344" s="92" t="n">
        <v>26790000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3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41987562000</v>
      </c>
      <c r="I345" s="92" t="n">
        <v>2403492000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3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314639835000</v>
      </c>
      <c r="I346" s="92" t="n">
        <v>15541812000</v>
      </c>
      <c r="J346" s="92" t="n">
        <v>50281028000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3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-770141000</v>
      </c>
      <c r="I347" s="92" t="n">
        <v>154028000</v>
      </c>
      <c r="J347" s="92" t="n">
        <v>616112000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3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3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3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경험조정-신계약비</t>
        </is>
      </c>
      <c r="H350" s="92" t="n">
        <v>0</v>
      </c>
      <c r="I350" s="92" t="n">
        <v>0</v>
      </c>
      <c r="J350" s="92" t="n">
        <v>-5240000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3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-151722000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3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786600000</v>
      </c>
      <c r="I352" s="92" t="n">
        <v>31084000</v>
      </c>
      <c r="J352" s="92" t="n">
        <v>125703000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3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-452529000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3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-93251000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3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250421000</v>
      </c>
      <c r="I355" s="92" t="n">
        <v>-10975000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3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314906715000</v>
      </c>
      <c r="I356" s="92" t="n">
        <v>15622698000</v>
      </c>
      <c r="J356" s="92" t="n">
        <v>50413352000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3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1049689050000</v>
      </c>
      <c r="I357" s="92" t="n">
        <v>72104760000</v>
      </c>
      <c r="J357" s="92" t="n">
        <v>240761887000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3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-3777332000</v>
      </c>
      <c r="I358" s="92" t="n">
        <v>755466000</v>
      </c>
      <c r="J358" s="92" t="n">
        <v>3021865000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3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3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3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경험조정-신계약비</t>
        </is>
      </c>
      <c r="H361" s="92" t="n">
        <v>0</v>
      </c>
      <c r="I361" s="92" t="n">
        <v>0</v>
      </c>
      <c r="J361" s="92" t="n">
        <v>-2783000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3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155344000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3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2624223000</v>
      </c>
      <c r="I363" s="92" t="n">
        <v>144210000</v>
      </c>
      <c r="J363" s="92" t="n">
        <v>601905000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3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-2166857000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3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-432629000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3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5635009000</v>
      </c>
      <c r="I366" s="92" t="n">
        <v>-601447000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3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1054170950000</v>
      </c>
      <c r="I367" s="92" t="n">
        <v>71970360000</v>
      </c>
      <c r="J367" s="92" t="n">
        <v>242371361000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3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692794773000</v>
      </c>
      <c r="I368" s="92" t="n">
        <v>30043650000</v>
      </c>
      <c r="J368" s="92" t="n">
        <v>96906717000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3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-1523118000</v>
      </c>
      <c r="I369" s="92" t="n">
        <v>304624000</v>
      </c>
      <c r="J369" s="92" t="n">
        <v>1218494000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3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3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3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경험조정-신계약비</t>
        </is>
      </c>
      <c r="H372" s="92" t="n">
        <v>0</v>
      </c>
      <c r="I372" s="92" t="n">
        <v>0</v>
      </c>
      <c r="J372" s="92" t="n">
        <v>-2428000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3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-31562000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3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1731987000</v>
      </c>
      <c r="I374" s="92" t="n">
        <v>60087000</v>
      </c>
      <c r="J374" s="92" t="n">
        <v>242267000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3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-872160000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3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-180262000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3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2749185000</v>
      </c>
      <c r="I377" s="92" t="n">
        <v>-240449000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3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695752827000</v>
      </c>
      <c r="I378" s="92" t="n">
        <v>29987650000</v>
      </c>
      <c r="J378" s="92" t="n">
        <v>97461327000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3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41987562000</v>
      </c>
      <c r="I379" s="92" t="n">
        <v>2403492000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3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3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3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3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경험조정-신계약비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3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3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3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3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-14421000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3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179276000</v>
      </c>
      <c r="I388" s="92" t="n">
        <v>9941000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3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42166838000</v>
      </c>
      <c r="I389" s="92" t="n">
        <v>2399012000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3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314906715000</v>
      </c>
      <c r="I390" s="92" t="n">
        <v>15622698000</v>
      </c>
      <c r="J390" s="92" t="n">
        <v>50413352000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3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-792021000</v>
      </c>
      <c r="I391" s="92" t="n">
        <v>158404000</v>
      </c>
      <c r="J391" s="92" t="n">
        <v>633617000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3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3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3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경험조정-신계약비</t>
        </is>
      </c>
      <c r="H394" s="92" t="n">
        <v>0</v>
      </c>
      <c r="I394" s="92" t="n">
        <v>0</v>
      </c>
      <c r="J394" s="92" t="n">
        <v>2772000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3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194959000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3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787267000</v>
      </c>
      <c r="I396" s="92" t="n">
        <v>31245000</v>
      </c>
      <c r="J396" s="92" t="n">
        <v>126033000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3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-453720000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3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-93736000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3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1349324000</v>
      </c>
      <c r="I399" s="92" t="n">
        <v>-125033000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3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316251285000</v>
      </c>
      <c r="I400" s="92" t="n">
        <v>15593578000</v>
      </c>
      <c r="J400" s="92" t="n">
        <v>50917013000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3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1054170950000</v>
      </c>
      <c r="I401" s="92" t="n">
        <v>71970360000</v>
      </c>
      <c r="J401" s="92" t="n">
        <v>242371361000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3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-3206212000</v>
      </c>
      <c r="I402" s="92" t="n">
        <v>641242000</v>
      </c>
      <c r="J402" s="92" t="n">
        <v>2564969000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3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3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3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경험조정-신계약비</t>
        </is>
      </c>
      <c r="H405" s="92" t="n">
        <v>0</v>
      </c>
      <c r="I405" s="92" t="n">
        <v>0</v>
      </c>
      <c r="J405" s="92" t="n">
        <v>-3067000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3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-93471000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3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2635427000</v>
      </c>
      <c r="I407" s="92" t="n">
        <v>143941000</v>
      </c>
      <c r="J407" s="92" t="n">
        <v>605928000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3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-2181342000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3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-431822000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3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2736184000</v>
      </c>
      <c r="I410" s="92" t="n">
        <v>-365301000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3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1056336350000</v>
      </c>
      <c r="I411" s="92" t="n">
        <v>71958420000</v>
      </c>
      <c r="J411" s="92" t="n">
        <v>243264379000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3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695752827000</v>
      </c>
      <c r="I412" s="92" t="n">
        <v>29987650000</v>
      </c>
      <c r="J412" s="92" t="n">
        <v>97461327000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3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-1292827000</v>
      </c>
      <c r="I413" s="92" t="n">
        <v>258565000</v>
      </c>
      <c r="J413" s="92" t="n">
        <v>1034262000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3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3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3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경험조정-신계약비</t>
        </is>
      </c>
      <c r="H416" s="92" t="n">
        <v>0</v>
      </c>
      <c r="I416" s="92" t="n">
        <v>0</v>
      </c>
      <c r="J416" s="92" t="n">
        <v>3743000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3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274648000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3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1739382000</v>
      </c>
      <c r="I418" s="92" t="n">
        <v>59975000</v>
      </c>
      <c r="J418" s="92" t="n">
        <v>243653000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3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-877152000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3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-179926000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3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982609000</v>
      </c>
      <c r="I421" s="92" t="n">
        <v>-143590000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3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697181991000</v>
      </c>
      <c r="I422" s="92" t="n">
        <v>29982675000</v>
      </c>
      <c r="J422" s="92" t="n">
        <v>98140481000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3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42166838000</v>
      </c>
      <c r="I423" s="92" t="n">
        <v>2399012000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3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3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3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3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경험조정-신계약비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3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3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3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3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-14394000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3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86616000</v>
      </c>
      <c r="I432" s="92" t="n">
        <v>13996000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3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42253454000</v>
      </c>
      <c r="I433" s="92" t="n">
        <v>2398614000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3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316251285000</v>
      </c>
      <c r="I434" s="92" t="n">
        <v>15593578000</v>
      </c>
      <c r="J434" s="92" t="n">
        <v>50917013000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3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-672270000</v>
      </c>
      <c r="I435" s="92" t="n">
        <v>134454000</v>
      </c>
      <c r="J435" s="92" t="n">
        <v>537816000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3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3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3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경험조정-신계약비</t>
        </is>
      </c>
      <c r="H438" s="92" t="n">
        <v>0</v>
      </c>
      <c r="I438" s="92" t="n">
        <v>0</v>
      </c>
      <c r="J438" s="92" t="n">
        <v>-1259000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3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-163132000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3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790628000</v>
      </c>
      <c r="I440" s="92" t="n">
        <v>31187000</v>
      </c>
      <c r="J440" s="92" t="n">
        <v>127293000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3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-458253000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3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-93561000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3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531262000</v>
      </c>
      <c r="I443" s="92" t="n">
        <v>-74667000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3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316900905000</v>
      </c>
      <c r="I444" s="92" t="n">
        <v>15590991000</v>
      </c>
      <c r="J444" s="92" t="n">
        <v>50959477000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3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1056336350000</v>
      </c>
      <c r="I445" s="92" t="n">
        <v>71958420000</v>
      </c>
      <c r="J445" s="92" t="n">
        <v>243264379000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3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-3115052000</v>
      </c>
      <c r="I446" s="92" t="n">
        <v>623010000</v>
      </c>
      <c r="J446" s="92" t="n">
        <v>2492042000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3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3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3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경험조정-신계약비</t>
        </is>
      </c>
      <c r="H449" s="92" t="n">
        <v>0</v>
      </c>
      <c r="I449" s="92" t="n">
        <v>0</v>
      </c>
      <c r="J449" s="92" t="n">
        <v>-182000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3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-280720000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3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2640841000</v>
      </c>
      <c r="I451" s="92" t="n">
        <v>143917000</v>
      </c>
      <c r="J451" s="92" t="n">
        <v>608161000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3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-2189379000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3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-431751000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3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8053611000</v>
      </c>
      <c r="I454" s="92" t="n">
        <v>-425297000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3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1063915750000</v>
      </c>
      <c r="I455" s="92" t="n">
        <v>71868300000</v>
      </c>
      <c r="J455" s="92" t="n">
        <v>243894301000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3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697181991000</v>
      </c>
      <c r="I456" s="92" t="n">
        <v>29982675000</v>
      </c>
      <c r="J456" s="92" t="n">
        <v>98140481000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3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-1256069000</v>
      </c>
      <c r="I457" s="92" t="n">
        <v>251214000</v>
      </c>
      <c r="J457" s="92" t="n">
        <v>1004856000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3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3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3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경험조정-신계약비</t>
        </is>
      </c>
      <c r="H460" s="92" t="n">
        <v>0</v>
      </c>
      <c r="I460" s="92" t="n">
        <v>0</v>
      </c>
      <c r="J460" s="92" t="n">
        <v>-3171000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3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103391000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3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1742955000</v>
      </c>
      <c r="I462" s="92" t="n">
        <v>59965000</v>
      </c>
      <c r="J462" s="92" t="n">
        <v>245351000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3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-883264000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3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-179896000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3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4515518000</v>
      </c>
      <c r="I465" s="92" t="n">
        <v>-168833000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3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702184395000</v>
      </c>
      <c r="I466" s="92" t="n">
        <v>29945125000</v>
      </c>
      <c r="J466" s="92" t="n">
        <v>98607644000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3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42253454000</v>
      </c>
      <c r="I467" s="92" t="n">
        <v>2398614000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3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3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3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3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경험조정-신계약비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3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3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3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3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-14392000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3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303176000</v>
      </c>
      <c r="I476" s="92" t="n">
        <v>11388000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3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42556630000</v>
      </c>
      <c r="I477" s="92" t="n">
        <v>2395610000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3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316900905000</v>
      </c>
      <c r="I478" s="92" t="n">
        <v>15590991000</v>
      </c>
      <c r="J478" s="92" t="n">
        <v>50959477000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3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-653156000</v>
      </c>
      <c r="I479" s="92" t="n">
        <v>130631000</v>
      </c>
      <c r="J479" s="92" t="n">
        <v>522525000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3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3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3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경험조정-신계약비</t>
        </is>
      </c>
      <c r="H482" s="92" t="n">
        <v>0</v>
      </c>
      <c r="I482" s="92" t="n">
        <v>0</v>
      </c>
      <c r="J482" s="92" t="n">
        <v>-4537000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3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192406000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3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792252000</v>
      </c>
      <c r="I484" s="92" t="n">
        <v>31182000</v>
      </c>
      <c r="J484" s="92" t="n">
        <v>127399000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3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-458635000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3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-93546000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3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2134724000</v>
      </c>
      <c r="I487" s="92" t="n">
        <v>-87793000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3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319174725000</v>
      </c>
      <c r="I488" s="92" t="n">
        <v>15571465000</v>
      </c>
      <c r="J488" s="92" t="n">
        <v>51338635000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3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1063915750000</v>
      </c>
      <c r="I489" s="92" t="n">
        <v>71868300000</v>
      </c>
      <c r="J489" s="92" t="n">
        <v>243894301000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3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-3018491000</v>
      </c>
      <c r="I490" s="92" t="n">
        <v>603698000</v>
      </c>
      <c r="J490" s="92" t="n">
        <v>2414792000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3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-400000000</v>
      </c>
      <c r="I491" s="92" t="n">
        <v>0</v>
      </c>
      <c r="J491" s="92" t="n">
        <v>400000000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3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3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경험조정-신계약비</t>
        </is>
      </c>
      <c r="H493" s="92" t="n">
        <v>0</v>
      </c>
      <c r="I493" s="92" t="n">
        <v>0</v>
      </c>
      <c r="J493" s="92" t="n">
        <v>8232000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3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-13085000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3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2659789000</v>
      </c>
      <c r="I495" s="92" t="n">
        <v>143737000</v>
      </c>
      <c r="J495" s="92" t="n">
        <v>609736000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3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-2195049000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3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-431210000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3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-2285799000</v>
      </c>
      <c r="I498" s="92" t="n">
        <v>773915000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3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1060871250000</v>
      </c>
      <c r="I499" s="92" t="n">
        <v>72958440000</v>
      </c>
      <c r="J499" s="92" t="n">
        <v>245118927000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3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702184395000</v>
      </c>
      <c r="I500" s="92" t="n">
        <v>29945125000</v>
      </c>
      <c r="J500" s="92" t="n">
        <v>98607644000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3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-1217133000</v>
      </c>
      <c r="I501" s="92" t="n">
        <v>243427000</v>
      </c>
      <c r="J501" s="92" t="n">
        <v>973707000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3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250000000</v>
      </c>
      <c r="I502" s="92" t="n">
        <v>0</v>
      </c>
      <c r="J502" s="92" t="n">
        <v>-250000000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3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3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경험조정-신계약비</t>
        </is>
      </c>
      <c r="H504" s="92" t="n">
        <v>0</v>
      </c>
      <c r="I504" s="92" t="n">
        <v>0</v>
      </c>
      <c r="J504" s="92" t="n">
        <v>-1748000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3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-62158000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3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1755461000</v>
      </c>
      <c r="I506" s="92" t="n">
        <v>59890000</v>
      </c>
      <c r="J506" s="92" t="n">
        <v>246519000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3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-887469000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3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-179671000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3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-2797698000</v>
      </c>
      <c r="I509" s="92" t="n">
        <v>330579000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3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700175025000</v>
      </c>
      <c r="I510" s="92" t="n">
        <v>30399350000</v>
      </c>
      <c r="J510" s="92" t="n">
        <v>98626495000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3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42556630000</v>
      </c>
      <c r="I511" s="92" t="n">
        <v>2395610000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3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3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3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3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경험조정-신계약비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3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3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3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3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-14374000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3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-121780000</v>
      </c>
      <c r="I520" s="92" t="n">
        <v>50712000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3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42434850000</v>
      </c>
      <c r="I521" s="92" t="n">
        <v>2431948000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3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319174725000</v>
      </c>
      <c r="I522" s="92" t="n">
        <v>15571465000</v>
      </c>
      <c r="J522" s="92" t="n">
        <v>51338635000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3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-632909000</v>
      </c>
      <c r="I523" s="92" t="n">
        <v>126582000</v>
      </c>
      <c r="J523" s="92" t="n">
        <v>506327000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3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3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3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경험조정-신계약비</t>
        </is>
      </c>
      <c r="H526" s="92" t="n">
        <v>0</v>
      </c>
      <c r="I526" s="92" t="n">
        <v>0</v>
      </c>
      <c r="J526" s="92" t="n">
        <v>1049000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3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-103281000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3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797937000</v>
      </c>
      <c r="I528" s="92" t="n">
        <v>31143000</v>
      </c>
      <c r="J528" s="92" t="n">
        <v>128347000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3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-462048000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3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-93429000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3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-1078377000</v>
      </c>
      <c r="I531" s="92" t="n">
        <v>171901000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3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318261375000</v>
      </c>
      <c r="I532" s="92" t="n">
        <v>15807662000</v>
      </c>
      <c r="J532" s="92" t="n">
        <v>51409028000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3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1060871250000</v>
      </c>
      <c r="I533" s="92" t="n">
        <v>72958440000</v>
      </c>
      <c r="J533" s="92" t="n">
        <v>245118927000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3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-3210133000</v>
      </c>
      <c r="I534" s="92" t="n">
        <v>642027000</v>
      </c>
      <c r="J534" s="92" t="n">
        <v>2568107000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3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3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3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경험조정-신계약비</t>
        </is>
      </c>
      <c r="H537" s="92" t="n">
        <v>0</v>
      </c>
      <c r="I537" s="92" t="n">
        <v>0</v>
      </c>
      <c r="J537" s="92" t="n">
        <v>-69657000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3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-69385000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3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2652178000</v>
      </c>
      <c r="I539" s="92" t="n">
        <v>145917000</v>
      </c>
      <c r="J539" s="92" t="n">
        <v>612797000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3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-2206070000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3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-437751000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3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8517655000</v>
      </c>
      <c r="I542" s="92" t="n">
        <v>-1060473000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3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1068830950000</v>
      </c>
      <c r="I543" s="92" t="n">
        <v>72248160000</v>
      </c>
      <c r="J543" s="92" t="n">
        <v>245954718000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3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700175025000</v>
      </c>
      <c r="I544" s="92" t="n">
        <v>30399350000</v>
      </c>
      <c r="J544" s="92" t="n">
        <v>98626495000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3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-1294409000</v>
      </c>
      <c r="I545" s="92" t="n">
        <v>258882000</v>
      </c>
      <c r="J545" s="92" t="n">
        <v>1035527000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3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3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3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경험조정-신계약비</t>
        </is>
      </c>
      <c r="H548" s="92" t="n">
        <v>0</v>
      </c>
      <c r="I548" s="92" t="n">
        <v>0</v>
      </c>
      <c r="J548" s="92" t="n">
        <v>-20873000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3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-215233000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3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1750438000</v>
      </c>
      <c r="I550" s="92" t="n">
        <v>60799000</v>
      </c>
      <c r="J550" s="92" t="n">
        <v>246566000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3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-887638000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3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-182396000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3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4797373000</v>
      </c>
      <c r="I553" s="92" t="n">
        <v>-433234000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3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705428427000</v>
      </c>
      <c r="I554" s="92" t="n">
        <v>30103400000</v>
      </c>
      <c r="J554" s="92" t="n">
        <v>98784843000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3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42434850000</v>
      </c>
      <c r="I555" s="92" t="n">
        <v>2431948000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3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3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3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3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경험조정-신계약비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3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3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3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3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-14592000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3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318388000</v>
      </c>
      <c r="I564" s="92" t="n">
        <v>-9084000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3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42753238000</v>
      </c>
      <c r="I565" s="92" t="n">
        <v>2408272000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3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318261375000</v>
      </c>
      <c r="I566" s="92" t="n">
        <v>15807662000</v>
      </c>
      <c r="J566" s="92" t="n">
        <v>51409028000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3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-673092000</v>
      </c>
      <c r="I567" s="92" t="n">
        <v>134618000</v>
      </c>
      <c r="J567" s="92" t="n">
        <v>538474000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3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3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3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경험조정-신계약비</t>
        </is>
      </c>
      <c r="H570" s="92" t="n">
        <v>0</v>
      </c>
      <c r="I570" s="92" t="n">
        <v>0</v>
      </c>
      <c r="J570" s="92" t="n">
        <v>-13378000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3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253079000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3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795653000</v>
      </c>
      <c r="I572" s="92" t="n">
        <v>31615000</v>
      </c>
      <c r="J572" s="92" t="n">
        <v>128523000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3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-462681000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3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-94846000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3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2265349000</v>
      </c>
      <c r="I575" s="92" t="n">
        <v>-225282000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3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320649285000</v>
      </c>
      <c r="I576" s="92" t="n">
        <v>15653768000</v>
      </c>
      <c r="J576" s="92" t="n">
        <v>51853045000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3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1068830950000</v>
      </c>
      <c r="I577" s="92" t="n">
        <v>72248160000</v>
      </c>
      <c r="J577" s="92" t="n">
        <v>245954718000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3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-3172743000</v>
      </c>
      <c r="I578" s="92" t="n">
        <v>634549000</v>
      </c>
      <c r="J578" s="92" t="n">
        <v>2538195000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3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3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3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경험조정-신계약비</t>
        </is>
      </c>
      <c r="H581" s="92" t="n">
        <v>0</v>
      </c>
      <c r="I581" s="92" t="n">
        <v>0</v>
      </c>
      <c r="J581" s="92" t="n">
        <v>-42649000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3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21104000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3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2672077000</v>
      </c>
      <c r="I583" s="92" t="n">
        <v>144496000</v>
      </c>
      <c r="J583" s="92" t="n">
        <v>614887000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3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-2213592000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3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-433489000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3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6620516000</v>
      </c>
      <c r="I586" s="92" t="n">
        <v>746504000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3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1074950800000</v>
      </c>
      <c r="I587" s="92" t="n">
        <v>73340220000</v>
      </c>
      <c r="J587" s="92" t="n">
        <v>246872662000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3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705428427000</v>
      </c>
      <c r="I588" s="92" t="n">
        <v>30103400000</v>
      </c>
      <c r="J588" s="92" t="n">
        <v>98784843000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3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-1279332000</v>
      </c>
      <c r="I589" s="92" t="n">
        <v>255866000</v>
      </c>
      <c r="J589" s="92" t="n">
        <v>1023466000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3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3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3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경험조정-신계약비</t>
        </is>
      </c>
      <c r="H592" s="92" t="n">
        <v>0</v>
      </c>
      <c r="I592" s="92" t="n">
        <v>0</v>
      </c>
      <c r="J592" s="92" t="n">
        <v>-13054000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3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84486000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3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1763571000</v>
      </c>
      <c r="I594" s="92" t="n">
        <v>60207000</v>
      </c>
      <c r="J594" s="92" t="n">
        <v>246962000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3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-889064000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3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-180620000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3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3554862000</v>
      </c>
      <c r="I597" s="92" t="n">
        <v>319572000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3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709467528000</v>
      </c>
      <c r="I598" s="92" t="n">
        <v>30558425000</v>
      </c>
      <c r="J598" s="92" t="n">
        <v>99237640000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3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42753238000</v>
      </c>
      <c r="I599" s="92" t="n">
        <v>2408272000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3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3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3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3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경험조정-신계약비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3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3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3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3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-14450000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3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244794000</v>
      </c>
      <c r="I608" s="92" t="n">
        <v>50852000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3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42998032000</v>
      </c>
      <c r="I609" s="92" t="n">
        <v>2444674000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3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320649285000</v>
      </c>
      <c r="I610" s="92" t="n">
        <v>15653768000</v>
      </c>
      <c r="J610" s="92" t="n">
        <v>51853045000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3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-665253000</v>
      </c>
      <c r="I611" s="92" t="n">
        <v>133051000</v>
      </c>
      <c r="J611" s="92" t="n">
        <v>532202000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3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3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3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경험조정-신계약비</t>
        </is>
      </c>
      <c r="H614" s="92" t="n">
        <v>0</v>
      </c>
      <c r="I614" s="92" t="n">
        <v>0</v>
      </c>
      <c r="J614" s="92" t="n">
        <v>-12137000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3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94457000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3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801623000</v>
      </c>
      <c r="I616" s="92" t="n">
        <v>31308000</v>
      </c>
      <c r="J616" s="92" t="n">
        <v>129633000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3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-466677000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3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-93923000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3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1699584000</v>
      </c>
      <c r="I619" s="92" t="n">
        <v>166178000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3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322485240000</v>
      </c>
      <c r="I620" s="92" t="n">
        <v>15890381000</v>
      </c>
      <c r="J620" s="92" t="n">
        <v>52130523000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3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1074950800000</v>
      </c>
      <c r="I621" s="92" t="n">
        <v>73340220000</v>
      </c>
      <c r="J621" s="92" t="n">
        <v>246872662000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3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-3460622000</v>
      </c>
      <c r="I622" s="92" t="n">
        <v>692124000</v>
      </c>
      <c r="J622" s="92" t="n">
        <v>2768497000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3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3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3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경험조정-신계약비</t>
        </is>
      </c>
      <c r="H625" s="92" t="n">
        <v>0</v>
      </c>
      <c r="I625" s="92" t="n">
        <v>0</v>
      </c>
      <c r="J625" s="92" t="n">
        <v>-44536000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3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13863000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3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2687377000</v>
      </c>
      <c r="I627" s="92" t="n">
        <v>146680000</v>
      </c>
      <c r="J627" s="92" t="n">
        <v>617182000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3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-2221854000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3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-440041000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3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3825295000</v>
      </c>
      <c r="I630" s="92" t="n">
        <v>-826563000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3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1078002850000</v>
      </c>
      <c r="I631" s="92" t="n">
        <v>72912420000</v>
      </c>
      <c r="J631" s="92" t="n">
        <v>248005815000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3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709467528000</v>
      </c>
      <c r="I632" s="92" t="n">
        <v>30558425000</v>
      </c>
      <c r="J632" s="92" t="n">
        <v>99237640000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3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-1395412000</v>
      </c>
      <c r="I633" s="92" t="n">
        <v>279082000</v>
      </c>
      <c r="J633" s="92" t="n">
        <v>1116330000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3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3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3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경험조정-신계약비</t>
        </is>
      </c>
      <c r="H636" s="92" t="n">
        <v>0</v>
      </c>
      <c r="I636" s="92" t="n">
        <v>0</v>
      </c>
      <c r="J636" s="92" t="n">
        <v>-16241000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3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261826000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3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1773669000</v>
      </c>
      <c r="I638" s="92" t="n">
        <v>61117000</v>
      </c>
      <c r="J638" s="92" t="n">
        <v>248094000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3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-893139000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3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-183351000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3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1636096000</v>
      </c>
      <c r="I641" s="92" t="n">
        <v>-335099000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3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711481881000</v>
      </c>
      <c r="I642" s="92" t="n">
        <v>30380175000</v>
      </c>
      <c r="J642" s="92" t="n">
        <v>99954511000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3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42998032000</v>
      </c>
      <c r="I643" s="92" t="n">
        <v>2444674000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3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3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3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3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경험조정-신계약비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3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3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3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3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-14668000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3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122082000</v>
      </c>
      <c r="I652" s="92" t="n">
        <v>408000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3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43120114000</v>
      </c>
      <c r="I653" s="92" t="n">
        <v>2430414000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3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322485240000</v>
      </c>
      <c r="I654" s="92" t="n">
        <v>15890381000</v>
      </c>
      <c r="J654" s="92" t="n">
        <v>52130523000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3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-725614000</v>
      </c>
      <c r="I655" s="92" t="n">
        <v>145123000</v>
      </c>
      <c r="J655" s="92" t="n">
        <v>580491000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3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3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3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경험조정-신계약비</t>
        </is>
      </c>
      <c r="H658" s="92" t="n">
        <v>0</v>
      </c>
      <c r="I658" s="92" t="n">
        <v>0</v>
      </c>
      <c r="J658" s="92" t="n">
        <v>-6112000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3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-195877000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3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806213000</v>
      </c>
      <c r="I660" s="92" t="n">
        <v>31781000</v>
      </c>
      <c r="J660" s="92" t="n">
        <v>130326000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3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-469175000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3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-95342000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3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835016000</v>
      </c>
      <c r="I663" s="92" t="n">
        <v>-174251000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3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323400855000</v>
      </c>
      <c r="I664" s="92" t="n">
        <v>15797691000</v>
      </c>
      <c r="J664" s="92" t="n">
        <v>52170176000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3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1078002850000</v>
      </c>
      <c r="I665" s="92" t="n">
        <v>72912420000</v>
      </c>
      <c r="J665" s="92" t="n">
        <v>248005815000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3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-3174243000</v>
      </c>
      <c r="I666" s="92" t="n">
        <v>634849000</v>
      </c>
      <c r="J666" s="92" t="n">
        <v>2539395000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3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3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3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경험조정-신계약비</t>
        </is>
      </c>
      <c r="H669" s="92" t="n">
        <v>0</v>
      </c>
      <c r="I669" s="92" t="n">
        <v>0</v>
      </c>
      <c r="J669" s="92" t="n">
        <v>-18212000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3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-118724000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3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2695007000</v>
      </c>
      <c r="I671" s="92" t="n">
        <v>145825000</v>
      </c>
      <c r="J671" s="92" t="n">
        <v>620015000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3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-2232052000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3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-437475000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3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2677986000</v>
      </c>
      <c r="I674" s="92" t="n">
        <v>-433379000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3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1080201600000</v>
      </c>
      <c r="I675" s="92" t="n">
        <v>72822240000</v>
      </c>
      <c r="J675" s="92" t="n">
        <v>248796237000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3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711481881000</v>
      </c>
      <c r="I676" s="92" t="n">
        <v>30380175000</v>
      </c>
      <c r="J676" s="92" t="n">
        <v>99954511000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3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-1279937000</v>
      </c>
      <c r="I677" s="92" t="n">
        <v>255987000</v>
      </c>
      <c r="J677" s="92" t="n">
        <v>1023950000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3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3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3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경험조정-신계약비</t>
        </is>
      </c>
      <c r="H680" s="92" t="n">
        <v>0</v>
      </c>
      <c r="I680" s="92" t="n">
        <v>0</v>
      </c>
      <c r="J680" s="92" t="n">
        <v>-12212000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3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144133000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3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1778705000</v>
      </c>
      <c r="I682" s="92" t="n">
        <v>60760000</v>
      </c>
      <c r="J682" s="92" t="n">
        <v>249886000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3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-899591000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3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-182281000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3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952407000</v>
      </c>
      <c r="I685" s="92" t="n">
        <v>-172042000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3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712933056000</v>
      </c>
      <c r="I686" s="92" t="n">
        <v>30342600000</v>
      </c>
      <c r="J686" s="92" t="n">
        <v>100460677000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3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43120114000</v>
      </c>
      <c r="I687" s="92" t="n">
        <v>2430414000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3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3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3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3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경험조정-신계약비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3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3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3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3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-14582000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3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87950000</v>
      </c>
      <c r="I696" s="92" t="n">
        <v>11576000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3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43208064000</v>
      </c>
      <c r="I697" s="92" t="n">
        <v>2427408000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3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323400855000</v>
      </c>
      <c r="I698" s="92" t="n">
        <v>15797691000</v>
      </c>
      <c r="J698" s="92" t="n">
        <v>52170176000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3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-665567000</v>
      </c>
      <c r="I699" s="92" t="n">
        <v>133113000</v>
      </c>
      <c r="J699" s="92" t="n">
        <v>532454000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3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3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3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경험조정-신계약비</t>
        </is>
      </c>
      <c r="H702" s="92" t="n">
        <v>0</v>
      </c>
      <c r="I702" s="92" t="n">
        <v>0</v>
      </c>
      <c r="J702" s="92" t="n">
        <v>-3388000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3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-45873000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3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808502000</v>
      </c>
      <c r="I704" s="92" t="n">
        <v>31595000</v>
      </c>
      <c r="J704" s="92" t="n">
        <v>130425000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3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-469532000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3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-94786000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3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516690000</v>
      </c>
      <c r="I707" s="92" t="n">
        <v>-89462000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3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324060480000</v>
      </c>
      <c r="I708" s="92" t="n">
        <v>15778152000</v>
      </c>
      <c r="J708" s="92" t="n">
        <v>52314262000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3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1080201600000</v>
      </c>
      <c r="I709" s="92" t="n">
        <v>72822240000</v>
      </c>
      <c r="J709" s="92" t="n">
        <v>248796237000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3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-3372255000</v>
      </c>
      <c r="I710" s="92" t="n">
        <v>674451000</v>
      </c>
      <c r="J710" s="92" t="n">
        <v>2697804000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3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3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3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경험조정-신계약비</t>
        </is>
      </c>
      <c r="H713" s="92" t="n">
        <v>0</v>
      </c>
      <c r="I713" s="92" t="n">
        <v>0</v>
      </c>
      <c r="J713" s="92" t="n">
        <v>-39562000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3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-253522000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3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2700504000</v>
      </c>
      <c r="I715" s="92" t="n">
        <v>145644000</v>
      </c>
      <c r="J715" s="92" t="n">
        <v>621991000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3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-2239166000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3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-436933000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3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3632801000</v>
      </c>
      <c r="I718" s="92" t="n">
        <v>-118622000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3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1083162650000</v>
      </c>
      <c r="I719" s="92" t="n">
        <v>73086780000</v>
      </c>
      <c r="J719" s="92" t="n">
        <v>249583781000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3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712933056000</v>
      </c>
      <c r="I720" s="92" t="n">
        <v>30342600000</v>
      </c>
      <c r="J720" s="92" t="n">
        <v>100460677000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3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-1359780000</v>
      </c>
      <c r="I721" s="92" t="n">
        <v>271956000</v>
      </c>
      <c r="J721" s="92" t="n">
        <v>1087824000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3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3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3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경험조정-신계약비</t>
        </is>
      </c>
      <c r="H724" s="92" t="n">
        <v>0</v>
      </c>
      <c r="I724" s="92" t="n">
        <v>0</v>
      </c>
      <c r="J724" s="92" t="n">
        <v>-5656000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3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-224263000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3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1782333000</v>
      </c>
      <c r="I726" s="92" t="n">
        <v>60685000</v>
      </c>
      <c r="J726" s="92" t="n">
        <v>251152000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3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-904146000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3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-182056000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3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1531740000</v>
      </c>
      <c r="I729" s="92" t="n">
        <v>-40361000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3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714887349000</v>
      </c>
      <c r="I730" s="92" t="n">
        <v>30452825000</v>
      </c>
      <c r="J730" s="92" t="n">
        <v>100665588000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3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43208064000</v>
      </c>
      <c r="I731" s="92" t="n">
        <v>2427408000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3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3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3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3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경험조정-신계약비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3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3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3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3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-14564000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3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118442000</v>
      </c>
      <c r="I740" s="92" t="n">
        <v>23382000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3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43326506000</v>
      </c>
      <c r="I741" s="92" t="n">
        <v>2436226000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3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324060480000</v>
      </c>
      <c r="I742" s="92" t="n">
        <v>15778152000</v>
      </c>
      <c r="J742" s="92" t="n">
        <v>52314262000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3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-707086000</v>
      </c>
      <c r="I743" s="92" t="n">
        <v>141417000</v>
      </c>
      <c r="J743" s="92" t="n">
        <v>565668000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3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3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3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경험조정-신계약비</t>
        </is>
      </c>
      <c r="H746" s="92" t="n">
        <v>0</v>
      </c>
      <c r="I746" s="92" t="n">
        <v>0</v>
      </c>
      <c r="J746" s="92" t="n">
        <v>-7705000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3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90944000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3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810151000</v>
      </c>
      <c r="I748" s="92" t="n">
        <v>31556000</v>
      </c>
      <c r="J748" s="92" t="n">
        <v>130786000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3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-470828000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3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-94669000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3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785249000</v>
      </c>
      <c r="I751" s="92" t="n">
        <v>-20988000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3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324948795000</v>
      </c>
      <c r="I752" s="92" t="n">
        <v>15835469000</v>
      </c>
      <c r="J752" s="92" t="n">
        <v>52623127000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3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1083162650000</v>
      </c>
      <c r="I753" s="92" t="n">
        <v>73086780000</v>
      </c>
      <c r="J753" s="92" t="n">
        <v>249583781000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3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-3203866000</v>
      </c>
      <c r="I754" s="92" t="n">
        <v>640773000</v>
      </c>
      <c r="J754" s="92" t="n">
        <v>2563092000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3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3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3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경험조정-신계약비</t>
        </is>
      </c>
      <c r="H757" s="92" t="n">
        <v>0</v>
      </c>
      <c r="I757" s="92" t="n">
        <v>0</v>
      </c>
      <c r="J757" s="92" t="n">
        <v>-30236000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3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-23698000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3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2707907000</v>
      </c>
      <c r="I759" s="92" t="n">
        <v>146174000</v>
      </c>
      <c r="J759" s="92" t="n">
        <v>623959000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3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-2246254000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3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-438521000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3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1447059000</v>
      </c>
      <c r="I762" s="92" t="n">
        <v>-237846000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3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1084113750000</v>
      </c>
      <c r="I763" s="92" t="n">
        <v>73197360000</v>
      </c>
      <c r="J763" s="92" t="n">
        <v>250470645000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3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714887349000</v>
      </c>
      <c r="I764" s="92" t="n">
        <v>30452825000</v>
      </c>
      <c r="J764" s="92" t="n">
        <v>100665588000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3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-1291881000</v>
      </c>
      <c r="I765" s="92" t="n">
        <v>258376000</v>
      </c>
      <c r="J765" s="92" t="n">
        <v>1033505000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3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3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3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경험조정-신계약비</t>
        </is>
      </c>
      <c r="H768" s="92" t="n">
        <v>0</v>
      </c>
      <c r="I768" s="92" t="n">
        <v>0</v>
      </c>
      <c r="J768" s="92" t="n">
        <v>-8727000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3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-157386000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3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1787218000</v>
      </c>
      <c r="I770" s="92" t="n">
        <v>60906000</v>
      </c>
      <c r="J770" s="92" t="n">
        <v>251664000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3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-905990000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3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-182717000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3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132389000</v>
      </c>
      <c r="I773" s="92" t="n">
        <v>-90490000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3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715515075000</v>
      </c>
      <c r="I774" s="92" t="n">
        <v>30498900000</v>
      </c>
      <c r="J774" s="92" t="n">
        <v>100878654000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3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43326506000</v>
      </c>
      <c r="I775" s="92" t="n">
        <v>2436226000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3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3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3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3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경험조정-신계약비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3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3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3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3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-14617000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3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38044000</v>
      </c>
      <c r="I784" s="92" t="n">
        <v>18303000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3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43364550000</v>
      </c>
      <c r="I785" s="92" t="n">
        <v>2439912000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3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324948795000</v>
      </c>
      <c r="I786" s="92" t="n">
        <v>15835469000</v>
      </c>
      <c r="J786" s="92" t="n">
        <v>52623127000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3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-671778000</v>
      </c>
      <c r="I787" s="92" t="n">
        <v>134356000</v>
      </c>
      <c r="J787" s="92" t="n">
        <v>537423000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3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3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3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경험조정-신계약비</t>
        </is>
      </c>
      <c r="H790" s="92" t="n">
        <v>0</v>
      </c>
      <c r="I790" s="92" t="n">
        <v>0</v>
      </c>
      <c r="J790" s="92" t="n">
        <v>619000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3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-113341000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3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812372000</v>
      </c>
      <c r="I792" s="92" t="n">
        <v>31671000</v>
      </c>
      <c r="J792" s="92" t="n">
        <v>131558000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3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-473608000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3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-95013000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3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144736000</v>
      </c>
      <c r="I795" s="92" t="n">
        <v>-47055000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3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325234125000</v>
      </c>
      <c r="I796" s="92" t="n">
        <v>15859428000</v>
      </c>
      <c r="J796" s="92" t="n">
        <v>52705778000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3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1084113750000</v>
      </c>
      <c r="I797" s="92" t="n">
        <v>73197360000</v>
      </c>
      <c r="J797" s="92" t="n">
        <v>250470645000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3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-3164598000</v>
      </c>
      <c r="I798" s="92" t="n">
        <v>632920000</v>
      </c>
      <c r="J798" s="92" t="n">
        <v>2531679000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3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3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3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경험조정-신계약비</t>
        </is>
      </c>
      <c r="H801" s="92" t="n">
        <v>0</v>
      </c>
      <c r="I801" s="92" t="n">
        <v>0</v>
      </c>
      <c r="J801" s="92" t="n">
        <v>-17443000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3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244774000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3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2710284000</v>
      </c>
      <c r="I803" s="92" t="n">
        <v>146395000</v>
      </c>
      <c r="J803" s="92" t="n">
        <v>626177000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3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-2254236000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3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-439184000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3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2523114000</v>
      </c>
      <c r="I806" s="92" t="n">
        <v>291430000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3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1086182550000</v>
      </c>
      <c r="I807" s="92" t="n">
        <v>73828920000</v>
      </c>
      <c r="J807" s="92" t="n">
        <v>251601596000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3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715515075000</v>
      </c>
      <c r="I808" s="92" t="n">
        <v>30498900000</v>
      </c>
      <c r="J808" s="92" t="n">
        <v>100878654000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3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-1276048000</v>
      </c>
      <c r="I809" s="92" t="n">
        <v>255210000</v>
      </c>
      <c r="J809" s="92" t="n">
        <v>1020838000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3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3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3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경험조정-신계약비</t>
        </is>
      </c>
      <c r="H812" s="92" t="n">
        <v>0</v>
      </c>
      <c r="I812" s="92" t="n">
        <v>0</v>
      </c>
      <c r="J812" s="92" t="n">
        <v>-15385000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3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74386000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3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1788788000</v>
      </c>
      <c r="I814" s="92" t="n">
        <v>60998000</v>
      </c>
      <c r="J814" s="92" t="n">
        <v>252197000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3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-907908000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3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-182993000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3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852668000</v>
      </c>
      <c r="I817" s="92" t="n">
        <v>129936000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3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716880483000</v>
      </c>
      <c r="I818" s="92" t="n">
        <v>30762050000</v>
      </c>
      <c r="J818" s="92" t="n">
        <v>101302782000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3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43364550000</v>
      </c>
      <c r="I819" s="92" t="n">
        <v>2439912000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3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3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3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3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경험조정-신계약비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3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3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3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3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-14639000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3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82752000</v>
      </c>
      <c r="I828" s="92" t="n">
        <v>35691000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3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43447302000</v>
      </c>
      <c r="I829" s="92" t="n">
        <v>2460964000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3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325234125000</v>
      </c>
      <c r="I830" s="92" t="n">
        <v>15859428000</v>
      </c>
      <c r="J830" s="92" t="n">
        <v>52705778000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3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-663545000</v>
      </c>
      <c r="I831" s="92" t="n">
        <v>132709000</v>
      </c>
      <c r="J831" s="92" t="n">
        <v>530836000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3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3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3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경험조정-신계약비</t>
        </is>
      </c>
      <c r="H834" s="92" t="n">
        <v>0</v>
      </c>
      <c r="I834" s="92" t="n">
        <v>0</v>
      </c>
      <c r="J834" s="92" t="n">
        <v>-9388000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3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-7999000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3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813085000</v>
      </c>
      <c r="I836" s="92" t="n">
        <v>31719000</v>
      </c>
      <c r="J836" s="92" t="n">
        <v>131764000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3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-474352000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3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-95157000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3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471099000</v>
      </c>
      <c r="I839" s="92" t="n">
        <v>67567000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3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325854765000</v>
      </c>
      <c r="I840" s="92" t="n">
        <v>15996266000</v>
      </c>
      <c r="J840" s="92" t="n">
        <v>52876640000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3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1086182550000</v>
      </c>
      <c r="I841" s="92" t="n">
        <v>73828920000</v>
      </c>
      <c r="J841" s="92" t="n">
        <v>251601596000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3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-3203916000</v>
      </c>
      <c r="I842" s="92" t="n">
        <v>640783000</v>
      </c>
      <c r="J842" s="92" t="n">
        <v>2563133000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3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3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3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경험조정-신계약비</t>
        </is>
      </c>
      <c r="H845" s="92" t="n">
        <v>0</v>
      </c>
      <c r="I845" s="92" t="n">
        <v>0</v>
      </c>
      <c r="J845" s="92" t="n">
        <v>-15317000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3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201961000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3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2715456000</v>
      </c>
      <c r="I847" s="92" t="n">
        <v>147658000</v>
      </c>
      <c r="J847" s="92" t="n">
        <v>629004000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3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-2264414000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3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-442974000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3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3715410000</v>
      </c>
      <c r="I850" s="92" t="n">
        <v>-213348000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3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1089409500000</v>
      </c>
      <c r="I851" s="92" t="n">
        <v>73961040000</v>
      </c>
      <c r="J851" s="92" t="n">
        <v>252715962000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3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716880483000</v>
      </c>
      <c r="I852" s="92" t="n">
        <v>30762050000</v>
      </c>
      <c r="J852" s="92" t="n">
        <v>101302782000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3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-1291902000</v>
      </c>
      <c r="I853" s="92" t="n">
        <v>258380000</v>
      </c>
      <c r="J853" s="92" t="n">
        <v>1033521000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3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3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3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경험조정-신계약비</t>
        </is>
      </c>
      <c r="H856" s="92" t="n">
        <v>0</v>
      </c>
      <c r="I856" s="92" t="n">
        <v>0</v>
      </c>
      <c r="J856" s="92" t="n">
        <v>-4861000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3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36866000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3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1792201000</v>
      </c>
      <c r="I858" s="92" t="n">
        <v>61524000</v>
      </c>
      <c r="J858" s="92" t="n">
        <v>253257000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3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-911725000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3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-184572000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3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1629488000</v>
      </c>
      <c r="I861" s="92" t="n">
        <v>-80282000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3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719010270000</v>
      </c>
      <c r="I862" s="92" t="n">
        <v>30817100000</v>
      </c>
      <c r="J862" s="92" t="n">
        <v>101709841000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3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43447302000</v>
      </c>
      <c r="I863" s="92" t="n">
        <v>2460964000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3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3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3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3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경험조정-신계약비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3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3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3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3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-14766000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3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129078000</v>
      </c>
      <c r="I872" s="92" t="n">
        <v>19170000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3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43576380000</v>
      </c>
      <c r="I873" s="92" t="n">
        <v>2465368000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3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325854765000</v>
      </c>
      <c r="I874" s="92" t="n">
        <v>15996266000</v>
      </c>
      <c r="J874" s="92" t="n">
        <v>52876640000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3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-671789000</v>
      </c>
      <c r="I875" s="92" t="n">
        <v>134358000</v>
      </c>
      <c r="J875" s="92" t="n">
        <v>537431000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3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3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3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경험조정-신계약비</t>
        </is>
      </c>
      <c r="H878" s="92" t="n">
        <v>0</v>
      </c>
      <c r="I878" s="92" t="n">
        <v>0</v>
      </c>
      <c r="J878" s="92" t="n">
        <v>-1217000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3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-219715000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3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814637000</v>
      </c>
      <c r="I880" s="92" t="n">
        <v>31993000</v>
      </c>
      <c r="J880" s="92" t="n">
        <v>132192000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3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-475890000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3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-95978000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3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825237000</v>
      </c>
      <c r="I883" s="92" t="n">
        <v>-41747000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3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326822850000</v>
      </c>
      <c r="I884" s="92" t="n">
        <v>16024892000</v>
      </c>
      <c r="J884" s="92" t="n">
        <v>52849441000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3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1089409500000</v>
      </c>
      <c r="I885" s="92" t="n">
        <v>73961040000</v>
      </c>
      <c r="J885" s="92" t="n">
        <v>252715962000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3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-3153347000</v>
      </c>
      <c r="I886" s="92" t="n">
        <v>630669000</v>
      </c>
      <c r="J886" s="92" t="n">
        <v>2522678000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3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1200000000</v>
      </c>
      <c r="I887" s="92" t="n">
        <v>0</v>
      </c>
      <c r="J887" s="92" t="n">
        <v>-1200000000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3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3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경험조정-신계약비</t>
        </is>
      </c>
      <c r="H889" s="92" t="n">
        <v>0</v>
      </c>
      <c r="I889" s="92" t="n">
        <v>0</v>
      </c>
      <c r="J889" s="92" t="n">
        <v>-375495000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3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270034000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3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2723524000</v>
      </c>
      <c r="I891" s="92" t="n">
        <v>147922000</v>
      </c>
      <c r="J891" s="92" t="n">
        <v>631790000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3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-2274444000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3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-443766000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3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5288274000</v>
      </c>
      <c r="I894" s="92" t="n">
        <v>-540505000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3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1095467950000</v>
      </c>
      <c r="I895" s="92" t="n">
        <v>73755360000</v>
      </c>
      <c r="J895" s="92" t="n">
        <v>252290524000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3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719010270000</v>
      </c>
      <c r="I896" s="92" t="n">
        <v>30817100000</v>
      </c>
      <c r="J896" s="92" t="n">
        <v>101709841000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3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-1271511000</v>
      </c>
      <c r="I897" s="92" t="n">
        <v>254302000</v>
      </c>
      <c r="J897" s="92" t="n">
        <v>1017209000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3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3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3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경험조정-신계약비</t>
        </is>
      </c>
      <c r="H900" s="92" t="n">
        <v>0</v>
      </c>
      <c r="I900" s="92" t="n">
        <v>0</v>
      </c>
      <c r="J900" s="92" t="n">
        <v>-133778000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3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-106861000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3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1797526000</v>
      </c>
      <c r="I902" s="92" t="n">
        <v>61634000</v>
      </c>
      <c r="J902" s="92" t="n">
        <v>254275000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3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-915389000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3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-184903000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3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3472562000</v>
      </c>
      <c r="I905" s="92" t="n">
        <v>-216734000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3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723008847000</v>
      </c>
      <c r="I906" s="92" t="n">
        <v>30731400000</v>
      </c>
      <c r="J906" s="92" t="n">
        <v>101825297000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3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43576380000</v>
      </c>
      <c r="I907" s="92" t="n">
        <v>2465368000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3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3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3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3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경험조정-신계약비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3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3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3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3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-14792000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3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242338000</v>
      </c>
      <c r="I916" s="92" t="n">
        <v>7936000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3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43818718000</v>
      </c>
      <c r="I917" s="92" t="n">
        <v>2458512000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3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326822850000</v>
      </c>
      <c r="I918" s="92" t="n">
        <v>16024892000</v>
      </c>
      <c r="J918" s="92" t="n">
        <v>52849441000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3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-661186000</v>
      </c>
      <c r="I919" s="92" t="n">
        <v>132237000</v>
      </c>
      <c r="J919" s="92" t="n">
        <v>528949000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3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3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3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경험조정-신계약비</t>
        </is>
      </c>
      <c r="H922" s="92" t="n">
        <v>0</v>
      </c>
      <c r="I922" s="92" t="n">
        <v>0</v>
      </c>
      <c r="J922" s="92" t="n">
        <v>-105269000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3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-53490000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3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817057000</v>
      </c>
      <c r="I924" s="92" t="n">
        <v>32050000</v>
      </c>
      <c r="J924" s="92" t="n">
        <v>132124000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3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-475645000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3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-96149000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3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1661664000</v>
      </c>
      <c r="I927" s="92" t="n">
        <v>-112702000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3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328640385000</v>
      </c>
      <c r="I928" s="92" t="n">
        <v>15980328000</v>
      </c>
      <c r="J928" s="92" t="n">
        <v>52876110000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3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975365000</v>
      </c>
      <c r="F5" s="92" t="n">
        <v>69329000</v>
      </c>
      <c r="G5" s="92" t="n">
        <v>232751000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362274000</v>
      </c>
      <c r="F6" s="92" t="n">
        <v>42182000</v>
      </c>
      <c r="G6" s="92" t="n">
        <v>142618000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178565000</v>
      </c>
      <c r="F7" s="92" t="n">
        <v>11161000</v>
      </c>
      <c r="G7" s="92" t="n">
        <v>38094000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268098000</v>
      </c>
      <c r="F8" s="92" t="n">
        <v>17009000</v>
      </c>
      <c r="G8" s="92" t="n">
        <v>56982000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979422000</v>
      </c>
      <c r="F9" s="92" t="n">
        <v>69209000</v>
      </c>
      <c r="G9" s="92" t="n">
        <v>231121000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346463000</v>
      </c>
      <c r="F10" s="92" t="n">
        <v>41998000</v>
      </c>
      <c r="G10" s="92" t="n">
        <v>138743000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176779000</v>
      </c>
      <c r="F11" s="92" t="n">
        <v>11154000</v>
      </c>
      <c r="G11" s="92" t="n">
        <v>36836000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266535000</v>
      </c>
      <c r="F12" s="92" t="n">
        <v>16340000</v>
      </c>
      <c r="G12" s="92" t="n">
        <v>57071000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987838000</v>
      </c>
      <c r="F13" s="92" t="n">
        <v>67923000</v>
      </c>
      <c r="G13" s="92" t="n">
        <v>236230000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357673000</v>
      </c>
      <c r="F14" s="92" t="n">
        <v>40604000</v>
      </c>
      <c r="G14" s="92" t="n">
        <v>141422000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174523000</v>
      </c>
      <c r="F15" s="92" t="n">
        <v>11174000</v>
      </c>
      <c r="G15" s="92" t="n">
        <v>37741000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270888000</v>
      </c>
      <c r="F16" s="92" t="n">
        <v>16195000</v>
      </c>
      <c r="G16" s="92" t="n">
        <v>55777000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978590000</v>
      </c>
      <c r="F17" s="92" t="n">
        <v>69770000</v>
      </c>
      <c r="G17" s="92" t="n">
        <v>233086000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359646000</v>
      </c>
      <c r="F18" s="92" t="n">
        <v>42259000</v>
      </c>
      <c r="G18" s="92" t="n">
        <v>140528000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174568000</v>
      </c>
      <c r="F19" s="92" t="n">
        <v>11190000</v>
      </c>
      <c r="G19" s="92" t="n">
        <v>37634000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267350000</v>
      </c>
      <c r="F20" s="92" t="n">
        <v>16668000</v>
      </c>
      <c r="G20" s="92" t="n">
        <v>56423000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955222000</v>
      </c>
      <c r="F21" s="92" t="n">
        <v>68927000</v>
      </c>
      <c r="G21" s="92" t="n">
        <v>235179000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357362000</v>
      </c>
      <c r="F22" s="92" t="n">
        <v>41844000</v>
      </c>
      <c r="G22" s="92" t="n">
        <v>142724000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177346000</v>
      </c>
      <c r="F23" s="92" t="n">
        <v>11362000</v>
      </c>
      <c r="G23" s="92" t="n">
        <v>37925000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263704000</v>
      </c>
      <c r="F24" s="92" t="n">
        <v>16545000</v>
      </c>
      <c r="G24" s="92" t="n">
        <v>55555000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959468000</v>
      </c>
      <c r="F25" s="92" t="n">
        <v>70988000</v>
      </c>
      <c r="G25" s="92" t="n">
        <v>238740000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359017000</v>
      </c>
      <c r="F26" s="92" t="n">
        <v>41328000</v>
      </c>
      <c r="G26" s="92" t="n">
        <v>142036000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175075000</v>
      </c>
      <c r="F27" s="92" t="n">
        <v>11370000</v>
      </c>
      <c r="G27" s="92" t="n">
        <v>37869000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269244000</v>
      </c>
      <c r="F28" s="92" t="n">
        <v>16867000</v>
      </c>
      <c r="G28" s="92" t="n">
        <v>56268000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990323000</v>
      </c>
      <c r="F29" s="92" t="n">
        <v>70863000</v>
      </c>
      <c r="G29" s="92" t="n">
        <v>233317000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354278000</v>
      </c>
      <c r="F30" s="92" t="n">
        <v>42137000</v>
      </c>
      <c r="G30" s="92" t="n">
        <v>142470000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176949000</v>
      </c>
      <c r="F31" s="92" t="n">
        <v>11110000</v>
      </c>
      <c r="G31" s="92" t="n">
        <v>38426000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263988000</v>
      </c>
      <c r="F32" s="92" t="n">
        <v>16506000</v>
      </c>
      <c r="G32" s="92" t="n">
        <v>57002000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968497000</v>
      </c>
      <c r="F33" s="92" t="n">
        <v>70825000</v>
      </c>
      <c r="G33" s="92" t="n">
        <v>234057000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361387000</v>
      </c>
      <c r="F34" s="92" t="n">
        <v>41629000</v>
      </c>
      <c r="G34" s="92" t="n">
        <v>143599000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179460000</v>
      </c>
      <c r="F35" s="92" t="n">
        <v>11258000</v>
      </c>
      <c r="G35" s="92" t="n">
        <v>37281000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262934000</v>
      </c>
      <c r="F36" s="92" t="n">
        <v>16418000</v>
      </c>
      <c r="G36" s="92" t="n">
        <v>55845000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984492000</v>
      </c>
      <c r="F37" s="92" t="n">
        <v>68552000</v>
      </c>
      <c r="G37" s="92" t="n">
        <v>232994000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356581000</v>
      </c>
      <c r="F38" s="92" t="n">
        <v>41283000</v>
      </c>
      <c r="G38" s="92" t="n">
        <v>140315000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175882000</v>
      </c>
      <c r="F39" s="92" t="n">
        <v>11241000</v>
      </c>
      <c r="G39" s="92" t="n">
        <v>37100000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272029000</v>
      </c>
      <c r="F40" s="92" t="n">
        <v>16810000</v>
      </c>
      <c r="G40" s="92" t="n">
        <v>56994000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981068000</v>
      </c>
      <c r="F41" s="92" t="n">
        <v>69921000</v>
      </c>
      <c r="G41" s="92" t="n">
        <v>240399000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361610000</v>
      </c>
      <c r="F42" s="92" t="n">
        <v>42497000</v>
      </c>
      <c r="G42" s="92" t="n">
        <v>138912000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178639000</v>
      </c>
      <c r="F43" s="92" t="n">
        <v>11386000</v>
      </c>
      <c r="G43" s="92" t="n">
        <v>37962000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267141000</v>
      </c>
      <c r="F44" s="92" t="n">
        <v>16883000</v>
      </c>
      <c r="G44" s="92" t="n">
        <v>55898000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988443000</v>
      </c>
      <c r="F45" s="92" t="n">
        <v>71057000</v>
      </c>
      <c r="G45" s="92" t="n">
        <v>232102000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356329000</v>
      </c>
      <c r="F46" s="92" t="n">
        <v>42316000</v>
      </c>
      <c r="G46" s="92" t="n">
        <v>140850000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179389000</v>
      </c>
      <c r="F47" s="92" t="n">
        <v>11431000</v>
      </c>
      <c r="G47" s="92" t="n">
        <v>38397000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265088000</v>
      </c>
      <c r="F48" s="92" t="n">
        <v>16627000</v>
      </c>
      <c r="G48" s="92" t="n">
        <v>57478000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984740000</v>
      </c>
      <c r="F49" s="92" t="n">
        <v>71146000</v>
      </c>
      <c r="G49" s="92" t="n">
        <v>239639000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353346000</v>
      </c>
      <c r="F50" s="92" t="n">
        <v>42280000</v>
      </c>
      <c r="G50" s="92" t="n">
        <v>140577000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180366000</v>
      </c>
      <c r="F51" s="92" t="n">
        <v>11321000</v>
      </c>
      <c r="G51" s="92" t="n">
        <v>37390000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267369000</v>
      </c>
      <c r="F52" s="92" t="n">
        <v>16916000</v>
      </c>
      <c r="G52" s="92" t="n">
        <v>56072000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967583000</v>
      </c>
      <c r="F53" s="92" t="n">
        <v>70012000</v>
      </c>
      <c r="G53" s="92" t="n">
        <v>231864000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356305000</v>
      </c>
      <c r="F54" s="92" t="n">
        <v>42791000</v>
      </c>
      <c r="G54" s="92" t="n">
        <v>143387000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175011000</v>
      </c>
      <c r="F55" s="92" t="n">
        <v>11360000</v>
      </c>
      <c r="G55" s="92" t="n">
        <v>38071000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269506000</v>
      </c>
      <c r="F56" s="92" t="n">
        <v>16502000</v>
      </c>
      <c r="G56" s="92" t="n">
        <v>57205000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973929000</v>
      </c>
      <c r="F57" s="92" t="n">
        <v>71316000</v>
      </c>
      <c r="G57" s="92" t="n">
        <v>235434000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356611000</v>
      </c>
      <c r="F58" s="92" t="n">
        <v>41723000</v>
      </c>
      <c r="G58" s="92" t="n">
        <v>144363000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177267000</v>
      </c>
      <c r="F59" s="92" t="n">
        <v>11442000</v>
      </c>
      <c r="G59" s="92" t="n">
        <v>37960000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265112000</v>
      </c>
      <c r="F60" s="92" t="n">
        <v>17016000</v>
      </c>
      <c r="G60" s="92" t="n">
        <v>56979000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970051000</v>
      </c>
      <c r="F61" s="92" t="n">
        <v>71862000</v>
      </c>
      <c r="G61" s="92" t="n">
        <v>235877000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352700000</v>
      </c>
      <c r="F62" s="92" t="n">
        <v>43020000</v>
      </c>
      <c r="G62" s="92" t="n">
        <v>144132000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178953000</v>
      </c>
      <c r="F63" s="92" t="n">
        <v>11209000</v>
      </c>
      <c r="G63" s="92" t="n">
        <v>38130000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270593000</v>
      </c>
      <c r="F64" s="92" t="n">
        <v>17156000</v>
      </c>
      <c r="G64" s="92" t="n">
        <v>57110000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994943000</v>
      </c>
      <c r="F65" s="92" t="n">
        <v>71860000</v>
      </c>
      <c r="G65" s="92" t="n">
        <v>235505000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356208000</v>
      </c>
      <c r="F66" s="92" t="n">
        <v>42712000</v>
      </c>
      <c r="G66" s="92" t="n">
        <v>144533000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182594000</v>
      </c>
      <c r="F67" s="92" t="n">
        <v>11558000</v>
      </c>
      <c r="G67" s="92" t="n">
        <v>38061000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272927000</v>
      </c>
      <c r="F68" s="92" t="n">
        <v>16826000</v>
      </c>
      <c r="G68" s="92" t="n">
        <v>56977000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978290000</v>
      </c>
      <c r="F69" s="92" t="n">
        <v>72214000</v>
      </c>
      <c r="G69" s="92" t="n">
        <v>244250000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364472000</v>
      </c>
      <c r="F70" s="92" t="n">
        <v>43187000</v>
      </c>
      <c r="G70" s="92" t="n">
        <v>142944000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183143000</v>
      </c>
      <c r="F71" s="92" t="n">
        <v>11212000</v>
      </c>
      <c r="G71" s="92" t="n">
        <v>38116000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269891000</v>
      </c>
      <c r="F72" s="92" t="n">
        <v>17351000</v>
      </c>
      <c r="G72" s="92" t="n">
        <v>56719000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984098000</v>
      </c>
      <c r="F73" s="92" t="n">
        <v>70372000</v>
      </c>
      <c r="G73" s="92" t="n">
        <v>243924000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360122000</v>
      </c>
      <c r="F74" s="92" t="n">
        <v>43620000</v>
      </c>
      <c r="G74" s="92" t="n">
        <v>143294000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183843000</v>
      </c>
      <c r="F75" s="92" t="n">
        <v>11308000</v>
      </c>
      <c r="G75" s="92" t="n">
        <v>39120000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277256000</v>
      </c>
      <c r="F76" s="92" t="n">
        <v>17431000</v>
      </c>
      <c r="G76" s="92" t="n">
        <v>58193000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1017025000</v>
      </c>
      <c r="F77" s="92" t="n">
        <v>73282000</v>
      </c>
      <c r="G77" s="92" t="n">
        <v>245961000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360785000</v>
      </c>
      <c r="F78" s="92" t="n">
        <v>43858000</v>
      </c>
      <c r="G78" s="92" t="n">
        <v>146510000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180906000</v>
      </c>
      <c r="F79" s="92" t="n">
        <v>11381000</v>
      </c>
      <c r="G79" s="92" t="n">
        <v>39255000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272740000</v>
      </c>
      <c r="F80" s="92" t="n">
        <v>17322000</v>
      </c>
      <c r="G80" s="92" t="n">
        <v>58852000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1005022000</v>
      </c>
      <c r="F81" s="92" t="n">
        <v>71798000</v>
      </c>
      <c r="G81" s="92" t="n">
        <v>244339000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366172000</v>
      </c>
      <c r="F82" s="92" t="n">
        <v>43113000</v>
      </c>
      <c r="G82" s="92" t="n">
        <v>146639000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185804000</v>
      </c>
      <c r="F83" s="92" t="n">
        <v>11485000</v>
      </c>
      <c r="G83" s="92" t="n">
        <v>39291000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277057000</v>
      </c>
      <c r="F84" s="92" t="n">
        <v>17419000</v>
      </c>
      <c r="G84" s="92" t="n">
        <v>57494000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1015413000</v>
      </c>
      <c r="F85" s="92" t="n">
        <v>72511000</v>
      </c>
      <c r="G85" s="92" t="n">
        <v>241307000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372007000</v>
      </c>
      <c r="F86" s="92" t="n">
        <v>43487000</v>
      </c>
      <c r="G86" s="92" t="n">
        <v>143858000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185945000</v>
      </c>
      <c r="F87" s="92" t="n">
        <v>11936000</v>
      </c>
      <c r="G87" s="92" t="n">
        <v>38694000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274070000</v>
      </c>
      <c r="F88" s="92" t="n">
        <v>17587000</v>
      </c>
      <c r="G88" s="92" t="n">
        <v>59089000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G6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2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2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2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2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2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2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2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2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2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2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2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2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2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2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2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2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2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2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2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2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2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2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2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2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2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2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2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2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2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2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</row>
    <row r="59">
      <c r="A59" s="21" t="n"/>
      <c r="B59" s="21" t="n"/>
      <c r="C59" s="21" t="n"/>
      <c r="D59" s="99" t="n"/>
      <c r="E59" s="99" t="n"/>
      <c r="F59" s="99" t="n"/>
      <c r="G59" s="21" t="n"/>
    </row>
    <row r="60">
      <c r="A60" s="21" t="n"/>
      <c r="B60" s="21" t="n"/>
      <c r="C60" s="21" t="n"/>
      <c r="D60" s="99" t="n"/>
      <c r="E60" s="99" t="n"/>
      <c r="F60" s="99" t="n"/>
      <c r="G60" s="21" t="n"/>
    </row>
    <row r="61">
      <c r="A61" s="21" t="n"/>
      <c r="B61" s="21" t="n"/>
      <c r="C61" s="21" t="n"/>
      <c r="D61" s="99" t="n"/>
      <c r="E61" s="99" t="n"/>
      <c r="F61" s="99" t="n"/>
      <c r="G61" s="21" t="n"/>
    </row>
    <row r="62">
      <c r="A62" s="21" t="n"/>
      <c r="B62" s="21" t="n"/>
      <c r="C62" s="21" t="n"/>
      <c r="D62" s="99" t="n"/>
      <c r="E62" s="99" t="n"/>
      <c r="F62" s="99" t="n"/>
      <c r="G62" s="21" t="n"/>
    </row>
    <row r="63">
      <c r="A63" s="21" t="n"/>
      <c r="B63" s="21" t="n"/>
      <c r="C63" s="21" t="n"/>
      <c r="D63" s="99" t="n"/>
      <c r="E63" s="99" t="n"/>
      <c r="F63" s="99" t="n"/>
      <c r="G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</sheetData>
  <dataValidations count="1">
    <dataValidation sqref="C54:C63" showDropDown="0" showInputMessage="0" showErrorMessage="0" allowBlank="0" type="list">
      <formula1>"GMM,PAA,VFA"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8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8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8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8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8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8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8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8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8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8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8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8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8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8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8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8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8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8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8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8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8" t="inlineStr">
        <is>
          <t>1101</t>
        </is>
      </c>
      <c r="B5" s="21" t="inlineStr">
        <is>
          <t>경영기획</t>
        </is>
      </c>
      <c r="C5" s="78" t="inlineStr">
        <is>
          <t>D100</t>
        </is>
      </c>
      <c r="D5" s="21" t="inlineStr">
        <is>
          <t>경영기획팀</t>
        </is>
      </c>
    </row>
    <row r="6">
      <c r="A6" s="78" t="inlineStr">
        <is>
          <t>1201</t>
        </is>
      </c>
      <c r="B6" s="21" t="inlineStr">
        <is>
          <t>재무회계</t>
        </is>
      </c>
      <c r="C6" s="78" t="inlineStr">
        <is>
          <t>D200</t>
        </is>
      </c>
      <c r="D6" s="21" t="inlineStr">
        <is>
          <t>재무회계팀</t>
        </is>
      </c>
    </row>
    <row r="7">
      <c r="A7" s="78" t="inlineStr">
        <is>
          <t>1301</t>
        </is>
      </c>
      <c r="B7" s="21" t="inlineStr">
        <is>
          <t>인사</t>
        </is>
      </c>
      <c r="C7" s="78" t="inlineStr">
        <is>
          <t>D300</t>
        </is>
      </c>
      <c r="D7" s="21" t="inlineStr">
        <is>
          <t>인사팀</t>
        </is>
      </c>
    </row>
    <row r="8">
      <c r="A8" s="78" t="inlineStr">
        <is>
          <t>1401</t>
        </is>
      </c>
      <c r="B8" s="21" t="inlineStr">
        <is>
          <t>상품개발</t>
        </is>
      </c>
      <c r="C8" s="78" t="inlineStr">
        <is>
          <t>D400</t>
        </is>
      </c>
      <c r="D8" s="21" t="inlineStr">
        <is>
          <t>상품개발팀</t>
        </is>
      </c>
    </row>
    <row r="9">
      <c r="A9" s="78" t="inlineStr">
        <is>
          <t>1501</t>
        </is>
      </c>
      <c r="B9" s="21" t="inlineStr">
        <is>
          <t>마케팅전략</t>
        </is>
      </c>
      <c r="C9" s="78" t="inlineStr">
        <is>
          <t>D500</t>
        </is>
      </c>
      <c r="D9" s="21" t="inlineStr">
        <is>
          <t>마케팅팀</t>
        </is>
      </c>
    </row>
    <row r="10">
      <c r="A10" s="78" t="inlineStr">
        <is>
          <t>1502</t>
        </is>
      </c>
      <c r="B10" s="21" t="inlineStr">
        <is>
          <t>디지털마케팅</t>
        </is>
      </c>
      <c r="C10" s="78" t="inlineStr">
        <is>
          <t>D500</t>
        </is>
      </c>
      <c r="D10" s="21" t="inlineStr">
        <is>
          <t>마케팅팀</t>
        </is>
      </c>
    </row>
    <row r="11">
      <c r="A11" s="78" t="inlineStr">
        <is>
          <t>1601</t>
        </is>
      </c>
      <c r="B11" s="21" t="inlineStr">
        <is>
          <t>영업지원-본사</t>
        </is>
      </c>
      <c r="C11" s="78" t="inlineStr">
        <is>
          <t>D600</t>
        </is>
      </c>
      <c r="D11" s="21" t="inlineStr">
        <is>
          <t>영업지원팀</t>
        </is>
      </c>
    </row>
    <row r="12">
      <c r="A12" s="78" t="inlineStr">
        <is>
          <t>1602</t>
        </is>
      </c>
      <c r="B12" s="21" t="inlineStr">
        <is>
          <t>영업지원-지역본부</t>
        </is>
      </c>
      <c r="C12" s="78" t="inlineStr">
        <is>
          <t>D600</t>
        </is>
      </c>
      <c r="D12" s="21" t="inlineStr">
        <is>
          <t>영업지원팀</t>
        </is>
      </c>
    </row>
    <row r="13">
      <c r="A13" s="78" t="inlineStr">
        <is>
          <t>1701</t>
        </is>
      </c>
      <c r="B13" s="21" t="inlineStr">
        <is>
          <t>IT운영</t>
        </is>
      </c>
      <c r="C13" s="78" t="inlineStr">
        <is>
          <t>D700</t>
        </is>
      </c>
      <c r="D13" s="21" t="inlineStr">
        <is>
          <t>IT운영팀</t>
        </is>
      </c>
    </row>
    <row r="14">
      <c r="A14" s="78" t="inlineStr">
        <is>
          <t>1801</t>
        </is>
      </c>
      <c r="B14" s="21" t="inlineStr">
        <is>
          <t>고객서비스</t>
        </is>
      </c>
      <c r="C14" s="78" t="inlineStr">
        <is>
          <t>D800</t>
        </is>
      </c>
      <c r="D14" s="21" t="inlineStr">
        <is>
          <t>고객서비스팀</t>
        </is>
      </c>
    </row>
    <row r="15">
      <c r="A15" s="78" t="inlineStr">
        <is>
          <t>1901</t>
        </is>
      </c>
      <c r="B15" s="21" t="inlineStr">
        <is>
          <t>GA채널</t>
        </is>
      </c>
      <c r="C15" s="78" t="inlineStr">
        <is>
          <t>D900</t>
        </is>
      </c>
      <c r="D15" s="21" t="inlineStr">
        <is>
          <t>영업채널팀</t>
        </is>
      </c>
    </row>
    <row r="16">
      <c r="A16" s="78" t="inlineStr">
        <is>
          <t>1902</t>
        </is>
      </c>
      <c r="B16" s="21" t="inlineStr">
        <is>
          <t>전속채널</t>
        </is>
      </c>
      <c r="C16" s="78" t="inlineStr">
        <is>
          <t>D900</t>
        </is>
      </c>
      <c r="D16" s="21" t="inlineStr">
        <is>
          <t>영업채널팀</t>
        </is>
      </c>
    </row>
    <row r="17">
      <c r="A17" s="78" t="inlineStr">
        <is>
          <t>1951</t>
        </is>
      </c>
      <c r="B17" s="21" t="inlineStr">
        <is>
          <t>자산운용</t>
        </is>
      </c>
      <c r="C17" s="78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3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2</v>
      </c>
      <c r="C1" t="inlineStr">
        <is>
          <t>예시 데이터</t>
        </is>
      </c>
    </row>
    <row r="2">
      <c r="A2" s="101" t="inlineStr">
        <is>
          <t xml:space="preserve">window.TRACE_DATA = {
 "meta": {
  "company": "예시보험㈜",
  "period": "2026-09",
  "unit": "백만원",
  "check": "전체 정상 (참고 1건)",
  "recon": "전체 일치",
  "generated": "2026-10-14 (예시 데이터)"
 },
 "kpi": [
  {
   "label": "총자산",
   "value": 3180083.3,
   "compare": 3061186.2,
   "rate": 0.0388,
   "basis": "전년동월말"
  },
  {
   "label": "자본총계",
   "value": 357643.269,
   "compare": 342430.399,
   "rate": 0.0444,
   "basis": "전년동월말"
  },
  {
   "label": "보험계약마진(CSM)",
   "value": 406991.931,
   "compare": 390749.701,
   "rate": 0.0416,
   "basis": "전년동월말"
  },
  {
   "label": "당기순이익 누계",
   "value": 83645.5733,
   "compare": 88448.0503,
   "rate": -0.0543,
   "basis": "전년 누계"
  },
  {
   "label": "사업비 누계",
   "value": 26890.319,
   "compare": 24849.81,
   "rate": 0.0821,
   "basis": "전년 누계"
  },
  {
   "label": "사업비 당월",
   "value": 3779.563,
   "compare": 2857.915,
   "rate": 0.3225,
   "basis": "전월"
  },
  {
   "label": "분기 한도 초과(예상)",
   "value": 6,
   "compare": 18,
   "rate": null,
   "basis": "주의 건수"
  }
 ],
 "monthly": [
  {
   "month": "1월",
   "cur": 2949.359,
   "prev": 2729.397,
   "budget": 3199.4
  },
  {
   "month": "2월",
   "cur": 2900.567,
   "prev": 2743.582,
   "budget": 3199.4
  },
  {
   "month": "3월",
   "cur": 2907.749,
   "prev": 2767.014,
   "budget": 3199.4
  },
  {
   "month": "4월",
   "cur": 2842.39,
   "prev": 2748.747,
   "budget": 3209.4
  },
  {
   "month": "5월",
   "cur": 2849.467,
   "prev": 2765.706,
   "budget": 3209.4
  },
  {
   "month": "6월",
   "cur": 2857.232,
   "prev": 2745.572,
   "budget": 3209.4
  },
  {
   "month": "7월",
   "cur": 2946.077,
   "prev": 2767.683,
   "budget": 3214.4
  },
  {
   "month": "8월",
   "cur": 2857.915,
   "prev": 2765.961,
   "budget": 3214.4
  },
  {
   "month": "9월",
   "cur": 3779.563,
   "prev": 2816.148,
   "budget": 3214.4
  },
  {
   "month": "10월",
   "cur": 0,
   "prev": 2819.589,
   "budget": 3224.4
  },
  {
   "month": "11월",
   "cur": 0,
   "prev": 2826.758,
   "budget": 3224.4
  },
  {
   "month": "12월",
   "cur": 0,
   "prev": 2797.562,
   "budget": 3224.4
  }
 ],
 "depts": [
  {
   "code": "D100",
   "name": "경영기획팀",
   "avail": 87.9,
   "ytd": 50.352,
   "forecast": 50.352,
   "rate": 0.5728,
   "status": "여유"
  },
  {
   "code": "D200",
   "name": "재무회계팀",
   "avail": 114.6,
   "ytd": 126.536,
   "forecast": 126.536,
   "rate": 1.1042,
   "status": "한도 초과"
  },
  {
   "code": "D300",
   "name": "인사팀",
   "avail": 118.9,
   "ytd": 155.91,
   "forecast": 155.91,
   "rate": 1.3113,
   "status": "한도 초과"
  },
  {
   "code": "D400",
   "name": "상품개발팀",
   "avail": 105.3,
   "ytd": 90.841,
   "forecast": 90.841,
   "rate": 0.8627,
   "status": "여유"
  },
  {
   "code": "D500",
   "name": "마케팅팀",
   "avail": 484.5,
   "ytd": 643.244,
   "forecast": 643.244,
   "rate": 1.3276,
   "status": "한도 초과"
  },
  {
   "code": "D600",
   "name": "영업지원팀",
   "avail": 127.2,
   "ytd": 109.257,
   "forecast": 109.257,
   "rate": 0.8589,
   "status": "여유"
  },
  {
   "code": "D700",
   "name": "IT운영팀",
   "avail": 702.8,
   "ytd": 606.443,
   "forecast": 606.443,
   "rate": 0.8629,
   "status": "여유"
  },
  {
   "code": "D800",
   "name": "고객서비스팀",
   "avail": 243.0,
   "ytd": 247.517,
   "forecast": 247.517,
   "rate": 1.0186,
   "status": "한도 초과"
  },
  {
   "code": "D900",
   "name": "영업채널팀",
   "avail": 7500.0,
   "ytd": 7413.654,
   "forecast": 7413.654,
   "rate": 0.9885,
   "status": "주의"
  },
  {
   "code": "D950",
   "name": "자산운용팀",
   "avail": 159.0,
   "ytd": 139.801,
   "forecast": 139.801,
   "rate": 0.8793,
   "status": "여유"
  }
 ],
 "status": [
  {
   "status": "여유",
   "count": 47
  },
  {
   "status": "주의",
   "count": 18
  },
  {
   "status": "초과 예상",
   "count": 0
  },
  {
   "status": "한도 초과",
   "count": 6
  },
  {
   "status": "무예산",
   "count": 1
  }
 ],
 "accounts": [
  {
   "gl": "62101000",
   "name": "여비교통비-국내",
   "cur": 17.522,
   "prevYear": 17.201,
   "diff": 0.321
  },
  {
   "gl": "62102000",
   "name": "여비교통비-해외",
   "cur": 3.156,
   "prevYear": 3.147,
   "diff": 0.009
  },
  {
   "gl": "62201000",
   "name": "통신비",
   "cur": 36.22,
   "prevYear": 37.39,
   "diff": -1.17
  },
  {
   "gl": "62301000",
   "name": "소모품비",
   "cur": 6.023,
   "prevYear": 6.173,
   "diff": -0.15
  },
  {
   "gl": "62401000",
   "name": "도서인쇄비",
   "cur": 13.76,
   "prevYear": 14.242,
   "diff": -0.482
  },
  {
   "gl": "62501000",
   "name": "회의비",
   "cur": 5.484,
   "prevYear": 5.399,
   "diff": 0.085
  },
  {
   "gl": "62601000",
   "name": "업무추진비",
   "cur": 11.706,
   "prevYear": 10.559,
   "diff": 1.147
  },
  {
   "gl": "62701000",
   "name": "광고선전비",
   "cur": 295.5,
   "prevYear": 180.0,
   "diff": 115.5
  },
  {
   "gl": "62801000",
   "name": "교육훈련비-사내",
   "cur": 13.369,
   "prevYear": 13.131,
   "diff": 0.238
  },
  {
   "gl": "62802000",
   "name": "교육훈련비-외부위탁",
   "cur": 69.908,
   "prevYear": 14.063,
   "diff": 55.845
  },
  {
   "gl": "62901000",
   "name": "지급수수료-컨설팅",
   "cur": 103.634,
   "prevYear": 94.844,
   "diff": 8.79
  },
  {
   "gl": "62902000",
   "name": "지급수수료-기타",
   "cur": 58.335,
   "prevYear": 49.447,
   "diff": 8.888
  },
  {
   "gl": "63001000",
   "name": "전산운영비-SW유지보수",
   "cur": 98.344,
   "prevYear": 103.811,
   "diff": -5.467
  },
  {
   "gl": "63002000",
   "name": "전산운영비-클라우드",
   "cur": 109.115,
   "prevYear": 77.422,
   "diff": 31.693
  },
  {
   "gl": "63101000",
   "name": "임차료",
   "cur": 14.848,
   "prevYear": 15.47,
   "diff": -0.622
  },
  {
   "gl": "63201000",
   "name": "차량유지비",
   "cur": 14.315,
   "prevYear": 7.172,
   "diff": 7.143
  },
  {
   "gl": "63501000",
   "name": "모집수수료",
   "cur": 2454.582,
   "prevYear": 1730.816,
   "diff": 723.766
  },
  {
   "gl": "63502000",
   "name": "유지수수료",
   "cur": 453.742,
   "prevYear": 435.861,
   "diff": 17.881
  }
 ],
 "bs": [
  {
   "p": 24310,
   "period": "2025-10",
   "assets": 3070423.0,
   "liabilities": 2727059.037,
   "equity": 343363.963,
   "csm": 392364.337,
   "invested": 2857546.5
  },
  {
   "p": 24311,
   "period": "2025-11",
   "assets": 3076478.5,
   "liabilities": 2745831.88,
   "equity": 330646.62,
   "csm": 393840.58,
   "invested": 2863784.3
  },
  {
   "p": 24312,
   "period": "2025-12",
   "assets": 3088482.7,
   "liabilities": 2742784.05,
   "equity": 345698.65,
   "csm": 395154.45,
   "invested": 2876183.7
  },
  {
   "p": 24313,
   "period": "2026-01",
   "assets": 3110168.1,
   "liabilities": 2758225.606,
   "equity": 351942.494,
   "csm": 396592.606,
   "invested": 2895158.9
  },
  {
   "p": 24314,
   "period": "2026-02",
   "assets": 3110127.1,
   "liabilities": 2771240.625,
   "equity": 338886.475,
   "csm": 398240.825,
   "invested": 2896797.8
  },
  {
   "p": 24315,
   "period": "2026-03",
   "assets": 3112873.5,
   "liabilities": 2778231.202,
   "equity": 334642.298,
   "csm": 400130.502,
   "invested": 2900600.5
  },
  {
   "p": 24316,
   "period": "2026-04",
   "assets": 3136227.0,
   "liabilities": 2784757.176,
   "equity": 351469.824,
   "csm": 401571.176,
   "invested": 2918704.6
  },
  {
   "p": 24317,
   "period": "2026-05",
   "assets": 3138689.6,
   "liabilities": 2790086.896,
   "equity": 348602.704,
   "csm": 402872.496,
   "invested": 2928053.9
  },
  {
   "p": 24318,
   "period": "2026-06",
   "assets": 3145390.3,
   "liabilities": 2795108.777,
   "equity": 350281.523,
   "csm": 404055.077,
   "invested": 2932560.7
  },
  {
   "p": 24319,
   "period": "2026-07",
   "assets": 3172182.7,
   "liabilities": 2804393.218,
   "equity": 367789.482,
   "csm": 405781.018,
   "invested": 2955201.3
  },
  {
   "p": 24320,
   "period": "2026-08",
   "assets": 3175927.6,
   "liabilities": 2808469.344,
   "equity": 367458.256,
   "csm": 407275.244,
   "invested": 2960635.6
  },
  {
   "p": 24321,
   "period": "2026-09",
   "assets": 3180083.3,
   "liabilities": 2822440.031,
   "equity": 357643.269,
   "csm": 406991.931,
   "invested": 2964803.2
  }
 ],
 "pl": [
  {
   "month": "1월",
   "niCur": 9743.8291,
   "niPrev": 9204.8234,
   "insCur": 11345.822,
   "invCur": 1531.5272,
   "expCur": 385.2601,
   "insPrev": 10389.609
  },
  {
   "month": "2월",
   "niCur": 12064.4967,
   "niPrev": 10169.8712,
   "insCur": 14018.876,
   "invCur": 1829.8667,
   "expCur": 381.439,
   "insPrev": 11619.874
  },
  {
   "month": "3월",
   "niCur": 10373.7147,
   "niPrev": 8357.7924,
   "insCur": 12176.321,
   "invCur": 1514.6175,
   "expCur": 391.3048,
   "insPrev": 9370.593
  },
  {
   "month": "4월",
   "niCur": 10106.5729,
   "niPrev": 11338.5257,
   "insCur": 11118.854,
   "invCur": 2170.3407,
   "expCur": 332.0498,
   "insPrev": 13721.921
  },
  {
   "month": "5월",
   "niCur": 7938.6252,
   "niPrev": 9331.6733,
   "insCur": 8895.159,
   "invCur": 1607.1799,
   "expCur": 324.6147,
   "insPrev": 11103.838
  },
  {
   "month": "6월",
   "niCur": 7627.7689,
   "niPrev": 9874.1138,
   "insCur": 7913.541,
   "invCur": 2200.264,
   "expCur": 334.6141,
   "insPrev": 10925.34
  },
  {
   "month": "7월",
   "niCur": 10107.6197,
   "niPrev": 8369.497,
   "insCur": 12256.481,
   "invCur": 1087.0897,
   "expCur": 385.084,
   "insPrev": 9862.722
  },
  {
   "month": "8월",
   "niCur": 6958.2934,
   "niPrev": 11092.4876,
   "insCur": 7417.653,
   "invCur": 1821.0736,
   "expCur": 317.8382,
   "insPrev": 13331.986
  },
  {
   "month": "9월",
   "niCur": 8724.6526,
   "niPrev": 10709.2659,
   "insCur": 10253.623,
   "invCur": 1474.797,
   "expCur": 542.9674,
   "insPrev": 12180.389
  },
  {
   "month": "10월",
   "niCur": 0,
   "niPrev": 9572.4237,
   "insCur": 0,
   "invCur": 0,
   "expCur": 0,
   "insPrev": 11454.439
  },
  {
   "month": "11월",
   "niCur": 0,
   "niPrev": 6849.0926,
   "insCur": 0,
   "invCur": 0,
   "expCur": 0,
   "insPrev": 7624.77
  },
  {
   "month": "12월",
   "niCur": 0,
   "niPrev": 9531.9033,
   "insCur": 0,
   "invCur": 0,
   "expCur": 0,
   "insPrev": 11611.166
  }
 ],
 "burn": [
  {
   "rank": "전사",
   "dept": "전사",
   "account": "사업비 합계",
   "budget": 38542.8,
   "ytd": 26890.319,
   "slope": 2931.2361,
   "icpt": -73.8388,
   "yearEnd": 35100.9946,
   "tstar": 13.1742,
   "date": "2027-02-05",
   "status": "연내 여유",
   "qdate": "분기 내 여유",
   "c1": 2949.359,
   "c2": 5849.926,
   "c3": 8757.675,
   "c4": 11600.065,
   "c5": 14449.532,
   "c6": 17306.764,
   "c7": 20252.841,
   "c8": 23110.756,
   "c9": 26890.319,
   "c10": 0,
   "c11": 0,
   "c12": 0
  },
  {
   "rank": 1,
   "dept": "고객서비스팀",
   "account": "지급수수료-기타",
   "budget": 180.0,
   "ytd": 196.038,
   "slope": 21.386,
   "icpt": -0.9872,
   "yearEnd": 255.645,
   "tstar": "",
   "date": "소진됨",
   "status": "이미 소진",
   "qdate": "한도 소진",
   "c1": 21.014,
   "c2": 42.113,
   "c3": 63.093,
   "c4": 83.96,
   "c5": 104.976,
   "c6": 126.17,
   "c7": 147.089,
   "c8": 168.046,
   "c9": 196.038,
   "c10": 0,
   "c11": 0,
   "c12": 0
  },
  {
   "rank": 2,
   "dept": "마케팅팀",
   "account": "광고선전비",
   "budget": 1800.0,
   "ytd": 1580.001,
   "slope": 165.0304,
   "icpt": 28.3634,
   "yearEnd": 2008.7287,
   "tstar": 10.7352,
   "date": "2026-11-23",
   "status": "연내 고갈",
   "qdate": "한도 소진",
   "c1": 190.0,
   "c2": 380.0,
   "c3": 570.0,
   "c4": 710.0,
   "c5": 840.001,
   "c6": 980.0,
   "c7": 1170.001,
   "c8": 1290.001,
   "c9": 1580.001,
   "c10": 0,
   "c11": 0,
   "c12": 0
  }
 ],
 "top10": [
  {
   "rank": 1,
   "dept": "마케팅팀",
   "account": "광고선전비",
   "cur": 290.0,
   "mom": 1.4167,
   "yoy": 0.6111,
   "status": "한도 초과",
   "qrate": 1.3793,
   "annual": "부족 예상",
   "signal": "단건71% 이상치",
   "score": 100,
   "comment": "3분기 신상품 TV캠페인 집행을 앞당김. 4분기 집행분에서 조정 예정",
   "cause": {
    "summary": "마케팅팀 · 광고선전비 전월 대비 +170.0 (+142%). 전표 5100001967 (9/18, A광고대행사, 적요 '3분기 TV캠페인 집행분') 120.0이 증가분의 71% (거래처 평소 월평균 0.0). 일회성 지출 가능성. 분기 한도: 한도 초과, 연간 457.1 부족 예상 (10월 소진).",
    "curTotal": 290.0,
    "cmpTotal": 120.0,
    "diff": 170.0,
    "candidates": [
     {
      "pattern": "일회성 대형 지출",
      "strength": "높음",
      "text": "전표 5100001967 (9/18, A광고대행사, 적요 '3분기 TV캠페인 집행분') 120.0이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120.0 (증가분의 71%). 일회성 캠페인·행사 비용일 가능성"
     },
     {
      "pattern": "물량 vs 단가",
      "strength": "참고",
      "text": "건수 3→6 (+100%), 건당 40.0→48.3. 건수(물량) 증가 영향이 더 큼"
     }
    ],
    "vendors": [
     {
      "name": "A광고대행사",
      "cur": 120.0,
      "cmp": 0,
      "diff": 120.0,
      "share": 0.7059,
      "isNew": "Y"
     },
     {
      "name": "B디지털",
      "cur": 30.0,
      "cmp": 0,
      "diff": 30.0,
      "share": 0.1765,
      "isNew": "Y"
     },
     {
      "name": "F애드",
      "cur": 61.631,
      "cmp": 40.084,
      "diff": 21.547,
      "share": 0.1267,
      "isNew": "N"
     },
     {
      "name": "E미디어",
      "cur": 78.369,
      "cmp": 79.916,
      "diff": -1.547,
      "share": -0.0091,
      "isNew": "N"
     }
    ],
    "evidence": [
     {
      "date": "2026-09-18",
      "doc": "5100001967",
      "type": "KR",
      "vendor": "A광고대행사",
      "text": "3분기 TV캠페인 집행분",
      "amt": 120.0
     },
     {
      "date": "2026-09-09",
      "doc": "5100001877",
      "type": "KR",
      "vendor": "E미디어",
      "text": "9월 광고 집행 - E미디어",
      "amt": 46.136
     },
     {
      "date": "2026-09-15",
      "doc": "5100001944",
      "type": "KR",
      "vendor": "F애드",
      "text": "9월 광고 집행 - F애드",
      "amt": 32.348
     },
     {
      "date": "2026-09-18",
      "doc": "5100001966",
      "type": "KR",
      "vendor": "E미디어",
      "text": "9월 광고 집행 - E미디어",
      "amt": 32.233
     },
     {
      "date": "2026-09-25",
      "doc": "5100002025",
      "type": "KR",
      "vendor": "B디지털",
      "text": "디지털 퍼포먼스 광고 9월",
      "amt": 30.0
     },
     {
      "date": "2026-09-11",
      "doc": "5100001902",
      "type": "KR",
      "vendor": "F애드",
      "text": "9월 광고 집행 - F애드",
      "amt": 29.283
     }
    ]
   }
  },
  {
   "rank": 2,
   "dept": "인사팀",
   "account": "교육훈련비-외부위탁",
   "cur": 69.908,
   "mom": 5.0922,
   "yoy": 3.9711,
   "status": "한도 초과",
   "qrate": 1.7975,
   "annual": "주의",
   "signal": "단건100% 이상치",
   "score": 100,
   "comment": "(미확인)",
   "cause": {
    "summary": "인사팀 · 교육훈련비-외부위탁 전월 대비 +58.4 (+509%). 전표 5100001945 (9/15, I교육원, 적요 '2026 하반기 위탁교육 연간계약 일시 지급') 60.0이 증가분의 100% (거래처 평소 월평균 6.6). 일회성 지출 가능성. 분기 한도: 한도 초과.",
    "curTotal": 69.908,
    "cmpTotal": 11.475,
    "diff": 58.433,
    "candidates": [
     {
      "pattern": "일회성 대형 지출",
      "strength": "높음",
      "text": "전표 5100001945 (9/15, I교육원, 적요 '2026 하반기 위탁교육 연간계약 일시 지급') 60.0이 증가분의 100% (거래처 평소 월평균 6.6). 일회성 지출 가능성"
     },
     {
      "pattern": "적요 키워드",
      "strength": "중간",
      "text": "연간 일괄 계상: 적요에 '연간·일시·선급' 등이 있는 전표 60.0 (증가분의 103%). 연간·반기 계약을 한 번에 계상했을 가능성. 월할 안분 대상인지 확인"
     },
     {
      "pattern": "물량 vs 단가",
      "strength": "참고",
      "text": "건수 3→3 (0%), 건당 3.8→23.3. 건당 금액(단가) 상승 영향이 더 큼"
     }
    ],
    "vendors": [
     {
      "name": "I교육원",
      "cur": 64.78,
      "cmp": 8.592,
      "diff": 56.188,
      "share": 0.9616,
      "isNew": "N"
     },
     {
      "name": "V아카데미",
      "cur": 5.128,
      "cmp": 2.883,
      "diff": 2.245,
      "share": 0.0384,
      "isNew": "N"
     }
    ],
    "evidence": [
     {
      "date": "2026-09-15",
      "doc": "5100001945",
      "type": "KR",
      "vendor": "I교육원",
      "text": "2026 하반기 위탁교육 연간계약 일시 지급",
      "amt": 60.0
     },
     {
      "date": "2026-09-27",
      "doc": "5100002038",
      "type": "KR",
      "vendor": "V아카데미",
      "text": "9월 위탁교육 - V아카데미",
      "amt": 5.128
     },
     {
      "date": "2026-09-10",
      "doc": "5100001888",
      "type": "KR",
      "vendor": "I교육원",
      "text": "9월 위탁교육 - I교육원",
      "amt": 4.78
     }
    ]
   }
  },
  {
   "rank": 3,
   "dept": "재무회계팀",
   "account": "지급수수료-컨설팅",
   "cur": 51.55,
   "mom": 1.6435,
   "yoy": 1.7236,
   "status": "한도 초과",
   "qrate": 1.2371,
   "annual": "부족 예상",
   "signal": "단건77% SA대체 역분개1건 이상치",
   "score": 89.6,
   "comment": "8월 경영기획팀에 잘못 귀속된 회계자문료를 재분류. 실제 증가 아님",
   "cause": {
    "summary": "재무회계팀 · 지급수수료-컨설팅 전월 대비 +32.0 (+164%). 수기 대체전표(SA) 순증 25.0이 증가분의 78%. 다른 부서·계정에서 이관됐을 가능성 (적요: '경영기획팀 회계자문료 재분류 (8월분)'). 분기 한도: 한도 초과, 연간 10.5 부족 예상 (12월 소진).",
    "curTotal": 51.55,
    "cmpTotal": 19.501,
    "diff": 32.049,
    "candidates": [
     {
      "pattern": "재분류 (수기 대체)",
      "strength": "높음",
      "text": "수기 대체전표(SA) 순증 25.0이 증가분의 78%. 다른 부서·계정에서 이관됐을 가능성 (적요: '경영기획팀 회계자문료 재분류 (8월분)')"
     },
     {
      "pattern": "정정 · 역분개",
      "strength": "높음",
      "text": "음수(정정·역분개) 전표 1건, 합계 -8.0. 정정 전후 순액 기준으로 다시 확인"
     },
     {
      "pattern": "적요 키워드",
      "strength": "중간",
      "text": "이관·재분류: 적요에 '재분류·이관·대체' 등이 있는 전표 25.0 (증가분의 78%). 다른 부서·계정에서 넘어온 금액일 가능성"
     },
     {
      "pattern": "물량 vs 단가",
      "strength": "참고",
      "text": "건수 2→5 (+150%), 건당 9.8→11.9. 건수(물량) 증가 영향이 더 큼"
     }
    ],
    "vendors": [
     {
      "name": "(내부대체)",
      "cur": 25.0,
      "cmp": 0,
      "diff": 25.0,
      "share": 0.7801,
      "isNew": "N"
     },
     {
      "name": "K회계법인",
      "cur": 17.325,
      "cmp": 8.923,
      "diff": 8.402,
      "share": 0.2622,
      "isNew": "N"
     },
     {
      "name": "W컨설팅",
      "cur": 9.225,
      "cmp": 10.578,
      "diff": -1.353,
      "share": -0.0422,
      "isNew": "N"
     }
    ],
    "evidence": [
     {
      "date": "2026-09-28",
      "doc": "100002043",
      "type": "SA",
      "vendor": "(내부대체)",
      "text": "경영기획팀 회계자문료 재분류 (8월분)",
      "amt": 25.0
     },
     {
      "date": "2026-09-14",
      "doc": "5100001934",
      "type": "KR",
      "vendor": "W컨설팅",
      "text": "9월 자문 수수료 - W컨설팅",
      "amt": 9.225
     },
     {
      "date": "2026-09-04",
      "doc": "5100001835",
      "type": "KR",
      "vendor": "K회계법인",
      "text": "9월 자문 수수료 - K회계법인",
      "amt": 8.825
     },
     {
      "date": "2026-09-12",
      "doc": "5100001918",
      "type": "KR",
      "vendor": "K회계법인",
      "text": "K회계법인 자문료 9월 (정정분)",
      "amt": 8.5
     },
     {
      "date": "2026-09-12",
      "doc": "5100001917",
      "type": "KR",
      "vendor": "K회계법인",
      "text": "K회계법인 자문료 9월 정정(역분개)",
      "amt": -8.0
     },
     {
      "date": "2026-09-10",
      "doc": "5100001889",
      "type": "KR",
      "vendor": "K회계법인",
      "text": "K회계법인 자문료 9월",
      "amt": 8.0
     }
    ]
   }
  },
  {
   "rank": 4,
   "dept": "영업채널팀",
   "account": "모집수수료",
   "cur": 2454.582,
   "mom": 0.3705,
   "yoy": 0.4182,
   "status": "한도 초과",
   "qrate": 1.0105,
   "annual": "주의",
   "signal": "단건90% 이상치",
   "score": 88.4,
   "comment": "(미확인)",
   "cause": {
    "summary": "영업채널팀 · 모집수수료 전월 대비 +663.6 (+37%). 판매시책·추가수수료: 적요에 '시책·추가 수수료·인센티브' 등이 있는 전표 650.0 (증가분의 98%). 판매 시책비·추가 수수료. 신계약비 경험차이로 GMM CSM에 영향 가능. 분기 한도: 한도 초과.",
    "curTotal": 2454.582,
    "cmpTotal": 1791.019,
    "diff": 663.563,
    "candidates": [
     {
      "pattern": "적요 키워드",
      "strength": "중간",
      "text": "판매시책·추가수수료: 적요에 '시책·추가 수수료·인센티브' 등이 있는 전표 650.0 (증가분의 98%). 판매 시책비·추가 수수료. 신계약비 경험차이로 GMM CSM에 영향 가능"
     },
     {
      "pattern": "물량 vs 단가",
      "strength": "참고",
      "text": "건수 6→5 (-17%), 건당 298.5→490.9. 건당 금액(단가) 상승 영향이 더 큼"
     }
    ],
    "vendors": [
     {
      "name": "AA보험대리점",
      "cur": 1077.302,
      "cmp": 558.837,
      "diff": 518.465,
      "share": 0.7813,
      "isNew": "N"
     },
     {
      "name": "BB에셋",
      "cur": 950.781,
      "cmp": 513.689,
      "diff": 437.092,
      "share": 0.6587,
      "isNew": "N"
     },
     {
      "name": "(전속설계사)",
      "cur": 426.499,
      "cmp": 718.493,
      "diff": -291.994,
      "share": -0.44,
      "isNew": "N"
     }
    ],
    "evidence": [
     {
      "date": "2026-09-26",
      "doc": "5100002034",
      "type": "KR",
      "vendor": "AA보험대리점",
      "text": "9월 신상품 GA 판매시책비 (추가 수수료)",
      "amt": 650.0
     },
     {
      "date": "2026-09-10",
      "doc": "5100001893",
      "type": "KR",
      "vendor": "BB에셋",
      "text": "9월 모집수수료 - BB에셋",
      "amt": 507.133
     },
     {
      "date": "2026-09-22",
      "doc": "5100001997",
      "type": "KR",
      "vendor": "BB에셋",
      "text": "9월 모집수수료 - BB에셋",
      "amt": 443.648
     },
     {
      "date": "2026-09-21",
      "doc": "5100001991",
      "type": "KR",
      "vendor": "AA보험대리점",
      "text": "9월 모집수수료 - AA보험대리점",
      "amt": 427.302
     },
     {
      "date": "2026-09-06",
      "doc": "5100001854",
      "type": "KR",
      "vendor": "(전속설계사)",
      "text": "9월 모집수수료 - (전속설계사)",
      "amt": 426.499
     }
    ]
   }
  },
  {
   "rank": 5,
   "dept": "영업지원팀",
   "account": "차량유지비",
   "cur": 14.315,
   "mom": 6.1432,
   "yoy": 0.996,
   "status": "한도 초과",
   "qrate": 1.0051,
   "annual": "부족 예상",
   "signal": "단건100% 이상치",
   "score": 77.4,
   "comment": "(미확인)",
   "cause": {
    "summary": "영업지원팀 · 차량유지비 전월 대비 +12.3 (+614%). 전월 2.0 (직전 3개월 평균 7.9) → 당월 14.3. 전월에 계상될 금액이 당월로 넘어왔을 가능성. 분기 한도: 한도 초과, 연간 0.2 부족 예상 (12월 소진).",
    "curTotal": 14.315,
    "cmpTotal": 2.004,
    "diff": 12.311,
    "candidates": [
     {
      "pattern": "계상 시점 이동",
      "strength": "중간",
      "text": "전월 2.0 (직전 3개월 평균 7.9) → 당월 14.3. 전월에 계상될 금액이 당월로 넘어왔을 가능성"
     },
     {
      "pattern": "물량 vs 단가",
      "strength": "참고",
      "text": "건수 1→2 (+100%), 건당 2.0→7.2. 건당 금액(단가) 상승 영향이 더 큼"
     }
    ],
    "vendors": [
     {
      "name": "D정비",
      "cur": 12.4,
      "cmp": 0,
      "diff": 12.4,
      "share": 1.0072,
      "isNew": "N"
     },
     {
      "name": "H에너지",
      "cur": 1.915,
      "cmp": 2.004,
      "diff": -0.089,
      "share": -0.0072,
      "isNew": "N"
     }
    ],
    "evidence": [
     {
      "date": "2026-09-20",
      "doc": "5100001981",
      "type": "KR",
      "vendor": "D정비",
      "text": "8~9월분 업무차량 정비비",
      "amt": 12.4
     },
     {
      "date": "2026-09-16",
      "doc": "5100001954",
      "type": "KR",
      "vendor": "H에너지",
      "text": "9월 차량 유지 - H에너지",
      "amt": 1.915
     }
    ]
   }
  },
  {
   "rank": 6,
   "dept": "IT운영팀",
   "account": "전산운영비-클라우드",
   "cur": 101.0,
   "mom": 0.086,
   "yoy": 0.4429,
   "status": "여유",
   "qrate": 0.875,
   "annual": "주의",
   "signal": "단건100% 이상치",
   "score": 67.5,
   "comment": "(미확인)",
   "cause": {
    "summary": "IT운영팀 · 전산운영비-클라우드 전월 대비 +8.0 (+9%). 같은 건수(1건)로 C클라우드 금액이 9% 상승. 단가·계약 조건 변경 가능성 (최근 몇 달 추이 확인). 분기 한도: 여유.",
    "curTotal": 101.0,
    "cmpTotal": 93.0,
    "diff": 8.0,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93.0→101.0. 건당 금액(단가) 상승 영향이 더 큼"
     }
    ],
    "vendors": [
     {
      "name": "C클라우드",
      "cur": 101.0,
      "cmp": 93.0,
      "diff": 8.0,
      "share": 1.0,
      "isNew": "N"
     }
    ],
    "evidence": [
     {
      "date": "2026-09-25",
      "doc": "5100002028",
      "type": "KR",
      "vendor": "C클라우드",
      "text": "9월 클라우드 사용료 - C클라우드",
      "amt": 101.0
     }
    ]
   }
  },
  {
   "rank": 7,
   "dept": "고객서비스팀",
   "account": "지급수수료-기타",
   "cur": 27.992,
   "mom": 0.3357,
   "yoy": 0.4565,
   "status": "한도 초과",
   "qrate": 1.5526,
   "annual": "부족 예상",
   "signal": "이상치",
   "score": 64.4,
   "comment": "(미확인)",
   "cause": {
    "summary": "고객서비스팀 · 지급수수료-기타 전월 대비 +7.0 (+34%). 건수 11→15 (+36%), 건당 1.9→1.9. 건수(물량) 증가 영향이 더 큼. 분기 한도: 한도 초과, 연간 85.9 부족 예상 (이미 초과 소진).",
    "curTotal": 27.992,
    "cmpTotal": 20.957,
    "diff": 7.035,
    "candidates": [
     {
      "pattern": "물량 vs 단가",
      "strength": "참고",
      "text": "건수 11→15 (+36%), 건당 1.9→1.9. 건수(물량) 증가 영향이 더 큼"
     }
    ],
    "vendors": [
     {
      "name": "J콜센터",
      "cur": 24.992,
      "cmp": 17.957,
      "diff": 7.035,
      "share": 1.0,
      "isNew": "N"
     },
     {
      "name": "X서비스",
      "cur": 3.0,
      "cmp": 3.0,
      "diff": 0.0,
      "share": 0.0,
      "isNew": "N"
     }
    ],
    "evidence": [
     {
      "date": "2026-09-11",
      "doc": "5100001903",
      "type": "KR",
      "vendor": "X서비스",
      "text": "9월 업무 위탁 수수료 - X서비스",
      "amt": 3.0
     },
     {
      "date": "2026-09-13",
      "doc": "5100001928",
      "type": "KR",
      "vendor": "J콜센터",
      "text": "9월 콜 위탁 수수료(건별)",
      "amt": 1.851
     },
     {
      "date": "2026-09-10",
      "doc": "5100001890",
      "type": "KR",
      "vendor": "J콜센터",
      "text": "9월 콜 위탁 수수료(건별)",
      "amt": 1.827
     },
     {
      "date": "2026-09-15",
      "doc": "5100001946",
      "type": "KR",
      "vendor": "J콜센터",
      "text": "9월 콜 위탁 수수료(건별)",
      "amt": 1.807
     },
     {
      "date": "2026-09-04",
      "doc": "5100001839",
      "type": "KR",
      "vendor": "J콜센터",
      "text": "9월 콜 위탁 수수료(건별)",
      "amt": 1.793
     },
     {
      "date": "2026-09-14",
      "doc": "5100001936",
      "type": "KR",
      "vendor": "J콜센터",
      "text": "9월 콜 위탁 수수료(건별)",
      "amt": 1.792
     },
     {
      "date": "2026-09-25",
      "doc": "5100002027",
      "type": "KR",
      "vendor": "J콜센터",
      "text": "9월 콜 위탁 수수료(건별)",
      "amt": 1.791
     },
     {
      "date": "2026-09-16",
      "doc": "5100001953",
      "type": "KR",
      "vendor": "J콜센터",
      "text": "9월 콜 위탁 수수료(건별)",
      "amt": 1.787
     },
     {
      "date": "2026-09-20",
      "doc": "5100001980",
      "type": "KR",
      "vendor": "J콜센터",
      "text": "9월 콜 위탁 수수료(건별)",
      "amt": 1.778
     },
     {
      "date": "2026-09-27",
      "doc": "5100002040",
      "type": "KR",
      "vendor": "J콜센터",
      "text": "9월 콜 위탁 수수료(건별)",
      "amt": 1.777
     },
     {
      "date": "2026-09-25",
      "doc": "5100002026",
      "type": "KR",
      "vendor": "J콜센터",
      "text": "9월 콜 위탁 수수료(건별)",
      "amt": 1.765
     },
     {
      "date": "2026-09-12",
      "doc": "5100001919",
      "type": "KR",
      "vendor": "J콜센터",
      "text": "9월 콜 위탁 수수료(건별)",
      "amt": 1.763
     },
     {
      "date": "2026-09-22",
      "doc": "5100001996",
      "type": "KR",
      "vendor": "J콜센터",
      "text": "9월 콜 위탁 수수료(건별)",
      "amt": 1.755
     },
     {
      "date": "2026-09-02",
      "doc": "5100001815",
      "type": "KR",
      "vendor": "J콜센터",
      "text": "9월 콜 위탁 수수료(건별)",
      "amt": 1.754
     },
     {
      "date": "2026-09-21",
      "doc": "5100001990",
      "type": "KR",
      "vendor": "J콜센터",
      "text": "9월 콜 위탁 수수료(건별)",
      "amt": 1.752
     }
    ]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"cause": {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"5100002041",
      "type": "KR",
      "vendor": "CC금융서비스",
      "text": "9월 유지수수료 - CC금융서비스",
      "amt": 173.153
     },
     {
      "date": "2026-09-10",
      "doc": "5100001894",
      "type": "KR",
      "vendor": "(전속설계사)",
      "text": "9월 유지수수료 - (전속설계사)",
      "amt": 160.25
     },
     {
      "date": "2026-09-14",
      "doc": "5100001937",
      "type": "KR",
      "vendor": "(전속설계사)",
      "text": "9월 유지수수료 - (전속설계사)",
      "amt": 120.339
     }
    ]
   }
  },
  {
   "rank": 9,
   "dept": "인사팀",
   "account": "광고선전비",
   "cur": 5.5,
   "mom": 1,
   "yoy": 1,
   "status": "무예산",
   "qrate": 0,
   "annual": "무예산",
   "signal": "이상치 신규지출",
   "score": 22.0,
   "comment": "(미확인)",
   "cause": {
    "summary": "인사팀 · 광고선전비 전월 대비 +5.5 (+100%). 전표 5100001933 (9/14, LL채용, 적요 '경력직 채용공고') 5.5이 증가분의 100% (거래처 평소 월평균 0.7). 일회성 지출 가능성. 분기 한도: 무예산.",
    "curTotal": 5.5,
    "cmpTotal": 0,
    "diff": 5.5,
    "candidates": [
     {
      "pattern": "일회성 대형 지출",
      "strength": "높음",
      "text": "전표 5100001933 (9/14, LL채용, 적요 '경력직 채용공고') 5.5이 증가분의 100% (거래처 평소 월평균 0.7). 일회성 지출 가능성"
     }
    ],
    "vendors": [
     {
      "name": "LL채용",
      "cur": 5.5,
      "cmp": 0,
      "diff": 5.5,
      "share": 1.0,
      "isNew": "N"
     }
    ],
    "evidence": [
     {
      "date": "2026-09-14",
      "doc": "5100001933",
      "type": "KR",
      "vendor": "LL채용",
      "text": "경력직 채용공고",
      "amt": 5.5
     }
    ]
   }
  },
  {
   "rank": 10,
   "dept": "고객서비스팀",
   "account": "지급수수료-컨설팅",
   "cur": 28.515,
   "mom": -0.1191,
   "yoy": 0.0203,
   "status": "주의",
   "qrate": 0.9111,
   "annual": "주의",
   "signal": null,
   "score": 15.7,
   "comment": "(미확인)",
   "cause": {
    "summary": "고객서비스팀 · 지급수수료-컨설팅 전월 대비 -3.9 (-12%). 감소 또는 변동 없음 - 원인 후보는 증가 항목에만 만듭니다. 분기 한도: 주의.",
    "curTotal": 28.515,
    "cmpTotal": 32.372,
    "diff": -3.857,
    "candidates": [
     {
      "pattern": "뚜렷한 패턴 없음",
      "strength": null,
      "text": "근거 전표 목록을 직접 확인하세요"
     }
    ],
    "vendors": [
     {
      "name": "W컨설팅",
      "cur": 20.741,
      "cmp": 19.021,
      "diff": 1.72,
      "share": null,
      "isNew": "N"
     },
     {
      "name": "K회계법인",
      "cur": 7.774,
      "cmp": 13.351,
      "diff": -5.577,
      "share": </t>
        </is>
      </c>
    </row>
    <row r="3">
      <c r="A3" s="101" t="inlineStr">
        <is>
          <t xml:space="preserve">null,
      "isNew": "N"
     }
    ],
    "evidence": [
     {
      "date": "2026-09-21",
      "doc": "5100001988",
      "type": "KR",
      "vendor": "W컨설팅",
      "text": "9월 자문 수수료 - W컨설팅",
      "amt": 11.78
     },
     {
      "date": "2026-09-06",
      "doc": "5100001852",
      "type": "KR",
      "vendor": "W컨설팅",
      "text": "9월 자문 수수료 - W컨설팅",
      "amt": 8.961
     },
     {
      "date": "2026-09-03",
      "doc": "5100001827",
      "type": "KR",
      "vendor": "K회계법인",
      "text": "9월 자문 수수료 - K회계법인",
      "amt": 7.774
     }
    ]
   }
  }
 ],
 "ifrs17": {
  "summary": "GMM CSM 당월 변동 -310 중 사업비 관련 -1,709.3 (신계약비 경험조정 -509.3, 사업비 가정변경 -1,200.0). 신계약비 실제가 예정보다 681.5 많았고, 증가 기여 1위는 영업채널팀 모집수수료 (+663.6), 대표 전표는 AA보험대리점 '9월 신상품 GA 판매시책비 (추가 수수료)' 650.0. 당기손익 반영 경험차이 -113.9. VFA(변액) CSM 당월 변동 +27 중 사업비 관련 -105.3.",
  "alloc": [
   {
    "cat": "비귀속",
    "cur": 542.9674,
    "prev": 317.8382,
    "ytd": 3395.172,
    "share": 0.1437
   },
   {
    "cat": "신계약비",
    "cur": 2528.9244,
    "prev": 1855.1626,
    "ytd": 17380.8383,
    "share": 0.6691
   },
   {
    "cat": "유지비",
    "cur": 169.7314,
    "prev": 155.4867,
    "ytd": 1359.5986,
    "share": 0.0449
   },
   {
    "cat": "수금비",
    "cur": 505.6627,
    "prev": 496.5541,
    "ytd": 4461.2133,
    "share": 0.1338
   },
   {
    "cat": "재산관리비",
    "cur": 32.277,
    "prev": 32.8734,
    "ytd": 293.4967,
    "share": 0.0085
   }
  ],
  "pf": [
   {
    "pf": "PF01",
    "name": "보장성",
    "model": "GMM",
    "cat": "신계약비",
    "actual": 1390.9084,
    "expected": 1015.413,
    "diff": -375.4954,
    "target": "CSM 조정 (GMM)"
   },
   {
    "pf": "PF01",
    "name": "보장성",
    "model": "GMM",
    "cat": "유지비",
    "actual": 84.8657,
    "expected": 72.511,
    "diff": -12.3547,
    "target": "당기손익(보험서비스결과)"
   },
   {
    "pf": "PF01",
    "name": "보장성",
    "model": "GMM",
    "cat": "수금비",
    "actual": 252.8313,
    "expected": 241.307,
    "diff": -11.5243,
    "target": "당기손익(보험서비스결과)"
   },
   {
    "pf": "PF02",
    "name": "저축성",
    "model": "GMM",
    "cat": "신계약비",
    "actual": 505.7849,
    "expected": 372.007,
    "diff": -133.7779,
    "target": "CSM 조정 (GMM)"
   },
   {
    "pf": "PF02",
    "name": "저축성",
    "model": "GMM",
    "cat": "유지비",
    "actual": 50.9194,
    "expected": 43.487,
    "diff": -7.4324,
    "target": "당기손익(보험서비스결과)"
   },
   {
    "pf": "PF02",
    "name": "저축성",
    "model": "GMM",
    "cat": "수금비",
    "actual": 151.6988,
    "expected": 143.858,
    "diff": -7.8408,
    "target": "당기손익(보험서비스결과)"
   },
   {
    "pf": "PF03",
    "name": "단체(단기)",
    "model": "PAA",
    "cat": "신계약비",
    "actual": 252.8924,
    "expected": 185.945,
    "diff": -66.9474,
    "target": "당기손익"
   },
   {
    "pf": "PF03",
    "name": "단체(단기)",
    "model": "PAA",
    "cat": "유지비",
    "actual": 13.5785,
    "expected": 11.936,
    "diff": -1.6425,
    "target": "당기손익(보험서비스결과)"
   },
   {
    "pf": "PF03",
    "name": "단체(단기)",
    "model": "PAA",
    "cat": "수금비",
    "actual": 40.453,
    "expected": 38.694,
    "diff": -1.759,
    "target": "당기손익(보험서비스결과)"
   },
   {
    "pf": "PF04",
    "name": "변액",
    "model": "VFA",
    "cat": "신계약비",
    "actual": 379.3387,
    "expected": 274.07,
    "diff": -105.2687,
    "target": "CSM 조정 (VFA)"
   },
   {
    "pf": "PF04",
    "name": "변액",
    "model": "VFA",
    "cat": "유지비",
    "actual": 20.3678,
    "expected": 17.587,
    "diff": -2.7808,
    "target": "당기손익(보험서비스결과)"
   },
   {
    "pf": "PF04",
    "name": "변액",
    "model": "VFA",
    "cat": "수금비",
    "actual": 60.6795,
    "expected": 59.089,
    "diff": -1.5905,
    "target": "당기손익(보험서비스결과)"
   }
  ],
  "totals": {
   "csm": -509.2733,
   "csmVfa": -105.2687,
   "pl": -113.8726
  },
  "recon": [
   {
    "pf": "PF01",
    "model": "GMM",
    "actuary": -375.495,
    "trace": -375.4954,
    "diff": 0.0004,
    "status": "일치"
   },
   {
    "pf": "PF02",
    "model": "GMM",
    "actuary": -133.778,
    "trace": -133.7779,
    "diff": -0.0001,
    "status": "일치"
   },
   {
    "pf": "PF03",
    "model": "PAA",
    "actuary": 0.0,
    "trace": 0,
    "diff": 0.0,
    "status": "해당없음 (CSM 없음)"
   },
   {
    "pf": "PF04",
    "model": "VFA",
    "actuary": -105.269,
    "trace": -105.2687,
    "diff": -0.0003,
    "status": "일치"
   }
  ],
  "bridge": [
   {
    "code": "F00",
    "name": "기초잔액",
    "bel": 1808419.77,
    "ra": 104778.14,
    "csm": 354425.803,
    "expense": false
   },
   {
    "code": "F10",
    "name": "신계약 효과",
    "bel": -4424.858,
    "ra": 884.971,
    "csm": 3539.887,
    "expense": false
   },
   {
    "code": "F21",
    "name": "가정변경-사업비",
    "bel": 1200.0,
    "ra": 0.0,
    "csm": -1200.0,
    "expense": true
   },
   {
    "code": "F22",
    "name": "가정변경-기타",
    "bel": 0.0,
    "ra": 0.0,
    "csm": 0.0,
    "expense": false
   },
   {
    "code": "F31",
    "name": "경험조정-신계약비",
    "bel": 0.0,
    "ra": 0.0,
    "csm": -509.273,
    "expense": true
   },
   {
    "code": "F32",
    "name": "경험조정-보험료 등",
    "bel": 0.0,
    "ra": 0.0,
    "csm": 163.173,
    "expense": false
   },
   {
    "code": "F40",
    "name": "보험금융비용(이자부리)",
    "bel": 4521.05,
    "ra": 209.556,
    "csm": 886.065,
    "expense": false
   },
   {
    "code": "F51",
    "name": "CSM 상각",
    "bel": 0.0,
    "ra": 0.0,
    "csm": -3189.833,
    "expense": false
   },
   {
    "code": "F52",
    "name": "RA 해제",
    "bel": 0.0,
    "ra": -628.669,
    "csm": 0.0,
    "expense": false
   },
   {
    "code": "F60",
    "name": "현금흐름 및 기타",
    "bel": 8760.836,
    "ra": -757.239,
    "csm": 0.0,
    "expense": false
   },
   {
    "code": "F99",
    "name": "기말잔액",
    "bel": 1818476.797,
    "ra": 104486.76,
    "csm": 354115.821,
    "expense": false
   }
  ],
  "bridgeVfa": [
   {
    "code": "F00",
    "name": "기초잔액",
    "bel": 326822.85,
    "ra": 16024.892,
    "csm": 52849.441,
    "expense": false
   },
   {
    "code": "F10",
    "name": "신계약 효과",
    "bel": -661.186,
    "ra": 132.237,
    "csm": 528.949,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"경험조정-신계약비",
    "bel": 0.0,
    "ra": 0.0,
    "csm": -105.269,
    "expense": true
   },
   {
    "code": "F32",
    "name": "경험조정-보험료 등",
    "bel": 0.0,
    "ra": 0.0,
    "csm": -53.49,
    "expense": false
   },
   {
    "code": "F40",
    "name": "보험금융비용(이자부리)",
    "bel": 817.057,
    "ra": 32.05,
    "csm": 132.124,
    "expense": false
   },
   {
    "code": "F51",
    "name": "CSM 상각",
    "bel": 0.0,
    "ra": 0.0,
    "csm": -475.645,
    "expense": false
   },
   {
    "code": "F52",
    "name": "RA 해제",
    "bel": 0.0,
    "ra": -96.149,
    "csm": 0.0,
    "expense": false
   },
   {
    "code": "F60",
    "name": "현금흐름 및 기타",
    "bel": 1661.664,
    "ra": -112.702,
    "csm": 0.0,
    "expense": false
   },
   {
    "code": "F99",
    "name": "기말잔액",
    "bel": 328640.385,
    "ra": 15980.328,
    "csm": 52876.11,
    "expense": false
   }
  ],
  "csmChange": -309.982,
  "csmExpense": -1709.273,
  "csmChangeVfa": 26.669,
  "csmExpenseVfa": -105.269,
  "drivers": [
   {
    "dept": "영업채널팀",
    "account": "모집수수료",
    "cur": 2454.582,
    "prev": 1791.019,
    "diff": 663.563
   },
   {
    "dept": "영업지원팀",
    "account": "차량유지비",
    "cur": 10.7363,
    "prev": 1.503,
    "diff": 9.2332
   },
   {
    "dept": "인사팀",
    "account": "교육훈련비-외부위탁",
    "cur": 3.4954,
    "prev": 0.5737,
    "diff": 2.9217
   },
   {
    "dept": "IT운영팀",
    "account": "전산운영비-클라우드",
    "cur": 10.1,
    "prev": 9.3,
    "diff": 0.8
   },
   {
    "dept": "마케팅팀",
    "account": "도서인쇄비",
    "cur": 0.8889,
    "prev": 0.8113,
    "diff": 0.0776
   }
  ],
  "evidence": [
   {
    "date": "2026-09-26",
    "doc": "5100002034",
    "cc": "1901",
    "gl": "63501000",
    "vendor": "AA보험대리점",
    "text": "9월 신상품 GA 판매시책비 (추가 수수료)",
    "amt": 650.0,
    "nb": 650.0
   },
   {
    "date": "2026-09-10",
    "doc": "5100001893",
    "cc": "1902",
    "gl": "63501000",
    "vendor": "BB에셋",
    "text": "9월 모집수수료 - BB에셋",
    "amt": 507.133,
    "nb": 507.133
   },
   {
    "date": "2026-09-22",
    "doc": "5100001997",
    "cc": "1902",
    "gl": "63501000",
    "vendor": "BB에셋",
    "text": "9월 모집수수료 - BB에셋",
    "amt": 443.648,
    "nb": 443.648
   },
   {
    "date": "2026-09-21",
    "doc": "5100001991",
    "cc": "1902",
    "gl": "63501000",
    "vendor": "AA보험대리점",
    "text": "9월 모집수수료 - AA보험대리점",
    "amt": 427.302,
    "nb": 427.302
   },
   {
    "date": "2026-09-06",
    "doc": "5100001854",
    "cc": "1902",
    "gl": "63501000",
    "vendor": "(전속설계사)",
    "text": "9월 모집수수료 - (전속설계사)",
    "amt": 426.499,
    "nb": 426.499
   },
   {
    "date": "2026-09-25",
    "doc": "5100002028",
    "cc": "1701",
    "gl": "63002000",
    "vendor": "C클라우드",
    "text": "9월 클라우드 사용료 - C클라우드",
    "amt": 101.0,
    "nb": 10.1
   },
   {
    "date": "2026-09-20",
    "doc": "5100001981",
    "cc": "1602",
    "gl": "63201000",
    "vendor": "D정비",
    "text": "8~9월분 업무차량 정비비",
    "amt": 12.4,
    "nb": 9.3
   },
   {
    "date": "2026-09-03",
    "doc": "5100001829",
    "cc": "1701",
    "gl": "63001000",
    "vendor": "Y소프트",
    "text": "9월 SW 유지보수 - Y소프트",
    "amt": 59.195,
    "nb": 5.9195
   },
   {
    "date": "2026-09-18",
    "doc": "5100001968",
    "cc": "1602",
    "gl": "63101000",
    "vendor": "BB부동산",
    "text": "9월 사무실 임차료 - BB부동산",
    "amt": 6.052,
    "nb": 4.539
   },
   {
    "date": "2026-09-10",
    "doc": "5100001892",
    "cc": "1602",
    "gl": "63101000",
    "vendor": "BB부동산",
    "text": "9월 사무실 임차료 - BB부동산",
    "amt": 5.662,
    "nb": 4.2465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2026-10-14T06:12:27Z</dcterms:created>
  <dcterms:modified xmlns:dcterms="http://purl.org/dc/terms/" xmlns:xsi="http://www.w3.org/2001/XMLSchema-instance" xsi:type="dcterms:W3CDTF">2026-10-14T06:12:36Z</dcterms:modified>
</cp:coreProperties>
</file>