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/Users/bickpenna/GitHub/LibrettoEsami/"/>
    </mc:Choice>
  </mc:AlternateContent>
  <xr:revisionPtr revIDLastSave="0" documentId="13_ncr:1_{82A3715A-F527-BA48-AA13-A3BBFB41B993}" xr6:coauthVersionLast="47" xr6:coauthVersionMax="47" xr10:uidLastSave="{00000000-0000-0000-0000-000000000000}"/>
  <bookViews>
    <workbookView xWindow="0" yWindow="500" windowWidth="28800" windowHeight="17500" xr2:uid="{60CC99F7-4A85-AF4D-AE18-150057B74713}"/>
  </bookViews>
  <sheets>
    <sheet name="Foglio1" sheetId="1" r:id="rId1"/>
  </sheets>
  <definedNames>
    <definedName name="crediti1">Foglio1!$B$4:$B$11</definedName>
    <definedName name="crediti2">Foglio1!$B$14:$B$22</definedName>
    <definedName name="crediti3">Foglio1!$B$25:$B$29</definedName>
    <definedName name="crediti4">Foglio1!$B$30:$B$32</definedName>
    <definedName name="Voti1" comment="Voti Primo ANNO">Foglio1!$C$4:$C$11</definedName>
    <definedName name="Voti2" comment="Voti 2 Anno">Foglio1!$C$14:$C$22</definedName>
    <definedName name="Voti3" comment="Voti 3 ANNO">Foglio1!$C$25:$C$29</definedName>
    <definedName name="Voti4">Foglio1!$C$30:$C$32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23" i="1"/>
  <c r="I22" i="1"/>
  <c r="I15" i="1"/>
  <c r="I12" i="1"/>
  <c r="F37" i="1"/>
  <c r="F36" i="1"/>
  <c r="F54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C37" i="1"/>
  <c r="C36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I11" i="1"/>
  <c r="I16" i="1" s="1"/>
  <c r="I17" i="1" s="1"/>
  <c r="E29" i="1"/>
  <c r="D29" i="1"/>
  <c r="E21" i="1"/>
  <c r="D21" i="1"/>
  <c r="E22" i="1"/>
  <c r="D22" i="1"/>
  <c r="I6" i="1"/>
  <c r="I5" i="1"/>
  <c r="I8" i="1" l="1"/>
  <c r="I13" i="1"/>
  <c r="H27" i="1" s="1"/>
  <c r="I21" i="1"/>
  <c r="I25" i="1" s="1"/>
</calcChain>
</file>

<file path=xl/sharedStrings.xml><?xml version="1.0" encoding="utf-8"?>
<sst xmlns="http://schemas.openxmlformats.org/spreadsheetml/2006/main" count="87" uniqueCount="72">
  <si>
    <t>Semestre</t>
  </si>
  <si>
    <t>CFU</t>
  </si>
  <si>
    <t>Propedeuticità</t>
  </si>
  <si>
    <t>Algebra</t>
  </si>
  <si>
    <t>Programmazione</t>
  </si>
  <si>
    <t>Inglese</t>
  </si>
  <si>
    <t>Laboratorio di programmazione</t>
  </si>
  <si>
    <t>Architettura degli elaboratori</t>
  </si>
  <si>
    <t>Geometria</t>
  </si>
  <si>
    <t>Fisica Generale</t>
  </si>
  <si>
    <t>II anno</t>
  </si>
  <si>
    <t>Algoritmi e strutture dati</t>
  </si>
  <si>
    <t>Object Orientation</t>
  </si>
  <si>
    <t>Basi di dati</t>
  </si>
  <si>
    <t>Laboratorio di algoritmi e strutture dati</t>
  </si>
  <si>
    <t>Elementi di informatica teorica</t>
  </si>
  <si>
    <t>III anno</t>
  </si>
  <si>
    <t>Laboratorio di Sistemi Operativi</t>
  </si>
  <si>
    <t>Reti di calcolatori</t>
  </si>
  <si>
    <t>Tirocinio finale</t>
  </si>
  <si>
    <t>Prova finale</t>
  </si>
  <si>
    <t>Analisi 1, Programmazione</t>
  </si>
  <si>
    <t>Programmazione, Laboratorio di programmazione</t>
  </si>
  <si>
    <t>Sistemi Operativi 1</t>
  </si>
  <si>
    <t>Sistemi Operativi 1, Algebra</t>
  </si>
  <si>
    <t>Obiect orientation, Algebra</t>
  </si>
  <si>
    <t>Analisi 1, Algebra</t>
  </si>
  <si>
    <t>Calcolo delle probabilità e Statstica</t>
  </si>
  <si>
    <t>Linguaggi di Programmazione 1</t>
  </si>
  <si>
    <t>Analisi 1</t>
  </si>
  <si>
    <t>Tecnologie Web</t>
  </si>
  <si>
    <t>Object Orentation, Linguaggi di Programmazione 1, Algebra</t>
  </si>
  <si>
    <t>Linguaggi di Programmazione 2</t>
  </si>
  <si>
    <t>Tab. A</t>
  </si>
  <si>
    <t>Voto</t>
  </si>
  <si>
    <t>Esame</t>
  </si>
  <si>
    <t>Tirocini ed altre attività di orientamento</t>
  </si>
  <si>
    <t>Esami Mancanti</t>
  </si>
  <si>
    <t>Esami Fatti</t>
  </si>
  <si>
    <t>Statistiche</t>
  </si>
  <si>
    <t>CFU Fatti</t>
  </si>
  <si>
    <t>CFU Mancanti</t>
  </si>
  <si>
    <t>CFU Totali</t>
  </si>
  <si>
    <t>Media Artimetica</t>
  </si>
  <si>
    <t>Media Ponderata</t>
  </si>
  <si>
    <t>Media Ponderata su 110</t>
  </si>
  <si>
    <t>I anno</t>
  </si>
  <si>
    <t>Algorithm design</t>
  </si>
  <si>
    <t>Istituzioni di matematica 2</t>
  </si>
  <si>
    <t>Analisi matematica 1</t>
  </si>
  <si>
    <t>Calcolo numerico</t>
  </si>
  <si>
    <t>Parallel and distributed computing</t>
  </si>
  <si>
    <t>Scientific computing</t>
  </si>
  <si>
    <t>Computer Forensics</t>
  </si>
  <si>
    <t>Economia ed organizzazione aziendale</t>
  </si>
  <si>
    <t>Logic for computer science</t>
  </si>
  <si>
    <t>Operation research</t>
  </si>
  <si>
    <t>Multimedia information systems</t>
  </si>
  <si>
    <t>Operating systems for mobile, cloud and IOT</t>
  </si>
  <si>
    <t>Tab. B</t>
  </si>
  <si>
    <t>Algoritmi e Strutture Dati 1, Lab. di Algoritmi e Strutture Dati</t>
  </si>
  <si>
    <t>Voto Finale</t>
  </si>
  <si>
    <t>Punti Carriera</t>
  </si>
  <si>
    <t>Punti Velocità</t>
  </si>
  <si>
    <t>Punti Prova Finale</t>
  </si>
  <si>
    <t>Ingegneria del Software</t>
  </si>
  <si>
    <t>Diritto dell'Informatica</t>
  </si>
  <si>
    <t>Anni Fuoricorso</t>
  </si>
  <si>
    <t>Data</t>
  </si>
  <si>
    <t>Data Ultimo Esame</t>
  </si>
  <si>
    <t>Ultimo Esame</t>
  </si>
  <si>
    <t>⚠️ Scrivi solo nelle celle grigie ⚠️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</si>
</sst>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3F4187"/>
      <name val="Calibri"/>
      <family val="2"/>
      <scheme val="minor"/>
    </font>
    <font>
      <sz val="12"/>
      <color rgb="FFEEFFFF"/>
      <name val="Menlo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3A8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vertical="center"/>
    </xf>
    <xf numFmtId="164" fontId="0" fillId="0" borderId="1" xfId="0" applyNumberFormat="1" applyBorder="1"/>
    <xf numFmtId="1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0" fontId="3" fillId="7" borderId="1" xfId="0" applyFont="1" applyFill="1" applyBorder="1"/>
    <xf numFmtId="1" fontId="3" fillId="7" borderId="1" xfId="0" applyNumberFormat="1" applyFont="1" applyFill="1" applyBorder="1"/>
    <xf numFmtId="0" fontId="4" fillId="8" borderId="1" xfId="0" applyFont="1" applyFill="1" applyBorder="1"/>
    <xf numFmtId="0" fontId="4" fillId="8" borderId="1" xfId="0" applyFont="1" applyFill="1" applyBorder="1" applyAlignment="1">
      <alignment horizontal="right"/>
    </xf>
    <xf numFmtId="0" fontId="3" fillId="0" borderId="0" xfId="0" applyFont="1"/>
    <xf numFmtId="0" fontId="6" fillId="0" borderId="0" xfId="0" applyFont="1"/>
    <xf numFmtId="14" fontId="4" fillId="8" borderId="1" xfId="0" applyNumberFormat="1" applyFont="1" applyFill="1" applyBorder="1"/>
    <xf numFmtId="14" fontId="4" fillId="0" borderId="1" xfId="0" applyNumberFormat="1" applyFont="1" applyBorder="1"/>
    <xf numFmtId="0" fontId="4" fillId="0" borderId="1" xfId="0" applyFont="1" applyBorder="1"/>
    <xf numFmtId="0" fontId="2" fillId="0" borderId="2" xfId="0" applyFont="1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right"/>
    </xf>
    <xf numFmtId="0" fontId="5" fillId="9" borderId="3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e" xfId="0" builtinId="0"/>
  </cellStyles>
  <dxfs count="10"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 val="0"/>
        <i val="0"/>
        <u val="none"/>
        <color rgb="FF3F4187"/>
      </font>
      <fill>
        <patternFill>
          <bgColor rgb="FFA4ABFD"/>
        </patternFill>
      </fill>
    </dxf>
  </dxfs>
  <tableStyles count="0" defaultTableStyle="TableStyleMedium2" defaultPivotStyle="PivotStyleLight16"/>
  <colors>
    <mruColors>
      <color rgb="FFA3A8FF"/>
      <color rgb="FFA4ABFD"/>
      <color rgb="FF3F4187"/>
      <color rgb="FF7A81FF"/>
      <color rgb="FFFF7E79"/>
      <color rgb="FFFF8AD8"/>
      <color rgb="FF62DCBB"/>
      <color rgb="FF6FE0FF"/>
      <color rgb="FF73FD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D1C3E-C2B8-A446-B7CD-85E8927475DC}">
  <sheetPr codeName="Foglio1"/>
  <dimension ref="A1:XFD1048558"/>
  <sheetViews>
    <sheetView tabSelected="1" zoomScale="101" workbookViewId="0">
      <selection activeCell="M22" sqref="M22"/>
    </sheetView>
  </sheetViews>
  <sheetFormatPr baseColWidth="10" defaultColWidth="10.83203125" defaultRowHeight="16" x14ac:dyDescent="0.2"/>
  <cols>
    <col min="1" max="1" width="38.5" bestFit="1" customWidth="1"/>
    <col min="2" max="2" width="4.5" bestFit="1" customWidth="1"/>
    <col min="3" max="3" width="8.5" bestFit="1" customWidth="1"/>
    <col min="4" max="4" width="52.5" bestFit="1" customWidth="1"/>
    <col min="5" max="5" width="10.33203125" customWidth="1"/>
    <col min="6" max="6" width="14.33203125" customWidth="1"/>
    <col min="7" max="7" width="7.5" bestFit="1" customWidth="1"/>
    <col min="8" max="8" width="21.1640625" bestFit="1" customWidth="1"/>
    <col min="9" max="9" width="34" bestFit="1" customWidth="1"/>
  </cols>
  <sheetData>
    <row r="1" spans="1:13" x14ac:dyDescent="0.2">
      <c r="A1" s="2" t="s">
        <v>35</v>
      </c>
      <c r="B1" s="2" t="s">
        <v>1</v>
      </c>
      <c r="C1" s="2" t="s">
        <v>34</v>
      </c>
      <c r="D1" s="2" t="s">
        <v>2</v>
      </c>
      <c r="E1" s="2" t="s">
        <v>0</v>
      </c>
      <c r="F1" s="2" t="s">
        <v>68</v>
      </c>
    </row>
    <row r="2" spans="1:13" x14ac:dyDescent="0.2">
      <c r="A2" s="26"/>
      <c r="B2" s="26"/>
      <c r="C2" s="26"/>
      <c r="D2" s="26"/>
      <c r="E2" s="26"/>
      <c r="F2" s="6"/>
    </row>
    <row r="3" spans="1:13" x14ac:dyDescent="0.2">
      <c r="A3" s="30" t="s">
        <v>46</v>
      </c>
      <c r="B3" s="31"/>
      <c r="C3" s="31"/>
      <c r="D3" s="31"/>
      <c r="E3" s="31"/>
      <c r="F3" s="32"/>
      <c r="H3" s="27" t="s">
        <v>39</v>
      </c>
      <c r="I3" s="28"/>
    </row>
    <row r="4" spans="1:13" x14ac:dyDescent="0.2">
      <c r="A4" s="1" t="s">
        <v>29</v>
      </c>
      <c r="B4" s="1">
        <v>9</v>
      </c>
      <c r="C4" s="10"/>
      <c r="D4" s="1"/>
      <c r="E4" s="1">
        <v>1</v>
      </c>
      <c r="F4" s="14"/>
      <c r="H4" s="29"/>
      <c r="I4" s="29"/>
    </row>
    <row r="5" spans="1:13" x14ac:dyDescent="0.2">
      <c r="A5" s="1" t="s">
        <v>3</v>
      </c>
      <c r="B5" s="1">
        <v>9</v>
      </c>
      <c r="C5" s="10"/>
      <c r="D5" s="1"/>
      <c r="E5" s="1">
        <v>1</v>
      </c>
      <c r="F5" s="10"/>
      <c r="H5" s="1" t="s">
        <v>38</v>
      </c>
      <c r="I5" s="1">
        <f>COUNTA(Voti1)+COUNTA(Voti2)+COUNTA(Voti3)</f>
        <v>0</v>
      </c>
    </row>
    <row r="6" spans="1:13" x14ac:dyDescent="0.2">
      <c r="A6" s="1" t="s">
        <v>4</v>
      </c>
      <c r="B6" s="1">
        <v>9</v>
      </c>
      <c r="C6" s="10"/>
      <c r="D6" s="1"/>
      <c r="E6" s="1">
        <v>1</v>
      </c>
      <c r="F6" s="14"/>
      <c r="H6" s="1" t="s">
        <v>37</v>
      </c>
      <c r="I6" s="1">
        <f>COUNTBLANK(Voti1)+COUNTBLANK(Voti2)+COUNTBLANK(Voti3)</f>
        <v>22</v>
      </c>
      <c r="L6" s="7"/>
      <c r="M6" s="7"/>
    </row>
    <row r="7" spans="1:13" x14ac:dyDescent="0.2">
      <c r="A7" s="1" t="s">
        <v>5</v>
      </c>
      <c r="B7" s="1">
        <v>3</v>
      </c>
      <c r="C7" s="11"/>
      <c r="D7" s="1"/>
      <c r="E7" s="1">
        <v>1</v>
      </c>
      <c r="F7" s="14"/>
      <c r="H7" s="29"/>
      <c r="I7" s="29"/>
      <c r="L7" s="7"/>
    </row>
    <row r="8" spans="1:13" x14ac:dyDescent="0.2">
      <c r="A8" s="1" t="s">
        <v>6</v>
      </c>
      <c r="B8" s="1">
        <v>6</v>
      </c>
      <c r="C8" s="10"/>
      <c r="D8" s="1"/>
      <c r="E8" s="1">
        <v>2</v>
      </c>
      <c r="F8" s="14"/>
      <c r="H8" s="1" t="s">
        <v>70</v>
      </c>
      <c r="I8" s="19" t="e">
        <f>INDEX(A:A,MATCH(MAX(F:F),F:F,0))</f>
        <v>#N/A</v>
      </c>
    </row>
    <row r="9" spans="1:13" x14ac:dyDescent="0.2">
      <c r="A9" s="1" t="s">
        <v>7</v>
      </c>
      <c r="B9" s="1">
        <v>9</v>
      </c>
      <c r="C9" s="10"/>
      <c r="D9" s="1"/>
      <c r="E9" s="1">
        <v>2</v>
      </c>
      <c r="F9" s="14"/>
      <c r="H9" s="1" t="s">
        <v>69</v>
      </c>
      <c r="I9" s="18">
        <f>MAX(F4:F11,F14:F22,F25:F29)</f>
        <v>0</v>
      </c>
    </row>
    <row r="10" spans="1:13" x14ac:dyDescent="0.2">
      <c r="A10" s="1" t="s">
        <v>8</v>
      </c>
      <c r="B10" s="1">
        <v>6</v>
      </c>
      <c r="C10" s="10"/>
      <c r="D10" s="1"/>
      <c r="E10" s="1">
        <v>2</v>
      </c>
      <c r="F10" s="10"/>
    </row>
    <row r="11" spans="1:13" x14ac:dyDescent="0.2">
      <c r="A11" s="1" t="s">
        <v>9</v>
      </c>
      <c r="B11" s="1">
        <v>6</v>
      </c>
      <c r="C11" s="10"/>
      <c r="D11" s="1"/>
      <c r="E11" s="1">
        <v>2</v>
      </c>
      <c r="F11" s="14"/>
      <c r="H11" s="1" t="s">
        <v>40</v>
      </c>
      <c r="I11" s="1">
        <f>SUMIF(Voti1, "&lt;&gt;", crediti1)+SUMIF(Voti2, "&lt;&gt;", crediti2)+SUMIF(Voti3, "&lt;&gt;", crediti3)+SUMIF(Voti4, "&lt;&gt;",crediti4)</f>
        <v>0</v>
      </c>
    </row>
    <row r="12" spans="1:13" x14ac:dyDescent="0.2">
      <c r="A12" s="26"/>
      <c r="B12" s="26"/>
      <c r="C12" s="26"/>
      <c r="D12" s="26"/>
      <c r="E12" s="26"/>
      <c r="F12" s="6"/>
      <c r="H12" s="1" t="s">
        <v>41</v>
      </c>
      <c r="I12" s="1">
        <f>SUMIF(Voti1, "", crediti1)+SUMIF(Voti2, "", crediti2)+SUMIF(Voti3, "", crediti3)+SUMIF(Voti4,"",crediti4)</f>
        <v>180</v>
      </c>
    </row>
    <row r="13" spans="1:13" x14ac:dyDescent="0.2">
      <c r="A13" s="33" t="s">
        <v>10</v>
      </c>
      <c r="B13" s="33"/>
      <c r="C13" s="33"/>
      <c r="D13" s="33"/>
      <c r="E13" s="33"/>
      <c r="F13" s="33"/>
      <c r="H13" s="1" t="s">
        <v>42</v>
      </c>
      <c r="I13" s="1">
        <f>I12+I11</f>
        <v>180</v>
      </c>
    </row>
    <row r="14" spans="1:13" x14ac:dyDescent="0.2">
      <c r="A14" s="1" t="s">
        <v>11</v>
      </c>
      <c r="B14" s="1">
        <v>9</v>
      </c>
      <c r="C14" s="10"/>
      <c r="D14" s="1" t="s">
        <v>21</v>
      </c>
      <c r="E14" s="1">
        <v>1</v>
      </c>
      <c r="F14" s="10"/>
      <c r="H14" s="29"/>
      <c r="I14" s="29"/>
    </row>
    <row r="15" spans="1:13" x14ac:dyDescent="0.2">
      <c r="A15" s="1" t="s">
        <v>12</v>
      </c>
      <c r="B15" s="1">
        <v>6</v>
      </c>
      <c r="C15" s="10"/>
      <c r="D15" s="1" t="s">
        <v>4</v>
      </c>
      <c r="E15" s="1">
        <v>1</v>
      </c>
      <c r="F15" s="14"/>
      <c r="H15" s="1" t="s">
        <v>43</v>
      </c>
      <c r="I15" s="4" t="e">
        <f>AVERAGE(Voti1, Voti2, Voti3)</f>
        <v>#DIV/0!</v>
      </c>
    </row>
    <row r="16" spans="1:13" x14ac:dyDescent="0.2">
      <c r="A16" s="1" t="s">
        <v>13</v>
      </c>
      <c r="B16" s="1">
        <v>9</v>
      </c>
      <c r="C16" s="10"/>
      <c r="D16" s="1" t="s">
        <v>4</v>
      </c>
      <c r="E16" s="1">
        <v>1</v>
      </c>
      <c r="F16" s="14"/>
      <c r="H16" s="1" t="s">
        <v>44</v>
      </c>
      <c r="I16" s="4" t="e">
        <f>(SUMPRODUCT(Voti1,crediti1)+SUMPRODUCT(Voti2,crediti2)+SUMPRODUCT(Voti3,crediti3))/(I11-SUMIF(C7,"&lt;&gt;",B7)-SUMIF(Voti4,"&lt;&gt;",crediti4))</f>
        <v>#DIV/0!</v>
      </c>
    </row>
    <row r="17" spans="1:11" x14ac:dyDescent="0.2">
      <c r="A17" s="1" t="s">
        <v>15</v>
      </c>
      <c r="B17" s="1">
        <v>6</v>
      </c>
      <c r="C17" s="10"/>
      <c r="D17" s="1"/>
      <c r="E17" s="1">
        <v>1</v>
      </c>
      <c r="F17" s="14"/>
      <c r="H17" s="1" t="s">
        <v>45</v>
      </c>
      <c r="I17" s="4" t="e">
        <f>(I16*11)/3</f>
        <v>#DIV/0!</v>
      </c>
    </row>
    <row r="18" spans="1:11" x14ac:dyDescent="0.2">
      <c r="A18" s="1" t="s">
        <v>23</v>
      </c>
      <c r="B18" s="1">
        <v>9</v>
      </c>
      <c r="C18" s="10"/>
      <c r="D18" s="1" t="s">
        <v>7</v>
      </c>
      <c r="E18" s="1">
        <v>2</v>
      </c>
      <c r="F18" s="14"/>
      <c r="H18" s="17"/>
      <c r="I18" s="17"/>
    </row>
    <row r="19" spans="1:11" x14ac:dyDescent="0.2">
      <c r="A19" s="1" t="s">
        <v>14</v>
      </c>
      <c r="B19" s="1">
        <v>6</v>
      </c>
      <c r="C19" s="10"/>
      <c r="D19" s="1" t="s">
        <v>22</v>
      </c>
      <c r="E19" s="1">
        <v>2</v>
      </c>
      <c r="F19" s="14"/>
      <c r="H19" s="1" t="s">
        <v>67</v>
      </c>
      <c r="I19" s="11">
        <v>0</v>
      </c>
    </row>
    <row r="20" spans="1:11" x14ac:dyDescent="0.2">
      <c r="A20" s="1" t="s">
        <v>28</v>
      </c>
      <c r="B20" s="1">
        <v>6</v>
      </c>
      <c r="C20" s="10"/>
      <c r="D20" s="1" t="s">
        <v>22</v>
      </c>
      <c r="E20" s="1">
        <v>2</v>
      </c>
      <c r="F20" s="10"/>
      <c r="H20" s="29"/>
      <c r="I20" s="29"/>
    </row>
    <row r="21" spans="1:11" x14ac:dyDescent="0.2">
      <c r="A21" s="1" t="s">
        <v>59</v>
      </c>
      <c r="B21" s="1">
        <v>6</v>
      </c>
      <c r="C21" s="10"/>
      <c r="D21" s="1" t="str">
        <f>IFERROR(IF(VLOOKUP(A21,A41:E54,4,FALSE)="","",VLOOKUP(A21,A41:E54,4,FALSE)),"")</f>
        <v/>
      </c>
      <c r="E21" s="1" t="str">
        <f>IFERROR(VLOOKUP(A21,A41:E54,5,FALSE),"")</f>
        <v/>
      </c>
      <c r="F21" s="14"/>
      <c r="H21" s="1" t="s">
        <v>62</v>
      </c>
      <c r="I21" s="4" t="e">
        <f>IF(I17&lt;77, 0, ((I17*3)/22)-11)</f>
        <v>#DIV/0!</v>
      </c>
    </row>
    <row r="22" spans="1:11" x14ac:dyDescent="0.2">
      <c r="A22" s="1" t="s">
        <v>59</v>
      </c>
      <c r="B22" s="1">
        <v>6</v>
      </c>
      <c r="C22" s="10"/>
      <c r="D22" s="1" t="str">
        <f>IFERROR(IF(VLOOKUP(A22,A41:E54,4,FALSE)="","",VLOOKUP(A22,A41:E54,4,FALSE)),"")</f>
        <v/>
      </c>
      <c r="E22" s="1" t="str">
        <f>IFERROR(VLOOKUP(A22,A41:E54,5,FALSE),"")</f>
        <v/>
      </c>
      <c r="F22" s="14"/>
      <c r="H22" s="1" t="s">
        <v>64</v>
      </c>
      <c r="I22" s="1">
        <f>C32</f>
        <v>0</v>
      </c>
    </row>
    <row r="23" spans="1:11" x14ac:dyDescent="0.2">
      <c r="A23" s="26"/>
      <c r="B23" s="26"/>
      <c r="C23" s="26"/>
      <c r="D23" s="26"/>
      <c r="E23" s="26"/>
      <c r="F23" s="6"/>
      <c r="H23" s="1" t="s">
        <v>63</v>
      </c>
      <c r="I23" s="1">
        <f>IF(I19=0,5,IF(I19=1,2,0))</f>
        <v>5</v>
      </c>
    </row>
    <row r="24" spans="1:11" x14ac:dyDescent="0.2">
      <c r="A24" s="23" t="s">
        <v>16</v>
      </c>
      <c r="B24" s="24"/>
      <c r="C24" s="24"/>
      <c r="D24" s="24"/>
      <c r="E24" s="24"/>
      <c r="F24" s="25"/>
      <c r="H24" s="29"/>
      <c r="I24" s="29"/>
    </row>
    <row r="25" spans="1:11" x14ac:dyDescent="0.2">
      <c r="A25" s="1" t="s">
        <v>17</v>
      </c>
      <c r="B25" s="1">
        <v>8</v>
      </c>
      <c r="C25" s="10"/>
      <c r="D25" s="1" t="s">
        <v>24</v>
      </c>
      <c r="E25" s="1">
        <v>1</v>
      </c>
      <c r="F25" s="10"/>
      <c r="H25" s="8" t="s">
        <v>61</v>
      </c>
      <c r="I25" s="9" t="e">
        <f>I17+I21+I22+I23</f>
        <v>#DIV/0!</v>
      </c>
    </row>
    <row r="26" spans="1:11" x14ac:dyDescent="0.2">
      <c r="A26" s="1" t="s">
        <v>65</v>
      </c>
      <c r="B26" s="1">
        <v>10</v>
      </c>
      <c r="C26" s="10"/>
      <c r="D26" s="1" t="s">
        <v>25</v>
      </c>
      <c r="E26" s="1">
        <v>1</v>
      </c>
      <c r="F26" s="10"/>
      <c r="H26" s="29"/>
      <c r="I26" s="29"/>
    </row>
    <row r="27" spans="1:11" x14ac:dyDescent="0.2">
      <c r="A27" s="1" t="s">
        <v>18</v>
      </c>
      <c r="B27" s="1">
        <v>6</v>
      </c>
      <c r="C27" s="10"/>
      <c r="D27" s="1" t="s">
        <v>24</v>
      </c>
      <c r="E27" s="1">
        <v>1</v>
      </c>
      <c r="F27" s="10"/>
      <c r="H27" s="34" t="str">
        <f>IF(I11=I13, "Complimenti!!! Ti sei Laureato!!", "Non mollare campione che ci riesci")</f>
        <v>Non mollare campione che ci riesci</v>
      </c>
      <c r="I27" s="35"/>
    </row>
    <row r="28" spans="1:11" x14ac:dyDescent="0.2">
      <c r="A28" s="1" t="s">
        <v>27</v>
      </c>
      <c r="B28" s="1">
        <v>9</v>
      </c>
      <c r="C28" s="10"/>
      <c r="D28" s="1" t="s">
        <v>26</v>
      </c>
      <c r="E28" s="1">
        <v>1</v>
      </c>
      <c r="F28" s="10"/>
      <c r="K28" s="5"/>
    </row>
    <row r="29" spans="1:11" x14ac:dyDescent="0.2">
      <c r="A29" s="1" t="s">
        <v>33</v>
      </c>
      <c r="B29" s="1">
        <v>6</v>
      </c>
      <c r="C29" s="10"/>
      <c r="D29" s="1" t="str">
        <f>IFERROR(IF(VLOOKUP(A29,A36:E37,4,FALSE) = "","",VLOOKUP(A29,A36:E37,4,FALSE)),"")</f>
        <v/>
      </c>
      <c r="E29" s="1" t="str">
        <f>IFERROR(VLOOKUP(A29,A36:E37,5,FALSE),"")</f>
        <v/>
      </c>
      <c r="F29" s="14"/>
    </row>
    <row r="30" spans="1:11" x14ac:dyDescent="0.2">
      <c r="A30" s="1" t="s">
        <v>19</v>
      </c>
      <c r="B30" s="1">
        <v>15</v>
      </c>
      <c r="C30" s="10"/>
      <c r="D30" s="1"/>
      <c r="E30" s="1"/>
      <c r="F30" s="10"/>
      <c r="H30" s="27" t="s">
        <v>71</v>
      </c>
      <c r="I30" s="28"/>
    </row>
    <row r="31" spans="1:11" x14ac:dyDescent="0.2">
      <c r="A31" s="1" t="s">
        <v>36</v>
      </c>
      <c r="B31" s="1">
        <v>1</v>
      </c>
      <c r="C31" s="10"/>
      <c r="D31" s="1"/>
      <c r="E31" s="1"/>
      <c r="F31" s="10"/>
    </row>
    <row r="32" spans="1:11" x14ac:dyDescent="0.2">
      <c r="A32" s="1" t="s">
        <v>20</v>
      </c>
      <c r="B32" s="1">
        <v>5</v>
      </c>
      <c r="C32" s="10"/>
      <c r="D32" s="1"/>
      <c r="E32" s="1"/>
      <c r="F32" s="10"/>
    </row>
    <row r="33" spans="1:8" x14ac:dyDescent="0.2">
      <c r="A33" s="26"/>
      <c r="B33" s="26"/>
      <c r="C33" s="26"/>
      <c r="D33" s="26"/>
      <c r="E33" s="26"/>
      <c r="F33" s="6"/>
    </row>
    <row r="34" spans="1:8" x14ac:dyDescent="0.2">
      <c r="A34" s="26"/>
      <c r="B34" s="26"/>
      <c r="C34" s="26"/>
      <c r="D34" s="26"/>
      <c r="E34" s="26"/>
      <c r="F34" s="6"/>
    </row>
    <row r="35" spans="1:8" x14ac:dyDescent="0.2">
      <c r="A35" s="20" t="s">
        <v>33</v>
      </c>
      <c r="B35" s="21"/>
      <c r="C35" s="21"/>
      <c r="D35" s="21"/>
      <c r="E35" s="21"/>
      <c r="F35" s="22"/>
      <c r="H35" s="12"/>
    </row>
    <row r="36" spans="1:8" x14ac:dyDescent="0.2">
      <c r="A36" s="1" t="s">
        <v>30</v>
      </c>
      <c r="B36" s="1">
        <v>6</v>
      </c>
      <c r="C36" s="16" t="str">
        <f>IFERROR(VLOOKUP(A36,A29:C29,3,FALSE),"")</f>
        <v/>
      </c>
      <c r="D36" s="1" t="s">
        <v>31</v>
      </c>
      <c r="E36" s="1">
        <v>2</v>
      </c>
      <c r="F36" s="15" t="str">
        <f>IFERROR(VLOOKUP(A36,A29:F29,6,FALSE),"")</f>
        <v/>
      </c>
      <c r="H36" s="12"/>
    </row>
    <row r="37" spans="1:8" x14ac:dyDescent="0.2">
      <c r="A37" s="1" t="s">
        <v>32</v>
      </c>
      <c r="B37" s="1">
        <v>6</v>
      </c>
      <c r="C37" s="16" t="str">
        <f>IFERROR(VLOOKUP(A37,A29:C29,3,FALSE),"")</f>
        <v/>
      </c>
      <c r="D37" s="1" t="s">
        <v>31</v>
      </c>
      <c r="E37" s="1">
        <v>2</v>
      </c>
      <c r="F37" s="15" t="str">
        <f>IFERROR(VLOOKUP(A37,A29:F29,6,FALSE),"")</f>
        <v/>
      </c>
      <c r="H37" s="12"/>
    </row>
    <row r="38" spans="1:8" x14ac:dyDescent="0.2">
      <c r="A38" s="26"/>
      <c r="B38" s="26"/>
      <c r="C38" s="26"/>
      <c r="D38" s="26"/>
      <c r="E38" s="26"/>
      <c r="F38" s="6"/>
      <c r="H38" s="12"/>
    </row>
    <row r="39" spans="1:8" x14ac:dyDescent="0.2">
      <c r="A39" s="26"/>
      <c r="B39" s="26"/>
      <c r="C39" s="26"/>
      <c r="D39" s="26"/>
      <c r="E39" s="26"/>
      <c r="F39" s="6"/>
      <c r="H39" s="12"/>
    </row>
    <row r="40" spans="1:8" x14ac:dyDescent="0.2">
      <c r="A40" s="36" t="s">
        <v>59</v>
      </c>
      <c r="B40" s="29"/>
      <c r="C40" s="29"/>
      <c r="D40" s="29"/>
      <c r="E40" s="29"/>
      <c r="F40" s="37"/>
      <c r="H40" s="12"/>
    </row>
    <row r="41" spans="1:8" x14ac:dyDescent="0.2">
      <c r="A41" s="1" t="s">
        <v>48</v>
      </c>
      <c r="B41" s="1">
        <v>6</v>
      </c>
      <c r="C41" s="16" t="str">
        <f>IFERROR(VLOOKUP(A41,A21:C22,3,FALSE),"")</f>
        <v/>
      </c>
      <c r="D41" s="1" t="s">
        <v>49</v>
      </c>
      <c r="E41" s="1">
        <v>1</v>
      </c>
      <c r="F41" s="15" t="str">
        <f>IFERROR(VLOOKUP(A41,A21:F22,6,FALSE),"")</f>
        <v/>
      </c>
      <c r="H41" s="12"/>
    </row>
    <row r="42" spans="1:8" x14ac:dyDescent="0.2">
      <c r="A42" s="1" t="s">
        <v>51</v>
      </c>
      <c r="B42" s="1">
        <v>6</v>
      </c>
      <c r="C42" s="16" t="str">
        <f>IFERROR(VLOOKUP(A42,A21:C22,3,FALSE),"")</f>
        <v/>
      </c>
      <c r="D42" s="1"/>
      <c r="E42" s="1">
        <v>1</v>
      </c>
      <c r="F42" s="15" t="str">
        <f>IFERROR(VLOOKUP(A42,A21:F22,6,FALSE),"")</f>
        <v/>
      </c>
      <c r="H42" s="13"/>
    </row>
    <row r="43" spans="1:8" x14ac:dyDescent="0.2">
      <c r="A43" s="1" t="s">
        <v>52</v>
      </c>
      <c r="B43" s="1">
        <v>6</v>
      </c>
      <c r="C43" s="16" t="str">
        <f>IFERROR(VLOOKUP(A43,A21:C22,3,FALSE),"")</f>
        <v/>
      </c>
      <c r="D43" s="1"/>
      <c r="E43" s="1">
        <v>1</v>
      </c>
      <c r="F43" s="15" t="str">
        <f>IFERROR(VLOOKUP(A43,A21:F22,6,FALSE),"")</f>
        <v/>
      </c>
      <c r="H43" s="13"/>
    </row>
    <row r="44" spans="1:8" x14ac:dyDescent="0.2">
      <c r="A44" s="1" t="s">
        <v>55</v>
      </c>
      <c r="B44" s="1">
        <v>6</v>
      </c>
      <c r="C44" s="16" t="str">
        <f>IFERROR(VLOOKUP(A44,A21:C22,3,FALSE),"")</f>
        <v/>
      </c>
      <c r="D44" s="1"/>
      <c r="E44" s="1">
        <v>1</v>
      </c>
      <c r="F44" s="15" t="str">
        <f>IFERROR(VLOOKUP(A44,A21:F22,6,FALSE),"")</f>
        <v/>
      </c>
      <c r="H44" s="13"/>
    </row>
    <row r="45" spans="1:8" x14ac:dyDescent="0.2">
      <c r="A45" s="1" t="s">
        <v>56</v>
      </c>
      <c r="B45" s="1">
        <v>6</v>
      </c>
      <c r="C45" s="16" t="str">
        <f>IFERROR(VLOOKUP(A45,A21:C22,3,FALSE),"")</f>
        <v/>
      </c>
      <c r="D45" s="1" t="s">
        <v>11</v>
      </c>
      <c r="E45" s="1">
        <v>1</v>
      </c>
      <c r="F45" s="15" t="str">
        <f>IFERROR(VLOOKUP(A45,A21:F22,6,FALSE),"")</f>
        <v/>
      </c>
      <c r="H45" s="13"/>
    </row>
    <row r="46" spans="1:8" x14ac:dyDescent="0.2">
      <c r="A46" s="1" t="s">
        <v>47</v>
      </c>
      <c r="B46" s="1">
        <v>6</v>
      </c>
      <c r="C46" s="16" t="str">
        <f>IFERROR(VLOOKUP(A46,A21:C22,3,FALSE),"")</f>
        <v/>
      </c>
      <c r="D46" s="1" t="s">
        <v>60</v>
      </c>
      <c r="E46" s="1">
        <v>2</v>
      </c>
      <c r="F46" s="15" t="str">
        <f>IFERROR(VLOOKUP(A46,A21:F22,6,FALSE),"")</f>
        <v/>
      </c>
      <c r="H46" s="13"/>
    </row>
    <row r="47" spans="1:8" x14ac:dyDescent="0.2">
      <c r="A47" s="1" t="s">
        <v>50</v>
      </c>
      <c r="B47" s="1">
        <v>6</v>
      </c>
      <c r="C47" s="16" t="str">
        <f>IFERROR(VLOOKUP(A47,A21:C22,3,FALSE),"")</f>
        <v/>
      </c>
      <c r="D47" s="1"/>
      <c r="E47" s="1">
        <v>2</v>
      </c>
      <c r="F47" s="15" t="str">
        <f>IFERROR(VLOOKUP(A47,A21:F22,6,FALSE),"")</f>
        <v/>
      </c>
      <c r="H47" s="13"/>
    </row>
    <row r="48" spans="1:8" x14ac:dyDescent="0.2">
      <c r="A48" s="1" t="s">
        <v>53</v>
      </c>
      <c r="B48" s="1">
        <v>6</v>
      </c>
      <c r="C48" s="16" t="str">
        <f>IFERROR(VLOOKUP(A48,A21:C22,3,FALSE),"")</f>
        <v/>
      </c>
      <c r="D48" s="1"/>
      <c r="E48" s="1">
        <v>2</v>
      </c>
      <c r="F48" s="15" t="str">
        <f>IFERROR(VLOOKUP(A48,A21:F22,6,FALSE),"")</f>
        <v/>
      </c>
      <c r="H48" s="13"/>
    </row>
    <row r="49" spans="1:8" x14ac:dyDescent="0.2">
      <c r="A49" s="1" t="s">
        <v>66</v>
      </c>
      <c r="B49" s="1">
        <v>6</v>
      </c>
      <c r="C49" s="16" t="str">
        <f>IFERROR(VLOOKUP(A49,A21:C22,3,FALSE),"")</f>
        <v/>
      </c>
      <c r="D49" s="1"/>
      <c r="E49" s="1">
        <v>2</v>
      </c>
      <c r="F49" s="15" t="str">
        <f>IFERROR(VLOOKUP(A49,A21:F22,6,FALSE),"")</f>
        <v/>
      </c>
      <c r="H49" s="13"/>
    </row>
    <row r="50" spans="1:8" x14ac:dyDescent="0.2">
      <c r="A50" s="1" t="s">
        <v>54</v>
      </c>
      <c r="B50" s="1">
        <v>6</v>
      </c>
      <c r="C50" s="16" t="str">
        <f>IFERROR(VLOOKUP(A50,A21:C22,3,FALSE),"")</f>
        <v/>
      </c>
      <c r="D50" s="1"/>
      <c r="E50" s="1">
        <v>2</v>
      </c>
      <c r="F50" s="15" t="str">
        <f>IFERROR(VLOOKUP(A50,A21:F22,6,FALSE),"")</f>
        <v/>
      </c>
      <c r="H50" s="13"/>
    </row>
    <row r="51" spans="1:8" x14ac:dyDescent="0.2">
      <c r="A51" s="1" t="s">
        <v>32</v>
      </c>
      <c r="B51" s="1">
        <v>6</v>
      </c>
      <c r="C51" s="16" t="str">
        <f>IFERROR(VLOOKUP(A51,A21:C22,3,FALSE),"")</f>
        <v/>
      </c>
      <c r="D51" s="1" t="s">
        <v>31</v>
      </c>
      <c r="E51" s="1">
        <v>2</v>
      </c>
      <c r="F51" s="15" t="str">
        <f>IFERROR(VLOOKUP(A51,A21:F22,6,FALSE),"")</f>
        <v/>
      </c>
      <c r="H51" s="13"/>
    </row>
    <row r="52" spans="1:8" x14ac:dyDescent="0.2">
      <c r="A52" s="1" t="s">
        <v>57</v>
      </c>
      <c r="B52" s="1">
        <v>6</v>
      </c>
      <c r="C52" s="16" t="str">
        <f>IFERROR(VLOOKUP(A52,A21:C22,3,FALSE),"")</f>
        <v/>
      </c>
      <c r="D52" s="1"/>
      <c r="E52" s="1">
        <v>2</v>
      </c>
      <c r="F52" s="15" t="str">
        <f>IFERROR(VLOOKUP(A52,A21:F22,6,FALSE),"")</f>
        <v/>
      </c>
      <c r="H52" s="13"/>
    </row>
    <row r="53" spans="1:8" x14ac:dyDescent="0.2">
      <c r="A53" s="1" t="s">
        <v>58</v>
      </c>
      <c r="B53" s="1">
        <v>6</v>
      </c>
      <c r="C53" s="16" t="str">
        <f>IFERROR(VLOOKUP(A53,A21:C22,3,FALSE),"")</f>
        <v/>
      </c>
      <c r="D53" s="1" t="s">
        <v>23</v>
      </c>
      <c r="E53" s="1">
        <v>2</v>
      </c>
      <c r="F53" s="15" t="str">
        <f>IFERROR(VLOOKUP(A53,A21:F22,6,FALSE),"")</f>
        <v/>
      </c>
      <c r="H53" s="13"/>
    </row>
    <row r="54" spans="1:8" x14ac:dyDescent="0.2">
      <c r="A54" s="1" t="s">
        <v>30</v>
      </c>
      <c r="B54" s="1">
        <v>6</v>
      </c>
      <c r="C54" s="16" t="str">
        <f>IFERROR(VLOOKUP(A54,A21:C22,3,FALSE),"")</f>
        <v/>
      </c>
      <c r="D54" s="1" t="s">
        <v>31</v>
      </c>
      <c r="E54" s="1">
        <v>2</v>
      </c>
      <c r="F54" s="15" t="str">
        <f>IFERROR(VLOOKUP(A54,A21:F22,6,FALSE),"")</f>
        <v/>
      </c>
      <c r="H54" s="13"/>
    </row>
    <row r="55" spans="1:8" x14ac:dyDescent="0.2">
      <c r="H55" s="13"/>
    </row>
    <row r="61" spans="1:8" x14ac:dyDescent="0.2">
      <c r="D61" s="6"/>
    </row>
    <row r="1048557" spans="16384:16384" x14ac:dyDescent="0.2">
      <c r="XFD1048557" s="3"/>
    </row>
    <row r="1048558" spans="16384:16384" x14ac:dyDescent="0.2">
      <c r="XFD1048558" s="3"/>
    </row>
  </sheetData>
  <sortState xmlns:xlrd2="http://schemas.microsoft.com/office/spreadsheetml/2017/richdata2" ref="A41:E54">
    <sortCondition ref="E41:E54"/>
  </sortState>
  <mergeCells count="21">
    <mergeCell ref="A2:E2"/>
    <mergeCell ref="A34:E34"/>
    <mergeCell ref="A33:E33"/>
    <mergeCell ref="H3:I3"/>
    <mergeCell ref="A12:E12"/>
    <mergeCell ref="A23:E23"/>
    <mergeCell ref="H4:I4"/>
    <mergeCell ref="A3:F3"/>
    <mergeCell ref="A13:F13"/>
    <mergeCell ref="H27:I27"/>
    <mergeCell ref="H26:I26"/>
    <mergeCell ref="H24:I24"/>
    <mergeCell ref="H20:I20"/>
    <mergeCell ref="H14:I14"/>
    <mergeCell ref="H7:I7"/>
    <mergeCell ref="H30:I30"/>
    <mergeCell ref="A40:F40"/>
    <mergeCell ref="A35:F35"/>
    <mergeCell ref="A24:F24"/>
    <mergeCell ref="A39:E39"/>
    <mergeCell ref="A38:E38"/>
  </mergeCells>
  <phoneticPr fontId="1" type="noConversion"/>
  <conditionalFormatting sqref="A29">
    <cfRule type="containsText" dxfId="9" priority="10" operator="containsText" text="Tab. A">
      <formula>NOT(ISERROR(SEARCH("Tab. A",A29)))</formula>
    </cfRule>
  </conditionalFormatting>
  <conditionalFormatting sqref="A4:F11">
    <cfRule type="expression" dxfId="7" priority="9" stopIfTrue="1">
      <formula>$C4&lt;&gt;""</formula>
    </cfRule>
  </conditionalFormatting>
  <conditionalFormatting sqref="A36:F37">
    <cfRule type="expression" dxfId="6" priority="7">
      <formula>$C$29&lt;&gt;""</formula>
    </cfRule>
  </conditionalFormatting>
  <conditionalFormatting sqref="A41:F54">
    <cfRule type="expression" dxfId="5" priority="6">
      <formula>AND($C$21&lt;&gt;"",$C$22&lt;&gt;"")</formula>
    </cfRule>
  </conditionalFormatting>
  <conditionalFormatting sqref="A14:F22">
    <cfRule type="expression" dxfId="4" priority="3">
      <formula>$C14&lt;&gt;""</formula>
    </cfRule>
  </conditionalFormatting>
  <conditionalFormatting sqref="A25:F32">
    <cfRule type="expression" dxfId="3" priority="4">
      <formula>$C25&lt;&gt;""</formula>
    </cfRule>
  </conditionalFormatting>
  <conditionalFormatting sqref="A21:A22">
    <cfRule type="containsText" dxfId="2" priority="5" operator="containsText" text="Tab. B">
      <formula>NOT(ISERROR(SEARCH("Tab. B",A21)))</formula>
    </cfRule>
  </conditionalFormatting>
  <conditionalFormatting sqref="A40">
    <cfRule type="expression" dxfId="1" priority="1">
      <formula>$C40&lt;&gt;""</formula>
    </cfRule>
  </conditionalFormatting>
  <conditionalFormatting sqref="A40">
    <cfRule type="containsText" dxfId="0" priority="2" operator="containsText" text="Tab. B">
      <formula>NOT(ISERROR(SEARCH("Tab. B",A40)))</formula>
    </cfRule>
  </conditionalFormatting>
  <dataValidations count="6">
    <dataValidation type="list" allowBlank="1" showInputMessage="1" showErrorMessage="1" sqref="A22" xr:uid="{32D28257-046A-2E49-BEFD-2C819028BDD5}">
      <formula1>A40:A54</formula1>
    </dataValidation>
    <dataValidation type="list" allowBlank="1" showInputMessage="1" showErrorMessage="1" sqref="A21" xr:uid="{07358C2E-EF57-F44A-ADBE-5C80A253E192}">
      <formula1>A40:A54</formula1>
    </dataValidation>
    <dataValidation type="list" allowBlank="1" showInputMessage="1" showErrorMessage="1" sqref="A29" xr:uid="{AD466339-7986-6442-B6A3-D898B582AFBB}">
      <formula1>A35:A37</formula1>
    </dataValidation>
    <dataValidation type="list" allowBlank="1" showInputMessage="1" showErrorMessage="1" sqref="C7" xr:uid="{71E834B6-0DB8-1B45-93DD-FF36EE7B7FF0}">
      <formula1>"SI"</formula1>
    </dataValidation>
    <dataValidation type="whole" allowBlank="1" showInputMessage="1" showErrorMessage="1" sqref="C8:C11 C25:C29 C4:C6 C14:C22" xr:uid="{39C566DA-3C76-5242-B711-309CC478237E}">
      <formula1>18</formula1>
      <formula2>30</formula2>
    </dataValidation>
    <dataValidation type="whole" allowBlank="1" showInputMessage="1" showErrorMessage="1" sqref="C32" xr:uid="{983CBD51-EB82-154C-AE6B-C9DA472B71D6}">
      <formula1>1</formula1>
      <formula2>6</formula2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8</vt:i4>
      </vt:variant>
    </vt:vector>
  </HeadingPairs>
  <TitlesOfParts>
    <vt:vector size="9" baseType="lpstr">
      <vt:lpstr>Foglio1</vt:lpstr>
      <vt:lpstr>crediti1</vt:lpstr>
      <vt:lpstr>crediti2</vt:lpstr>
      <vt:lpstr>crediti3</vt:lpstr>
      <vt:lpstr>crediti4</vt:lpstr>
      <vt:lpstr>Voti1</vt:lpstr>
      <vt:lpstr>Voti2</vt:lpstr>
      <vt:lpstr>Voti3</vt:lpstr>
      <vt:lpstr>Voti4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Penna</dc:creator>
  <cp:lastModifiedBy>Mario Penna</cp:lastModifiedBy>
  <dcterms:created xsi:type="dcterms:W3CDTF">2023-03-08T09:56:10Z</dcterms:created>
  <dcterms:modified xsi:type="dcterms:W3CDTF">2024-07-30T03:02:36Z</dcterms:modified>
</cp:coreProperties>
</file>