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bon Calculator" sheetId="1" r:id="rId4"/>
    <sheet state="visible" name="Cloud Consumption Factor" sheetId="2" r:id="rId5"/>
    <sheet state="visible" name="Emission Factors" sheetId="3" r:id="rId6"/>
  </sheets>
  <definedNames/>
  <calcPr/>
  <extLst>
    <ext uri="GoogleSheetsCustomDataVersion1">
      <go:sheetsCustomData xmlns:go="http://customooxmlschemas.google.com/" r:id="rId7" roundtripDataSignature="AMtx7mjnL9yOj9DA5h+IBZMxW10DpKAf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9">
      <text>
        <t xml:space="preserve">======
ID#AAAAUSjh2zI
    (2022-01-19 01:02:38)
According to 2018 Datacenter Survey: https://datacenter.com/wp-content/uploads/2018/11/2018-data-center-industry-survey.pdf</t>
      </text>
    </comment>
    <comment authorId="0" ref="B170">
      <text>
        <t xml:space="preserve">======
ID#AAAAUSjh2zE
    (2022-01-19 01:02:38)
According to the 'Carbon Emissions of Server Computing for small to medium sized organisations'
https://www.nrdc.org/sites/default/files/NRDC_WSP_Cloud_Computing_White_Paper.pdf</t>
      </text>
    </comment>
    <comment authorId="0" ref="B106">
      <text>
        <t xml:space="preserve">======
ID#AAAAUSjh2zA
    (2022-01-19 01:02:38)
Average, see Cloud Consumption Factor</t>
      </text>
    </comment>
    <comment authorId="0" ref="B210">
      <text>
        <t xml:space="preserve">======
ID#AAAAUSjh2y8
    (2022-01-19 01:02:38)
According to the 'Carbon Emissions of Server Computing for small to medium sized organisations'
https://www.nrdc.org/sites/default/files/NRDC_WSP_Cloud_Computing_White_Paper.pdf</t>
      </text>
    </comment>
    <comment authorId="0" ref="B199">
      <text>
        <t xml:space="preserve">======
ID#AAAAUSjh2y4
    (2022-01-19 01:02:38)
According to 2018 Datacenter Survey: https://datacenter.com/wp-content/uploads/2018/11/2018-data-center-industry-survey.pdf</t>
      </text>
    </comment>
    <comment authorId="0" ref="B9">
      <text>
        <t xml:space="preserve">======
ID#AAAAUSjh2y0
Based on    (2022-01-19 01:02:38)
https://www.carbonindependent.org/sources_aviation.html
"The National Energy Foundation [2] gives 0.29 kg CO2 / mile..."</t>
      </text>
    </comment>
    <comment authorId="0" ref="B189">
      <text>
        <t xml:space="preserve">======
ID#AAAAUSjh2yw
    (2022-01-19 01:02:38)
According to 2018 Datacenter Survey: https://datacenter.com/wp-content/uploads/2018/11/2018-data-center-industry-survey.pdf</t>
      </text>
    </comment>
    <comment authorId="0" ref="B180">
      <text>
        <t xml:space="preserve">======
ID#AAAAUSjh2ys
    (2022-01-19 01:02:38)
According to the 'Carbon Emissions of Server Computing for small to medium sized organisations'
https://www.nrdc.org/sites/default/files/NRDC_WSP_Cloud_Computing_White_Paper.pdf</t>
      </text>
    </comment>
    <comment authorId="0" ref="B179">
      <text>
        <t xml:space="preserve">======
ID#AAAAUSjh2yo
    (2022-01-19 01:02:38)
According to 2018 Datacenter Survey: https://datacenter.com/wp-content/uploads/2018/11/2018-data-center-industry-survey.pdf</t>
      </text>
    </comment>
    <comment authorId="0" ref="B159">
      <text>
        <t xml:space="preserve">======
ID#AAAAUSjh2yk
    (2022-01-19 01:02:38)
According to 2018 Datacenter Survey: https://datacenter.com/wp-content/uploads/2018/11/2018-data-center-industry-survey.pdf</t>
      </text>
    </comment>
    <comment authorId="0" ref="B200">
      <text>
        <t xml:space="preserve">======
ID#AAAAUSjh2yg
    (2022-01-19 01:02:38)
According to the 'Carbon Emissions of Server Computing for small to medium sized organisations'
https://www.nrdc.org/sites/default/files/NRDC_WSP_Cloud_Computing_White_Paper.pdf</t>
      </text>
    </comment>
    <comment authorId="0" ref="B209">
      <text>
        <t xml:space="preserve">======
ID#AAAAUSjh2yc
    (2022-01-19 01:02:38)
According to 2018 Datacenter Survey: https://datacenter.com/wp-content/uploads/2018/11/2018-data-center-industry-survey.pdf</t>
      </text>
    </comment>
    <comment authorId="0" ref="B160">
      <text>
        <t xml:space="preserve">======
ID#AAAAUSjh2yY
    (2022-01-19 01:02:38)
According to the 'Carbon Emissions of Server Computing for small to medium sized organisations'
https://www.nrdc.org/sites/default/files/NRDC_WSP_Cloud_Computing_White_Paper.pdf</t>
      </text>
    </comment>
    <comment authorId="0" ref="B190">
      <text>
        <t xml:space="preserve">======
ID#AAAAUSjh2yU
    (2022-01-19 01:02:38)
According to the 'Carbon Emissions of Server Computing for small to medium sized organisations'
https://www.nrdc.org/sites/default/files/NRDC_WSP_Cloud_Computing_White_Paper.pdf</t>
      </text>
    </comment>
  </commentList>
  <extLst>
    <ext uri="GoogleSheetsCustomDataVersion1">
      <go:sheetsCustomData xmlns:go="http://customooxmlschemas.google.com/" r:id="rId1" roundtripDataSignature="AMtx7mjUKJKK30m4N1y1kLyp4cb4lMRPDA=="/>
    </ext>
  </extLst>
</comments>
</file>

<file path=xl/sharedStrings.xml><?xml version="1.0" encoding="utf-8"?>
<sst xmlns="http://schemas.openxmlformats.org/spreadsheetml/2006/main" count="469" uniqueCount="271">
  <si>
    <t>Developed by Brecht Deriemaeker, Copyright 2021 Regen Network Development Inc</t>
  </si>
  <si>
    <t>Cells in yellow need to be edited</t>
  </si>
  <si>
    <t>Carbon Calculator for Proof of Stake</t>
  </si>
  <si>
    <t>Flights</t>
  </si>
  <si>
    <t>Flightmiles</t>
  </si>
  <si>
    <t>Flightmiles footprint</t>
  </si>
  <si>
    <t>kg CO2/mile per passenger</t>
  </si>
  <si>
    <t>Carbon Footprint of flights</t>
  </si>
  <si>
    <t>kgCO2/year</t>
  </si>
  <si>
    <t>Home offices</t>
  </si>
  <si>
    <t>Office #1 - Edouard</t>
  </si>
  <si>
    <t>Country</t>
  </si>
  <si>
    <t>Portugal</t>
  </si>
  <si>
    <t xml:space="preserve">Carbon Emission Factor </t>
  </si>
  <si>
    <t>Amount of home offices</t>
  </si>
  <si>
    <t>Electrical consumption per home office (kWh/month)</t>
  </si>
  <si>
    <t>Can be found on the electrical bill</t>
  </si>
  <si>
    <t>Total electrical consumption (kWh)</t>
  </si>
  <si>
    <t>kWh/year</t>
  </si>
  <si>
    <t>Total carbon emissions (kWh)</t>
  </si>
  <si>
    <t>Office #2 - Tiago</t>
  </si>
  <si>
    <t>Office #3 - Gisele</t>
  </si>
  <si>
    <t>Belgium</t>
  </si>
  <si>
    <t>Office #4 - Michel</t>
  </si>
  <si>
    <t>Office #5 - Henri</t>
  </si>
  <si>
    <t>Estonia</t>
  </si>
  <si>
    <t>Office #6 - Ian</t>
  </si>
  <si>
    <t>Argentina</t>
  </si>
  <si>
    <t>Office #7 - Maricato</t>
  </si>
  <si>
    <t>Office #8 - Lionel</t>
  </si>
  <si>
    <t>Office #9 - Mark</t>
  </si>
  <si>
    <t>Office #9 - Golan</t>
  </si>
  <si>
    <t>Total Carbon Emissions for all home offices</t>
  </si>
  <si>
    <t>Offices</t>
  </si>
  <si>
    <t>Yearly Electrical Consumption (kWh)</t>
  </si>
  <si>
    <t>Location</t>
  </si>
  <si>
    <t>United States: Wyoming (WY)</t>
  </si>
  <si>
    <t>Emission Factor of Location</t>
  </si>
  <si>
    <t>Yearly Carbon Emissions (kg CO2)</t>
  </si>
  <si>
    <t>kg CO2</t>
  </si>
  <si>
    <t>Virtual Instances</t>
  </si>
  <si>
    <t>#vCPU's</t>
  </si>
  <si>
    <t xml:space="preserve">Total amount of virtual CPU's </t>
  </si>
  <si>
    <t>Consumption per vCPU</t>
  </si>
  <si>
    <t>Watt/core (see Clound Consumption Factor for the reasoning behind this number)</t>
  </si>
  <si>
    <t>Multiplier to compensate for totality of cloud</t>
  </si>
  <si>
    <t>Location of each group of vCPU's</t>
  </si>
  <si>
    <t>Group 1</t>
  </si>
  <si>
    <t>Only fill out the amount of groups that are present in your cloud virtual instances</t>
  </si>
  <si>
    <t>#vCPU's in group 1</t>
  </si>
  <si>
    <t>Emission Factor of Group 1</t>
  </si>
  <si>
    <t>Carbon Emissions of Group 1</t>
  </si>
  <si>
    <t>kg/CO2</t>
  </si>
  <si>
    <t>Group 2</t>
  </si>
  <si>
    <t>United Kingdom</t>
  </si>
  <si>
    <t>#vCPU's in group 2</t>
  </si>
  <si>
    <t>Emission Factor of Group 2</t>
  </si>
  <si>
    <t>Carbon Emissions of Group 2</t>
  </si>
  <si>
    <t>Group 3</t>
  </si>
  <si>
    <t>United States: South Carolina (SC)</t>
  </si>
  <si>
    <t>#vCPU's in group 3</t>
  </si>
  <si>
    <t>Emission Factor of Group 3</t>
  </si>
  <si>
    <t>Carbon Emissions of Group 3</t>
  </si>
  <si>
    <t>Group 4</t>
  </si>
  <si>
    <t>United States: Nevada (NV)</t>
  </si>
  <si>
    <t>#vCPU's in group 4</t>
  </si>
  <si>
    <t>Emission Factor of Group 4</t>
  </si>
  <si>
    <t>Carbon Emissions of Group 4</t>
  </si>
  <si>
    <t>Group 5</t>
  </si>
  <si>
    <t>#vCPU's in group 5</t>
  </si>
  <si>
    <t>Emission Factor of Group 5</t>
  </si>
  <si>
    <t>Carbon Emissions of Group 5</t>
  </si>
  <si>
    <t>Group 6</t>
  </si>
  <si>
    <t>Netherlands</t>
  </si>
  <si>
    <t>#vCPU's in group 6</t>
  </si>
  <si>
    <t>Emission Factor of Group 6</t>
  </si>
  <si>
    <t>Carbon Emissions of Group 6</t>
  </si>
  <si>
    <t>Group 7</t>
  </si>
  <si>
    <t>United States: California (CA)</t>
  </si>
  <si>
    <t>#vCPU's in group 7</t>
  </si>
  <si>
    <t>Emission Factor of Group 7</t>
  </si>
  <si>
    <t>Carbon Emissions of Group 7</t>
  </si>
  <si>
    <t>Group 8</t>
  </si>
  <si>
    <t>Germany</t>
  </si>
  <si>
    <t>#vCPU's in group 8</t>
  </si>
  <si>
    <t>Emission Factor of Group 8</t>
  </si>
  <si>
    <t>Carbon Emissions of Group 8</t>
  </si>
  <si>
    <t>Group 9</t>
  </si>
  <si>
    <t>#vCPU's in group 9</t>
  </si>
  <si>
    <t>Emission Factor of Group 9</t>
  </si>
  <si>
    <t>Carbon Emissions of Group 9</t>
  </si>
  <si>
    <t xml:space="preserve">Group 10 </t>
  </si>
  <si>
    <t>#vCPU's in group 10</t>
  </si>
  <si>
    <t>Emission Factor of Group 10</t>
  </si>
  <si>
    <t>Carbon Emissions of Group 10</t>
  </si>
  <si>
    <t>Sum of #vCPU's</t>
  </si>
  <si>
    <t>Total Carbon Emissions of all groups</t>
  </si>
  <si>
    <t>Physical Datacenters</t>
  </si>
  <si>
    <t>Location 1</t>
  </si>
  <si>
    <t>Amount of servers</t>
  </si>
  <si>
    <t>PSU Datacenter</t>
  </si>
  <si>
    <t>Watt</t>
  </si>
  <si>
    <t>PUE Datacenter</t>
  </si>
  <si>
    <t>Average Server Utilization</t>
  </si>
  <si>
    <t>Power Consumption</t>
  </si>
  <si>
    <t>Emission Factor</t>
  </si>
  <si>
    <t>kgCO2/kWh</t>
  </si>
  <si>
    <t>Power Consumption Location 1</t>
  </si>
  <si>
    <t>kWh</t>
  </si>
  <si>
    <t>Carbon Emissions Location 1</t>
  </si>
  <si>
    <t>kgCO2</t>
  </si>
  <si>
    <t>Location 2</t>
  </si>
  <si>
    <t>Finland</t>
  </si>
  <si>
    <t>Power Consumption Location 2</t>
  </si>
  <si>
    <t>Carbon Emissions Location 2</t>
  </si>
  <si>
    <t>Location 3</t>
  </si>
  <si>
    <t>Power Consumption Location 3</t>
  </si>
  <si>
    <t>Carbon Emissions Location 3</t>
  </si>
  <si>
    <t>Singapore</t>
  </si>
  <si>
    <t>Location 4</t>
  </si>
  <si>
    <t>Power Consumption Location 4</t>
  </si>
  <si>
    <t>Carbon Emissions Location 4</t>
  </si>
  <si>
    <t>Location 5</t>
  </si>
  <si>
    <t>Power Consumption Location 5</t>
  </si>
  <si>
    <t>Carbon Emissions Location 5</t>
  </si>
  <si>
    <t>Total Carbon Emissions of Flights</t>
  </si>
  <si>
    <t>Total Carbon Emissions of Home Offices</t>
  </si>
  <si>
    <t>Total Carbon Emissions of Offices</t>
  </si>
  <si>
    <t>Total Carbon Emissions of Cloud Instances</t>
  </si>
  <si>
    <t>total Carbon Emissions of Physical Datacenters</t>
  </si>
  <si>
    <t>Total Carbon Emissions</t>
  </si>
  <si>
    <t xml:space="preserve">Assumes that a power consumption per core equals the TDP divided by the amount of cores multiplied by the time the instance was on. </t>
  </si>
  <si>
    <t>This number gives a rough idea of how much power went to the core while it was running.</t>
  </si>
  <si>
    <t>This needs to then be multiplied by the PUE of datacenters (roughly 1.2) and divided by a utilization rate of 60-70%</t>
  </si>
  <si>
    <t>This number needs to be converted in tons of equivalent CO2 by looking at the resource mix of local utility</t>
  </si>
  <si>
    <t># vCPU*</t>
  </si>
  <si>
    <t>total #vCPU</t>
  </si>
  <si>
    <t>CPU</t>
  </si>
  <si>
    <t>#cores</t>
  </si>
  <si>
    <t>TDP (Watt)</t>
  </si>
  <si>
    <t>Watt/core**</t>
  </si>
  <si>
    <t>time (hr)**</t>
  </si>
  <si>
    <t>t2.small: x13</t>
  </si>
  <si>
    <t>3.3 GHz Intel Scalable Processor</t>
  </si>
  <si>
    <t>t2.medium: x7</t>
  </si>
  <si>
    <t>m5.xlarge: x1</t>
  </si>
  <si>
    <t>3.1 GHz Intel Xeon® Platinum 8175</t>
  </si>
  <si>
    <t>m5.large: x2</t>
  </si>
  <si>
    <t>m4.xlarge: x1</t>
  </si>
  <si>
    <t>2.4 GHz Intel Xeon E5-2676 v3</t>
  </si>
  <si>
    <t>i3.xlarge: x1</t>
  </si>
  <si>
    <t>i3.large: x4</t>
  </si>
  <si>
    <t>t2.small: x2</t>
  </si>
  <si>
    <t>t2.medium: x1</t>
  </si>
  <si>
    <t>m5.xlarge: x2</t>
  </si>
  <si>
    <t>i3.large: x3</t>
  </si>
  <si>
    <t>i3.large: x1</t>
  </si>
  <si>
    <t>Total</t>
  </si>
  <si>
    <t>*each vCPU is a thread of an intel Xeon core</t>
  </si>
  <si>
    <t>all the instances are on 24/7, so 24*200 days = 4800 hrs</t>
  </si>
  <si>
    <t>** 7.5 is a placeholder value</t>
  </si>
  <si>
    <t>Mauritius</t>
  </si>
  <si>
    <t>Mozambique</t>
  </si>
  <si>
    <t>Zambia</t>
  </si>
  <si>
    <t>South Africa</t>
  </si>
  <si>
    <t>Namibia</t>
  </si>
  <si>
    <t>United States: West Virginia (WV)</t>
  </si>
  <si>
    <t>United States: Kentucky (KY)</t>
  </si>
  <si>
    <t>Hong Kong</t>
  </si>
  <si>
    <t>United States: Indiana (IN)</t>
  </si>
  <si>
    <t>Poland</t>
  </si>
  <si>
    <t>Australia</t>
  </si>
  <si>
    <t>Kuwait</t>
  </si>
  <si>
    <t>United States: Missouri (MO)</t>
  </si>
  <si>
    <t>Serbia</t>
  </si>
  <si>
    <t>Indonesia</t>
  </si>
  <si>
    <t>United States: Utah (UT)</t>
  </si>
  <si>
    <t>India</t>
  </si>
  <si>
    <t>Israel</t>
  </si>
  <si>
    <t>United States: Hawaii (HI)</t>
  </si>
  <si>
    <t>United States: North Dakota (ND)</t>
  </si>
  <si>
    <t>Senegal</t>
  </si>
  <si>
    <t>Cyprus</t>
  </si>
  <si>
    <t>Iran</t>
  </si>
  <si>
    <t>Morocco</t>
  </si>
  <si>
    <t>Rwanda</t>
  </si>
  <si>
    <t>Saudi Arabia</t>
  </si>
  <si>
    <t>Lebanon</t>
  </si>
  <si>
    <t>United States: Nebraska (NE)</t>
  </si>
  <si>
    <t>United States: Wisconsin (WI)</t>
  </si>
  <si>
    <t>United States: Colorado (CO)</t>
  </si>
  <si>
    <t>Mali</t>
  </si>
  <si>
    <t>United States: New Mexico (NM)</t>
  </si>
  <si>
    <t>United States: Ohio (OH)</t>
  </si>
  <si>
    <t>Jordan</t>
  </si>
  <si>
    <t>Nigeria</t>
  </si>
  <si>
    <t xml:space="preserve">China </t>
  </si>
  <si>
    <t>Tunisia</t>
  </si>
  <si>
    <t>United States: Arkansas (AR)</t>
  </si>
  <si>
    <t>Greece</t>
  </si>
  <si>
    <t>Czech Republic</t>
  </si>
  <si>
    <t>United Republic of Tanzania</t>
  </si>
  <si>
    <t>United States: Montana (MT)</t>
  </si>
  <si>
    <t>United States: Michigan (MI)</t>
  </si>
  <si>
    <t>Japan</t>
  </si>
  <si>
    <t>Korea (Republic)</t>
  </si>
  <si>
    <t>United States: Iowa (IA)</t>
  </si>
  <si>
    <t>Uganda</t>
  </si>
  <si>
    <t>Turkey</t>
  </si>
  <si>
    <t>United States: Minnesota (MN)</t>
  </si>
  <si>
    <t>United States: Kansas (KS)</t>
  </si>
  <si>
    <t>Mexico</t>
  </si>
  <si>
    <t>United States: Texas (TX)</t>
  </si>
  <si>
    <t>Thailand</t>
  </si>
  <si>
    <t>United States: Arizona (AZ)</t>
  </si>
  <si>
    <t>Bulgaria</t>
  </si>
  <si>
    <t>United States: Florida (FL)</t>
  </si>
  <si>
    <t>United Arab Emirates</t>
  </si>
  <si>
    <t>United States: Georgia (GA)</t>
  </si>
  <si>
    <t>United States: Mississippi (MS)</t>
  </si>
  <si>
    <t>United States: Alaska (AK)</t>
  </si>
  <si>
    <t>United States: Delaware (DE)</t>
  </si>
  <si>
    <t>United States: Oklahoma (OK)</t>
  </si>
  <si>
    <t>Sierra Leone</t>
  </si>
  <si>
    <t>United States: Rhode Island (RI)</t>
  </si>
  <si>
    <t>United States: Alabama (AL)</t>
  </si>
  <si>
    <t>United States: Maryland (MD)</t>
  </si>
  <si>
    <t>United States: Louisiana (LA)</t>
  </si>
  <si>
    <t>United States: Illinois (IL)</t>
  </si>
  <si>
    <t>Malta</t>
  </si>
  <si>
    <t>United States: North Carolina (NC)</t>
  </si>
  <si>
    <t>United States: Pennsylvania (PA)</t>
  </si>
  <si>
    <t>Ireland</t>
  </si>
  <si>
    <t>United States: Tennessee (TN)</t>
  </si>
  <si>
    <t>Italy</t>
  </si>
  <si>
    <t>United States: Virginia (VA)</t>
  </si>
  <si>
    <t>United States: Massachusetts (MA)</t>
  </si>
  <si>
    <t>Russian Federation</t>
  </si>
  <si>
    <t>Romania</t>
  </si>
  <si>
    <t>Sudan</t>
  </si>
  <si>
    <t>Latvia</t>
  </si>
  <si>
    <t>Croatia</t>
  </si>
  <si>
    <t>Hungary</t>
  </si>
  <si>
    <t>Slovenia</t>
  </si>
  <si>
    <t>United States: South Dakota (SD)</t>
  </si>
  <si>
    <t>United States: Connecticut (CT)</t>
  </si>
  <si>
    <t>United States: New Jersey (NJ)</t>
  </si>
  <si>
    <t>Spain</t>
  </si>
  <si>
    <t>United States: Washington DC (DC)</t>
  </si>
  <si>
    <t>United States: New York (NY)</t>
  </si>
  <si>
    <t>Denmark</t>
  </si>
  <si>
    <t>Slovakia</t>
  </si>
  <si>
    <t>Lithuania</t>
  </si>
  <si>
    <t>United States: Oregon (OR)</t>
  </si>
  <si>
    <t>Luxembourg</t>
  </si>
  <si>
    <t>United States: New Hampshire (NH)</t>
  </si>
  <si>
    <t>Austria</t>
  </si>
  <si>
    <t>Canada</t>
  </si>
  <si>
    <t>United States: Maine (ME)</t>
  </si>
  <si>
    <t>New Zealand</t>
  </si>
  <si>
    <t>United States: Washington (WA)</t>
  </si>
  <si>
    <t>Brazil</t>
  </si>
  <si>
    <t>United States: Idaho (ID)</t>
  </si>
  <si>
    <t>France</t>
  </si>
  <si>
    <t>United States: Vermont (VT)</t>
  </si>
  <si>
    <t>Sweden</t>
  </si>
  <si>
    <t>Switzerland</t>
  </si>
  <si>
    <t>Norway</t>
  </si>
  <si>
    <t>Iceland</t>
  </si>
  <si>
    <t>https://www.carbonfootprint.com/</t>
  </si>
  <si>
    <t>https://www.iges.or.jp/en/pub/list-grid-emission-factor/en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</si>
</sst>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i/>
      <color theme="1"/>
      <name val="Arial"/>
    </font>
    <font>
      <b/>
      <sz val="18.0"/>
      <color theme="1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  <font>
      <b/>
      <i/>
      <sz val="14.0"/>
      <color theme="1"/>
      <name val="Arial"/>
    </font>
    <font>
      <i/>
      <sz val="10.0"/>
      <color rgb="FF000000"/>
      <name val="Arial"/>
    </font>
    <font>
      <b/>
      <i/>
      <color theme="1"/>
      <name val="Arial"/>
    </font>
    <font>
      <b/>
      <sz val="12.0"/>
      <color theme="1"/>
      <name val="Arial"/>
    </font>
    <font>
      <sz val="11.0"/>
      <color rgb="FF000000"/>
      <name val="Arial"/>
    </font>
    <font>
      <b/>
      <sz val="10.0"/>
      <color theme="1"/>
      <name val="Arial"/>
    </font>
    <font>
      <i/>
      <color rgb="FF000000"/>
      <name val="Roboto"/>
    </font>
    <font>
      <color rgb="FF333333"/>
      <name val="Arial"/>
    </font>
    <font>
      <u/>
      <color rgb="FF333333"/>
      <name val="Arial"/>
    </font>
    <font>
      <color rgb="FF000000"/>
      <name val="Arial"/>
    </font>
    <font>
      <sz val="10.0"/>
      <color theme="1"/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bottom style="dotted">
        <color rgb="FF00000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Fill="1" applyFont="1"/>
    <xf borderId="0" fillId="3" fontId="5" numFmtId="0" xfId="0" applyAlignment="1" applyFill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1" fillId="0" fontId="5" numFmtId="0" xfId="0" applyBorder="1" applyFont="1"/>
    <xf borderId="0" fillId="0" fontId="6" numFmtId="0" xfId="0" applyFont="1"/>
    <xf borderId="0" fillId="0" fontId="5" numFmtId="0" xfId="0" applyFont="1"/>
    <xf borderId="0" fillId="0" fontId="0" numFmtId="0" xfId="0" applyFont="1"/>
    <xf borderId="0" fillId="0" fontId="1" numFmtId="0" xfId="0" applyFont="1"/>
    <xf borderId="0" fillId="4" fontId="7" numFmtId="0" xfId="0" applyFill="1" applyFont="1"/>
    <xf borderId="0" fillId="4" fontId="1" numFmtId="0" xfId="0" applyFont="1"/>
    <xf borderId="0" fillId="4" fontId="8" numFmtId="0" xfId="0" applyFont="1"/>
    <xf borderId="0" fillId="4" fontId="9" numFmtId="0" xfId="0" applyFont="1"/>
    <xf borderId="2" fillId="0" fontId="5" numFmtId="0" xfId="0" applyBorder="1" applyFont="1"/>
    <xf borderId="2" fillId="0" fontId="5" numFmtId="0" xfId="0" applyAlignment="1" applyBorder="1" applyFont="1">
      <alignment vertical="bottom"/>
    </xf>
    <xf borderId="2" fillId="0" fontId="5" numFmtId="4" xfId="0" applyAlignment="1" applyBorder="1" applyFont="1" applyNumberFormat="1">
      <alignment horizontal="right" vertical="bottom"/>
    </xf>
    <xf borderId="0" fillId="0" fontId="10" numFmtId="0" xfId="0" applyFont="1"/>
    <xf borderId="0" fillId="2" fontId="5" numFmtId="0" xfId="0" applyAlignment="1" applyFont="1">
      <alignment readingOrder="0"/>
    </xf>
    <xf borderId="0" fillId="0" fontId="11" numFmtId="0" xfId="0" applyFont="1"/>
    <xf borderId="0" fillId="2" fontId="11" numFmtId="0" xfId="0" applyFont="1"/>
    <xf borderId="0" fillId="0" fontId="5" numFmtId="9" xfId="0" applyFont="1" applyNumberFormat="1"/>
    <xf borderId="0" fillId="0" fontId="12" numFmtId="0" xfId="0" applyFont="1"/>
    <xf borderId="0" fillId="3" fontId="13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2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5" numFmtId="9" xfId="0" applyAlignment="1" applyFont="1" applyNumberForma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0" fontId="1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16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right" vertical="bottom"/>
    </xf>
    <xf borderId="0" fillId="0" fontId="17" numFmtId="0" xfId="0" applyAlignment="1" applyFont="1">
      <alignment horizontal="left" vertical="top"/>
    </xf>
    <xf borderId="0" fillId="0" fontId="0" numFmtId="0" xfId="0" applyAlignment="1" applyFont="1">
      <alignment horizontal="right" shrinkToFit="0" vertical="top" wrapText="0"/>
    </xf>
    <xf borderId="0" fillId="0" fontId="5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5" numFmtId="0" xfId="0" applyAlignment="1" applyFont="1">
      <alignment horizontal="left" vertical="top"/>
    </xf>
    <xf borderId="0" fillId="0" fontId="17" numFmtId="0" xfId="0" applyAlignment="1" applyFont="1">
      <alignment horizontal="right" vertical="top"/>
    </xf>
    <xf borderId="0" fillId="0" fontId="17" numFmtId="0" xfId="0" applyAlignment="1" applyFont="1">
      <alignment horizontal="right"/>
    </xf>
    <xf borderId="0" fillId="0" fontId="18" numFmtId="0" xfId="0" applyAlignment="1" applyFont="1">
      <alignment vertical="bottom"/>
    </xf>
    <xf borderId="3" fillId="0" fontId="1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bonfootprint.com/" TargetMode="External"/><Relationship Id="rId2" Type="http://schemas.openxmlformats.org/officeDocument/2006/relationships/hyperlink" Target="https://www.iges.or.jp/en/pub/list-grid-emission-factor/en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86"/>
    <col customWidth="1" min="2" max="2" width="14.43"/>
    <col customWidth="1" min="3" max="3" width="31.57"/>
    <col customWidth="1" min="4" max="6" width="14.43"/>
  </cols>
  <sheetData>
    <row r="1" ht="15.75" customHeight="1">
      <c r="A1" s="1" t="s">
        <v>0</v>
      </c>
      <c r="B1" s="2"/>
      <c r="C1" s="2"/>
      <c r="D1" s="2"/>
    </row>
    <row r="2" ht="15.75" customHeight="1">
      <c r="A2" s="2" t="s">
        <v>1</v>
      </c>
    </row>
    <row r="3" ht="15.75" customHeight="1">
      <c r="A3" s="3"/>
    </row>
    <row r="4" ht="15.75" customHeight="1">
      <c r="A4" s="3" t="s">
        <v>2</v>
      </c>
    </row>
    <row r="5" ht="15.75" customHeight="1">
      <c r="A5" s="4"/>
    </row>
    <row r="6" ht="15.75" customHeight="1">
      <c r="A6" s="4"/>
    </row>
    <row r="7" ht="15.75" customHeight="1">
      <c r="A7" s="4" t="s">
        <v>3</v>
      </c>
    </row>
    <row r="8" ht="15.75" customHeight="1">
      <c r="A8" s="5" t="s">
        <v>4</v>
      </c>
      <c r="B8" s="6"/>
    </row>
    <row r="9" ht="15.75" customHeight="1">
      <c r="A9" s="7" t="s">
        <v>5</v>
      </c>
      <c r="B9" s="8">
        <v>0.29</v>
      </c>
      <c r="C9" s="9" t="s">
        <v>6</v>
      </c>
    </row>
    <row r="10" ht="15.75" customHeight="1">
      <c r="A10" s="5" t="s">
        <v>7</v>
      </c>
      <c r="B10" s="5">
        <f>B8*B9</f>
        <v>0</v>
      </c>
      <c r="C10" s="5" t="s">
        <v>8</v>
      </c>
    </row>
    <row r="11" ht="15.75" customHeight="1">
      <c r="A11" s="10"/>
      <c r="B11" s="10"/>
      <c r="C11" s="10"/>
    </row>
    <row r="12" ht="15.75" customHeight="1"/>
    <row r="13" ht="15.75" customHeight="1">
      <c r="A13" s="4" t="s">
        <v>9</v>
      </c>
    </row>
    <row r="14" ht="15.75" customHeight="1">
      <c r="A14" s="11" t="s">
        <v>10</v>
      </c>
    </row>
    <row r="15" ht="15.75" customHeight="1">
      <c r="A15" s="5" t="s">
        <v>11</v>
      </c>
      <c r="B15" s="6" t="s">
        <v>12</v>
      </c>
    </row>
    <row r="16" ht="15.75" customHeight="1">
      <c r="A16" s="12" t="s">
        <v>13</v>
      </c>
      <c r="B16" s="13">
        <f>vlookup(B15, 'Emission Factors'!$A$1:$B$121, 2, FALSE)</f>
        <v>0.25255</v>
      </c>
    </row>
    <row r="17" ht="15.75" customHeight="1">
      <c r="A17" s="5" t="s">
        <v>14</v>
      </c>
      <c r="B17" s="6"/>
    </row>
    <row r="18" ht="15.75" customHeight="1">
      <c r="A18" s="5" t="s">
        <v>15</v>
      </c>
      <c r="B18" s="6"/>
      <c r="C18" s="14" t="s">
        <v>16</v>
      </c>
    </row>
    <row r="19" ht="15.75" customHeight="1">
      <c r="A19" s="12" t="s">
        <v>17</v>
      </c>
      <c r="B19" s="12">
        <f>B17*B18*12</f>
        <v>0</v>
      </c>
      <c r="C19" s="12" t="s">
        <v>18</v>
      </c>
    </row>
    <row r="20" ht="15.75" customHeight="1">
      <c r="A20" s="12" t="s">
        <v>19</v>
      </c>
      <c r="B20" s="12">
        <f>B16*B19</f>
        <v>0</v>
      </c>
      <c r="C20" s="12" t="s">
        <v>8</v>
      </c>
    </row>
    <row r="21" ht="15.75" customHeight="1">
      <c r="A21" s="11"/>
    </row>
    <row r="22" ht="15.75" customHeight="1">
      <c r="A22" s="11" t="s">
        <v>20</v>
      </c>
    </row>
    <row r="23" ht="15.75" customHeight="1">
      <c r="A23" s="5" t="s">
        <v>11</v>
      </c>
      <c r="B23" s="6" t="s">
        <v>12</v>
      </c>
    </row>
    <row r="24" ht="15.75" customHeight="1">
      <c r="A24" s="12" t="s">
        <v>13</v>
      </c>
      <c r="B24" s="13">
        <f>vlookup(B23, 'Emission Factors'!$A$1:$B$121, 2, FALSE)</f>
        <v>0.25255</v>
      </c>
    </row>
    <row r="25" ht="15.75" customHeight="1">
      <c r="A25" s="5" t="s">
        <v>14</v>
      </c>
      <c r="B25" s="6">
        <v>0.0</v>
      </c>
    </row>
    <row r="26" ht="15.75" customHeight="1">
      <c r="A26" s="5" t="s">
        <v>15</v>
      </c>
      <c r="B26" s="6">
        <v>0.0</v>
      </c>
      <c r="C26" s="14" t="s">
        <v>16</v>
      </c>
    </row>
    <row r="27" ht="15.75" customHeight="1">
      <c r="A27" s="12" t="s">
        <v>17</v>
      </c>
      <c r="B27" s="12">
        <f>B25*B26*12</f>
        <v>0</v>
      </c>
      <c r="C27" s="12" t="s">
        <v>18</v>
      </c>
    </row>
    <row r="28" ht="15.75" customHeight="1">
      <c r="A28" s="12" t="s">
        <v>19</v>
      </c>
      <c r="B28" s="12">
        <f>B24*B27</f>
        <v>0</v>
      </c>
      <c r="C28" s="12" t="s">
        <v>8</v>
      </c>
    </row>
    <row r="29" ht="15.75" customHeight="1">
      <c r="A29" s="11"/>
    </row>
    <row r="30" ht="15.75" customHeight="1">
      <c r="A30" s="11" t="s">
        <v>21</v>
      </c>
    </row>
    <row r="31" ht="15.75" customHeight="1">
      <c r="A31" s="5" t="s">
        <v>11</v>
      </c>
      <c r="B31" s="6" t="s">
        <v>22</v>
      </c>
    </row>
    <row r="32" ht="15.75" customHeight="1">
      <c r="A32" s="12" t="s">
        <v>13</v>
      </c>
      <c r="B32" s="13">
        <f>vlookup(B31, 'Emission Factors'!$A$1:$B$121, 2, FALSE)</f>
        <v>0.15313</v>
      </c>
    </row>
    <row r="33" ht="15.75" customHeight="1">
      <c r="A33" s="5" t="s">
        <v>14</v>
      </c>
      <c r="B33" s="6"/>
    </row>
    <row r="34" ht="15.75" customHeight="1">
      <c r="A34" s="5" t="s">
        <v>15</v>
      </c>
      <c r="B34" s="6"/>
      <c r="C34" s="14" t="s">
        <v>16</v>
      </c>
    </row>
    <row r="35" ht="15.75" customHeight="1">
      <c r="A35" s="12" t="s">
        <v>17</v>
      </c>
      <c r="B35" s="12">
        <f>B33*B34*12</f>
        <v>0</v>
      </c>
      <c r="C35" s="12" t="s">
        <v>18</v>
      </c>
    </row>
    <row r="36" ht="15.75" customHeight="1">
      <c r="A36" s="12" t="s">
        <v>19</v>
      </c>
      <c r="B36" s="12">
        <f>B32*B35</f>
        <v>0</v>
      </c>
      <c r="C36" s="12" t="s">
        <v>8</v>
      </c>
    </row>
    <row r="37" ht="15.75" customHeight="1"/>
    <row r="38" ht="15.75" customHeight="1">
      <c r="A38" s="11" t="s">
        <v>23</v>
      </c>
    </row>
    <row r="39" ht="15.75" customHeight="1">
      <c r="A39" s="5" t="s">
        <v>11</v>
      </c>
      <c r="B39" s="6" t="s">
        <v>22</v>
      </c>
    </row>
    <row r="40" ht="15.75" customHeight="1">
      <c r="A40" s="12" t="s">
        <v>13</v>
      </c>
      <c r="B40" s="13">
        <f>vlookup(B39, 'Emission Factors'!$A$1:$B$121, 2, FALSE)</f>
        <v>0.15313</v>
      </c>
    </row>
    <row r="41" ht="15.75" customHeight="1">
      <c r="A41" s="5" t="s">
        <v>14</v>
      </c>
      <c r="B41" s="6">
        <v>0.0</v>
      </c>
    </row>
    <row r="42" ht="15.75" customHeight="1">
      <c r="A42" s="5" t="s">
        <v>15</v>
      </c>
      <c r="B42" s="6">
        <v>0.0</v>
      </c>
      <c r="C42" s="14" t="s">
        <v>16</v>
      </c>
    </row>
    <row r="43" ht="15.75" customHeight="1">
      <c r="A43" s="12" t="s">
        <v>17</v>
      </c>
      <c r="B43" s="12">
        <f>B41*B42*12</f>
        <v>0</v>
      </c>
      <c r="C43" s="12" t="s">
        <v>18</v>
      </c>
    </row>
    <row r="44" ht="15.75" customHeight="1">
      <c r="A44" s="12" t="s">
        <v>19</v>
      </c>
      <c r="B44" s="12">
        <f>B40*B43</f>
        <v>0</v>
      </c>
      <c r="C44" s="12" t="s">
        <v>8</v>
      </c>
    </row>
    <row r="45" ht="15.75" customHeight="1">
      <c r="A45" s="11"/>
    </row>
    <row r="46" ht="15.75" customHeight="1">
      <c r="A46" s="11" t="s">
        <v>24</v>
      </c>
    </row>
    <row r="47" ht="15.75" customHeight="1">
      <c r="A47" s="5" t="s">
        <v>11</v>
      </c>
      <c r="B47" s="6" t="s">
        <v>25</v>
      </c>
    </row>
    <row r="48" ht="15.75" customHeight="1">
      <c r="A48" s="12" t="s">
        <v>13</v>
      </c>
      <c r="B48" s="13">
        <f>vlookup(B47, 'Emission Factors'!$A$1:$B$121, 2, FALSE)</f>
        <v>0.72328</v>
      </c>
    </row>
    <row r="49" ht="15.75" customHeight="1">
      <c r="A49" s="5" t="s">
        <v>14</v>
      </c>
      <c r="B49" s="6"/>
    </row>
    <row r="50" ht="15.75" customHeight="1">
      <c r="A50" s="5" t="s">
        <v>15</v>
      </c>
      <c r="B50" s="6"/>
      <c r="C50" s="14" t="s">
        <v>16</v>
      </c>
    </row>
    <row r="51" ht="15.75" customHeight="1">
      <c r="A51" s="12" t="s">
        <v>17</v>
      </c>
      <c r="B51" s="12">
        <f>B49*B50*12</f>
        <v>0</v>
      </c>
      <c r="C51" s="12" t="s">
        <v>18</v>
      </c>
    </row>
    <row r="52" ht="15.75" customHeight="1">
      <c r="A52" s="12" t="s">
        <v>19</v>
      </c>
      <c r="B52" s="12">
        <f>B48*B51</f>
        <v>0</v>
      </c>
      <c r="C52" s="12" t="s">
        <v>8</v>
      </c>
    </row>
    <row r="53" ht="15.75" customHeight="1"/>
    <row r="54" ht="15.75" customHeight="1">
      <c r="A54" s="11" t="s">
        <v>26</v>
      </c>
    </row>
    <row r="55" ht="15.75" customHeight="1">
      <c r="A55" s="5" t="s">
        <v>11</v>
      </c>
      <c r="B55" s="6" t="s">
        <v>27</v>
      </c>
    </row>
    <row r="56" ht="15.75" customHeight="1">
      <c r="A56" s="12" t="s">
        <v>13</v>
      </c>
      <c r="B56" s="13">
        <f>vlookup(B55, 'Emission Factors'!$A$1:$B$121, 2, FALSE)</f>
        <v>0.313</v>
      </c>
    </row>
    <row r="57" ht="15.75" customHeight="1">
      <c r="A57" s="5" t="s">
        <v>14</v>
      </c>
      <c r="B57" s="6">
        <v>0.0</v>
      </c>
    </row>
    <row r="58" ht="15.75" customHeight="1">
      <c r="A58" s="5" t="s">
        <v>15</v>
      </c>
      <c r="B58" s="6">
        <v>0.0</v>
      </c>
      <c r="C58" s="14" t="s">
        <v>16</v>
      </c>
    </row>
    <row r="59" ht="15.75" customHeight="1">
      <c r="A59" s="12" t="s">
        <v>17</v>
      </c>
      <c r="B59" s="12">
        <f>B57*B58*12</f>
        <v>0</v>
      </c>
      <c r="C59" s="12" t="s">
        <v>18</v>
      </c>
    </row>
    <row r="60" ht="15.75" customHeight="1">
      <c r="A60" s="12" t="s">
        <v>19</v>
      </c>
      <c r="B60" s="12">
        <f>B56*B59</f>
        <v>0</v>
      </c>
      <c r="C60" s="12" t="s">
        <v>8</v>
      </c>
    </row>
    <row r="61" ht="15.75" customHeight="1">
      <c r="A61" s="11"/>
    </row>
    <row r="62" ht="15.75" customHeight="1">
      <c r="A62" s="11" t="s">
        <v>28</v>
      </c>
    </row>
    <row r="63" ht="15.75" customHeight="1">
      <c r="A63" s="5" t="s">
        <v>11</v>
      </c>
      <c r="B63" s="6" t="s">
        <v>27</v>
      </c>
    </row>
    <row r="64" ht="15.75" customHeight="1">
      <c r="A64" s="12" t="s">
        <v>13</v>
      </c>
      <c r="B64" s="13">
        <f>vlookup(B63, 'Emission Factors'!$A$1:$B$121, 2, FALSE)</f>
        <v>0.313</v>
      </c>
    </row>
    <row r="65" ht="15.75" customHeight="1">
      <c r="A65" s="5" t="s">
        <v>14</v>
      </c>
      <c r="B65" s="6">
        <v>0.0</v>
      </c>
    </row>
    <row r="66" ht="15.75" customHeight="1">
      <c r="A66" s="5" t="s">
        <v>15</v>
      </c>
      <c r="B66" s="6">
        <v>0.0</v>
      </c>
      <c r="C66" s="14" t="s">
        <v>16</v>
      </c>
    </row>
    <row r="67" ht="15.75" customHeight="1">
      <c r="A67" s="12" t="s">
        <v>17</v>
      </c>
      <c r="B67" s="12">
        <f>B65*B66*12</f>
        <v>0</v>
      </c>
      <c r="C67" s="12" t="s">
        <v>18</v>
      </c>
    </row>
    <row r="68" ht="15.75" customHeight="1">
      <c r="A68" s="12" t="s">
        <v>19</v>
      </c>
      <c r="B68" s="12">
        <f>B64*B67</f>
        <v>0</v>
      </c>
      <c r="C68" s="12" t="s">
        <v>8</v>
      </c>
    </row>
    <row r="69" ht="15.75" customHeight="1">
      <c r="A69" s="11"/>
    </row>
    <row r="70" ht="15.75" customHeight="1">
      <c r="A70" s="11" t="s">
        <v>29</v>
      </c>
    </row>
    <row r="71" ht="15.75" customHeight="1">
      <c r="A71" s="5" t="s">
        <v>11</v>
      </c>
      <c r="B71" s="6" t="s">
        <v>27</v>
      </c>
    </row>
    <row r="72" ht="15.75" customHeight="1">
      <c r="A72" s="12" t="s">
        <v>13</v>
      </c>
      <c r="B72" s="13">
        <f>vlookup(B71, 'Emission Factors'!$A$1:$B$121, 2, FALSE)</f>
        <v>0.313</v>
      </c>
    </row>
    <row r="73" ht="15.75" customHeight="1">
      <c r="A73" s="5" t="s">
        <v>14</v>
      </c>
      <c r="B73" s="6">
        <v>0.0</v>
      </c>
    </row>
    <row r="74" ht="15.75" customHeight="1">
      <c r="A74" s="5" t="s">
        <v>15</v>
      </c>
      <c r="B74" s="6">
        <v>0.0</v>
      </c>
      <c r="C74" s="14" t="s">
        <v>16</v>
      </c>
    </row>
    <row r="75" ht="15.75" customHeight="1">
      <c r="A75" s="12" t="s">
        <v>17</v>
      </c>
      <c r="B75" s="12">
        <f>B73*B74*12</f>
        <v>0</v>
      </c>
      <c r="C75" s="12" t="s">
        <v>18</v>
      </c>
    </row>
    <row r="76" ht="15.75" customHeight="1">
      <c r="A76" s="12" t="s">
        <v>19</v>
      </c>
      <c r="B76" s="12">
        <f>B72*B75</f>
        <v>0</v>
      </c>
      <c r="C76" s="12" t="s">
        <v>8</v>
      </c>
    </row>
    <row r="77" ht="15.75" customHeight="1"/>
    <row r="78" ht="15.75" customHeight="1">
      <c r="A78" s="11" t="s">
        <v>30</v>
      </c>
    </row>
    <row r="79" ht="15.75" customHeight="1">
      <c r="A79" s="5" t="s">
        <v>11</v>
      </c>
      <c r="B79" s="6" t="s">
        <v>27</v>
      </c>
    </row>
    <row r="80" ht="15.75" customHeight="1">
      <c r="A80" s="12" t="s">
        <v>13</v>
      </c>
      <c r="B80" s="13">
        <f>vlookup(B79, 'Emission Factors'!$A$1:$B$121, 2, FALSE)</f>
        <v>0.313</v>
      </c>
    </row>
    <row r="81" ht="15.75" customHeight="1">
      <c r="A81" s="5" t="s">
        <v>14</v>
      </c>
      <c r="B81" s="6">
        <v>0.0</v>
      </c>
    </row>
    <row r="82" ht="15.75" customHeight="1">
      <c r="A82" s="5" t="s">
        <v>15</v>
      </c>
      <c r="B82" s="6">
        <v>0.0</v>
      </c>
      <c r="C82" s="14" t="s">
        <v>16</v>
      </c>
    </row>
    <row r="83" ht="15.75" customHeight="1">
      <c r="A83" s="12" t="s">
        <v>17</v>
      </c>
      <c r="B83" s="12">
        <f>B81*B82*12</f>
        <v>0</v>
      </c>
      <c r="C83" s="12" t="s">
        <v>18</v>
      </c>
    </row>
    <row r="84" ht="15.75" customHeight="1">
      <c r="A84" s="12" t="s">
        <v>19</v>
      </c>
      <c r="B84" s="12">
        <f>B80*B83</f>
        <v>0</v>
      </c>
      <c r="C84" s="12" t="s">
        <v>8</v>
      </c>
    </row>
    <row r="85" ht="15.75" customHeight="1"/>
    <row r="86" ht="15.75" customHeight="1">
      <c r="A86" s="11" t="s">
        <v>31</v>
      </c>
    </row>
    <row r="87" ht="15.75" customHeight="1">
      <c r="A87" s="5" t="s">
        <v>11</v>
      </c>
      <c r="B87" s="6" t="s">
        <v>27</v>
      </c>
    </row>
    <row r="88" ht="15.75" customHeight="1">
      <c r="A88" s="12" t="s">
        <v>13</v>
      </c>
      <c r="B88" s="13">
        <f>vlookup(B87, 'Emission Factors'!$A$1:$B$121, 2, FALSE)</f>
        <v>0.313</v>
      </c>
    </row>
    <row r="89" ht="15.75" customHeight="1">
      <c r="A89" s="5" t="s">
        <v>14</v>
      </c>
      <c r="B89" s="6">
        <v>0.0</v>
      </c>
    </row>
    <row r="90" ht="15.75" customHeight="1">
      <c r="A90" s="5" t="s">
        <v>15</v>
      </c>
      <c r="B90" s="6">
        <v>0.0</v>
      </c>
      <c r="C90" s="14" t="s">
        <v>16</v>
      </c>
    </row>
    <row r="91" ht="15.75" customHeight="1">
      <c r="A91" s="12" t="s">
        <v>17</v>
      </c>
      <c r="B91" s="12">
        <f>B89*B90*12</f>
        <v>0</v>
      </c>
      <c r="C91" s="12" t="s">
        <v>18</v>
      </c>
    </row>
    <row r="92" ht="15.75" customHeight="1">
      <c r="A92" s="12" t="s">
        <v>19</v>
      </c>
      <c r="B92" s="12">
        <f>B88*B91</f>
        <v>0</v>
      </c>
      <c r="C92" s="12" t="s">
        <v>8</v>
      </c>
    </row>
    <row r="93" ht="15.75" customHeight="1"/>
    <row r="94" ht="15.75" customHeight="1">
      <c r="A94" s="5" t="s">
        <v>32</v>
      </c>
      <c r="B94" s="5">
        <f>B20+B28+B36+B44+B52+B60+B68+B76+B84+B92</f>
        <v>0</v>
      </c>
      <c r="C94" s="5" t="s">
        <v>8</v>
      </c>
    </row>
    <row r="95" ht="15.75" customHeight="1">
      <c r="A95" s="10"/>
      <c r="B95" s="10"/>
      <c r="C95" s="10"/>
    </row>
    <row r="96" ht="15.75" customHeight="1"/>
    <row r="97" ht="15.75" customHeight="1">
      <c r="A97" s="15" t="s">
        <v>33</v>
      </c>
      <c r="B97" s="16"/>
      <c r="C97" s="16"/>
    </row>
    <row r="98" ht="15.75" customHeight="1">
      <c r="A98" s="16" t="s">
        <v>34</v>
      </c>
      <c r="B98" s="16">
        <v>0.0</v>
      </c>
      <c r="C98" s="16" t="s">
        <v>16</v>
      </c>
    </row>
    <row r="99" ht="15.75" customHeight="1">
      <c r="A99" s="16" t="s">
        <v>35</v>
      </c>
      <c r="B99" s="16" t="s">
        <v>36</v>
      </c>
      <c r="C99" s="16"/>
    </row>
    <row r="100" ht="15.75" customHeight="1">
      <c r="A100" s="16" t="s">
        <v>37</v>
      </c>
      <c r="B100" s="17">
        <f>vlookup(B99, 'Emission Factors'!$A$1:$B$121, 2, FALSE)</f>
        <v>0.9361</v>
      </c>
      <c r="C100" s="16"/>
    </row>
    <row r="101" ht="15.75" customHeight="1">
      <c r="A101" s="18" t="s">
        <v>38</v>
      </c>
      <c r="B101" s="18">
        <f>B100*B98</f>
        <v>0</v>
      </c>
      <c r="C101" s="16" t="s">
        <v>39</v>
      </c>
    </row>
    <row r="102" ht="15.75" customHeight="1"/>
    <row r="103" ht="15.75" customHeight="1">
      <c r="A103" s="19"/>
      <c r="B103" s="19"/>
      <c r="C103" s="19"/>
    </row>
    <row r="104" ht="15.75" customHeight="1">
      <c r="A104" s="4" t="s">
        <v>40</v>
      </c>
    </row>
    <row r="105" ht="15.75" customHeight="1">
      <c r="A105" s="12" t="s">
        <v>41</v>
      </c>
      <c r="B105" s="6"/>
      <c r="C105" s="14" t="s">
        <v>42</v>
      </c>
    </row>
    <row r="106" ht="15.75" customHeight="1">
      <c r="A106" s="9" t="s">
        <v>43</v>
      </c>
      <c r="B106" s="8">
        <f>'Cloud Consumption Factor'!H23</f>
        <v>7.864583333</v>
      </c>
      <c r="C106" s="9" t="s">
        <v>44</v>
      </c>
    </row>
    <row r="107" ht="15.75" customHeight="1">
      <c r="A107" s="9" t="s">
        <v>45</v>
      </c>
      <c r="B107" s="8">
        <v>1.25</v>
      </c>
      <c r="C107" s="9"/>
    </row>
    <row r="108" ht="15.75" customHeight="1">
      <c r="A108" s="9"/>
      <c r="B108" s="8"/>
      <c r="C108" s="9"/>
    </row>
    <row r="109" ht="15.75" customHeight="1">
      <c r="A109" s="20"/>
      <c r="B109" s="21"/>
      <c r="C109" s="20"/>
    </row>
    <row r="110" ht="15.75" customHeight="1">
      <c r="A110" s="22" t="s">
        <v>46</v>
      </c>
    </row>
    <row r="111" ht="15.75" customHeight="1">
      <c r="A111" s="5" t="s">
        <v>47</v>
      </c>
      <c r="B111" s="23" t="s">
        <v>36</v>
      </c>
      <c r="C111" s="14" t="s">
        <v>48</v>
      </c>
    </row>
    <row r="112" ht="15.75" customHeight="1">
      <c r="A112" s="12" t="s">
        <v>49</v>
      </c>
      <c r="B112" s="23">
        <v>4.0</v>
      </c>
    </row>
    <row r="113" ht="15.75" customHeight="1">
      <c r="A113" s="12" t="s">
        <v>50</v>
      </c>
      <c r="B113" s="24">
        <f>vlookup(B111, 'Emission Factors'!$A$1:$B$121, 2, FALSE)</f>
        <v>0.9361</v>
      </c>
    </row>
    <row r="114" ht="15.75" customHeight="1">
      <c r="A114" s="12" t="s">
        <v>51</v>
      </c>
      <c r="B114" s="5">
        <f>$B$106*$B$107*24*365*B112*B113/1000</f>
        <v>322.4571969</v>
      </c>
      <c r="C114" s="12" t="s">
        <v>52</v>
      </c>
    </row>
    <row r="115" ht="15.75" customHeight="1">
      <c r="A115" s="5" t="s">
        <v>53</v>
      </c>
      <c r="B115" s="6" t="s">
        <v>54</v>
      </c>
    </row>
    <row r="116" ht="15.75" customHeight="1">
      <c r="A116" s="12" t="s">
        <v>55</v>
      </c>
      <c r="B116" s="6"/>
    </row>
    <row r="117" ht="15.75" customHeight="1">
      <c r="A117" s="12" t="s">
        <v>56</v>
      </c>
      <c r="B117" s="24">
        <f>vlookup(B115, 'Emission Factors'!$A$1:$B$121, 2, FALSE)</f>
        <v>0.233</v>
      </c>
    </row>
    <row r="118" ht="15.75" customHeight="1">
      <c r="A118" s="12" t="s">
        <v>57</v>
      </c>
      <c r="B118" s="5">
        <f>$B$106*$B$107*24*365*B116*B117/1000</f>
        <v>0</v>
      </c>
      <c r="C118" s="12" t="s">
        <v>52</v>
      </c>
    </row>
    <row r="119" ht="15.75" customHeight="1">
      <c r="A119" s="5" t="s">
        <v>58</v>
      </c>
      <c r="B119" s="6" t="s">
        <v>59</v>
      </c>
    </row>
    <row r="120" ht="15.75" customHeight="1">
      <c r="A120" s="12" t="s">
        <v>60</v>
      </c>
      <c r="B120" s="6"/>
    </row>
    <row r="121" ht="15.75" customHeight="1">
      <c r="A121" s="12" t="s">
        <v>61</v>
      </c>
      <c r="B121" s="24">
        <f>vlookup(B119, 'Emission Factors'!$A$1:$B$121, 2, FALSE)</f>
        <v>0.28783</v>
      </c>
    </row>
    <row r="122" ht="15.75" customHeight="1">
      <c r="A122" s="12" t="s">
        <v>62</v>
      </c>
      <c r="B122" s="5">
        <f>$B$106*$B$107*24*365*B120*B121/1000</f>
        <v>0</v>
      </c>
      <c r="C122" s="12" t="s">
        <v>52</v>
      </c>
    </row>
    <row r="123" ht="15.75" customHeight="1">
      <c r="A123" s="5" t="s">
        <v>63</v>
      </c>
      <c r="B123" s="6" t="s">
        <v>64</v>
      </c>
    </row>
    <row r="124" ht="15.75" customHeight="1">
      <c r="A124" s="12" t="s">
        <v>65</v>
      </c>
      <c r="B124" s="6"/>
    </row>
    <row r="125" ht="15.75" customHeight="1">
      <c r="A125" s="12" t="s">
        <v>66</v>
      </c>
      <c r="B125" s="24">
        <f>vlookup(B123, 'Emission Factors'!$A$1:$B$121, 2, FALSE)</f>
        <v>0.33866</v>
      </c>
    </row>
    <row r="126" ht="15.75" customHeight="1">
      <c r="A126" s="12" t="s">
        <v>67</v>
      </c>
      <c r="B126" s="5">
        <f>$B$106*$B$107*24*365*B124*B125/1000</f>
        <v>0</v>
      </c>
      <c r="C126" s="12" t="s">
        <v>52</v>
      </c>
    </row>
    <row r="127" ht="15.75" customHeight="1">
      <c r="A127" s="5" t="s">
        <v>68</v>
      </c>
      <c r="B127" s="6" t="s">
        <v>22</v>
      </c>
    </row>
    <row r="128" ht="15.75" customHeight="1">
      <c r="A128" s="12" t="s">
        <v>69</v>
      </c>
      <c r="B128" s="6"/>
    </row>
    <row r="129" ht="15.75" customHeight="1">
      <c r="A129" s="12" t="s">
        <v>70</v>
      </c>
      <c r="B129" s="24">
        <f>vlookup(B127, 'Emission Factors'!$A$1:$B$121, 2, FALSE)</f>
        <v>0.15313</v>
      </c>
    </row>
    <row r="130" ht="15.75" customHeight="1">
      <c r="A130" s="12" t="s">
        <v>71</v>
      </c>
      <c r="B130" s="5">
        <f>$B$106*$B$107*24*365*B128*B129/1000</f>
        <v>0</v>
      </c>
      <c r="C130" s="12" t="s">
        <v>52</v>
      </c>
    </row>
    <row r="131" ht="15.75" customHeight="1">
      <c r="A131" s="5" t="s">
        <v>72</v>
      </c>
      <c r="B131" s="6" t="s">
        <v>73</v>
      </c>
    </row>
    <row r="132" ht="15.75" customHeight="1">
      <c r="A132" s="12" t="s">
        <v>74</v>
      </c>
      <c r="B132" s="6"/>
    </row>
    <row r="133" ht="15.75" customHeight="1">
      <c r="A133" s="12" t="s">
        <v>75</v>
      </c>
      <c r="B133" s="24">
        <f>vlookup(B131, 'Emission Factors'!$A$1:$B$121, 2, FALSE)</f>
        <v>0.45207</v>
      </c>
    </row>
    <row r="134" ht="15.75" customHeight="1">
      <c r="A134" s="12" t="s">
        <v>76</v>
      </c>
      <c r="B134" s="5">
        <f>$B$106*$B$107*24*365*B132*B133/1000</f>
        <v>0</v>
      </c>
      <c r="C134" s="12" t="s">
        <v>52</v>
      </c>
    </row>
    <row r="135" ht="15.75" customHeight="1">
      <c r="A135" s="5" t="s">
        <v>77</v>
      </c>
      <c r="B135" s="6" t="s">
        <v>78</v>
      </c>
    </row>
    <row r="136" ht="15.75" customHeight="1">
      <c r="A136" s="12" t="s">
        <v>79</v>
      </c>
      <c r="B136" s="6"/>
    </row>
    <row r="137" ht="15.75" customHeight="1">
      <c r="A137" s="12" t="s">
        <v>80</v>
      </c>
      <c r="B137" s="24">
        <f>vlookup(B135, 'Emission Factors'!$A$1:$B$121, 2, FALSE)</f>
        <v>0.19143</v>
      </c>
    </row>
    <row r="138" ht="15.75" customHeight="1">
      <c r="A138" s="12" t="s">
        <v>81</v>
      </c>
      <c r="B138" s="5">
        <f>$B$106*$B$107*24*365*B136*B137/1000</f>
        <v>0</v>
      </c>
      <c r="C138" s="12" t="s">
        <v>52</v>
      </c>
    </row>
    <row r="139" ht="15.75" customHeight="1">
      <c r="A139" s="5" t="s">
        <v>82</v>
      </c>
      <c r="B139" s="6" t="s">
        <v>83</v>
      </c>
    </row>
    <row r="140" ht="15.75" customHeight="1">
      <c r="A140" s="12" t="s">
        <v>84</v>
      </c>
      <c r="B140" s="25"/>
    </row>
    <row r="141" ht="15.75" customHeight="1">
      <c r="A141" s="12" t="s">
        <v>85</v>
      </c>
      <c r="B141" s="24">
        <f>vlookup(B139, 'Emission Factors'!$A$1:$B$121, 2, FALSE)</f>
        <v>0.37862</v>
      </c>
    </row>
    <row r="142" ht="15.75" customHeight="1">
      <c r="A142" s="12" t="s">
        <v>86</v>
      </c>
      <c r="B142" s="5">
        <f>$B$106*$B$107*24*365*B140*B141/1000</f>
        <v>0</v>
      </c>
      <c r="C142" s="12" t="s">
        <v>52</v>
      </c>
    </row>
    <row r="143" ht="15.75" customHeight="1">
      <c r="A143" s="5" t="s">
        <v>87</v>
      </c>
      <c r="B143" s="6" t="s">
        <v>83</v>
      </c>
    </row>
    <row r="144" ht="15.75" customHeight="1">
      <c r="A144" s="12" t="s">
        <v>88</v>
      </c>
      <c r="B144" s="25"/>
    </row>
    <row r="145" ht="15.75" customHeight="1">
      <c r="A145" s="12" t="s">
        <v>89</v>
      </c>
      <c r="B145" s="24">
        <f>vlookup(B143, 'Emission Factors'!$A$1:$B$121, 2, FALSE)</f>
        <v>0.37862</v>
      </c>
    </row>
    <row r="146" ht="15.75" customHeight="1">
      <c r="A146" s="12" t="s">
        <v>90</v>
      </c>
      <c r="B146" s="5">
        <f>$B$106*$B$107*24*365*B144*B145/1000</f>
        <v>0</v>
      </c>
      <c r="C146" s="12" t="s">
        <v>52</v>
      </c>
    </row>
    <row r="147" ht="15.75" customHeight="1">
      <c r="A147" s="5" t="s">
        <v>91</v>
      </c>
      <c r="B147" s="6" t="s">
        <v>22</v>
      </c>
    </row>
    <row r="148" ht="15.75" customHeight="1">
      <c r="A148" s="12" t="s">
        <v>92</v>
      </c>
      <c r="B148" s="6"/>
    </row>
    <row r="149" ht="15.75" customHeight="1">
      <c r="A149" s="12" t="s">
        <v>93</v>
      </c>
      <c r="B149" s="24">
        <f>vlookup(B147, 'Emission Factors'!$A$1:$B$121, 2, FALSE)</f>
        <v>0.15313</v>
      </c>
    </row>
    <row r="150" ht="15.75" customHeight="1">
      <c r="A150" s="12" t="s">
        <v>94</v>
      </c>
      <c r="B150" s="5">
        <f>$B$106*$B$107*24*365*B148*B149/1000</f>
        <v>0</v>
      </c>
      <c r="C150" s="12" t="s">
        <v>52</v>
      </c>
    </row>
    <row r="151" ht="15.75" customHeight="1">
      <c r="A151" s="5" t="s">
        <v>95</v>
      </c>
      <c r="B151" s="5">
        <f>B148+B144+B140+B136+B132+B128+B124+B120+B116+B112</f>
        <v>4</v>
      </c>
    </row>
    <row r="152" ht="15.75" customHeight="1">
      <c r="A152" s="5" t="s">
        <v>96</v>
      </c>
      <c r="B152" s="5">
        <f>B150+B146+B142+B138+B134+B130+B126+B122+B118+B114</f>
        <v>322.4571969</v>
      </c>
    </row>
    <row r="153" ht="15.75" customHeight="1">
      <c r="A153" s="10"/>
      <c r="B153" s="10"/>
      <c r="C153" s="10"/>
    </row>
    <row r="154" ht="15.75" customHeight="1"/>
    <row r="155" ht="15.75" customHeight="1">
      <c r="A155" s="22" t="s">
        <v>97</v>
      </c>
    </row>
    <row r="156" ht="15.75" customHeight="1">
      <c r="A156" s="5" t="s">
        <v>98</v>
      </c>
      <c r="B156" s="6" t="s">
        <v>83</v>
      </c>
    </row>
    <row r="157" ht="15.75" customHeight="1">
      <c r="A157" s="12" t="s">
        <v>99</v>
      </c>
      <c r="B157" s="6"/>
      <c r="C157" s="12"/>
    </row>
    <row r="158" ht="15.75" customHeight="1">
      <c r="A158" s="12" t="s">
        <v>100</v>
      </c>
      <c r="B158" s="12">
        <v>750.0</v>
      </c>
      <c r="C158" s="12" t="s">
        <v>101</v>
      </c>
    </row>
    <row r="159" ht="15.75" customHeight="1">
      <c r="A159" s="12" t="s">
        <v>102</v>
      </c>
      <c r="B159" s="12">
        <v>1.58</v>
      </c>
      <c r="C159" s="12"/>
    </row>
    <row r="160" ht="15.75" customHeight="1">
      <c r="A160" s="12" t="s">
        <v>103</v>
      </c>
      <c r="B160" s="26">
        <v>0.4</v>
      </c>
      <c r="C160" s="12"/>
    </row>
    <row r="161" ht="15.75" customHeight="1">
      <c r="A161" s="12" t="s">
        <v>104</v>
      </c>
      <c r="B161" s="12">
        <f>B157*750</f>
        <v>0</v>
      </c>
      <c r="C161" s="12" t="s">
        <v>101</v>
      </c>
    </row>
    <row r="162" ht="15.75" customHeight="1">
      <c r="A162" s="12" t="s">
        <v>105</v>
      </c>
      <c r="B162" s="13">
        <f>vlookup(B156, 'Emission Factors'!$A$1:$B$121, 2, FALSE)</f>
        <v>0.37862</v>
      </c>
      <c r="C162" s="12" t="s">
        <v>106</v>
      </c>
    </row>
    <row r="163" ht="15.75" customHeight="1">
      <c r="A163" s="12" t="s">
        <v>107</v>
      </c>
      <c r="B163" s="12">
        <f>B161*24*365/1000</f>
        <v>0</v>
      </c>
      <c r="C163" s="12" t="s">
        <v>108</v>
      </c>
    </row>
    <row r="164" ht="15.75" customHeight="1">
      <c r="A164" s="12" t="s">
        <v>109</v>
      </c>
      <c r="B164" s="12">
        <f>B163*B162</f>
        <v>0</v>
      </c>
      <c r="C164" s="12" t="s">
        <v>110</v>
      </c>
    </row>
    <row r="165" ht="15.75" customHeight="1"/>
    <row r="166" ht="15.75" customHeight="1">
      <c r="A166" s="5" t="s">
        <v>111</v>
      </c>
      <c r="B166" s="6" t="s">
        <v>112</v>
      </c>
    </row>
    <row r="167" ht="15.75" customHeight="1">
      <c r="A167" s="12" t="s">
        <v>99</v>
      </c>
      <c r="B167" s="6"/>
      <c r="C167" s="12"/>
    </row>
    <row r="168" ht="15.75" customHeight="1">
      <c r="A168" s="12" t="s">
        <v>100</v>
      </c>
      <c r="B168" s="12">
        <v>750.0</v>
      </c>
      <c r="C168" s="12" t="s">
        <v>101</v>
      </c>
    </row>
    <row r="169" ht="15.75" customHeight="1">
      <c r="A169" s="12" t="s">
        <v>102</v>
      </c>
      <c r="B169" s="12">
        <v>1.58</v>
      </c>
      <c r="C169" s="12"/>
    </row>
    <row r="170" ht="15.75" customHeight="1">
      <c r="A170" s="12" t="s">
        <v>103</v>
      </c>
      <c r="B170" s="26">
        <v>0.4</v>
      </c>
      <c r="C170" s="12"/>
    </row>
    <row r="171" ht="15.75" customHeight="1">
      <c r="A171" s="12" t="s">
        <v>104</v>
      </c>
      <c r="B171" s="12">
        <f>B167*750</f>
        <v>0</v>
      </c>
      <c r="C171" s="12" t="s">
        <v>101</v>
      </c>
    </row>
    <row r="172" ht="15.75" customHeight="1">
      <c r="A172" s="12" t="s">
        <v>105</v>
      </c>
      <c r="B172" s="13">
        <f>vlookup(B166, 'Emission Factors'!$A$1:$B$121, 2, FALSE)</f>
        <v>0.13622</v>
      </c>
      <c r="C172" s="12" t="s">
        <v>106</v>
      </c>
    </row>
    <row r="173" ht="15.75" customHeight="1">
      <c r="A173" s="12" t="s">
        <v>113</v>
      </c>
      <c r="B173" s="12">
        <f>B171*24*365/1000</f>
        <v>0</v>
      </c>
      <c r="C173" s="12" t="s">
        <v>108</v>
      </c>
    </row>
    <row r="174" ht="15.75" customHeight="1">
      <c r="A174" s="12" t="s">
        <v>114</v>
      </c>
      <c r="B174" s="12">
        <f>B173*B172</f>
        <v>0</v>
      </c>
      <c r="C174" s="12" t="s">
        <v>110</v>
      </c>
    </row>
    <row r="175" ht="15.75" customHeight="1"/>
    <row r="176" ht="15.75" customHeight="1">
      <c r="A176" s="5" t="s">
        <v>115</v>
      </c>
      <c r="B176" s="6" t="s">
        <v>73</v>
      </c>
    </row>
    <row r="177" ht="15.75" customHeight="1">
      <c r="A177" s="12" t="s">
        <v>99</v>
      </c>
      <c r="B177" s="6"/>
      <c r="C177" s="12"/>
    </row>
    <row r="178" ht="15.75" customHeight="1">
      <c r="A178" s="12" t="s">
        <v>100</v>
      </c>
      <c r="B178" s="12">
        <v>750.0</v>
      </c>
      <c r="C178" s="12" t="s">
        <v>101</v>
      </c>
    </row>
    <row r="179" ht="15.75" customHeight="1">
      <c r="A179" s="12" t="s">
        <v>102</v>
      </c>
      <c r="B179" s="12">
        <v>1.58</v>
      </c>
      <c r="C179" s="12"/>
    </row>
    <row r="180" ht="15.75" customHeight="1">
      <c r="A180" s="12" t="s">
        <v>103</v>
      </c>
      <c r="B180" s="26">
        <v>0.4</v>
      </c>
      <c r="C180" s="12"/>
    </row>
    <row r="181" ht="15.75" customHeight="1">
      <c r="A181" s="12" t="s">
        <v>104</v>
      </c>
      <c r="B181" s="12">
        <f>B177*750</f>
        <v>0</v>
      </c>
      <c r="C181" s="12" t="s">
        <v>101</v>
      </c>
    </row>
    <row r="182" ht="15.75" customHeight="1">
      <c r="A182" s="12" t="s">
        <v>105</v>
      </c>
      <c r="B182" s="13">
        <f>vlookup(B176, 'Emission Factors'!$A$1:$B$121, 2, FALSE)</f>
        <v>0.45207</v>
      </c>
      <c r="C182" s="12" t="s">
        <v>106</v>
      </c>
    </row>
    <row r="183" ht="15.75" customHeight="1">
      <c r="A183" s="12" t="s">
        <v>116</v>
      </c>
      <c r="B183" s="12">
        <f>B181*24*365/1000</f>
        <v>0</v>
      </c>
      <c r="C183" s="12" t="s">
        <v>108</v>
      </c>
    </row>
    <row r="184" ht="15.75" customHeight="1">
      <c r="A184" s="12" t="s">
        <v>117</v>
      </c>
      <c r="B184" s="12">
        <f>B183*B182</f>
        <v>0</v>
      </c>
      <c r="C184" s="12" t="s">
        <v>110</v>
      </c>
    </row>
    <row r="185" ht="15.75" customHeight="1"/>
    <row r="186" ht="15.75" customHeight="1">
      <c r="A186" s="5" t="s">
        <v>115</v>
      </c>
      <c r="B186" s="6" t="s">
        <v>118</v>
      </c>
    </row>
    <row r="187" ht="15.75" customHeight="1">
      <c r="A187" s="12" t="s">
        <v>99</v>
      </c>
      <c r="B187" s="6"/>
      <c r="C187" s="12"/>
    </row>
    <row r="188" ht="15.75" customHeight="1">
      <c r="A188" s="12" t="s">
        <v>100</v>
      </c>
      <c r="B188" s="12">
        <v>750.0</v>
      </c>
      <c r="C188" s="12" t="s">
        <v>101</v>
      </c>
    </row>
    <row r="189" ht="15.75" customHeight="1">
      <c r="A189" s="12" t="s">
        <v>102</v>
      </c>
      <c r="B189" s="12">
        <v>1.58</v>
      </c>
      <c r="C189" s="12"/>
    </row>
    <row r="190" ht="15.75" customHeight="1">
      <c r="A190" s="12" t="s">
        <v>103</v>
      </c>
      <c r="B190" s="26">
        <v>0.4</v>
      </c>
      <c r="C190" s="12"/>
    </row>
    <row r="191" ht="15.75" customHeight="1">
      <c r="A191" s="12" t="s">
        <v>104</v>
      </c>
      <c r="B191" s="12">
        <f>B187*750</f>
        <v>0</v>
      </c>
      <c r="C191" s="12" t="s">
        <v>101</v>
      </c>
    </row>
    <row r="192" ht="15.75" customHeight="1">
      <c r="A192" s="12" t="s">
        <v>105</v>
      </c>
      <c r="B192" s="13">
        <f>vlookup(B186, 'Emission Factors'!$A$1:$B$121, 2, FALSE)</f>
        <v>0.4188</v>
      </c>
      <c r="C192" s="12" t="s">
        <v>106</v>
      </c>
    </row>
    <row r="193" ht="15.75" customHeight="1">
      <c r="A193" s="12" t="s">
        <v>116</v>
      </c>
      <c r="B193" s="12">
        <f>B191*24*365/1000</f>
        <v>0</v>
      </c>
      <c r="C193" s="12" t="s">
        <v>108</v>
      </c>
    </row>
    <row r="194" ht="15.75" customHeight="1">
      <c r="A194" s="12" t="s">
        <v>117</v>
      </c>
      <c r="B194" s="12">
        <f>B193*B192</f>
        <v>0</v>
      </c>
      <c r="C194" s="12" t="s">
        <v>110</v>
      </c>
    </row>
    <row r="195" ht="15.75" customHeight="1"/>
    <row r="196" ht="15.75" customHeight="1">
      <c r="A196" s="5" t="s">
        <v>119</v>
      </c>
      <c r="B196" s="6" t="s">
        <v>22</v>
      </c>
    </row>
    <row r="197" ht="15.75" customHeight="1">
      <c r="A197" s="12" t="s">
        <v>99</v>
      </c>
      <c r="B197" s="6"/>
      <c r="C197" s="12"/>
    </row>
    <row r="198" ht="15.75" customHeight="1">
      <c r="A198" s="12" t="s">
        <v>100</v>
      </c>
      <c r="B198" s="12">
        <v>750.0</v>
      </c>
      <c r="C198" s="12" t="s">
        <v>101</v>
      </c>
    </row>
    <row r="199" ht="15.75" customHeight="1">
      <c r="A199" s="12" t="s">
        <v>102</v>
      </c>
      <c r="B199" s="12">
        <v>1.58</v>
      </c>
      <c r="C199" s="12"/>
    </row>
    <row r="200" ht="15.75" customHeight="1">
      <c r="A200" s="12" t="s">
        <v>103</v>
      </c>
      <c r="B200" s="26">
        <v>0.4</v>
      </c>
      <c r="C200" s="12"/>
    </row>
    <row r="201" ht="15.75" customHeight="1">
      <c r="A201" s="12" t="s">
        <v>104</v>
      </c>
      <c r="B201" s="12">
        <f>B197*750</f>
        <v>0</v>
      </c>
      <c r="C201" s="12" t="s">
        <v>101</v>
      </c>
    </row>
    <row r="202" ht="15.75" customHeight="1">
      <c r="A202" s="12" t="s">
        <v>105</v>
      </c>
      <c r="B202" s="13">
        <f>vlookup(B196, 'Emission Factors'!$A$1:$B$121, 2, FALSE)</f>
        <v>0.15313</v>
      </c>
      <c r="C202" s="12" t="s">
        <v>106</v>
      </c>
    </row>
    <row r="203" ht="15.75" customHeight="1">
      <c r="A203" s="12" t="s">
        <v>120</v>
      </c>
      <c r="B203" s="12">
        <f>B201*24*365/1000</f>
        <v>0</v>
      </c>
      <c r="C203" s="12" t="s">
        <v>108</v>
      </c>
    </row>
    <row r="204" ht="15.75" customHeight="1">
      <c r="A204" s="12" t="s">
        <v>121</v>
      </c>
      <c r="B204" s="12">
        <f>B203*B202</f>
        <v>0</v>
      </c>
      <c r="C204" s="12" t="s">
        <v>110</v>
      </c>
    </row>
    <row r="205" ht="15.75" customHeight="1"/>
    <row r="206" ht="15.75" customHeight="1">
      <c r="A206" s="5" t="s">
        <v>122</v>
      </c>
      <c r="B206" s="6" t="s">
        <v>22</v>
      </c>
    </row>
    <row r="207" ht="15.75" customHeight="1">
      <c r="A207" s="12" t="s">
        <v>99</v>
      </c>
      <c r="B207" s="6"/>
      <c r="C207" s="12"/>
    </row>
    <row r="208" ht="15.75" customHeight="1">
      <c r="A208" s="12" t="s">
        <v>100</v>
      </c>
      <c r="B208" s="12">
        <v>750.0</v>
      </c>
      <c r="C208" s="12" t="s">
        <v>101</v>
      </c>
    </row>
    <row r="209" ht="15.75" customHeight="1">
      <c r="A209" s="12" t="s">
        <v>102</v>
      </c>
      <c r="B209" s="12">
        <v>1.58</v>
      </c>
      <c r="C209" s="12"/>
    </row>
    <row r="210" ht="15.75" customHeight="1">
      <c r="A210" s="12" t="s">
        <v>103</v>
      </c>
      <c r="B210" s="26">
        <v>0.4</v>
      </c>
      <c r="C210" s="12"/>
    </row>
    <row r="211" ht="15.75" customHeight="1">
      <c r="A211" s="12" t="s">
        <v>104</v>
      </c>
      <c r="B211" s="12">
        <f>B207*750</f>
        <v>0</v>
      </c>
      <c r="C211" s="12" t="s">
        <v>101</v>
      </c>
    </row>
    <row r="212" ht="15.75" customHeight="1">
      <c r="A212" s="12" t="s">
        <v>105</v>
      </c>
      <c r="B212" s="13">
        <f>vlookup(B206, 'Emission Factors'!$A$1:$B$121, 2, FALSE)</f>
        <v>0.15313</v>
      </c>
      <c r="C212" s="12" t="s">
        <v>106</v>
      </c>
    </row>
    <row r="213" ht="15.75" customHeight="1">
      <c r="A213" s="12" t="s">
        <v>123</v>
      </c>
      <c r="B213" s="12">
        <f>B211*24*365/1000</f>
        <v>0</v>
      </c>
      <c r="C213" s="12" t="s">
        <v>108</v>
      </c>
    </row>
    <row r="214" ht="15.75" customHeight="1">
      <c r="A214" s="12" t="s">
        <v>124</v>
      </c>
      <c r="B214" s="12">
        <f>B213*B212</f>
        <v>0</v>
      </c>
      <c r="C214" s="12" t="s">
        <v>110</v>
      </c>
    </row>
    <row r="215" ht="15.75" customHeight="1"/>
    <row r="216" ht="15.75" customHeight="1">
      <c r="A216" s="19"/>
      <c r="B216" s="19"/>
      <c r="C216" s="19"/>
    </row>
    <row r="217" ht="15.75" customHeight="1">
      <c r="A217" s="27" t="s">
        <v>125</v>
      </c>
      <c r="B217" s="27">
        <f>B10</f>
        <v>0</v>
      </c>
      <c r="C217" s="27" t="s">
        <v>8</v>
      </c>
    </row>
    <row r="218" ht="15.75" customHeight="1">
      <c r="A218" s="27" t="s">
        <v>126</v>
      </c>
      <c r="B218" s="27">
        <f>B94</f>
        <v>0</v>
      </c>
      <c r="C218" s="27" t="s">
        <v>8</v>
      </c>
    </row>
    <row r="219" ht="15.75" customHeight="1">
      <c r="A219" s="27" t="s">
        <v>127</v>
      </c>
      <c r="B219" s="27">
        <f>B101</f>
        <v>0</v>
      </c>
      <c r="C219" s="27" t="s">
        <v>8</v>
      </c>
    </row>
    <row r="220" ht="15.75" customHeight="1">
      <c r="A220" s="27" t="s">
        <v>128</v>
      </c>
      <c r="B220" s="27">
        <f>B152</f>
        <v>322.4571969</v>
      </c>
      <c r="C220" s="27" t="s">
        <v>8</v>
      </c>
    </row>
    <row r="221" ht="15.75" customHeight="1">
      <c r="A221" s="27" t="s">
        <v>129</v>
      </c>
      <c r="B221" s="27">
        <f>B214+B204+B194+B184+B174+B164</f>
        <v>0</v>
      </c>
      <c r="C221" s="27" t="s">
        <v>8</v>
      </c>
    </row>
    <row r="222" ht="15.75" customHeight="1">
      <c r="A222" s="22" t="s">
        <v>130</v>
      </c>
      <c r="B222" s="22">
        <f>B214+B204+B194+B184+B174+B164+B152+B101+B94+B10</f>
        <v>322.4571969</v>
      </c>
      <c r="C222" s="22" t="s">
        <v>8</v>
      </c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D2"/>
  </mergeCells>
  <dataValidations>
    <dataValidation type="list" allowBlank="1" sqref="B15 B23 B31 B39 B47 B55 B63 B71 B79 B87 B99 B111 B115 B119 B123 B127 B131 B135 B139 B143 B147 B156 B166 B176 B186 B196 B206">
      <formula1>'Emission Factors'!$A$1:$A$121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32.0"/>
    <col customWidth="1" min="6" max="6" width="14.43"/>
    <col customWidth="1" min="10" max="10" width="25.86"/>
  </cols>
  <sheetData>
    <row r="1" ht="15.75" customHeight="1">
      <c r="A1" s="1" t="s">
        <v>131</v>
      </c>
      <c r="B1" s="2"/>
      <c r="C1" s="2"/>
      <c r="D1" s="2"/>
      <c r="E1" s="2"/>
      <c r="F1" s="2"/>
      <c r="G1" s="2"/>
      <c r="H1" s="9"/>
      <c r="I1" s="9"/>
      <c r="J1" s="9"/>
      <c r="K1" s="9"/>
      <c r="L1" s="9"/>
      <c r="M1" s="9"/>
      <c r="N1" s="9"/>
      <c r="O1" s="1"/>
      <c r="P1" s="9"/>
      <c r="Q1" s="9"/>
      <c r="R1" s="9"/>
      <c r="S1" s="9"/>
    </row>
    <row r="2" ht="15.75" customHeight="1">
      <c r="A2" s="28" t="s">
        <v>132</v>
      </c>
      <c r="B2" s="2"/>
      <c r="C2" s="2"/>
      <c r="D2" s="2"/>
      <c r="E2" s="2"/>
      <c r="F2" s="2"/>
      <c r="G2" s="2"/>
      <c r="H2" s="9"/>
      <c r="I2" s="9"/>
      <c r="J2" s="9"/>
      <c r="K2" s="9"/>
      <c r="L2" s="9"/>
      <c r="M2" s="9"/>
      <c r="N2" s="9"/>
      <c r="O2" s="1"/>
      <c r="P2" s="9"/>
      <c r="Q2" s="9"/>
      <c r="R2" s="9"/>
      <c r="S2" s="9"/>
    </row>
    <row r="3" ht="15.75" customHeight="1">
      <c r="A3" s="28" t="s">
        <v>133</v>
      </c>
      <c r="B3" s="2"/>
      <c r="C3" s="2"/>
      <c r="D3" s="2"/>
      <c r="E3" s="2"/>
      <c r="F3" s="2"/>
      <c r="G3" s="2"/>
      <c r="H3" s="9"/>
      <c r="I3" s="9"/>
      <c r="J3" s="9"/>
      <c r="K3" s="9"/>
      <c r="L3" s="9"/>
      <c r="M3" s="9"/>
      <c r="N3" s="9"/>
      <c r="O3" s="1"/>
      <c r="P3" s="9"/>
      <c r="Q3" s="9"/>
      <c r="R3" s="9"/>
      <c r="S3" s="9"/>
    </row>
    <row r="4" ht="15.75" customHeight="1">
      <c r="A4" s="1" t="s">
        <v>134</v>
      </c>
      <c r="B4" s="2"/>
      <c r="C4" s="2"/>
      <c r="D4" s="2"/>
      <c r="E4" s="2"/>
      <c r="F4" s="2"/>
      <c r="G4" s="2"/>
      <c r="H4" s="9"/>
      <c r="I4" s="9"/>
      <c r="J4" s="9"/>
      <c r="K4" s="9"/>
      <c r="L4" s="9"/>
      <c r="M4" s="9"/>
      <c r="N4" s="9"/>
      <c r="O4" s="1"/>
      <c r="P4" s="9"/>
      <c r="Q4" s="9"/>
      <c r="R4" s="9"/>
      <c r="S4" s="9"/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9"/>
      <c r="P5" s="9"/>
      <c r="Q5" s="9"/>
      <c r="R5" s="9"/>
      <c r="S5" s="9"/>
    </row>
    <row r="6" ht="15.75" customHeight="1">
      <c r="A6" s="9"/>
      <c r="B6" s="9"/>
      <c r="C6" s="9" t="s">
        <v>135</v>
      </c>
      <c r="D6" s="9" t="s">
        <v>136</v>
      </c>
      <c r="E6" s="9" t="s">
        <v>137</v>
      </c>
      <c r="F6" s="9" t="s">
        <v>138</v>
      </c>
      <c r="G6" s="9" t="s">
        <v>139</v>
      </c>
      <c r="H6" s="9" t="s">
        <v>140</v>
      </c>
      <c r="I6" s="9" t="s">
        <v>141</v>
      </c>
      <c r="J6" s="2"/>
      <c r="K6" s="9"/>
      <c r="L6" s="9"/>
      <c r="M6" s="9"/>
      <c r="N6" s="9"/>
      <c r="O6" s="9"/>
      <c r="P6" s="9"/>
      <c r="Q6" s="9"/>
      <c r="R6" s="9"/>
      <c r="S6" s="9"/>
    </row>
    <row r="7" ht="15.75" customHeight="1">
      <c r="A7" s="9" t="s">
        <v>142</v>
      </c>
      <c r="B7" s="30">
        <v>0.0</v>
      </c>
      <c r="C7" s="31">
        <v>1.0</v>
      </c>
      <c r="D7" s="32">
        <f t="shared" ref="D7:D22" si="1">B7*C7</f>
        <v>0</v>
      </c>
      <c r="E7" s="33" t="s">
        <v>143</v>
      </c>
      <c r="F7" s="31">
        <v>16.0</v>
      </c>
      <c r="G7" s="31">
        <f>H7*F7</f>
        <v>120</v>
      </c>
      <c r="H7" s="8">
        <v>7.5</v>
      </c>
      <c r="I7" s="31">
        <v>4800.0</v>
      </c>
      <c r="J7" s="8"/>
      <c r="K7" s="9"/>
      <c r="L7" s="9"/>
      <c r="M7" s="34"/>
      <c r="N7" s="34"/>
      <c r="O7" s="34"/>
      <c r="P7" s="34"/>
      <c r="Q7" s="9"/>
      <c r="R7" s="9"/>
      <c r="S7" s="9"/>
    </row>
    <row r="8" ht="15.75" customHeight="1">
      <c r="A8" s="9" t="s">
        <v>144</v>
      </c>
      <c r="B8" s="30">
        <v>0.0</v>
      </c>
      <c r="C8" s="31">
        <v>2.0</v>
      </c>
      <c r="D8" s="32">
        <f t="shared" si="1"/>
        <v>0</v>
      </c>
      <c r="E8" s="33" t="s">
        <v>143</v>
      </c>
      <c r="F8" s="31">
        <v>16.0</v>
      </c>
      <c r="G8" s="31">
        <v>120.0</v>
      </c>
      <c r="H8" s="8">
        <v>7.5</v>
      </c>
      <c r="I8" s="31">
        <v>4800.0</v>
      </c>
      <c r="J8" s="8"/>
      <c r="K8" s="9"/>
      <c r="L8" s="9"/>
      <c r="M8" s="34"/>
      <c r="N8" s="34"/>
      <c r="O8" s="34"/>
      <c r="P8" s="34"/>
      <c r="Q8" s="9"/>
      <c r="R8" s="9"/>
      <c r="S8" s="9"/>
    </row>
    <row r="9" ht="15.75" customHeight="1">
      <c r="A9" s="9" t="s">
        <v>145</v>
      </c>
      <c r="B9" s="30">
        <v>0.0</v>
      </c>
      <c r="C9" s="31">
        <v>4.0</v>
      </c>
      <c r="D9" s="32">
        <f t="shared" si="1"/>
        <v>0</v>
      </c>
      <c r="E9" s="33" t="s">
        <v>146</v>
      </c>
      <c r="F9" s="31">
        <v>24.0</v>
      </c>
      <c r="G9" s="31">
        <v>165.0</v>
      </c>
      <c r="H9" s="8">
        <f t="shared" ref="H9:H13" si="2">G9/F9</f>
        <v>6.875</v>
      </c>
      <c r="I9" s="31">
        <v>4800.0</v>
      </c>
      <c r="J9" s="8"/>
      <c r="K9" s="9"/>
      <c r="L9" s="9"/>
      <c r="M9" s="34"/>
      <c r="N9" s="34"/>
      <c r="O9" s="34"/>
      <c r="P9" s="34"/>
      <c r="Q9" s="9"/>
      <c r="R9" s="9"/>
      <c r="S9" s="9"/>
    </row>
    <row r="10" ht="15.75" customHeight="1">
      <c r="A10" s="9" t="s">
        <v>147</v>
      </c>
      <c r="B10" s="35">
        <v>0.0</v>
      </c>
      <c r="C10" s="31">
        <v>2.0</v>
      </c>
      <c r="D10" s="32">
        <f t="shared" si="1"/>
        <v>0</v>
      </c>
      <c r="E10" s="33" t="s">
        <v>146</v>
      </c>
      <c r="F10" s="31">
        <v>24.0</v>
      </c>
      <c r="G10" s="31">
        <v>165.0</v>
      </c>
      <c r="H10" s="8">
        <f t="shared" si="2"/>
        <v>6.875</v>
      </c>
      <c r="I10" s="31">
        <v>4800.0</v>
      </c>
      <c r="J10" s="8"/>
      <c r="K10" s="9"/>
      <c r="L10" s="9"/>
      <c r="M10" s="34"/>
      <c r="N10" s="34"/>
      <c r="O10" s="34"/>
      <c r="P10" s="34"/>
      <c r="Q10" s="9"/>
      <c r="R10" s="9"/>
      <c r="S10" s="9"/>
    </row>
    <row r="11" ht="15.75" customHeight="1">
      <c r="A11" s="9" t="s">
        <v>148</v>
      </c>
      <c r="B11" s="30">
        <v>0.0</v>
      </c>
      <c r="C11" s="31">
        <v>4.0</v>
      </c>
      <c r="D11" s="32">
        <f t="shared" si="1"/>
        <v>0</v>
      </c>
      <c r="E11" s="33" t="s">
        <v>149</v>
      </c>
      <c r="F11" s="31">
        <v>12.0</v>
      </c>
      <c r="G11" s="31">
        <v>120.0</v>
      </c>
      <c r="H11" s="8">
        <f t="shared" si="2"/>
        <v>10</v>
      </c>
      <c r="I11" s="31">
        <v>4800.0</v>
      </c>
      <c r="J11" s="8"/>
      <c r="K11" s="9"/>
      <c r="L11" s="9"/>
      <c r="M11" s="34"/>
      <c r="N11" s="34"/>
      <c r="O11" s="34"/>
      <c r="P11" s="34"/>
      <c r="Q11" s="9"/>
      <c r="R11" s="9"/>
      <c r="S11" s="9"/>
    </row>
    <row r="12" ht="15.75" customHeight="1">
      <c r="A12" s="9" t="s">
        <v>150</v>
      </c>
      <c r="B12" s="30">
        <v>0.0</v>
      </c>
      <c r="C12" s="31">
        <v>4.0</v>
      </c>
      <c r="D12" s="32">
        <f t="shared" si="1"/>
        <v>0</v>
      </c>
      <c r="E12" s="36" t="str">
        <f t="shared" ref="E12:E13" si="3">HYPERLINK("https://en.wikichip.org/wiki/intel/xeon_e5/e5-2686_v4","2.3 GHz Intel Xeon E5 2686 v4")</f>
        <v>2.3 GHz Intel Xeon E5 2686 v4</v>
      </c>
      <c r="F12" s="31">
        <v>18.0</v>
      </c>
      <c r="G12" s="31">
        <v>145.0</v>
      </c>
      <c r="H12" s="8">
        <f t="shared" si="2"/>
        <v>8.055555556</v>
      </c>
      <c r="I12" s="31">
        <v>4800.0</v>
      </c>
      <c r="J12" s="8"/>
      <c r="K12" s="9"/>
      <c r="L12" s="9"/>
      <c r="M12" s="34"/>
      <c r="N12" s="34"/>
      <c r="O12" s="34"/>
      <c r="P12" s="34"/>
      <c r="Q12" s="9"/>
      <c r="R12" s="9"/>
      <c r="S12" s="9"/>
    </row>
    <row r="13" ht="15.75" customHeight="1">
      <c r="A13" s="9" t="s">
        <v>151</v>
      </c>
      <c r="B13" s="35">
        <v>0.0</v>
      </c>
      <c r="C13" s="31">
        <v>2.0</v>
      </c>
      <c r="D13" s="32">
        <f t="shared" si="1"/>
        <v>0</v>
      </c>
      <c r="E13" s="36" t="str">
        <f t="shared" si="3"/>
        <v>2.3 GHz Intel Xeon E5 2686 v4</v>
      </c>
      <c r="F13" s="31">
        <v>18.0</v>
      </c>
      <c r="G13" s="31">
        <v>145.0</v>
      </c>
      <c r="H13" s="8">
        <f t="shared" si="2"/>
        <v>8.055555556</v>
      </c>
      <c r="I13" s="31">
        <v>4800.0</v>
      </c>
      <c r="J13" s="8"/>
      <c r="K13" s="9"/>
      <c r="L13" s="9"/>
      <c r="M13" s="34"/>
      <c r="N13" s="34"/>
      <c r="O13" s="34"/>
      <c r="P13" s="34"/>
      <c r="Q13" s="9"/>
      <c r="R13" s="9"/>
      <c r="S13" s="9"/>
    </row>
    <row r="14" ht="15.75" customHeight="1">
      <c r="A14" s="9" t="s">
        <v>152</v>
      </c>
      <c r="B14" s="30">
        <v>0.0</v>
      </c>
      <c r="C14" s="31">
        <v>1.0</v>
      </c>
      <c r="D14" s="32">
        <f t="shared" si="1"/>
        <v>0</v>
      </c>
      <c r="E14" s="33" t="s">
        <v>143</v>
      </c>
      <c r="F14" s="31">
        <v>16.0</v>
      </c>
      <c r="G14" s="31">
        <v>120.0</v>
      </c>
      <c r="H14" s="8">
        <v>7.5</v>
      </c>
      <c r="I14" s="31">
        <v>4800.0</v>
      </c>
      <c r="J14" s="8"/>
      <c r="K14" s="9"/>
      <c r="L14" s="9"/>
      <c r="M14" s="34"/>
      <c r="N14" s="34"/>
      <c r="O14" s="31"/>
      <c r="P14" s="34"/>
      <c r="Q14" s="37"/>
      <c r="R14" s="9"/>
      <c r="S14" s="9"/>
    </row>
    <row r="15" ht="15.75" customHeight="1">
      <c r="A15" s="9" t="s">
        <v>153</v>
      </c>
      <c r="B15" s="30">
        <v>0.0</v>
      </c>
      <c r="C15" s="31">
        <v>2.0</v>
      </c>
      <c r="D15" s="32">
        <f t="shared" si="1"/>
        <v>0</v>
      </c>
      <c r="E15" s="33" t="s">
        <v>143</v>
      </c>
      <c r="F15" s="31">
        <v>16.0</v>
      </c>
      <c r="G15" s="31">
        <v>120.0</v>
      </c>
      <c r="H15" s="8">
        <v>7.5</v>
      </c>
      <c r="I15" s="31">
        <v>4800.0</v>
      </c>
      <c r="J15" s="8"/>
      <c r="K15" s="9"/>
      <c r="L15" s="9"/>
      <c r="M15" s="34"/>
      <c r="N15" s="34"/>
      <c r="O15" s="31"/>
      <c r="P15" s="34"/>
      <c r="Q15" s="37"/>
      <c r="R15" s="9"/>
      <c r="S15" s="9"/>
    </row>
    <row r="16" ht="15.75" customHeight="1">
      <c r="A16" s="9" t="s">
        <v>154</v>
      </c>
      <c r="B16" s="30">
        <v>0.0</v>
      </c>
      <c r="C16" s="31">
        <v>4.0</v>
      </c>
      <c r="D16" s="32">
        <f t="shared" si="1"/>
        <v>0</v>
      </c>
      <c r="E16" s="33" t="s">
        <v>146</v>
      </c>
      <c r="F16" s="31">
        <v>24.0</v>
      </c>
      <c r="G16" s="31">
        <v>165.0</v>
      </c>
      <c r="H16" s="8">
        <f t="shared" ref="H16:H22" si="4">G16/F16</f>
        <v>6.875</v>
      </c>
      <c r="I16" s="31">
        <v>4800.0</v>
      </c>
      <c r="J16" s="8"/>
      <c r="K16" s="9"/>
      <c r="L16" s="9"/>
      <c r="M16" s="34"/>
      <c r="N16" s="34"/>
      <c r="O16" s="31"/>
      <c r="P16" s="34"/>
      <c r="Q16" s="37"/>
      <c r="R16" s="9"/>
      <c r="S16" s="9"/>
    </row>
    <row r="17" ht="15.75" customHeight="1">
      <c r="A17" s="9" t="s">
        <v>147</v>
      </c>
      <c r="B17" s="30">
        <v>0.0</v>
      </c>
      <c r="C17" s="31">
        <v>2.0</v>
      </c>
      <c r="D17" s="32">
        <f t="shared" si="1"/>
        <v>0</v>
      </c>
      <c r="E17" s="33" t="s">
        <v>146</v>
      </c>
      <c r="F17" s="31">
        <v>24.0</v>
      </c>
      <c r="G17" s="31">
        <v>165.0</v>
      </c>
      <c r="H17" s="8">
        <f t="shared" si="4"/>
        <v>6.875</v>
      </c>
      <c r="I17" s="31">
        <v>4800.0</v>
      </c>
      <c r="J17" s="8"/>
      <c r="K17" s="9"/>
      <c r="L17" s="9"/>
      <c r="M17" s="34"/>
      <c r="N17" s="34"/>
      <c r="O17" s="31"/>
      <c r="P17" s="34"/>
      <c r="Q17" s="37"/>
      <c r="R17" s="9"/>
      <c r="S17" s="9"/>
    </row>
    <row r="18" ht="15.75" customHeight="1">
      <c r="A18" s="9" t="s">
        <v>150</v>
      </c>
      <c r="B18" s="30">
        <v>0.0</v>
      </c>
      <c r="C18" s="31">
        <v>4.0</v>
      </c>
      <c r="D18" s="32">
        <f t="shared" si="1"/>
        <v>0</v>
      </c>
      <c r="E18" s="36" t="str">
        <f>HYPERLINK("https://www.cpubenchmark.net/cpu.php?cpu=Intel+Xeon+E5-2676+v3+%40+2.40GHz&amp;id=2643","2.4 GHz Intel Xeon E5-2676 v3")</f>
        <v>2.4 GHz Intel Xeon E5-2676 v3</v>
      </c>
      <c r="F18" s="31">
        <v>12.0</v>
      </c>
      <c r="G18" s="31">
        <v>120.0</v>
      </c>
      <c r="H18" s="8">
        <f t="shared" si="4"/>
        <v>10</v>
      </c>
      <c r="I18" s="31">
        <v>4800.0</v>
      </c>
      <c r="J18" s="8"/>
      <c r="K18" s="9"/>
      <c r="L18" s="9"/>
      <c r="M18" s="34"/>
      <c r="N18" s="34"/>
      <c r="O18" s="31"/>
      <c r="P18" s="34"/>
      <c r="Q18" s="37"/>
      <c r="R18" s="9"/>
      <c r="S18" s="9"/>
    </row>
    <row r="19" ht="15.75" customHeight="1">
      <c r="A19" s="9" t="s">
        <v>151</v>
      </c>
      <c r="B19" s="35">
        <v>0.0</v>
      </c>
      <c r="C19" s="31">
        <v>2.0</v>
      </c>
      <c r="D19" s="32">
        <f t="shared" si="1"/>
        <v>0</v>
      </c>
      <c r="E19" s="36" t="str">
        <f t="shared" ref="E19:E22" si="5">HYPERLINK("https://en.wikichip.org/wiki/intel/xeon_e5/e5-2686_v4","2.3 GHz Intel Xeon E5 2686 v4")</f>
        <v>2.3 GHz Intel Xeon E5 2686 v4</v>
      </c>
      <c r="F19" s="38">
        <v>18.0</v>
      </c>
      <c r="G19" s="38">
        <v>145.0</v>
      </c>
      <c r="H19" s="8">
        <f t="shared" si="4"/>
        <v>8.055555556</v>
      </c>
      <c r="I19" s="31">
        <v>4800.0</v>
      </c>
      <c r="J19" s="8"/>
      <c r="K19" s="9"/>
      <c r="L19" s="9"/>
      <c r="M19" s="34"/>
      <c r="N19" s="34"/>
      <c r="O19" s="31"/>
      <c r="P19" s="34"/>
      <c r="Q19" s="37"/>
      <c r="R19" s="9"/>
      <c r="S19" s="9"/>
    </row>
    <row r="20" ht="15.75" customHeight="1">
      <c r="A20" s="9" t="s">
        <v>155</v>
      </c>
      <c r="B20" s="30">
        <v>0.0</v>
      </c>
      <c r="C20" s="31">
        <v>2.0</v>
      </c>
      <c r="D20" s="32">
        <f t="shared" si="1"/>
        <v>0</v>
      </c>
      <c r="E20" s="36" t="str">
        <f t="shared" si="5"/>
        <v>2.3 GHz Intel Xeon E5 2686 v4</v>
      </c>
      <c r="F20" s="38">
        <v>18.0</v>
      </c>
      <c r="G20" s="38">
        <v>145.0</v>
      </c>
      <c r="H20" s="8">
        <f t="shared" si="4"/>
        <v>8.055555556</v>
      </c>
      <c r="I20" s="31">
        <v>4800.0</v>
      </c>
      <c r="J20" s="8"/>
      <c r="K20" s="39"/>
      <c r="L20" s="9"/>
      <c r="M20" s="34"/>
      <c r="N20" s="34"/>
      <c r="O20" s="34"/>
      <c r="P20" s="34"/>
      <c r="Q20" s="9"/>
      <c r="R20" s="9"/>
      <c r="S20" s="9"/>
    </row>
    <row r="21" ht="15.75" customHeight="1">
      <c r="A21" s="9" t="s">
        <v>156</v>
      </c>
      <c r="B21" s="35">
        <v>0.0</v>
      </c>
      <c r="C21" s="31">
        <v>2.0</v>
      </c>
      <c r="D21" s="32">
        <f t="shared" si="1"/>
        <v>0</v>
      </c>
      <c r="E21" s="36" t="str">
        <f t="shared" si="5"/>
        <v>2.3 GHz Intel Xeon E5 2686 v4</v>
      </c>
      <c r="F21" s="38">
        <v>18.0</v>
      </c>
      <c r="G21" s="38">
        <v>145.0</v>
      </c>
      <c r="H21" s="8">
        <f t="shared" si="4"/>
        <v>8.055555556</v>
      </c>
      <c r="I21" s="31">
        <v>4800.0</v>
      </c>
      <c r="J21" s="8"/>
      <c r="K21" s="9"/>
      <c r="L21" s="9"/>
      <c r="M21" s="34"/>
      <c r="N21" s="34"/>
      <c r="O21" s="31"/>
      <c r="P21" s="34"/>
      <c r="Q21" s="9"/>
      <c r="R21" s="9"/>
      <c r="S21" s="9"/>
    </row>
    <row r="22" ht="15.75" customHeight="1">
      <c r="A22" s="9" t="s">
        <v>156</v>
      </c>
      <c r="B22" s="30">
        <v>0.0</v>
      </c>
      <c r="C22" s="31">
        <v>2.0</v>
      </c>
      <c r="D22" s="32">
        <f t="shared" si="1"/>
        <v>0</v>
      </c>
      <c r="E22" s="36" t="str">
        <f t="shared" si="5"/>
        <v>2.3 GHz Intel Xeon E5 2686 v4</v>
      </c>
      <c r="F22" s="38">
        <v>18.0</v>
      </c>
      <c r="G22" s="38">
        <v>145.0</v>
      </c>
      <c r="H22" s="8">
        <f t="shared" si="4"/>
        <v>8.055555556</v>
      </c>
      <c r="I22" s="31">
        <v>4800.0</v>
      </c>
      <c r="J22" s="8"/>
      <c r="K22" s="9"/>
      <c r="L22" s="9"/>
      <c r="M22" s="34"/>
      <c r="N22" s="34"/>
      <c r="O22" s="34"/>
      <c r="P22" s="31"/>
      <c r="Q22" s="9"/>
      <c r="R22" s="9"/>
      <c r="S22" s="9"/>
    </row>
    <row r="23" ht="15.75" customHeight="1">
      <c r="A23" s="37" t="s">
        <v>157</v>
      </c>
      <c r="B23" s="30">
        <f>SUM(B7:B22)</f>
        <v>0</v>
      </c>
      <c r="C23" s="9"/>
      <c r="D23" s="31">
        <f>sum(D7:D22)</f>
        <v>0</v>
      </c>
      <c r="E23" s="9"/>
      <c r="F23" s="9"/>
      <c r="G23" s="9"/>
      <c r="H23" s="40">
        <f>AVERAGE(H7:H22)</f>
        <v>7.864583333</v>
      </c>
      <c r="I23" s="9"/>
      <c r="J23" s="8"/>
      <c r="K23" s="9"/>
      <c r="L23" s="9"/>
      <c r="M23" s="9"/>
      <c r="N23" s="9"/>
      <c r="O23" s="9"/>
      <c r="P23" s="9"/>
      <c r="Q23" s="9"/>
      <c r="R23" s="9"/>
      <c r="S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ht="15.75" customHeight="1">
      <c r="A25" s="41" t="s">
        <v>158</v>
      </c>
      <c r="B25" s="9"/>
      <c r="C25" s="9"/>
      <c r="D25" s="9"/>
      <c r="E25" s="9"/>
      <c r="F25" s="9"/>
      <c r="G25" s="9"/>
      <c r="H25" s="9"/>
      <c r="I25" s="42" t="s">
        <v>159</v>
      </c>
      <c r="J25" s="43"/>
      <c r="K25" s="9"/>
      <c r="L25" s="9"/>
      <c r="M25" s="9"/>
      <c r="N25" s="9"/>
      <c r="O25" s="9"/>
      <c r="P25" s="9"/>
      <c r="Q25" s="9"/>
      <c r="R25" s="9"/>
      <c r="S25" s="9"/>
    </row>
    <row r="26" ht="15.75" customHeight="1">
      <c r="A26" s="41" t="s">
        <v>160</v>
      </c>
      <c r="B26" s="9"/>
      <c r="C26" s="9"/>
      <c r="D26" s="9"/>
      <c r="E26" s="9"/>
      <c r="F26" s="9"/>
      <c r="G26" s="9"/>
      <c r="H26" s="9"/>
      <c r="I26" s="9"/>
      <c r="J26" s="9"/>
      <c r="K26" s="31"/>
      <c r="L26" s="9"/>
      <c r="M26" s="9"/>
      <c r="N26" s="9"/>
      <c r="O26" s="9" t="s">
        <v>108</v>
      </c>
      <c r="P26" s="9"/>
      <c r="Q26" s="9"/>
      <c r="R26" s="9"/>
      <c r="S26" s="9"/>
    </row>
    <row r="27" ht="15.75" customHeight="1">
      <c r="A27" s="41"/>
      <c r="B27" s="9"/>
      <c r="C27" s="9"/>
      <c r="D27" s="9"/>
      <c r="E27" s="9"/>
      <c r="F27" s="9"/>
      <c r="G27" s="9"/>
      <c r="H27" s="9"/>
      <c r="I27" s="9"/>
      <c r="J27" s="9"/>
      <c r="K27" s="31"/>
      <c r="L27" s="9"/>
      <c r="M27" s="9"/>
      <c r="N27" s="9"/>
      <c r="O27" s="9" t="s">
        <v>108</v>
      </c>
      <c r="P27" s="9"/>
      <c r="Q27" s="9"/>
      <c r="R27" s="9"/>
      <c r="S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31"/>
      <c r="L28" s="9"/>
      <c r="M28" s="9"/>
      <c r="N28" s="9"/>
      <c r="O28" s="9" t="s">
        <v>108</v>
      </c>
      <c r="P28" s="9"/>
      <c r="Q28" s="9"/>
      <c r="R28" s="9"/>
      <c r="S28" s="9"/>
    </row>
    <row r="29" ht="15.75" customHeight="1">
      <c r="A29" s="9"/>
      <c r="B29" s="9"/>
      <c r="C29" s="9"/>
      <c r="D29" s="9"/>
      <c r="E29" s="31"/>
      <c r="F29" s="31"/>
      <c r="G29" s="3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ht="15.75" customHeight="1">
      <c r="A30" s="9"/>
      <c r="B30" s="9"/>
      <c r="C30" s="9"/>
      <c r="D30" s="9"/>
      <c r="E30" s="31"/>
      <c r="F30" s="4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ht="15.75" customHeight="1">
      <c r="A33" s="9"/>
      <c r="B33" s="9"/>
      <c r="C33" s="9"/>
      <c r="D33" s="9"/>
      <c r="E33" s="9"/>
      <c r="F33" s="4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ht="15.75" customHeight="1">
      <c r="A34" s="9"/>
      <c r="B34" s="9"/>
      <c r="C34" s="9"/>
      <c r="D34" s="9"/>
      <c r="E34" s="9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6" width="14.43"/>
  </cols>
  <sheetData>
    <row r="1" ht="15.75" customHeight="1">
      <c r="A1" s="45" t="s">
        <v>161</v>
      </c>
      <c r="B1" s="45">
        <v>0.969</v>
      </c>
    </row>
    <row r="2" ht="15.75" customHeight="1">
      <c r="A2" s="45" t="s">
        <v>162</v>
      </c>
      <c r="B2" s="45">
        <v>0.964</v>
      </c>
    </row>
    <row r="3" ht="15.75" customHeight="1">
      <c r="A3" s="46" t="s">
        <v>163</v>
      </c>
      <c r="B3" s="47">
        <v>0.964</v>
      </c>
    </row>
    <row r="4" ht="15.75" customHeight="1">
      <c r="A4" s="48" t="s">
        <v>36</v>
      </c>
      <c r="B4" s="49">
        <v>0.9361</v>
      </c>
    </row>
    <row r="5" ht="15.75" customHeight="1">
      <c r="A5" s="50" t="s">
        <v>164</v>
      </c>
      <c r="B5" s="51">
        <v>0.928</v>
      </c>
    </row>
    <row r="6" ht="15.75" customHeight="1">
      <c r="A6" s="45" t="s">
        <v>165</v>
      </c>
      <c r="B6" s="45">
        <v>0.92</v>
      </c>
    </row>
    <row r="7" ht="15.75" customHeight="1">
      <c r="A7" s="48" t="s">
        <v>166</v>
      </c>
      <c r="B7" s="49">
        <v>0.8897</v>
      </c>
    </row>
    <row r="8" ht="15.75" customHeight="1">
      <c r="A8" s="48" t="s">
        <v>167</v>
      </c>
      <c r="B8" s="49">
        <v>0.83264</v>
      </c>
    </row>
    <row r="9" ht="15.75" customHeight="1">
      <c r="A9" s="50" t="s">
        <v>168</v>
      </c>
      <c r="B9" s="50">
        <v>0.81</v>
      </c>
    </row>
    <row r="10" ht="15.75" customHeight="1">
      <c r="A10" s="48" t="s">
        <v>169</v>
      </c>
      <c r="B10" s="49">
        <v>0.79312</v>
      </c>
    </row>
    <row r="11" ht="15.75" customHeight="1">
      <c r="A11" s="50" t="s">
        <v>170</v>
      </c>
      <c r="B11" s="51">
        <v>0.79107</v>
      </c>
    </row>
    <row r="12" ht="15.75" customHeight="1">
      <c r="A12" s="50" t="s">
        <v>171</v>
      </c>
      <c r="B12" s="50">
        <v>0.79</v>
      </c>
    </row>
    <row r="13" ht="15.75" customHeight="1">
      <c r="A13" s="45" t="s">
        <v>172</v>
      </c>
      <c r="B13" s="45">
        <v>0.78</v>
      </c>
    </row>
    <row r="14" ht="15.75" customHeight="1">
      <c r="A14" s="48" t="s">
        <v>173</v>
      </c>
      <c r="B14" s="49">
        <v>0.77695</v>
      </c>
    </row>
    <row r="15" ht="15.75" customHeight="1">
      <c r="A15" s="50" t="s">
        <v>174</v>
      </c>
      <c r="B15" s="51">
        <v>0.76253</v>
      </c>
    </row>
    <row r="16" ht="15.75" customHeight="1">
      <c r="A16" s="50" t="s">
        <v>175</v>
      </c>
      <c r="B16" s="51">
        <v>0.761</v>
      </c>
    </row>
    <row r="17" ht="15.75" customHeight="1">
      <c r="A17" s="48" t="s">
        <v>176</v>
      </c>
      <c r="B17" s="49">
        <v>0.72999</v>
      </c>
    </row>
    <row r="18" ht="15.75" customHeight="1">
      <c r="A18" s="50" t="s">
        <v>25</v>
      </c>
      <c r="B18" s="51">
        <v>0.72328</v>
      </c>
    </row>
    <row r="19" ht="15.75" customHeight="1">
      <c r="A19" s="50" t="s">
        <v>177</v>
      </c>
      <c r="B19" s="51">
        <v>0.708</v>
      </c>
    </row>
    <row r="20" ht="15.75" customHeight="1">
      <c r="A20" s="45" t="s">
        <v>178</v>
      </c>
      <c r="B20" s="45">
        <v>0.705</v>
      </c>
    </row>
    <row r="21" ht="15.75" customHeight="1">
      <c r="A21" s="48" t="s">
        <v>179</v>
      </c>
      <c r="B21" s="49">
        <v>0.69163</v>
      </c>
    </row>
    <row r="22" ht="15.75" customHeight="1">
      <c r="A22" s="48" t="s">
        <v>180</v>
      </c>
      <c r="B22" s="49">
        <v>0.68803</v>
      </c>
    </row>
    <row r="23" ht="15.75" customHeight="1">
      <c r="A23" s="45" t="s">
        <v>181</v>
      </c>
      <c r="B23" s="45">
        <v>0.681</v>
      </c>
    </row>
    <row r="24" ht="15.75" customHeight="1">
      <c r="A24" s="50" t="s">
        <v>182</v>
      </c>
      <c r="B24" s="51">
        <v>0.67729</v>
      </c>
    </row>
    <row r="25" ht="15.75" customHeight="1">
      <c r="A25" s="45" t="s">
        <v>183</v>
      </c>
      <c r="B25" s="45">
        <v>0.673</v>
      </c>
    </row>
    <row r="26" ht="15.75" customHeight="1">
      <c r="A26" s="45" t="s">
        <v>184</v>
      </c>
      <c r="B26" s="45">
        <v>0.659</v>
      </c>
    </row>
    <row r="27" ht="15.75" customHeight="1">
      <c r="A27" s="45" t="s">
        <v>185</v>
      </c>
      <c r="B27" s="45">
        <v>0.654</v>
      </c>
    </row>
    <row r="28" ht="15.75" customHeight="1">
      <c r="A28" s="45" t="s">
        <v>186</v>
      </c>
      <c r="B28" s="45">
        <v>0.654</v>
      </c>
    </row>
    <row r="29" ht="15.75" customHeight="1">
      <c r="A29" s="45" t="s">
        <v>187</v>
      </c>
      <c r="B29" s="45">
        <v>0.65</v>
      </c>
    </row>
    <row r="30" ht="15.75" customHeight="1">
      <c r="A30" s="48" t="s">
        <v>188</v>
      </c>
      <c r="B30" s="49">
        <v>0.64298</v>
      </c>
    </row>
    <row r="31" ht="15.75" customHeight="1">
      <c r="A31" s="48" t="s">
        <v>189</v>
      </c>
      <c r="B31" s="49">
        <v>0.63333</v>
      </c>
    </row>
    <row r="32" ht="15.75" customHeight="1">
      <c r="A32" s="48" t="s">
        <v>190</v>
      </c>
      <c r="B32" s="49">
        <v>0.62204</v>
      </c>
    </row>
    <row r="33" ht="15.75" customHeight="1">
      <c r="A33" s="45" t="s">
        <v>191</v>
      </c>
      <c r="B33" s="45">
        <v>0.614</v>
      </c>
    </row>
    <row r="34" ht="15.75" customHeight="1">
      <c r="A34" s="48" t="s">
        <v>192</v>
      </c>
      <c r="B34" s="49">
        <v>0.608</v>
      </c>
    </row>
    <row r="35" ht="15.75" customHeight="1">
      <c r="A35" s="48" t="s">
        <v>193</v>
      </c>
      <c r="B35" s="49">
        <v>0.60321</v>
      </c>
    </row>
    <row r="36" ht="15.75" customHeight="1">
      <c r="A36" s="45" t="s">
        <v>194</v>
      </c>
      <c r="B36" s="45">
        <v>0.584</v>
      </c>
    </row>
    <row r="37" ht="15.75" customHeight="1">
      <c r="A37" s="45" t="s">
        <v>195</v>
      </c>
      <c r="B37" s="45">
        <v>0.573</v>
      </c>
    </row>
    <row r="38" ht="15.75" customHeight="1">
      <c r="A38" s="50" t="s">
        <v>196</v>
      </c>
      <c r="B38" s="51">
        <v>0.555</v>
      </c>
    </row>
    <row r="39" ht="15.75" customHeight="1">
      <c r="A39" s="45" t="s">
        <v>197</v>
      </c>
      <c r="B39" s="45">
        <v>0.554</v>
      </c>
    </row>
    <row r="40" ht="15.75" customHeight="1">
      <c r="A40" s="48" t="s">
        <v>198</v>
      </c>
      <c r="B40" s="49">
        <v>0.55299</v>
      </c>
    </row>
    <row r="41" ht="15.75" customHeight="1">
      <c r="A41" s="50" t="s">
        <v>199</v>
      </c>
      <c r="B41" s="51">
        <v>0.54901</v>
      </c>
    </row>
    <row r="42" ht="15.75" customHeight="1">
      <c r="A42" s="50" t="s">
        <v>200</v>
      </c>
      <c r="B42" s="51">
        <v>0.54465</v>
      </c>
    </row>
    <row r="43" ht="15.75" customHeight="1">
      <c r="A43" s="46" t="s">
        <v>201</v>
      </c>
      <c r="B43" s="47">
        <v>0.529</v>
      </c>
    </row>
    <row r="44" ht="15.75" customHeight="1">
      <c r="A44" s="48" t="s">
        <v>202</v>
      </c>
      <c r="B44" s="49">
        <v>0.52886</v>
      </c>
    </row>
    <row r="45" ht="15.75" customHeight="1">
      <c r="A45" s="48" t="s">
        <v>203</v>
      </c>
      <c r="B45" s="49">
        <v>0.5061</v>
      </c>
    </row>
    <row r="46" ht="15.75" customHeight="1">
      <c r="A46" s="50" t="s">
        <v>204</v>
      </c>
      <c r="B46" s="51">
        <v>0.506</v>
      </c>
    </row>
    <row r="47" ht="15.75" customHeight="1">
      <c r="A47" s="50" t="s">
        <v>205</v>
      </c>
      <c r="B47" s="51">
        <v>0.5</v>
      </c>
    </row>
    <row r="48" ht="15.75" customHeight="1">
      <c r="A48" s="48" t="s">
        <v>206</v>
      </c>
      <c r="B48" s="49">
        <v>0.48868</v>
      </c>
    </row>
    <row r="49" ht="15.75" customHeight="1">
      <c r="A49" s="45" t="s">
        <v>207</v>
      </c>
      <c r="B49" s="45">
        <v>0.487</v>
      </c>
    </row>
    <row r="50" ht="15.75" customHeight="1">
      <c r="A50" s="50" t="s">
        <v>208</v>
      </c>
      <c r="B50" s="51">
        <v>0.481</v>
      </c>
    </row>
    <row r="51" ht="15.75" customHeight="1">
      <c r="A51" s="48" t="s">
        <v>209</v>
      </c>
      <c r="B51" s="49">
        <v>0.455</v>
      </c>
    </row>
    <row r="52" ht="15.75" customHeight="1">
      <c r="A52" s="50" t="s">
        <v>73</v>
      </c>
      <c r="B52" s="51">
        <v>0.45207</v>
      </c>
    </row>
    <row r="53" ht="15.75" customHeight="1">
      <c r="A53" s="48" t="s">
        <v>210</v>
      </c>
      <c r="B53" s="49">
        <v>0.45205</v>
      </c>
    </row>
    <row r="54" ht="15.75" customHeight="1">
      <c r="A54" s="50" t="s">
        <v>211</v>
      </c>
      <c r="B54" s="51">
        <v>0.449</v>
      </c>
    </row>
    <row r="55" ht="15.75" customHeight="1">
      <c r="A55" s="48" t="s">
        <v>212</v>
      </c>
      <c r="B55" s="49">
        <v>0.44618</v>
      </c>
    </row>
    <row r="56" ht="15.75" customHeight="1">
      <c r="A56" s="50" t="s">
        <v>213</v>
      </c>
      <c r="B56" s="50">
        <v>0.445</v>
      </c>
    </row>
    <row r="57" ht="15.75" customHeight="1">
      <c r="A57" s="48" t="s">
        <v>214</v>
      </c>
      <c r="B57" s="49">
        <v>0.441</v>
      </c>
    </row>
    <row r="58" ht="15.75" customHeight="1">
      <c r="A58" s="50" t="s">
        <v>215</v>
      </c>
      <c r="B58" s="51">
        <v>0.43737</v>
      </c>
    </row>
    <row r="59" ht="15.75" customHeight="1">
      <c r="A59" s="48" t="s">
        <v>216</v>
      </c>
      <c r="B59" s="49">
        <v>0.42988</v>
      </c>
    </row>
    <row r="60" ht="15.75" customHeight="1">
      <c r="A60" s="52" t="s">
        <v>217</v>
      </c>
      <c r="B60" s="51">
        <v>0.4258</v>
      </c>
    </row>
    <row r="61" ht="15.75" customHeight="1">
      <c r="A61" s="48" t="s">
        <v>218</v>
      </c>
      <c r="B61" s="49">
        <v>0.42268</v>
      </c>
    </row>
    <row r="62" ht="15.75" customHeight="1">
      <c r="A62" s="50" t="s">
        <v>118</v>
      </c>
      <c r="B62" s="51">
        <v>0.4188</v>
      </c>
    </row>
    <row r="63" ht="15.75" customHeight="1">
      <c r="A63" s="48" t="s">
        <v>219</v>
      </c>
      <c r="B63" s="49">
        <v>0.41709</v>
      </c>
    </row>
    <row r="64" ht="15.75" customHeight="1">
      <c r="A64" s="48" t="s">
        <v>220</v>
      </c>
      <c r="B64" s="49">
        <v>0.41367</v>
      </c>
    </row>
    <row r="65" ht="15.75" customHeight="1">
      <c r="A65" s="48" t="s">
        <v>221</v>
      </c>
      <c r="B65" s="49">
        <v>0.40841</v>
      </c>
    </row>
    <row r="66" ht="15.75" customHeight="1">
      <c r="A66" s="48" t="s">
        <v>222</v>
      </c>
      <c r="B66" s="49">
        <v>0.40523</v>
      </c>
    </row>
    <row r="67" ht="15.75" customHeight="1">
      <c r="A67" s="45" t="s">
        <v>223</v>
      </c>
      <c r="B67" s="45">
        <v>0.402</v>
      </c>
    </row>
    <row r="68" ht="15.75" customHeight="1">
      <c r="A68" s="48" t="s">
        <v>224</v>
      </c>
      <c r="B68" s="49">
        <v>0.39407</v>
      </c>
    </row>
    <row r="69" ht="15.75" customHeight="1">
      <c r="A69" s="48" t="s">
        <v>225</v>
      </c>
      <c r="B69" s="49">
        <v>0.39385</v>
      </c>
    </row>
    <row r="70" ht="15.75" customHeight="1">
      <c r="A70" s="48" t="s">
        <v>226</v>
      </c>
      <c r="B70" s="49">
        <v>0.38155</v>
      </c>
    </row>
    <row r="71" ht="15.75" customHeight="1">
      <c r="A71" s="48" t="s">
        <v>227</v>
      </c>
      <c r="B71" s="49">
        <v>0.38076</v>
      </c>
    </row>
    <row r="72" ht="15.75" customHeight="1">
      <c r="A72" s="50" t="s">
        <v>83</v>
      </c>
      <c r="B72" s="51">
        <v>0.37862</v>
      </c>
    </row>
    <row r="73" ht="15.75" customHeight="1">
      <c r="A73" s="48" t="s">
        <v>228</v>
      </c>
      <c r="B73" s="49">
        <v>0.37128</v>
      </c>
    </row>
    <row r="74" ht="15.75" customHeight="1">
      <c r="A74" s="50" t="s">
        <v>229</v>
      </c>
      <c r="B74" s="51">
        <v>0.3706</v>
      </c>
    </row>
    <row r="75" ht="15.75" customHeight="1">
      <c r="A75" s="48" t="s">
        <v>230</v>
      </c>
      <c r="B75" s="49">
        <v>0.36472</v>
      </c>
    </row>
    <row r="76" ht="15.75" customHeight="1">
      <c r="A76" s="48" t="s">
        <v>231</v>
      </c>
      <c r="B76" s="49">
        <v>0.35781</v>
      </c>
    </row>
    <row r="77" ht="15.75" customHeight="1">
      <c r="A77" s="50" t="s">
        <v>232</v>
      </c>
      <c r="B77" s="51">
        <v>0.34804</v>
      </c>
    </row>
    <row r="78" ht="15.75" customHeight="1">
      <c r="A78" s="48" t="s">
        <v>233</v>
      </c>
      <c r="B78" s="49">
        <v>0.33945</v>
      </c>
    </row>
    <row r="79" ht="15.75" customHeight="1">
      <c r="A79" s="48" t="s">
        <v>64</v>
      </c>
      <c r="B79" s="49">
        <v>0.33866</v>
      </c>
    </row>
    <row r="80" ht="15.75" customHeight="1">
      <c r="A80" s="50" t="s">
        <v>234</v>
      </c>
      <c r="B80" s="51">
        <v>0.33854</v>
      </c>
    </row>
    <row r="81" ht="15.75" customHeight="1">
      <c r="A81" s="48" t="s">
        <v>235</v>
      </c>
      <c r="B81" s="49">
        <v>0.33695</v>
      </c>
    </row>
    <row r="82" ht="15.75" customHeight="1">
      <c r="A82" s="48" t="s">
        <v>236</v>
      </c>
      <c r="B82" s="49">
        <v>0.33287</v>
      </c>
    </row>
    <row r="83" ht="15.75" customHeight="1">
      <c r="A83" s="50" t="s">
        <v>237</v>
      </c>
      <c r="B83" s="51">
        <v>0.325</v>
      </c>
    </row>
    <row r="84" ht="15.75" customHeight="1">
      <c r="A84" s="50" t="s">
        <v>27</v>
      </c>
      <c r="B84" s="51">
        <v>0.313</v>
      </c>
    </row>
    <row r="85" ht="15.75" customHeight="1">
      <c r="A85" s="50" t="s">
        <v>238</v>
      </c>
      <c r="B85" s="51">
        <v>0.31011</v>
      </c>
    </row>
    <row r="86" ht="15.75" customHeight="1">
      <c r="A86" s="45" t="s">
        <v>239</v>
      </c>
      <c r="B86" s="45">
        <v>0.305</v>
      </c>
    </row>
    <row r="87" ht="15.75" customHeight="1">
      <c r="A87" s="50" t="s">
        <v>240</v>
      </c>
      <c r="B87" s="51">
        <v>0.30333</v>
      </c>
    </row>
    <row r="88" ht="15.75" customHeight="1">
      <c r="A88" s="48" t="s">
        <v>59</v>
      </c>
      <c r="B88" s="49">
        <v>0.28783</v>
      </c>
    </row>
    <row r="89" ht="15.75" customHeight="1">
      <c r="A89" s="50" t="s">
        <v>241</v>
      </c>
      <c r="B89" s="51">
        <v>0.27315</v>
      </c>
    </row>
    <row r="90" ht="15.75" customHeight="1">
      <c r="A90" s="50" t="s">
        <v>242</v>
      </c>
      <c r="B90" s="51">
        <v>0.25298</v>
      </c>
    </row>
    <row r="91" ht="15.75" customHeight="1">
      <c r="A91" s="50" t="s">
        <v>12</v>
      </c>
      <c r="B91" s="51">
        <v>0.25255</v>
      </c>
    </row>
    <row r="92" ht="15.75" customHeight="1">
      <c r="A92" s="50" t="s">
        <v>243</v>
      </c>
      <c r="B92" s="51">
        <v>0.24385</v>
      </c>
    </row>
    <row r="93" ht="15.75" customHeight="1">
      <c r="A93" s="48" t="s">
        <v>244</v>
      </c>
      <c r="B93" s="49">
        <v>0.23586</v>
      </c>
    </row>
    <row r="94" ht="15.75" customHeight="1">
      <c r="A94" s="48" t="s">
        <v>54</v>
      </c>
      <c r="B94" s="53">
        <v>0.233</v>
      </c>
    </row>
    <row r="95" ht="15.75" customHeight="1">
      <c r="A95" s="48" t="s">
        <v>245</v>
      </c>
      <c r="B95" s="49">
        <v>0.2311</v>
      </c>
    </row>
    <row r="96" ht="15.75" customHeight="1">
      <c r="A96" s="48" t="s">
        <v>246</v>
      </c>
      <c r="B96" s="49">
        <v>0.22777</v>
      </c>
    </row>
    <row r="97" ht="15.75" customHeight="1">
      <c r="A97" s="50" t="s">
        <v>247</v>
      </c>
      <c r="B97" s="51">
        <v>0.22026</v>
      </c>
    </row>
    <row r="98" ht="15.75" customHeight="1">
      <c r="A98" s="48" t="s">
        <v>248</v>
      </c>
      <c r="B98" s="49">
        <v>0.19961</v>
      </c>
    </row>
    <row r="99" ht="15.75" customHeight="1">
      <c r="A99" s="48" t="s">
        <v>78</v>
      </c>
      <c r="B99" s="49">
        <v>0.19143</v>
      </c>
    </row>
    <row r="100" ht="15.75" customHeight="1">
      <c r="A100" s="48" t="s">
        <v>249</v>
      </c>
      <c r="B100" s="49">
        <v>0.18991</v>
      </c>
    </row>
    <row r="101" ht="15.75" customHeight="1">
      <c r="A101" s="50" t="s">
        <v>250</v>
      </c>
      <c r="B101" s="51">
        <v>0.15444</v>
      </c>
    </row>
    <row r="102" ht="15.75" customHeight="1">
      <c r="A102" s="50" t="s">
        <v>22</v>
      </c>
      <c r="B102" s="51">
        <v>0.15313</v>
      </c>
    </row>
    <row r="103" ht="15.75" customHeight="1">
      <c r="A103" s="50" t="s">
        <v>251</v>
      </c>
      <c r="B103" s="51">
        <v>0.1511</v>
      </c>
    </row>
    <row r="104" ht="15.75" customHeight="1">
      <c r="A104" s="50" t="s">
        <v>252</v>
      </c>
      <c r="B104" s="51">
        <v>0.14913</v>
      </c>
    </row>
    <row r="105" ht="15.75" customHeight="1">
      <c r="A105" s="48" t="s">
        <v>253</v>
      </c>
      <c r="B105" s="49">
        <v>0.1425</v>
      </c>
    </row>
    <row r="106" ht="15.75" customHeight="1">
      <c r="A106" s="50" t="s">
        <v>254</v>
      </c>
      <c r="B106" s="51">
        <v>0.13939</v>
      </c>
    </row>
    <row r="107" ht="15.75" customHeight="1">
      <c r="A107" s="48" t="s">
        <v>255</v>
      </c>
      <c r="B107" s="49">
        <v>0.13872</v>
      </c>
    </row>
    <row r="108" ht="15.75" customHeight="1">
      <c r="A108" s="50" t="s">
        <v>112</v>
      </c>
      <c r="B108" s="51">
        <v>0.13622</v>
      </c>
    </row>
    <row r="109" ht="15.75" customHeight="1">
      <c r="A109" s="50" t="s">
        <v>256</v>
      </c>
      <c r="B109" s="51">
        <v>0.13286</v>
      </c>
    </row>
    <row r="110" ht="15.75" customHeight="1">
      <c r="A110" s="9" t="s">
        <v>257</v>
      </c>
      <c r="B110" s="45">
        <v>0.13</v>
      </c>
    </row>
    <row r="111" ht="15.75" customHeight="1">
      <c r="A111" s="48" t="s">
        <v>258</v>
      </c>
      <c r="B111" s="49">
        <v>0.12166</v>
      </c>
    </row>
    <row r="112" ht="15.75" customHeight="1">
      <c r="A112" s="9" t="s">
        <v>259</v>
      </c>
      <c r="B112" s="50">
        <v>0.0977</v>
      </c>
    </row>
    <row r="113" ht="15.75" customHeight="1">
      <c r="A113" s="48" t="s">
        <v>260</v>
      </c>
      <c r="B113" s="49">
        <v>0.09074</v>
      </c>
    </row>
    <row r="114" ht="15.75" customHeight="1">
      <c r="A114" s="50" t="s">
        <v>261</v>
      </c>
      <c r="B114" s="51">
        <v>0.074</v>
      </c>
    </row>
    <row r="115" ht="15.75" customHeight="1">
      <c r="A115" s="48" t="s">
        <v>262</v>
      </c>
      <c r="B115" s="49">
        <v>0.07289</v>
      </c>
    </row>
    <row r="116" ht="15.75" customHeight="1">
      <c r="A116" s="50" t="s">
        <v>263</v>
      </c>
      <c r="B116" s="51">
        <v>0.03895</v>
      </c>
    </row>
    <row r="117" ht="15.75" customHeight="1">
      <c r="A117" s="48" t="s">
        <v>264</v>
      </c>
      <c r="B117" s="49">
        <v>0.02608</v>
      </c>
    </row>
    <row r="118" ht="15.75" customHeight="1">
      <c r="A118" s="50" t="s">
        <v>265</v>
      </c>
      <c r="B118" s="51">
        <v>0.01189</v>
      </c>
    </row>
    <row r="119" ht="15.75" customHeight="1">
      <c r="A119" s="50" t="s">
        <v>266</v>
      </c>
      <c r="B119" s="51">
        <v>0.01182</v>
      </c>
    </row>
    <row r="120" ht="15.75" customHeight="1">
      <c r="A120" s="50" t="s">
        <v>267</v>
      </c>
      <c r="B120" s="51">
        <v>0.01118</v>
      </c>
    </row>
    <row r="121" ht="15.75" customHeight="1">
      <c r="A121" s="50" t="s">
        <v>268</v>
      </c>
      <c r="B121" s="51">
        <v>1.1E-4</v>
      </c>
    </row>
    <row r="122" ht="15.75" customHeight="1">
      <c r="A122" s="54"/>
      <c r="B122" s="54"/>
    </row>
    <row r="123" ht="15.75" customHeight="1">
      <c r="A123" s="55" t="s">
        <v>269</v>
      </c>
      <c r="B123" s="9"/>
    </row>
    <row r="124" ht="15.75" customHeight="1">
      <c r="A124" s="56" t="s">
        <v>270</v>
      </c>
      <c r="B124" s="43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23"/>
    <hyperlink r:id="rId2" ref="A124"/>
  </hyperlinks>
  <drawing r:id="rId3"/>
</worksheet>
</file>