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 DO BIEL\OneDrive\Documentos\CURSO EXCEL\"/>
    </mc:Choice>
  </mc:AlternateContent>
  <bookViews>
    <workbookView xWindow="0" yWindow="0" windowWidth="34725" windowHeight="1231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D44" i="1" s="1"/>
  <c r="C45" i="1"/>
  <c r="C46" i="1"/>
  <c r="C47" i="1"/>
  <c r="C48" i="1"/>
  <c r="C43" i="1"/>
  <c r="J4" i="2"/>
  <c r="A17" i="2"/>
  <c r="A18" i="2"/>
  <c r="A19" i="2"/>
  <c r="A20" i="2"/>
  <c r="A16" i="2"/>
  <c r="A15" i="2"/>
  <c r="A14" i="2"/>
  <c r="A13" i="2"/>
  <c r="A12" i="2"/>
  <c r="A11" i="2"/>
  <c r="A10" i="2"/>
  <c r="A9" i="2"/>
  <c r="A4" i="2"/>
  <c r="A5" i="2"/>
  <c r="A6" i="2"/>
  <c r="A7" i="2"/>
  <c r="A8" i="2"/>
  <c r="A3" i="2"/>
  <c r="C40" i="1"/>
  <c r="D45" i="1" l="1"/>
  <c r="D43" i="1"/>
  <c r="D48" i="1"/>
  <c r="D47" i="1"/>
  <c r="D46" i="1"/>
  <c r="D19" i="1"/>
  <c r="C33" i="1"/>
  <c r="D33" i="1" s="1"/>
  <c r="C34" i="1"/>
  <c r="D34" i="1" s="1"/>
  <c r="C35" i="1"/>
  <c r="D35" i="1" s="1"/>
  <c r="C36" i="1"/>
  <c r="D36" i="1" s="1"/>
  <c r="C32" i="1"/>
  <c r="D32" i="1" s="1"/>
  <c r="D27" i="1"/>
  <c r="D28" i="1" s="1"/>
  <c r="D49" i="1" l="1"/>
</calcChain>
</file>

<file path=xl/sharedStrings.xml><?xml version="1.0" encoding="utf-8"?>
<sst xmlns="http://schemas.openxmlformats.org/spreadsheetml/2006/main" count="71" uniqueCount="36">
  <si>
    <t>INVESTIMENTO MENSAL</t>
  </si>
  <si>
    <t>Quanto investir por mês ?</t>
  </si>
  <si>
    <t>Taxa de rendimento mensal ?</t>
  </si>
  <si>
    <t>Por quantos anos ?</t>
  </si>
  <si>
    <t>Patrimônio acumulado ?</t>
  </si>
  <si>
    <t>Dividendos mensais ?</t>
  </si>
  <si>
    <t>Cenários</t>
  </si>
  <si>
    <t>Quanto em 2 Anos ?</t>
  </si>
  <si>
    <t>Quanto em 5 Anos ?</t>
  </si>
  <si>
    <t>Quanto em 10 Anos ?</t>
  </si>
  <si>
    <t>Quanto em 20 Anos ?</t>
  </si>
  <si>
    <t>Quanto em 30 Anos ?</t>
  </si>
  <si>
    <t>Dividendos</t>
  </si>
  <si>
    <t>Configurações</t>
  </si>
  <si>
    <t>Salário</t>
  </si>
  <si>
    <t>Rendimento Carteira</t>
  </si>
  <si>
    <t>Perfil</t>
  </si>
  <si>
    <t>Agressivo</t>
  </si>
  <si>
    <t>Conservador</t>
  </si>
  <si>
    <t>VALOR A SER INVESTIDO POR MÊS</t>
  </si>
  <si>
    <t>PERFIL</t>
  </si>
  <si>
    <t>TIPO DE FII</t>
  </si>
  <si>
    <t>PAPEL</t>
  </si>
  <si>
    <t>TIJOLO</t>
  </si>
  <si>
    <t>HIBRIDOS</t>
  </si>
  <si>
    <t>FOFs</t>
  </si>
  <si>
    <t>DESENVOLVIMENTO</t>
  </si>
  <si>
    <t>HOTELARIAS</t>
  </si>
  <si>
    <t>Percentual Sugerido</t>
  </si>
  <si>
    <t>Valores</t>
  </si>
  <si>
    <t>Tipo de fii</t>
  </si>
  <si>
    <t>%</t>
  </si>
  <si>
    <t>CHAVE</t>
  </si>
  <si>
    <t>Moderado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</si>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</sst>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Arial Black"/>
      <family val="2"/>
    </font>
    <font>
      <b/>
      <sz val="22"/>
      <color theme="0"/>
      <name val="Arial Black"/>
      <family val="2"/>
    </font>
    <font>
      <b/>
      <sz val="16"/>
      <color theme="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0" tint="-0.14996795556505021"/>
      </right>
      <top/>
      <bottom style="medium">
        <color indexed="64"/>
      </bottom>
      <diagonal/>
    </border>
    <border>
      <left/>
      <right style="medium">
        <color theme="0" tint="-0.1499679555650502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5" borderId="0" applyNumberFormat="0" applyBorder="0" applyAlignment="0" applyProtection="0"/>
  </cellStyleXfs>
  <cellXfs count="61">
    <xf numFmtId="0" fontId="0" fillId="0" borderId="0" xfId="0"/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10" fontId="2" fillId="0" borderId="5" xfId="2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8" fontId="5" fillId="3" borderId="5" xfId="0" applyNumberFormat="1" applyFont="1" applyFill="1" applyBorder="1" applyAlignment="1">
      <alignment horizontal="center" vertical="center"/>
    </xf>
    <xf numFmtId="8" fontId="5" fillId="3" borderId="6" xfId="0" applyNumberFormat="1" applyFont="1" applyFill="1" applyBorder="1" applyAlignment="1">
      <alignment horizontal="center"/>
    </xf>
    <xf numFmtId="0" fontId="3" fillId="0" borderId="0" xfId="0" applyFont="1"/>
    <xf numFmtId="0" fontId="6" fillId="0" borderId="0" xfId="0" applyFont="1" applyFill="1" applyBorder="1" applyAlignment="1">
      <alignment vertical="center"/>
    </xf>
    <xf numFmtId="8" fontId="0" fillId="0" borderId="9" xfId="0" applyNumberFormat="1" applyBorder="1" applyAlignment="1">
      <alignment horizontal="center" vertical="center"/>
    </xf>
    <xf numFmtId="8" fontId="0" fillId="0" borderId="16" xfId="0" applyNumberFormat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7" fillId="4" borderId="3" xfId="0" applyFont="1" applyFill="1" applyBorder="1" applyAlignment="1">
      <alignment vertical="center"/>
    </xf>
    <xf numFmtId="0" fontId="9" fillId="6" borderId="18" xfId="0" applyFont="1" applyFill="1" applyBorder="1" applyAlignment="1">
      <alignment horizontal="center"/>
    </xf>
    <xf numFmtId="0" fontId="9" fillId="6" borderId="19" xfId="0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9" fillId="6" borderId="7" xfId="0" applyFont="1" applyFill="1" applyBorder="1"/>
    <xf numFmtId="8" fontId="0" fillId="6" borderId="8" xfId="0" applyNumberFormat="1" applyFill="1" applyBorder="1"/>
    <xf numFmtId="0" fontId="9" fillId="6" borderId="10" xfId="0" applyFont="1" applyFill="1" applyBorder="1"/>
    <xf numFmtId="8" fontId="0" fillId="6" borderId="11" xfId="0" applyNumberFormat="1" applyFill="1" applyBorder="1"/>
    <xf numFmtId="0" fontId="9" fillId="6" borderId="12" xfId="0" applyFont="1" applyFill="1" applyBorder="1"/>
    <xf numFmtId="8" fontId="0" fillId="6" borderId="13" xfId="0" applyNumberFormat="1" applyFill="1" applyBorder="1"/>
    <xf numFmtId="0" fontId="8" fillId="5" borderId="0" xfId="3" applyBorder="1"/>
    <xf numFmtId="0" fontId="8" fillId="5" borderId="0" xfId="3" applyAlignment="1">
      <alignment horizontal="center"/>
    </xf>
    <xf numFmtId="0" fontId="2" fillId="6" borderId="0" xfId="0" applyFont="1" applyFill="1"/>
    <xf numFmtId="164" fontId="2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/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0" fillId="0" borderId="24" xfId="0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25" xfId="0" applyBorder="1"/>
    <xf numFmtId="9" fontId="0" fillId="0" borderId="0" xfId="0" applyNumberForma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24" xfId="0" applyNumberFormat="1" applyBorder="1" applyAlignment="1">
      <alignment horizontal="center"/>
    </xf>
    <xf numFmtId="0" fontId="0" fillId="6" borderId="0" xfId="0" applyFill="1"/>
    <xf numFmtId="9" fontId="0" fillId="0" borderId="0" xfId="2" applyFont="1"/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Plan1!$C$42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Plan1!$B$43:$B$48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Plan1!$C$43:$C$48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123824</xdr:rowOff>
    </xdr:from>
    <xdr:to>
      <xdr:col>3</xdr:col>
      <xdr:colOff>1314450</xdr:colOff>
      <xdr:row>11</xdr:row>
      <xdr:rowOff>166863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572" b="26954"/>
        <a:stretch/>
      </xdr:blipFill>
      <xdr:spPr>
        <a:xfrm>
          <a:off x="609600" y="123824"/>
          <a:ext cx="8248650" cy="2138539"/>
        </a:xfrm>
        <a:prstGeom prst="rect">
          <a:avLst/>
        </a:prstGeom>
      </xdr:spPr>
    </xdr:pic>
    <xdr:clientData/>
  </xdr:twoCellAnchor>
  <xdr:twoCellAnchor>
    <xdr:from>
      <xdr:col>0</xdr:col>
      <xdr:colOff>603250</xdr:colOff>
      <xdr:row>49</xdr:row>
      <xdr:rowOff>124618</xdr:rowOff>
    </xdr:from>
    <xdr:to>
      <xdr:col>3</xdr:col>
      <xdr:colOff>1301750</xdr:colOff>
      <xdr:row>64</xdr:row>
      <xdr:rowOff>10318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F49"/>
  <sheetViews>
    <sheetView showGridLines="0" tabSelected="1" topLeftCell="A7" zoomScale="120" zoomScaleNormal="120" workbookViewId="0">
      <selection activeCell="C39" sqref="C39:D39"/>
    </sheetView>
  </sheetViews>
  <sheetFormatPr defaultColWidth="0" defaultRowHeight="15" x14ac:dyDescent="0.25"/>
  <cols>
    <col min="1" max="1" width="9.140625" customWidth="1"/>
    <col min="2" max="2" width="50.7109375" customWidth="1"/>
    <col min="3" max="3" width="53.28515625" customWidth="1"/>
    <col min="4" max="4" width="19.85546875" bestFit="1" customWidth="1"/>
    <col min="5" max="5" width="8.85546875" customWidth="1"/>
    <col min="6" max="6" width="7.85546875" customWidth="1"/>
    <col min="7" max="7" width="5.28515625" customWidth="1"/>
    <col min="8" max="16384" width="9.140625" hidden="1"/>
  </cols>
  <sheetData>
    <row r="14" spans="2:4" ht="15.75" thickBot="1" x14ac:dyDescent="0.3"/>
    <row r="15" spans="2:4" ht="32.25" customHeight="1" x14ac:dyDescent="0.25">
      <c r="B15" s="25" t="s">
        <v>13</v>
      </c>
      <c r="C15" s="26"/>
      <c r="D15" s="19"/>
    </row>
    <row r="16" spans="2:4" ht="5.25" customHeight="1" thickBot="1" x14ac:dyDescent="0.3">
      <c r="B16" s="17"/>
      <c r="C16" s="18"/>
      <c r="D16" s="1"/>
    </row>
    <row r="17" spans="1:5" ht="15.75" x14ac:dyDescent="0.25">
      <c r="B17" s="20" t="s">
        <v>14</v>
      </c>
      <c r="C17" s="21"/>
      <c r="D17" s="11">
        <v>5000</v>
      </c>
    </row>
    <row r="18" spans="1:5" ht="15.75" x14ac:dyDescent="0.25">
      <c r="B18" s="20" t="s">
        <v>15</v>
      </c>
      <c r="C18" s="22"/>
      <c r="D18" s="12">
        <v>0.01</v>
      </c>
    </row>
    <row r="19" spans="1:5" ht="16.5" thickBot="1" x14ac:dyDescent="0.3">
      <c r="B19" s="23" t="s">
        <v>35</v>
      </c>
      <c r="C19" s="24"/>
      <c r="D19" s="13">
        <f>D17*30%</f>
        <v>1500</v>
      </c>
    </row>
    <row r="20" spans="1:5" ht="18" customHeight="1" x14ac:dyDescent="0.25"/>
    <row r="21" spans="1:5" ht="15.75" thickBot="1" x14ac:dyDescent="0.3"/>
    <row r="22" spans="1:5" ht="38.25" customHeight="1" x14ac:dyDescent="0.25">
      <c r="B22" s="27" t="s">
        <v>0</v>
      </c>
      <c r="C22" s="28"/>
      <c r="D22" s="14"/>
    </row>
    <row r="23" spans="1:5" ht="6" customHeight="1" thickBot="1" x14ac:dyDescent="0.3">
      <c r="B23" s="17"/>
      <c r="C23" s="18"/>
      <c r="D23" s="1"/>
    </row>
    <row r="24" spans="1:5" ht="15.75" customHeight="1" thickBot="1" x14ac:dyDescent="0.3">
      <c r="B24" s="15" t="s">
        <v>1</v>
      </c>
      <c r="C24" s="16"/>
      <c r="D24" s="4">
        <v>500</v>
      </c>
    </row>
    <row r="25" spans="1:5" ht="15.75" customHeight="1" thickBot="1" x14ac:dyDescent="0.3">
      <c r="B25" s="15" t="s">
        <v>3</v>
      </c>
      <c r="C25" s="16"/>
      <c r="D25" s="2">
        <v>10</v>
      </c>
    </row>
    <row r="26" spans="1:5" ht="15.75" customHeight="1" thickBot="1" x14ac:dyDescent="0.3">
      <c r="B26" s="15" t="s">
        <v>2</v>
      </c>
      <c r="C26" s="16"/>
      <c r="D26" s="3">
        <v>0.01</v>
      </c>
    </row>
    <row r="27" spans="1:5" ht="16.5" thickBot="1" x14ac:dyDescent="0.3">
      <c r="B27" s="30" t="s">
        <v>4</v>
      </c>
      <c r="C27" s="31"/>
      <c r="D27" s="5">
        <f>FV(D26,D25*12,D24*-1)</f>
        <v>115019.34472868349</v>
      </c>
    </row>
    <row r="28" spans="1:5" ht="16.5" thickBot="1" x14ac:dyDescent="0.3">
      <c r="B28" s="32" t="s">
        <v>5</v>
      </c>
      <c r="C28" s="33"/>
      <c r="D28" s="6">
        <f>D27*1%</f>
        <v>1150.193447286835</v>
      </c>
    </row>
    <row r="30" spans="1:5" ht="15.75" thickBot="1" x14ac:dyDescent="0.3"/>
    <row r="31" spans="1:5" ht="33.75" x14ac:dyDescent="0.25">
      <c r="B31" s="27" t="s">
        <v>6</v>
      </c>
      <c r="C31" s="28"/>
      <c r="D31" s="29" t="s">
        <v>12</v>
      </c>
      <c r="E31" s="8"/>
    </row>
    <row r="32" spans="1:5" ht="15.75" x14ac:dyDescent="0.25">
      <c r="A32" s="7">
        <v>2</v>
      </c>
      <c r="B32" s="34" t="s">
        <v>7</v>
      </c>
      <c r="C32" s="35">
        <f>FV($D$26,A32*12,$D$24*-1)</f>
        <v>13486.732426595749</v>
      </c>
      <c r="D32" s="9">
        <f>C32*$D$18</f>
        <v>134.86732426595748</v>
      </c>
    </row>
    <row r="33" spans="1:4" ht="15.75" x14ac:dyDescent="0.25">
      <c r="A33" s="7">
        <v>5</v>
      </c>
      <c r="B33" s="36" t="s">
        <v>8</v>
      </c>
      <c r="C33" s="37">
        <f>FV($D$26,A33*12,$D$24*-1)</f>
        <v>40834.834928204567</v>
      </c>
      <c r="D33" s="9">
        <f>C33*$D$18</f>
        <v>408.34834928204566</v>
      </c>
    </row>
    <row r="34" spans="1:4" ht="15.75" x14ac:dyDescent="0.25">
      <c r="A34" s="7">
        <v>10</v>
      </c>
      <c r="B34" s="36" t="s">
        <v>9</v>
      </c>
      <c r="C34" s="37">
        <f>FV($D$26,A34*12,$D$24*-1)</f>
        <v>115019.34472868349</v>
      </c>
      <c r="D34" s="9">
        <f>C34*$D$18</f>
        <v>1150.193447286835</v>
      </c>
    </row>
    <row r="35" spans="1:4" ht="15.75" x14ac:dyDescent="0.25">
      <c r="A35" s="7">
        <v>20</v>
      </c>
      <c r="B35" s="36" t="s">
        <v>10</v>
      </c>
      <c r="C35" s="37">
        <f>FV($D$26,A35*12,$D$24*-1)</f>
        <v>494627.68269368151</v>
      </c>
      <c r="D35" s="9">
        <f>C35*$D$18</f>
        <v>4946.2768269368153</v>
      </c>
    </row>
    <row r="36" spans="1:4" ht="16.5" thickBot="1" x14ac:dyDescent="0.3">
      <c r="A36" s="7">
        <v>30</v>
      </c>
      <c r="B36" s="38" t="s">
        <v>11</v>
      </c>
      <c r="C36" s="39">
        <f>FV($D$26,A36*12,$D$24*-1)</f>
        <v>1747482.0663842531</v>
      </c>
      <c r="D36" s="10">
        <f>C36*$D$18</f>
        <v>17474.820663842533</v>
      </c>
    </row>
    <row r="39" spans="1:4" x14ac:dyDescent="0.25">
      <c r="B39" s="40" t="s">
        <v>20</v>
      </c>
      <c r="C39" s="41" t="s">
        <v>17</v>
      </c>
      <c r="D39" s="41"/>
    </row>
    <row r="40" spans="1:4" x14ac:dyDescent="0.25">
      <c r="B40" s="42" t="s">
        <v>19</v>
      </c>
      <c r="C40" s="43">
        <f>D24</f>
        <v>500</v>
      </c>
      <c r="D40" s="43"/>
    </row>
    <row r="42" spans="1:4" x14ac:dyDescent="0.25">
      <c r="B42" s="46" t="s">
        <v>21</v>
      </c>
      <c r="C42" s="46" t="s">
        <v>28</v>
      </c>
      <c r="D42" s="46" t="s">
        <v>29</v>
      </c>
    </row>
    <row r="43" spans="1:4" x14ac:dyDescent="0.25">
      <c r="B43" s="44" t="s">
        <v>22</v>
      </c>
      <c r="C43" s="45">
        <f>VLOOKUP($C$39&amp;"-"&amp;B43,Plan2!$A$2:$D$20,4,)</f>
        <v>0.5</v>
      </c>
      <c r="D43" s="51">
        <f>C43*$C$40</f>
        <v>250</v>
      </c>
    </row>
    <row r="44" spans="1:4" x14ac:dyDescent="0.25">
      <c r="B44" s="44" t="s">
        <v>23</v>
      </c>
      <c r="C44" s="45">
        <f>VLOOKUP($C$39&amp;"-"&amp;B44,Plan2!$A$2:$D$20,4,)</f>
        <v>0.1</v>
      </c>
      <c r="D44" s="51">
        <f t="shared" ref="D44:D48" si="0">C44*$C$40</f>
        <v>50</v>
      </c>
    </row>
    <row r="45" spans="1:4" x14ac:dyDescent="0.25">
      <c r="B45" s="44" t="s">
        <v>24</v>
      </c>
      <c r="C45" s="45">
        <f>VLOOKUP($C$39&amp;"-"&amp;B45,Plan2!$A$2:$D$20,4,)</f>
        <v>0.05</v>
      </c>
      <c r="D45" s="51">
        <f t="shared" si="0"/>
        <v>25</v>
      </c>
    </row>
    <row r="46" spans="1:4" x14ac:dyDescent="0.25">
      <c r="B46" s="44" t="s">
        <v>25</v>
      </c>
      <c r="C46" s="45">
        <f>VLOOKUP($C$39&amp;"-"&amp;B46,Plan2!$A$2:$D$20,4,)</f>
        <v>0.05</v>
      </c>
      <c r="D46" s="51">
        <f t="shared" si="0"/>
        <v>25</v>
      </c>
    </row>
    <row r="47" spans="1:4" x14ac:dyDescent="0.25">
      <c r="B47" s="44" t="s">
        <v>26</v>
      </c>
      <c r="C47" s="45">
        <f>VLOOKUP($C$39&amp;"-"&amp;B47,Plan2!$A$2:$D$20,4,)</f>
        <v>0.2</v>
      </c>
      <c r="D47" s="51">
        <f t="shared" si="0"/>
        <v>100</v>
      </c>
    </row>
    <row r="48" spans="1:4" x14ac:dyDescent="0.25">
      <c r="B48" s="44" t="s">
        <v>27</v>
      </c>
      <c r="C48" s="45">
        <f>VLOOKUP($C$39&amp;"-"&amp;B48,Plan2!$A$2:$D$20,4,)</f>
        <v>0.1</v>
      </c>
      <c r="D48" s="51">
        <f t="shared" si="0"/>
        <v>50</v>
      </c>
    </row>
    <row r="49" spans="2:4" x14ac:dyDescent="0.25">
      <c r="B49" s="47"/>
      <c r="C49" s="47"/>
      <c r="D49" s="48">
        <f>SUM(D43:D48)</f>
        <v>500</v>
      </c>
    </row>
  </sheetData>
  <mergeCells count="15">
    <mergeCell ref="C39:D39"/>
    <mergeCell ref="C40:D40"/>
    <mergeCell ref="B15:C15"/>
    <mergeCell ref="B16:C16"/>
    <mergeCell ref="B17:C17"/>
    <mergeCell ref="B18:C18"/>
    <mergeCell ref="B19:C19"/>
    <mergeCell ref="B22:C22"/>
    <mergeCell ref="B31:C31"/>
    <mergeCell ref="B23:C23"/>
    <mergeCell ref="B24:C24"/>
    <mergeCell ref="B25:C25"/>
    <mergeCell ref="B26:C26"/>
    <mergeCell ref="B27:C27"/>
    <mergeCell ref="B28:C28"/>
  </mergeCells>
  <dataValidations count="1">
    <dataValidation type="list" allowBlank="1" showInputMessage="1" showErrorMessage="1" sqref="C39:D39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D14" sqref="D14"/>
    </sheetView>
  </sheetViews>
  <sheetFormatPr defaultRowHeight="15" x14ac:dyDescent="0.25"/>
  <cols>
    <col min="1" max="1" width="20" customWidth="1"/>
    <col min="2" max="2" width="12.140625" bestFit="1" customWidth="1"/>
    <col min="3" max="3" width="19" style="44" bestFit="1" customWidth="1"/>
    <col min="9" max="9" width="17" bestFit="1" customWidth="1"/>
  </cols>
  <sheetData>
    <row r="2" spans="1:10" x14ac:dyDescent="0.25">
      <c r="A2" s="59" t="s">
        <v>32</v>
      </c>
      <c r="B2" s="49" t="s">
        <v>16</v>
      </c>
      <c r="C2" s="50" t="s">
        <v>30</v>
      </c>
      <c r="D2" s="49" t="s">
        <v>31</v>
      </c>
    </row>
    <row r="3" spans="1:10" x14ac:dyDescent="0.25">
      <c r="A3" t="str">
        <f>B3&amp;"-"&amp;C3</f>
        <v>Conservador-PAPEL</v>
      </c>
      <c r="B3" t="s">
        <v>18</v>
      </c>
      <c r="C3" s="44" t="s">
        <v>22</v>
      </c>
      <c r="D3" s="45">
        <v>0.3</v>
      </c>
      <c r="J3" t="s">
        <v>31</v>
      </c>
    </row>
    <row r="4" spans="1:10" x14ac:dyDescent="0.25">
      <c r="A4" t="str">
        <f t="shared" ref="A4:A20" si="0">B4&amp;"-"&amp;C4</f>
        <v>Conservador-TIJOLO</v>
      </c>
      <c r="B4" t="s">
        <v>18</v>
      </c>
      <c r="C4" s="44" t="s">
        <v>23</v>
      </c>
      <c r="D4" s="45">
        <v>0.5</v>
      </c>
      <c r="I4" t="s">
        <v>34</v>
      </c>
      <c r="J4" s="60">
        <f>VLOOKUP(I4,A2:D20,4,FALSE)</f>
        <v>0.35</v>
      </c>
    </row>
    <row r="5" spans="1:10" x14ac:dyDescent="0.25">
      <c r="A5" t="str">
        <f t="shared" si="0"/>
        <v>Conservador-HIBRIDOS</v>
      </c>
      <c r="B5" t="s">
        <v>18</v>
      </c>
      <c r="C5" s="44" t="s">
        <v>24</v>
      </c>
      <c r="D5" s="45">
        <v>0.1</v>
      </c>
    </row>
    <row r="6" spans="1:10" x14ac:dyDescent="0.25">
      <c r="A6" t="str">
        <f t="shared" si="0"/>
        <v>Conservador-FOFs</v>
      </c>
      <c r="B6" t="s">
        <v>18</v>
      </c>
      <c r="C6" s="44" t="s">
        <v>25</v>
      </c>
      <c r="D6" s="45">
        <v>0.1</v>
      </c>
    </row>
    <row r="7" spans="1:10" x14ac:dyDescent="0.25">
      <c r="A7" t="str">
        <f t="shared" si="0"/>
        <v>Conservador-DESENVOLVIMENTO</v>
      </c>
      <c r="B7" t="s">
        <v>18</v>
      </c>
      <c r="C7" s="44" t="s">
        <v>26</v>
      </c>
      <c r="D7" s="45">
        <v>0</v>
      </c>
    </row>
    <row r="8" spans="1:10" ht="15.75" thickBot="1" x14ac:dyDescent="0.3">
      <c r="A8" s="52" t="str">
        <f t="shared" si="0"/>
        <v>Conservador-HOTELARIAS</v>
      </c>
      <c r="B8" s="52" t="s">
        <v>18</v>
      </c>
      <c r="C8" s="53" t="s">
        <v>27</v>
      </c>
      <c r="D8" s="54">
        <v>0</v>
      </c>
    </row>
    <row r="9" spans="1:10" ht="15.75" thickBot="1" x14ac:dyDescent="0.3">
      <c r="A9" s="55" t="str">
        <f t="shared" si="0"/>
        <v>Moderado-PAPEL</v>
      </c>
      <c r="B9" t="s">
        <v>33</v>
      </c>
      <c r="C9" s="44" t="s">
        <v>22</v>
      </c>
      <c r="D9" s="56">
        <v>0.32</v>
      </c>
    </row>
    <row r="10" spans="1:10" x14ac:dyDescent="0.25">
      <c r="A10" t="str">
        <f t="shared" si="0"/>
        <v>Moderado-TIJOLO</v>
      </c>
      <c r="B10" t="s">
        <v>33</v>
      </c>
      <c r="C10" s="44" t="s">
        <v>23</v>
      </c>
      <c r="D10" s="56">
        <v>0.35</v>
      </c>
    </row>
    <row r="11" spans="1:10" x14ac:dyDescent="0.25">
      <c r="A11" t="str">
        <f t="shared" si="0"/>
        <v>Moderado-HIBRIDOS</v>
      </c>
      <c r="B11" t="s">
        <v>33</v>
      </c>
      <c r="C11" s="44" t="s">
        <v>24</v>
      </c>
      <c r="D11" s="56">
        <v>0.08</v>
      </c>
    </row>
    <row r="12" spans="1:10" x14ac:dyDescent="0.25">
      <c r="A12" t="str">
        <f t="shared" si="0"/>
        <v>Moderado-FOFs</v>
      </c>
      <c r="B12" t="s">
        <v>33</v>
      </c>
      <c r="C12" s="44" t="s">
        <v>25</v>
      </c>
      <c r="D12" s="56">
        <v>0.05</v>
      </c>
    </row>
    <row r="13" spans="1:10" x14ac:dyDescent="0.25">
      <c r="A13" t="str">
        <f t="shared" si="0"/>
        <v>Moderado-DESENVOLVIMENTO</v>
      </c>
      <c r="B13" t="s">
        <v>33</v>
      </c>
      <c r="C13" s="44" t="s">
        <v>26</v>
      </c>
      <c r="D13" s="56">
        <v>0.1</v>
      </c>
    </row>
    <row r="14" spans="1:10" ht="15.75" thickBot="1" x14ac:dyDescent="0.3">
      <c r="A14" s="52" t="str">
        <f t="shared" si="0"/>
        <v>Moderado-HOTELARIAS</v>
      </c>
      <c r="B14" s="52" t="s">
        <v>33</v>
      </c>
      <c r="C14" s="53" t="s">
        <v>27</v>
      </c>
      <c r="D14" s="58">
        <v>0.1</v>
      </c>
    </row>
    <row r="15" spans="1:10" x14ac:dyDescent="0.25">
      <c r="A15" t="str">
        <f t="shared" si="0"/>
        <v>Agressivo-PAPEL</v>
      </c>
      <c r="B15" t="s">
        <v>17</v>
      </c>
      <c r="C15" s="44" t="s">
        <v>22</v>
      </c>
      <c r="D15" s="56">
        <v>0.5</v>
      </c>
    </row>
    <row r="16" spans="1:10" x14ac:dyDescent="0.25">
      <c r="A16" t="str">
        <f t="shared" si="0"/>
        <v>Agressivo-TIJOLO</v>
      </c>
      <c r="B16" t="s">
        <v>17</v>
      </c>
      <c r="C16" s="44" t="s">
        <v>23</v>
      </c>
      <c r="D16" s="56">
        <v>0.1</v>
      </c>
    </row>
    <row r="17" spans="1:4" x14ac:dyDescent="0.25">
      <c r="A17" t="str">
        <f t="shared" si="0"/>
        <v>Agressivo-HIBRIDOS</v>
      </c>
      <c r="B17" t="s">
        <v>17</v>
      </c>
      <c r="C17" s="44" t="s">
        <v>24</v>
      </c>
      <c r="D17" s="56">
        <v>0.05</v>
      </c>
    </row>
    <row r="18" spans="1:4" x14ac:dyDescent="0.25">
      <c r="A18" t="str">
        <f t="shared" si="0"/>
        <v>Agressivo-FOFs</v>
      </c>
      <c r="B18" t="s">
        <v>17</v>
      </c>
      <c r="C18" s="44" t="s">
        <v>25</v>
      </c>
      <c r="D18" s="56">
        <v>0.05</v>
      </c>
    </row>
    <row r="19" spans="1:4" x14ac:dyDescent="0.25">
      <c r="A19" t="str">
        <f t="shared" si="0"/>
        <v>Agressivo-DESENVOLVIMENTO</v>
      </c>
      <c r="B19" t="s">
        <v>17</v>
      </c>
      <c r="C19" s="44" t="s">
        <v>26</v>
      </c>
      <c r="D19" s="57">
        <v>0.2</v>
      </c>
    </row>
    <row r="20" spans="1:4" x14ac:dyDescent="0.25">
      <c r="A20" t="str">
        <f t="shared" si="0"/>
        <v>Agressivo-HOTELARIAS</v>
      </c>
      <c r="B20" t="s">
        <v>17</v>
      </c>
      <c r="C20" s="44" t="s">
        <v>27</v>
      </c>
      <c r="D20" s="5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DO BIEL</dc:creator>
  <cp:lastModifiedBy>PC DO BIEL</cp:lastModifiedBy>
  <dcterms:created xsi:type="dcterms:W3CDTF">2025-05-27T09:39:40Z</dcterms:created>
  <dcterms:modified xsi:type="dcterms:W3CDTF">2025-05-28T21:11:10Z</dcterms:modified>
</cp:coreProperties>
</file>