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MATLAB\beltDriveLab\"/>
    </mc:Choice>
  </mc:AlternateContent>
  <xr:revisionPtr revIDLastSave="0" documentId="8_{257D55AE-0611-48DE-97AD-A49CAF4A724D}" xr6:coauthVersionLast="47" xr6:coauthVersionMax="47" xr10:uidLastSave="{00000000-0000-0000-0000-000000000000}"/>
  <bookViews>
    <workbookView xWindow="-110" yWindow="-110" windowWidth="25820" windowHeight="15500" xr2:uid="{C666C235-CFA9-4048-A454-7AC7A95FF0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4" i="1"/>
  <c r="K5" i="1"/>
  <c r="K6" i="1"/>
  <c r="P6" i="1" s="1"/>
  <c r="K7" i="1"/>
  <c r="P7" i="1" s="1"/>
  <c r="K8" i="1"/>
  <c r="P8" i="1" s="1"/>
  <c r="K9" i="1"/>
  <c r="P9" i="1" s="1"/>
  <c r="K10" i="1"/>
  <c r="P10" i="1" s="1"/>
  <c r="K11" i="1"/>
  <c r="K12" i="1"/>
  <c r="K3" i="1"/>
  <c r="P3" i="1" s="1"/>
  <c r="Q12" i="1"/>
  <c r="R12" i="1" s="1"/>
  <c r="P12" i="1"/>
  <c r="Q11" i="1"/>
  <c r="R11" i="1" s="1"/>
  <c r="P11" i="1"/>
  <c r="Q10" i="1"/>
  <c r="R10" i="1" s="1"/>
  <c r="Q9" i="1"/>
  <c r="R9" i="1" s="1"/>
  <c r="Q8" i="1"/>
  <c r="R8" i="1" s="1"/>
  <c r="R7" i="1"/>
  <c r="Q7" i="1"/>
  <c r="Q6" i="1"/>
  <c r="R6" i="1" s="1"/>
  <c r="R5" i="1"/>
  <c r="Q5" i="1"/>
  <c r="P5" i="1"/>
  <c r="Q4" i="1"/>
  <c r="R4" i="1" s="1"/>
  <c r="P4" i="1"/>
  <c r="R3" i="1"/>
  <c r="Q3" i="1"/>
  <c r="C24" i="1"/>
  <c r="C25" i="1" s="1"/>
  <c r="C26" i="1" s="1"/>
  <c r="C27" i="1" s="1"/>
  <c r="C28" i="1" s="1"/>
  <c r="C29" i="1" s="1"/>
  <c r="C30" i="1" s="1"/>
  <c r="C31" i="1" s="1"/>
  <c r="C32" i="1" s="1"/>
  <c r="C15" i="1"/>
  <c r="C16" i="1" s="1"/>
  <c r="C17" i="1" s="1"/>
  <c r="C18" i="1" s="1"/>
  <c r="C19" i="1" s="1"/>
  <c r="C20" i="1" s="1"/>
  <c r="C21" i="1" s="1"/>
  <c r="C22" i="1" s="1"/>
  <c r="C14" i="1"/>
  <c r="I4" i="1"/>
  <c r="I5" i="1" s="1"/>
  <c r="I6" i="1" s="1"/>
  <c r="I7" i="1" s="1"/>
  <c r="I8" i="1" s="1"/>
  <c r="I9" i="1" s="1"/>
  <c r="I10" i="1" s="1"/>
  <c r="I11" i="1" s="1"/>
  <c r="I12" i="1" s="1"/>
  <c r="C4" i="1"/>
  <c r="C5" i="1" s="1"/>
  <c r="C6" i="1" s="1"/>
  <c r="C7" i="1" s="1"/>
  <c r="C8" i="1" s="1"/>
  <c r="C9" i="1" s="1"/>
  <c r="C10" i="1" s="1"/>
  <c r="C11" i="1" s="1"/>
  <c r="C12" i="1" s="1"/>
  <c r="T3" i="1" l="1"/>
  <c r="T11" i="1"/>
  <c r="S9" i="1"/>
  <c r="S8" i="1"/>
  <c r="T7" i="1"/>
  <c r="S7" i="1"/>
  <c r="T6" i="1"/>
  <c r="S6" i="1"/>
  <c r="T4" i="1"/>
  <c r="S4" i="1"/>
  <c r="S3" i="1"/>
  <c r="T5" i="1"/>
  <c r="T8" i="1"/>
  <c r="T12" i="1"/>
  <c r="S10" i="1"/>
  <c r="T10" i="1"/>
  <c r="T9" i="1"/>
  <c r="S11" i="1"/>
  <c r="S5" i="1"/>
  <c r="S12" i="1"/>
</calcChain>
</file>

<file path=xl/sharedStrings.xml><?xml version="1.0" encoding="utf-8"?>
<sst xmlns="http://schemas.openxmlformats.org/spreadsheetml/2006/main" count="23" uniqueCount="18">
  <si>
    <t>Angle of contact</t>
  </si>
  <si>
    <t>Reading</t>
  </si>
  <si>
    <t>Mass (g)</t>
  </si>
  <si>
    <t>T2 (N)</t>
  </si>
  <si>
    <t>T1(N)</t>
  </si>
  <si>
    <t>Voltage (V)</t>
  </si>
  <si>
    <t>Current (A)</t>
  </si>
  <si>
    <t>Speed (RPM)</t>
  </si>
  <si>
    <t>Assume all weights 100g</t>
  </si>
  <si>
    <t xml:space="preserve">Radius </t>
  </si>
  <si>
    <t>50mm</t>
  </si>
  <si>
    <t>Voltage</t>
  </si>
  <si>
    <t>~12V</t>
  </si>
  <si>
    <t>Torque</t>
  </si>
  <si>
    <t>Pi</t>
  </si>
  <si>
    <t>Rotational Speed</t>
  </si>
  <si>
    <t>Power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</si>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</sst>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%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/>
    <xf numFmtId="9" fontId="0" fillId="0" borderId="0" xfId="0" applyNumberFormat="1"/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0" xfId="0" applyNumberFormat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to show Torque</a:t>
            </a:r>
            <a:r>
              <a:rPr lang="en-GB" baseline="0"/>
              <a:t> vs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Sheet1!$P$3:$P$12</c:f>
              <c:numCache>
                <c:formatCode>0.000</c:formatCode>
                <c:ptCount val="10"/>
                <c:pt idx="0">
                  <c:v>4.4049999999999999E-2</c:v>
                </c:pt>
                <c:pt idx="1">
                  <c:v>8.0600000000000005E-2</c:v>
                </c:pt>
                <c:pt idx="2">
                  <c:v>0.11964999999999999</c:v>
                </c:pt>
                <c:pt idx="3">
                  <c:v>0.15619999999999998</c:v>
                </c:pt>
                <c:pt idx="4">
                  <c:v>0.19275000000000003</c:v>
                </c:pt>
                <c:pt idx="5">
                  <c:v>0.2293</c:v>
                </c:pt>
                <c:pt idx="6">
                  <c:v>0.27084999999999998</c:v>
                </c:pt>
                <c:pt idx="7">
                  <c:v>0.30990000000000001</c:v>
                </c:pt>
                <c:pt idx="8">
                  <c:v>0.34895000000000004</c:v>
                </c:pt>
                <c:pt idx="9">
                  <c:v>0.38794000000000006</c:v>
                </c:pt>
              </c:numCache>
            </c:numRef>
          </c:xVal>
          <c:yVal>
            <c:numRef>
              <c:f>Sheet1!$T$3:$T$12</c:f>
              <c:numCache>
                <c:formatCode>0.0%</c:formatCode>
                <c:ptCount val="10"/>
                <c:pt idx="0">
                  <c:v>0.52309162319449809</c:v>
                </c:pt>
                <c:pt idx="1">
                  <c:v>0.63117995209688627</c:v>
                </c:pt>
                <c:pt idx="2">
                  <c:v>0.68426461148588835</c:v>
                </c:pt>
                <c:pt idx="3">
                  <c:v>0.69500845077640805</c:v>
                </c:pt>
                <c:pt idx="4">
                  <c:v>0.69351287826521479</c:v>
                </c:pt>
                <c:pt idx="5">
                  <c:v>0.68016321590455076</c:v>
                </c:pt>
                <c:pt idx="6">
                  <c:v>0.68292696827789301</c:v>
                </c:pt>
                <c:pt idx="7">
                  <c:v>0.67536600340320474</c:v>
                </c:pt>
                <c:pt idx="8">
                  <c:v>0.66575627095001455</c:v>
                </c:pt>
                <c:pt idx="9">
                  <c:v>0.65076889133335036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4-3A44-8025-FFC94B16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67328"/>
        <c:axId val="2038231647"/>
      </c:scatterChart>
      <c:valAx>
        <c:axId val="11585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1647"/>
        <c:crosses val="autoZero"/>
        <c:crossBetween val="midCat"/>
      </c:valAx>
      <c:valAx>
        <c:axId val="20382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T2 vs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53743472523028E-2"/>
                  <c:y val="-8.424061412386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Sheet1!$F$3:$F$12</c:f>
              <c:numCache>
                <c:formatCode>0.00</c:formatCode>
                <c:ptCount val="10"/>
                <c:pt idx="0">
                  <c:v>0.55000000000000004</c:v>
                </c:pt>
                <c:pt idx="1">
                  <c:v>1.1499999999999999</c:v>
                </c:pt>
                <c:pt idx="2">
                  <c:v>1.7</c:v>
                </c:pt>
                <c:pt idx="3">
                  <c:v>2.2999999999999998</c:v>
                </c:pt>
                <c:pt idx="4">
                  <c:v>2.9</c:v>
                </c:pt>
                <c:pt idx="5">
                  <c:v>3.5</c:v>
                </c:pt>
                <c:pt idx="6">
                  <c:v>4.0999999999999996</c:v>
                </c:pt>
                <c:pt idx="7">
                  <c:v>4.7</c:v>
                </c:pt>
                <c:pt idx="8">
                  <c:v>5.35</c:v>
                </c:pt>
                <c:pt idx="9">
                  <c:v>6</c:v>
                </c:pt>
              </c:numCache>
            </c:numRef>
          </c:xVal>
          <c:yVal>
            <c:numRef>
              <c:f>Sheet1!$E$3:$E$12</c:f>
              <c:numCache>
                <c:formatCode>0.000</c:formatCode>
                <c:ptCount val="10"/>
                <c:pt idx="0">
                  <c:v>0.98099999999999998</c:v>
                </c:pt>
                <c:pt idx="1">
                  <c:v>1.962</c:v>
                </c:pt>
                <c:pt idx="2">
                  <c:v>2.9430000000000001</c:v>
                </c:pt>
                <c:pt idx="3">
                  <c:v>3.9239999999999999</c:v>
                </c:pt>
                <c:pt idx="4">
                  <c:v>4.9050000000000002</c:v>
                </c:pt>
                <c:pt idx="5">
                  <c:v>5.8860000000000001</c:v>
                </c:pt>
                <c:pt idx="6">
                  <c:v>6.867</c:v>
                </c:pt>
                <c:pt idx="7">
                  <c:v>7.8479999999999999</c:v>
                </c:pt>
                <c:pt idx="8">
                  <c:v>8.8290000000000006</c:v>
                </c:pt>
                <c:pt idx="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5-D64C-A2DF-D9087C54D6B8}"/>
            </c:ext>
          </c:extLst>
        </c:ser>
        <c:ser>
          <c:idx val="1"/>
          <c:order val="1"/>
          <c:tx>
            <c:v>180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69929721094399E-2"/>
                  <c:y val="-7.4751314392910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[1]Sheet1!$F$13:$F$22</c:f>
              <c:numCache>
                <c:formatCode>General</c:formatCode>
                <c:ptCount val="10"/>
                <c:pt idx="0">
                  <c:v>0.35</c:v>
                </c:pt>
                <c:pt idx="1">
                  <c:v>0.7</c:v>
                </c:pt>
                <c:pt idx="2">
                  <c:v>1.1499999999999999</c:v>
                </c:pt>
                <c:pt idx="3">
                  <c:v>1.55</c:v>
                </c:pt>
                <c:pt idx="4">
                  <c:v>2</c:v>
                </c:pt>
                <c:pt idx="5">
                  <c:v>2.4</c:v>
                </c:pt>
                <c:pt idx="6">
                  <c:v>2.85</c:v>
                </c:pt>
                <c:pt idx="7">
                  <c:v>3.2</c:v>
                </c:pt>
                <c:pt idx="8">
                  <c:v>3.65</c:v>
                </c:pt>
                <c:pt idx="9">
                  <c:v>4.0999999999999996</c:v>
                </c:pt>
              </c:numCache>
            </c:numRef>
          </c:xVal>
          <c:yVal>
            <c:numRef>
              <c:f>[1]Sheet1!$E$13:$E$22</c:f>
              <c:numCache>
                <c:formatCode>General</c:formatCode>
                <c:ptCount val="10"/>
                <c:pt idx="0">
                  <c:v>0.98099999999999998</c:v>
                </c:pt>
                <c:pt idx="1">
                  <c:v>1.962</c:v>
                </c:pt>
                <c:pt idx="2">
                  <c:v>2.9430000000000001</c:v>
                </c:pt>
                <c:pt idx="3">
                  <c:v>3.9239999999999999</c:v>
                </c:pt>
                <c:pt idx="4">
                  <c:v>4.9050000000000002</c:v>
                </c:pt>
                <c:pt idx="5">
                  <c:v>5.8860000000000001</c:v>
                </c:pt>
                <c:pt idx="6">
                  <c:v>6.867</c:v>
                </c:pt>
                <c:pt idx="7">
                  <c:v>7.8479999999999999</c:v>
                </c:pt>
                <c:pt idx="8">
                  <c:v>8.8290000000000006</c:v>
                </c:pt>
                <c:pt idx="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5-D64C-A2DF-D9087C54D6B8}"/>
            </c:ext>
          </c:extLst>
        </c:ser>
        <c:ser>
          <c:idx val="2"/>
          <c:order val="2"/>
          <c:tx>
            <c:v>270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69514235740581E-2"/>
                  <c:y val="-8.7484511144570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[1]Sheet1!$L$3:$L$12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0.65</c:v>
                </c:pt>
                <c:pt idx="3">
                  <c:v>0.95</c:v>
                </c:pt>
                <c:pt idx="4">
                  <c:v>1.2</c:v>
                </c:pt>
                <c:pt idx="5">
                  <c:v>1.55</c:v>
                </c:pt>
                <c:pt idx="6">
                  <c:v>1.8</c:v>
                </c:pt>
                <c:pt idx="7">
                  <c:v>2.0499999999999998</c:v>
                </c:pt>
                <c:pt idx="8">
                  <c:v>2.35</c:v>
                </c:pt>
                <c:pt idx="9">
                  <c:v>2.5499999999999998</c:v>
                </c:pt>
              </c:numCache>
            </c:numRef>
          </c:xVal>
          <c:yVal>
            <c:numRef>
              <c:f>[1]Sheet1!$K$3:$K$12</c:f>
              <c:numCache>
                <c:formatCode>General</c:formatCode>
                <c:ptCount val="10"/>
                <c:pt idx="0">
                  <c:v>0.98099999999999998</c:v>
                </c:pt>
                <c:pt idx="1">
                  <c:v>1.962</c:v>
                </c:pt>
                <c:pt idx="2">
                  <c:v>2.9430000000000001</c:v>
                </c:pt>
                <c:pt idx="3">
                  <c:v>3.9239999999999999</c:v>
                </c:pt>
                <c:pt idx="4">
                  <c:v>4.9050000000000002</c:v>
                </c:pt>
                <c:pt idx="5">
                  <c:v>5.8860000000000001</c:v>
                </c:pt>
                <c:pt idx="6">
                  <c:v>6.867</c:v>
                </c:pt>
                <c:pt idx="7">
                  <c:v>7.8479999999999999</c:v>
                </c:pt>
                <c:pt idx="8">
                  <c:v>8.8290000000000006</c:v>
                </c:pt>
                <c:pt idx="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D5-D64C-A2DF-D9087C54D6B8}"/>
            </c:ext>
          </c:extLst>
        </c:ser>
        <c:ser>
          <c:idx val="3"/>
          <c:order val="3"/>
          <c:tx>
            <c:v>360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98891828577565E-3"/>
                  <c:y val="-7.6753140967096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[1]Sheet1!$F$23:$F$32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0.75</c:v>
                </c:pt>
                <c:pt idx="5">
                  <c:v>0.9</c:v>
                </c:pt>
                <c:pt idx="6">
                  <c:v>1.1000000000000001</c:v>
                </c:pt>
                <c:pt idx="7">
                  <c:v>1.3</c:v>
                </c:pt>
                <c:pt idx="8">
                  <c:v>1.45</c:v>
                </c:pt>
                <c:pt idx="9">
                  <c:v>1.65</c:v>
                </c:pt>
              </c:numCache>
            </c:numRef>
          </c:xVal>
          <c:yVal>
            <c:numRef>
              <c:f>[1]Sheet1!$E$23:$E$32</c:f>
              <c:numCache>
                <c:formatCode>General</c:formatCode>
                <c:ptCount val="10"/>
                <c:pt idx="0">
                  <c:v>0.98099999999999998</c:v>
                </c:pt>
                <c:pt idx="1">
                  <c:v>1.962</c:v>
                </c:pt>
                <c:pt idx="2">
                  <c:v>2.9430000000000001</c:v>
                </c:pt>
                <c:pt idx="3">
                  <c:v>3.9239999999999999</c:v>
                </c:pt>
                <c:pt idx="4">
                  <c:v>4.9050000000000002</c:v>
                </c:pt>
                <c:pt idx="5">
                  <c:v>5.8860000000000001</c:v>
                </c:pt>
                <c:pt idx="6">
                  <c:v>6.867</c:v>
                </c:pt>
                <c:pt idx="7">
                  <c:v>7.8479999999999999</c:v>
                </c:pt>
                <c:pt idx="8">
                  <c:v>8.8290000000000006</c:v>
                </c:pt>
                <c:pt idx="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D5-D64C-A2DF-D9087C54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62816"/>
        <c:axId val="613395807"/>
      </c:scatterChart>
      <c:valAx>
        <c:axId val="3721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T1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5807"/>
        <c:crosses val="autoZero"/>
        <c:crossBetween val="midCat"/>
      </c:valAx>
      <c:valAx>
        <c:axId val="6133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T2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242593</xdr:colOff>
      <xdr:row>1</xdr:row>
      <xdr:rowOff>379540</xdr:rowOff>
    </xdr:from>
    <xdr:to>
      <xdr:col>31</xdr:col>
      <xdr:colOff>155016</xdr:colOff>
      <xdr:row>26</xdr:row>
      <xdr:rowOff>86403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1B443-813F-7E47-BA0B-615E972F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485228</xdr:colOff>
      <xdr:row>15</xdr:row>
      <xdr:rowOff>103247</xdr:rowOff>
    </xdr:from>
    <xdr:to>
      <xdr:col>18</xdr:col>
      <xdr:colOff>237987</xdr:colOff>
      <xdr:row>37</xdr:row>
      <xdr:rowOff>79242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F3C2B-DDB8-2B4B-B7C1-4F67A1A1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utingservices-my.sharepoint.com/personal/mdbgs20_bath_ac_uk/Documents/UoB%2023-24/ME12005%20&#8211;%20Solid%20Mechanics%201/Belt%20Drive%20Lab/Belt%20Drive%20Results.xlsx" TargetMode="External"/><Relationship Id="rId1" Type="http://schemas.openxmlformats.org/officeDocument/2006/relationships/externalLinkPath" Target="https://computingservices-my.sharepoint.com/personal/mdbgs20_bath_ac_uk/Documents/UoB%2023-24/ME12005%20&#8211;%20Solid%20Mechanics%201/Belt%20Drive%20Lab/Belt%20Drive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0.98099999999999998</v>
          </cell>
          <cell r="K3">
            <v>0.98099999999999998</v>
          </cell>
          <cell r="L3">
            <v>0.2</v>
          </cell>
        </row>
        <row r="4">
          <cell r="K4">
            <v>1.962</v>
          </cell>
          <cell r="L4">
            <v>0.4</v>
          </cell>
        </row>
        <row r="5">
          <cell r="K5">
            <v>2.9430000000000001</v>
          </cell>
          <cell r="L5">
            <v>0.65</v>
          </cell>
        </row>
        <row r="6">
          <cell r="K6">
            <v>3.9239999999999999</v>
          </cell>
          <cell r="L6">
            <v>0.95</v>
          </cell>
        </row>
        <row r="7">
          <cell r="K7">
            <v>4.9050000000000002</v>
          </cell>
          <cell r="L7">
            <v>1.2</v>
          </cell>
        </row>
        <row r="8">
          <cell r="K8">
            <v>5.8860000000000001</v>
          </cell>
          <cell r="L8">
            <v>1.55</v>
          </cell>
        </row>
        <row r="9">
          <cell r="K9">
            <v>6.867</v>
          </cell>
          <cell r="L9">
            <v>1.8</v>
          </cell>
        </row>
        <row r="10">
          <cell r="K10">
            <v>7.8479999999999999</v>
          </cell>
          <cell r="L10">
            <v>2.0499999999999998</v>
          </cell>
        </row>
        <row r="11">
          <cell r="K11">
            <v>8.8290000000000006</v>
          </cell>
          <cell r="L11">
            <v>2.35</v>
          </cell>
        </row>
        <row r="12">
          <cell r="K12">
            <v>9.81</v>
          </cell>
          <cell r="L12">
            <v>2.5499999999999998</v>
          </cell>
        </row>
        <row r="13">
          <cell r="E13">
            <v>0.98099999999999998</v>
          </cell>
          <cell r="F13">
            <v>0.35</v>
          </cell>
        </row>
        <row r="14">
          <cell r="E14">
            <v>1.962</v>
          </cell>
          <cell r="F14">
            <v>0.7</v>
          </cell>
        </row>
        <row r="15">
          <cell r="E15">
            <v>2.9430000000000001</v>
          </cell>
          <cell r="F15">
            <v>1.1499999999999999</v>
          </cell>
        </row>
        <row r="16">
          <cell r="E16">
            <v>3.9239999999999999</v>
          </cell>
          <cell r="F16">
            <v>1.55</v>
          </cell>
        </row>
        <row r="17">
          <cell r="E17">
            <v>4.9050000000000002</v>
          </cell>
          <cell r="F17">
            <v>2</v>
          </cell>
        </row>
        <row r="18">
          <cell r="E18">
            <v>5.8860000000000001</v>
          </cell>
          <cell r="F18">
            <v>2.4</v>
          </cell>
        </row>
        <row r="19">
          <cell r="E19">
            <v>6.867</v>
          </cell>
          <cell r="F19">
            <v>2.85</v>
          </cell>
        </row>
        <row r="20">
          <cell r="E20">
            <v>7.8479999999999999</v>
          </cell>
          <cell r="F20">
            <v>3.2</v>
          </cell>
        </row>
        <row r="21">
          <cell r="E21">
            <v>8.8290000000000006</v>
          </cell>
          <cell r="F21">
            <v>3.65</v>
          </cell>
        </row>
        <row r="22">
          <cell r="E22">
            <v>9.81</v>
          </cell>
          <cell r="F22">
            <v>4.0999999999999996</v>
          </cell>
        </row>
        <row r="23">
          <cell r="E23">
            <v>0.98099999999999998</v>
          </cell>
          <cell r="F23">
            <v>0.1</v>
          </cell>
        </row>
        <row r="24">
          <cell r="E24">
            <v>1.962</v>
          </cell>
          <cell r="F24">
            <v>0.25</v>
          </cell>
        </row>
        <row r="25">
          <cell r="E25">
            <v>2.9430000000000001</v>
          </cell>
          <cell r="F25">
            <v>0.4</v>
          </cell>
        </row>
        <row r="26">
          <cell r="E26">
            <v>3.9239999999999999</v>
          </cell>
          <cell r="F26">
            <v>0.55000000000000004</v>
          </cell>
        </row>
        <row r="27">
          <cell r="E27">
            <v>4.9050000000000002</v>
          </cell>
          <cell r="F27">
            <v>0.75</v>
          </cell>
        </row>
        <row r="28">
          <cell r="E28">
            <v>5.8860000000000001</v>
          </cell>
          <cell r="F28">
            <v>0.9</v>
          </cell>
        </row>
        <row r="29">
          <cell r="E29">
            <v>6.867</v>
          </cell>
          <cell r="F29">
            <v>1.1000000000000001</v>
          </cell>
        </row>
        <row r="30">
          <cell r="E30">
            <v>7.8479999999999999</v>
          </cell>
          <cell r="F30">
            <v>1.3</v>
          </cell>
        </row>
        <row r="31">
          <cell r="E31">
            <v>8.8290000000000006</v>
          </cell>
          <cell r="F31">
            <v>1.45</v>
          </cell>
        </row>
        <row r="32">
          <cell r="E32">
            <v>9.81</v>
          </cell>
          <cell r="F32">
            <v>1.65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5815-F70E-49AA-85A3-4C902124F374}">
  <dimension ref="B2:T65"/>
  <sheetViews>
    <sheetView tabSelected="1" zoomScale="87" zoomScaleNormal="152" workbookViewId="0">
      <selection activeCell="I7" sqref="I7"/>
    </sheetView>
  </sheetViews>
  <sheetFormatPr defaultColWidth="8.81640625" defaultRowHeight="14.5" x14ac:dyDescent="0.35"/>
  <cols>
    <col min="2" max="3" width="12.1796875" bestFit="1" customWidth="1"/>
    <col min="4" max="4" width="9.36328125" bestFit="1" customWidth="1"/>
    <col min="5" max="6" width="12.1796875" bestFit="1" customWidth="1"/>
    <col min="8" max="8" width="14.36328125" bestFit="1" customWidth="1"/>
    <col min="9" max="9" width="16.1796875" bestFit="1" customWidth="1"/>
    <col min="10" max="10" width="16" bestFit="1" customWidth="1"/>
    <col min="11" max="11" width="12.36328125" bestFit="1" customWidth="1"/>
    <col min="12" max="12" width="12.81640625" bestFit="1" customWidth="1"/>
    <col min="13" max="13" width="17.6328125" bestFit="1" customWidth="1"/>
    <col min="14" max="14" width="12.453125" bestFit="1" customWidth="1"/>
    <col min="15" max="15" width="14.1796875" bestFit="1" customWidth="1"/>
    <col min="16" max="16" width="24" bestFit="1" customWidth="1"/>
    <col min="17" max="17" width="6.6328125" bestFit="1" customWidth="1"/>
    <col min="18" max="18" width="8.453125" bestFit="1" customWidth="1"/>
    <col min="19" max="19" width="7.6328125" bestFit="1" customWidth="1"/>
    <col min="20" max="20" width="10.6328125" bestFit="1" customWidth="1"/>
  </cols>
  <sheetData>
    <row r="2" spans="2:20" ht="56" thickBot="1" x14ac:dyDescent="0.4">
      <c r="B2" s="1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H2" s="1" t="s">
        <v>0</v>
      </c>
      <c r="I2" s="13" t="s">
        <v>1</v>
      </c>
      <c r="J2" s="13" t="s">
        <v>2</v>
      </c>
      <c r="K2" s="13" t="s">
        <v>3</v>
      </c>
      <c r="L2" s="13" t="s">
        <v>4</v>
      </c>
      <c r="M2" s="13" t="s">
        <v>5</v>
      </c>
      <c r="N2" s="13" t="s">
        <v>6</v>
      </c>
      <c r="O2" s="13" t="s">
        <v>7</v>
      </c>
      <c r="P2" s="13" t="s">
        <v>13</v>
      </c>
      <c r="Q2" s="13" t="s">
        <v>14</v>
      </c>
      <c r="R2" s="25" t="s">
        <v>15</v>
      </c>
      <c r="S2" s="13" t="s">
        <v>16</v>
      </c>
      <c r="T2" s="13" t="s">
        <v>17</v>
      </c>
    </row>
    <row r="3" spans="2:20" x14ac:dyDescent="0.35">
      <c r="B3" s="51">
        <v>90</v>
      </c>
      <c r="C3" s="15">
        <v>1</v>
      </c>
      <c r="D3" s="16">
        <v>100</v>
      </c>
      <c r="E3" s="45">
        <f>D3*9.81/1000</f>
        <v>0.98099999999999998</v>
      </c>
      <c r="F3" s="22">
        <v>0.55000000000000004</v>
      </c>
      <c r="H3" s="51">
        <v>270</v>
      </c>
      <c r="I3" s="15">
        <v>1</v>
      </c>
      <c r="J3" s="16">
        <v>100</v>
      </c>
      <c r="K3" s="45">
        <f>J3*9.81/1000</f>
        <v>0.98099999999999998</v>
      </c>
      <c r="L3" s="38">
        <v>0.1</v>
      </c>
      <c r="M3" s="19">
        <v>12</v>
      </c>
      <c r="N3" s="35">
        <v>1.3</v>
      </c>
      <c r="O3" s="19">
        <v>1769</v>
      </c>
      <c r="P3" s="26">
        <f>(K3-L3)*50/1000</f>
        <v>4.4049999999999999E-2</v>
      </c>
      <c r="Q3" s="26">
        <f>PI()</f>
        <v>3.1415926535897931</v>
      </c>
      <c r="R3" s="27">
        <f>2*Q3*O3/60</f>
        <v>185.24924680667812</v>
      </c>
      <c r="S3" s="26">
        <f>P3*R3</f>
        <v>8.160229321834171</v>
      </c>
      <c r="T3" s="28">
        <f>(P3*R3)/(N3*M3)</f>
        <v>0.52309162319449809</v>
      </c>
    </row>
    <row r="4" spans="2:20" x14ac:dyDescent="0.35">
      <c r="B4" s="51"/>
      <c r="C4" s="17">
        <f>C3+1</f>
        <v>2</v>
      </c>
      <c r="D4" s="3">
        <v>200</v>
      </c>
      <c r="E4" s="46">
        <f t="shared" ref="E4:E12" si="0">D4*9.81/1000</f>
        <v>1.962</v>
      </c>
      <c r="F4" s="23">
        <v>1.1499999999999999</v>
      </c>
      <c r="H4" s="51"/>
      <c r="I4" s="17">
        <f>I3+1</f>
        <v>2</v>
      </c>
      <c r="J4" s="3">
        <v>200</v>
      </c>
      <c r="K4" s="46">
        <f t="shared" ref="K4:K12" si="1">J4*9.81/1000</f>
        <v>1.962</v>
      </c>
      <c r="L4" s="39">
        <v>0.35</v>
      </c>
      <c r="M4" s="4">
        <v>12</v>
      </c>
      <c r="N4" s="36">
        <v>1.9</v>
      </c>
      <c r="O4" s="4">
        <v>1705</v>
      </c>
      <c r="P4" s="29">
        <f t="shared" ref="P4:P12" si="2">(K4-L4)*50/1000</f>
        <v>8.0600000000000005E-2</v>
      </c>
      <c r="Q4" s="29">
        <f>PI()</f>
        <v>3.1415926535897931</v>
      </c>
      <c r="R4" s="30">
        <f t="shared" ref="R4:R12" si="3">2*Q4*O4/60</f>
        <v>178.54718247901991</v>
      </c>
      <c r="S4" s="29">
        <f t="shared" ref="S4:S12" si="4">P4*R4</f>
        <v>14.390902907809005</v>
      </c>
      <c r="T4" s="31">
        <f t="shared" ref="T4:T12" si="5">(P4*R4)/(N4*M4)</f>
        <v>0.63117995209688627</v>
      </c>
    </row>
    <row r="5" spans="2:20" x14ac:dyDescent="0.35">
      <c r="B5" s="51"/>
      <c r="C5" s="17">
        <f t="shared" ref="C5:C9" si="6">C4+1</f>
        <v>3</v>
      </c>
      <c r="D5" s="3">
        <v>300</v>
      </c>
      <c r="E5" s="46">
        <f t="shared" si="0"/>
        <v>2.9430000000000001</v>
      </c>
      <c r="F5" s="23">
        <v>1.7</v>
      </c>
      <c r="H5" s="51"/>
      <c r="I5" s="17">
        <f t="shared" ref="I5:I9" si="7">I4+1</f>
        <v>3</v>
      </c>
      <c r="J5" s="3">
        <v>300</v>
      </c>
      <c r="K5" s="46">
        <f t="shared" si="1"/>
        <v>2.9430000000000001</v>
      </c>
      <c r="L5" s="39">
        <v>0.55000000000000004</v>
      </c>
      <c r="M5" s="4">
        <v>12</v>
      </c>
      <c r="N5" s="36">
        <v>2.5299999999999998</v>
      </c>
      <c r="O5" s="4">
        <v>1658</v>
      </c>
      <c r="P5" s="29">
        <f t="shared" si="2"/>
        <v>0.11964999999999999</v>
      </c>
      <c r="Q5" s="29">
        <f>PI()</f>
        <v>3.1415926535897931</v>
      </c>
      <c r="R5" s="30">
        <f t="shared" si="3"/>
        <v>173.62535398839591</v>
      </c>
      <c r="S5" s="29">
        <f t="shared" si="4"/>
        <v>20.774273604711571</v>
      </c>
      <c r="T5" s="31">
        <f t="shared" si="5"/>
        <v>0.68426461148588835</v>
      </c>
    </row>
    <row r="6" spans="2:20" x14ac:dyDescent="0.35">
      <c r="B6" s="51"/>
      <c r="C6" s="17">
        <f t="shared" si="6"/>
        <v>4</v>
      </c>
      <c r="D6" s="3">
        <v>400</v>
      </c>
      <c r="E6" s="46">
        <f t="shared" si="0"/>
        <v>3.9239999999999999</v>
      </c>
      <c r="F6" s="23">
        <v>2.2999999999999998</v>
      </c>
      <c r="H6" s="51"/>
      <c r="I6" s="17">
        <f t="shared" si="7"/>
        <v>4</v>
      </c>
      <c r="J6" s="3">
        <v>400</v>
      </c>
      <c r="K6" s="46">
        <f t="shared" si="1"/>
        <v>3.9239999999999999</v>
      </c>
      <c r="L6" s="39">
        <v>0.8</v>
      </c>
      <c r="M6" s="4">
        <v>12</v>
      </c>
      <c r="N6" s="36">
        <v>3.14</v>
      </c>
      <c r="O6" s="4">
        <v>1601</v>
      </c>
      <c r="P6" s="29">
        <f t="shared" si="2"/>
        <v>0.15619999999999998</v>
      </c>
      <c r="Q6" s="29">
        <f>PI()</f>
        <v>3.1415926535897931</v>
      </c>
      <c r="R6" s="30">
        <f t="shared" si="3"/>
        <v>167.65632794657529</v>
      </c>
      <c r="S6" s="29">
        <f t="shared" si="4"/>
        <v>26.187918425255056</v>
      </c>
      <c r="T6" s="31">
        <f t="shared" si="5"/>
        <v>0.69500845077640805</v>
      </c>
    </row>
    <row r="7" spans="2:20" x14ac:dyDescent="0.35">
      <c r="B7" s="51"/>
      <c r="C7" s="17">
        <f t="shared" si="6"/>
        <v>5</v>
      </c>
      <c r="D7" s="3">
        <v>500</v>
      </c>
      <c r="E7" s="46">
        <f t="shared" si="0"/>
        <v>4.9050000000000002</v>
      </c>
      <c r="F7" s="23">
        <v>2.9</v>
      </c>
      <c r="H7" s="51"/>
      <c r="I7" s="17">
        <f t="shared" si="7"/>
        <v>5</v>
      </c>
      <c r="J7" s="3">
        <v>500</v>
      </c>
      <c r="K7" s="46">
        <f t="shared" si="1"/>
        <v>4.9050000000000002</v>
      </c>
      <c r="L7" s="39">
        <v>1.05</v>
      </c>
      <c r="M7" s="4">
        <v>12</v>
      </c>
      <c r="N7" s="36">
        <v>3.74</v>
      </c>
      <c r="O7" s="4">
        <v>1542</v>
      </c>
      <c r="P7" s="29">
        <f t="shared" si="2"/>
        <v>0.19275000000000003</v>
      </c>
      <c r="Q7" s="29">
        <f>PI()</f>
        <v>3.1415926535897931</v>
      </c>
      <c r="R7" s="30">
        <f t="shared" si="3"/>
        <v>161.47786239451537</v>
      </c>
      <c r="S7" s="29">
        <f t="shared" si="4"/>
        <v>31.124857976542842</v>
      </c>
      <c r="T7" s="31">
        <f t="shared" si="5"/>
        <v>0.69351287826521479</v>
      </c>
    </row>
    <row r="8" spans="2:20" x14ac:dyDescent="0.35">
      <c r="B8" s="51"/>
      <c r="C8" s="17">
        <f t="shared" si="6"/>
        <v>6</v>
      </c>
      <c r="D8" s="3">
        <v>600</v>
      </c>
      <c r="E8" s="46">
        <f t="shared" si="0"/>
        <v>5.8860000000000001</v>
      </c>
      <c r="F8" s="23">
        <v>3.5</v>
      </c>
      <c r="H8" s="51"/>
      <c r="I8" s="17">
        <f t="shared" si="7"/>
        <v>6</v>
      </c>
      <c r="J8" s="3">
        <v>600</v>
      </c>
      <c r="K8" s="46">
        <f t="shared" si="1"/>
        <v>5.8860000000000001</v>
      </c>
      <c r="L8" s="39">
        <v>1.3</v>
      </c>
      <c r="M8" s="4">
        <v>12</v>
      </c>
      <c r="N8" s="36">
        <v>4.3600000000000003</v>
      </c>
      <c r="O8" s="4">
        <v>1482</v>
      </c>
      <c r="P8" s="29">
        <f t="shared" si="2"/>
        <v>0.2293</v>
      </c>
      <c r="Q8" s="29">
        <f>PI()</f>
        <v>3.1415926535897931</v>
      </c>
      <c r="R8" s="30">
        <f t="shared" si="3"/>
        <v>155.1946770873358</v>
      </c>
      <c r="S8" s="29">
        <f t="shared" si="4"/>
        <v>35.586139456126098</v>
      </c>
      <c r="T8" s="31">
        <f t="shared" si="5"/>
        <v>0.68016321590455076</v>
      </c>
    </row>
    <row r="9" spans="2:20" x14ac:dyDescent="0.35">
      <c r="B9" s="51"/>
      <c r="C9" s="17">
        <f t="shared" si="6"/>
        <v>7</v>
      </c>
      <c r="D9" s="3">
        <v>700</v>
      </c>
      <c r="E9" s="46">
        <f t="shared" si="0"/>
        <v>6.867</v>
      </c>
      <c r="F9" s="23">
        <v>4.0999999999999996</v>
      </c>
      <c r="H9" s="51"/>
      <c r="I9" s="17">
        <f t="shared" si="7"/>
        <v>7</v>
      </c>
      <c r="J9" s="3">
        <v>700</v>
      </c>
      <c r="K9" s="46">
        <f t="shared" si="1"/>
        <v>6.867</v>
      </c>
      <c r="L9" s="39">
        <v>1.45</v>
      </c>
      <c r="M9" s="4">
        <v>12</v>
      </c>
      <c r="N9" s="36">
        <v>4.97</v>
      </c>
      <c r="O9" s="4">
        <v>1436</v>
      </c>
      <c r="P9" s="29">
        <f t="shared" si="2"/>
        <v>0.27084999999999998</v>
      </c>
      <c r="Q9" s="29">
        <f>PI()</f>
        <v>3.1415926535897931</v>
      </c>
      <c r="R9" s="30">
        <f t="shared" si="3"/>
        <v>150.37756835183143</v>
      </c>
      <c r="S9" s="29">
        <f t="shared" si="4"/>
        <v>40.729764388093542</v>
      </c>
      <c r="T9" s="31">
        <f t="shared" si="5"/>
        <v>0.68292696827789301</v>
      </c>
    </row>
    <row r="10" spans="2:20" x14ac:dyDescent="0.35">
      <c r="B10" s="51"/>
      <c r="C10" s="17">
        <f>C9+1</f>
        <v>8</v>
      </c>
      <c r="D10" s="3">
        <v>800</v>
      </c>
      <c r="E10" s="46">
        <f t="shared" si="0"/>
        <v>7.8479999999999999</v>
      </c>
      <c r="F10" s="23">
        <v>4.7</v>
      </c>
      <c r="H10" s="51"/>
      <c r="I10" s="17">
        <f>I9+1</f>
        <v>8</v>
      </c>
      <c r="J10" s="3">
        <v>800</v>
      </c>
      <c r="K10" s="46">
        <f t="shared" si="1"/>
        <v>7.8479999999999999</v>
      </c>
      <c r="L10" s="39">
        <v>1.65</v>
      </c>
      <c r="M10" s="4">
        <v>12</v>
      </c>
      <c r="N10" s="36">
        <v>5.55</v>
      </c>
      <c r="O10" s="4">
        <v>1386</v>
      </c>
      <c r="P10" s="29">
        <f t="shared" si="2"/>
        <v>0.30990000000000001</v>
      </c>
      <c r="Q10" s="29">
        <f>PI()</f>
        <v>3.1415926535897931</v>
      </c>
      <c r="R10" s="30">
        <f t="shared" si="3"/>
        <v>145.14158059584844</v>
      </c>
      <c r="S10" s="29">
        <f t="shared" si="4"/>
        <v>44.979375826653431</v>
      </c>
      <c r="T10" s="31">
        <f t="shared" si="5"/>
        <v>0.67536600340320474</v>
      </c>
    </row>
    <row r="11" spans="2:20" x14ac:dyDescent="0.35">
      <c r="B11" s="51"/>
      <c r="C11" s="17">
        <f>C10+1</f>
        <v>9</v>
      </c>
      <c r="D11" s="3">
        <v>900</v>
      </c>
      <c r="E11" s="46">
        <f t="shared" si="0"/>
        <v>8.8290000000000006</v>
      </c>
      <c r="F11" s="23">
        <v>5.35</v>
      </c>
      <c r="H11" s="51"/>
      <c r="I11" s="17">
        <f>I10+1</f>
        <v>9</v>
      </c>
      <c r="J11" s="3">
        <v>900</v>
      </c>
      <c r="K11" s="46">
        <f t="shared" si="1"/>
        <v>8.8290000000000006</v>
      </c>
      <c r="L11" s="39">
        <v>1.85</v>
      </c>
      <c r="M11" s="4">
        <v>12</v>
      </c>
      <c r="N11" s="36">
        <v>6.12</v>
      </c>
      <c r="O11" s="4">
        <v>1338</v>
      </c>
      <c r="P11" s="29">
        <f t="shared" si="2"/>
        <v>0.34895000000000004</v>
      </c>
      <c r="Q11" s="29">
        <f>PI()</f>
        <v>3.1415926535897931</v>
      </c>
      <c r="R11" s="30">
        <f t="shared" si="3"/>
        <v>140.11503235010477</v>
      </c>
      <c r="S11" s="29">
        <f t="shared" si="4"/>
        <v>48.893140538569064</v>
      </c>
      <c r="T11" s="31">
        <f t="shared" si="5"/>
        <v>0.66575627095001455</v>
      </c>
    </row>
    <row r="12" spans="2:20" ht="15" thickBot="1" x14ac:dyDescent="0.4">
      <c r="B12" s="51"/>
      <c r="C12" s="41">
        <f t="shared" ref="C12" si="8">C11+1</f>
        <v>10</v>
      </c>
      <c r="D12" s="14">
        <v>1000</v>
      </c>
      <c r="E12" s="47">
        <f t="shared" si="0"/>
        <v>9.81</v>
      </c>
      <c r="F12" s="42">
        <v>6</v>
      </c>
      <c r="H12" s="51"/>
      <c r="I12" s="18">
        <f t="shared" ref="I12" si="9">I11+1</f>
        <v>10</v>
      </c>
      <c r="J12" s="5">
        <v>1000</v>
      </c>
      <c r="K12" s="48">
        <f t="shared" si="1"/>
        <v>9.81</v>
      </c>
      <c r="L12" s="40">
        <v>2.0512000000000001</v>
      </c>
      <c r="M12" s="6">
        <v>12</v>
      </c>
      <c r="N12" s="37">
        <v>6.69</v>
      </c>
      <c r="O12" s="6">
        <v>1286</v>
      </c>
      <c r="P12" s="32">
        <f t="shared" si="2"/>
        <v>0.38794000000000006</v>
      </c>
      <c r="Q12" s="32">
        <f>PI()</f>
        <v>3.1415926535897931</v>
      </c>
      <c r="R12" s="33">
        <f t="shared" si="3"/>
        <v>134.66960508388246</v>
      </c>
      <c r="S12" s="32">
        <f t="shared" si="4"/>
        <v>52.243726596241366</v>
      </c>
      <c r="T12" s="34">
        <f t="shared" si="5"/>
        <v>0.65076889133335036</v>
      </c>
    </row>
    <row r="13" spans="2:20" x14ac:dyDescent="0.35">
      <c r="B13" s="51">
        <v>180</v>
      </c>
      <c r="C13" s="15">
        <v>1</v>
      </c>
      <c r="D13" s="16">
        <v>100</v>
      </c>
      <c r="E13" s="45">
        <f>D13*9.81/1000</f>
        <v>0.98099999999999998</v>
      </c>
      <c r="F13" s="22">
        <v>0.5</v>
      </c>
    </row>
    <row r="14" spans="2:20" x14ac:dyDescent="0.35">
      <c r="B14" s="51"/>
      <c r="C14" s="17">
        <f>C13+1</f>
        <v>2</v>
      </c>
      <c r="D14" s="3">
        <v>200</v>
      </c>
      <c r="E14" s="46">
        <f t="shared" ref="E14:E22" si="10">D14*9.81/1000</f>
        <v>1.962</v>
      </c>
      <c r="F14" s="23">
        <v>0.6</v>
      </c>
    </row>
    <row r="15" spans="2:20" ht="18.5" x14ac:dyDescent="0.45">
      <c r="B15" s="51"/>
      <c r="C15" s="17">
        <f t="shared" ref="C15:C19" si="11">C14+1</f>
        <v>3</v>
      </c>
      <c r="D15" s="3">
        <v>300</v>
      </c>
      <c r="E15" s="46">
        <f t="shared" si="10"/>
        <v>2.9430000000000001</v>
      </c>
      <c r="F15" s="23">
        <v>0.95</v>
      </c>
      <c r="H15" s="52" t="s">
        <v>8</v>
      </c>
      <c r="I15" s="52"/>
    </row>
    <row r="16" spans="2:20" ht="18.5" x14ac:dyDescent="0.35">
      <c r="B16" s="51"/>
      <c r="C16" s="17">
        <f t="shared" si="11"/>
        <v>4</v>
      </c>
      <c r="D16" s="3">
        <v>400</v>
      </c>
      <c r="E16" s="46">
        <f t="shared" si="10"/>
        <v>3.9239999999999999</v>
      </c>
      <c r="F16" s="23">
        <v>1.3</v>
      </c>
      <c r="H16" s="7" t="s">
        <v>9</v>
      </c>
      <c r="I16" s="8" t="s">
        <v>10</v>
      </c>
    </row>
    <row r="17" spans="2:13" ht="18.5" x14ac:dyDescent="0.45">
      <c r="B17" s="51"/>
      <c r="C17" s="17">
        <f t="shared" si="11"/>
        <v>5</v>
      </c>
      <c r="D17" s="3">
        <v>500</v>
      </c>
      <c r="E17" s="46">
        <f t="shared" si="10"/>
        <v>4.9050000000000002</v>
      </c>
      <c r="F17" s="23">
        <v>1.7</v>
      </c>
      <c r="H17" s="9" t="s">
        <v>11</v>
      </c>
      <c r="I17" s="10" t="s">
        <v>12</v>
      </c>
    </row>
    <row r="18" spans="2:13" ht="18.5" x14ac:dyDescent="0.45">
      <c r="B18" s="51"/>
      <c r="C18" s="17">
        <f t="shared" si="11"/>
        <v>6</v>
      </c>
      <c r="D18" s="3">
        <v>600</v>
      </c>
      <c r="E18" s="46">
        <f t="shared" si="10"/>
        <v>5.8860000000000001</v>
      </c>
      <c r="F18" s="23">
        <v>2.0499999999999998</v>
      </c>
      <c r="H18" s="11"/>
      <c r="I18" s="12"/>
    </row>
    <row r="19" spans="2:13" x14ac:dyDescent="0.35">
      <c r="B19" s="51"/>
      <c r="C19" s="17">
        <f t="shared" si="11"/>
        <v>7</v>
      </c>
      <c r="D19" s="3">
        <v>700</v>
      </c>
      <c r="E19" s="46">
        <f t="shared" si="10"/>
        <v>6.867</v>
      </c>
      <c r="F19" s="23">
        <v>2.4500000000000002</v>
      </c>
    </row>
    <row r="20" spans="2:13" x14ac:dyDescent="0.35">
      <c r="B20" s="51"/>
      <c r="C20" s="17">
        <f>C19+1</f>
        <v>8</v>
      </c>
      <c r="D20" s="3">
        <v>800</v>
      </c>
      <c r="E20" s="46">
        <f t="shared" si="10"/>
        <v>7.8479999999999999</v>
      </c>
      <c r="F20" s="23">
        <v>2.8</v>
      </c>
    </row>
    <row r="21" spans="2:13" x14ac:dyDescent="0.35">
      <c r="B21" s="51"/>
      <c r="C21" s="17">
        <f>C20+1</f>
        <v>9</v>
      </c>
      <c r="D21" s="3">
        <v>900</v>
      </c>
      <c r="E21" s="46">
        <f t="shared" si="10"/>
        <v>8.8290000000000006</v>
      </c>
      <c r="F21" s="23">
        <v>3.25</v>
      </c>
    </row>
    <row r="22" spans="2:13" ht="15" thickBot="1" x14ac:dyDescent="0.4">
      <c r="B22" s="51"/>
      <c r="C22" s="18">
        <f t="shared" ref="C22" si="12">C21+1</f>
        <v>10</v>
      </c>
      <c r="D22" s="5">
        <v>1000</v>
      </c>
      <c r="E22" s="48">
        <f t="shared" si="10"/>
        <v>9.81</v>
      </c>
      <c r="F22" s="24">
        <v>3.6</v>
      </c>
      <c r="M22" s="20"/>
    </row>
    <row r="23" spans="2:13" x14ac:dyDescent="0.35">
      <c r="B23" s="51">
        <v>360</v>
      </c>
      <c r="C23" s="43">
        <v>1</v>
      </c>
      <c r="D23" s="2">
        <v>100</v>
      </c>
      <c r="E23" s="49">
        <f>D23*9.81/1000</f>
        <v>0.98099999999999998</v>
      </c>
      <c r="F23" s="44">
        <v>0.05</v>
      </c>
    </row>
    <row r="24" spans="2:13" x14ac:dyDescent="0.35">
      <c r="B24" s="51"/>
      <c r="C24" s="17">
        <f>C23+1</f>
        <v>2</v>
      </c>
      <c r="D24" s="3">
        <v>200</v>
      </c>
      <c r="E24" s="46">
        <f t="shared" ref="E24:E32" si="13">D24*9.81/1000</f>
        <v>1.962</v>
      </c>
      <c r="F24" s="23">
        <v>0.2</v>
      </c>
    </row>
    <row r="25" spans="2:13" x14ac:dyDescent="0.35">
      <c r="B25" s="51"/>
      <c r="C25" s="17">
        <f t="shared" ref="C25:C29" si="14">C24+1</f>
        <v>3</v>
      </c>
      <c r="D25" s="3">
        <v>300</v>
      </c>
      <c r="E25" s="46">
        <f t="shared" si="13"/>
        <v>2.9430000000000001</v>
      </c>
      <c r="F25" s="23">
        <v>0.3</v>
      </c>
    </row>
    <row r="26" spans="2:13" x14ac:dyDescent="0.35">
      <c r="B26" s="51"/>
      <c r="C26" s="17">
        <f t="shared" si="14"/>
        <v>4</v>
      </c>
      <c r="D26" s="3">
        <v>400</v>
      </c>
      <c r="E26" s="46">
        <f t="shared" si="13"/>
        <v>3.9239999999999999</v>
      </c>
      <c r="F26" s="23">
        <v>0.4</v>
      </c>
    </row>
    <row r="27" spans="2:13" x14ac:dyDescent="0.35">
      <c r="B27" s="51"/>
      <c r="C27" s="17">
        <f t="shared" si="14"/>
        <v>5</v>
      </c>
      <c r="D27" s="3">
        <v>500</v>
      </c>
      <c r="E27" s="46">
        <f t="shared" si="13"/>
        <v>4.9050000000000002</v>
      </c>
      <c r="F27" s="23">
        <v>0.45</v>
      </c>
      <c r="I27" s="21"/>
      <c r="J27" s="21"/>
    </row>
    <row r="28" spans="2:13" x14ac:dyDescent="0.35">
      <c r="B28" s="51"/>
      <c r="C28" s="17">
        <f t="shared" si="14"/>
        <v>6</v>
      </c>
      <c r="D28" s="3">
        <v>600</v>
      </c>
      <c r="E28" s="46">
        <f t="shared" si="13"/>
        <v>5.8860000000000001</v>
      </c>
      <c r="F28" s="23">
        <v>0.5</v>
      </c>
    </row>
    <row r="29" spans="2:13" x14ac:dyDescent="0.35">
      <c r="B29" s="51"/>
      <c r="C29" s="17">
        <f t="shared" si="14"/>
        <v>7</v>
      </c>
      <c r="D29" s="3">
        <v>700</v>
      </c>
      <c r="E29" s="46">
        <f t="shared" si="13"/>
        <v>6.867</v>
      </c>
      <c r="F29" s="23">
        <v>0.6</v>
      </c>
    </row>
    <row r="30" spans="2:13" x14ac:dyDescent="0.35">
      <c r="B30" s="51"/>
      <c r="C30" s="17">
        <f>C29+1</f>
        <v>8</v>
      </c>
      <c r="D30" s="3">
        <v>800</v>
      </c>
      <c r="E30" s="46">
        <f t="shared" si="13"/>
        <v>7.8479999999999999</v>
      </c>
      <c r="F30" s="23">
        <v>0.7</v>
      </c>
    </row>
    <row r="31" spans="2:13" x14ac:dyDescent="0.35">
      <c r="B31" s="51"/>
      <c r="C31" s="17">
        <f>C30+1</f>
        <v>9</v>
      </c>
      <c r="D31" s="3">
        <v>900</v>
      </c>
      <c r="E31" s="46">
        <f t="shared" si="13"/>
        <v>8.8290000000000006</v>
      </c>
      <c r="F31" s="23">
        <v>0.8</v>
      </c>
    </row>
    <row r="32" spans="2:13" ht="15" thickBot="1" x14ac:dyDescent="0.4">
      <c r="B32" s="51"/>
      <c r="C32" s="18">
        <f t="shared" ref="C32" si="15">C31+1</f>
        <v>10</v>
      </c>
      <c r="D32" s="5">
        <v>1000</v>
      </c>
      <c r="E32" s="48">
        <f t="shared" si="13"/>
        <v>9.81</v>
      </c>
      <c r="F32" s="24">
        <v>0.9</v>
      </c>
    </row>
    <row r="65" spans="12:17" x14ac:dyDescent="0.35">
      <c r="L65" s="50"/>
      <c r="Q65" s="20"/>
    </row>
  </sheetData>
  <mergeCells count="5">
    <mergeCell ref="B3:B12"/>
    <mergeCell ref="H3:H12"/>
    <mergeCell ref="B13:B22"/>
    <mergeCell ref="H15:I15"/>
    <mergeCell ref="B23:B3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Hayward</dc:creator>
  <cp:lastModifiedBy>Colin Peden</cp:lastModifiedBy>
  <dcterms:created xsi:type="dcterms:W3CDTF">2023-02-02T09:08:24Z</dcterms:created>
  <dcterms:modified xsi:type="dcterms:W3CDTF">2025-03-10T17:51:16Z</dcterms:modified>
</cp:coreProperties>
</file>