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an\לימודים\final project\SE-projrct\"/>
    </mc:Choice>
  </mc:AlternateContent>
  <bookViews>
    <workbookView xWindow="480" yWindow="453" windowWidth="18240" windowHeight="6993" activeTab="1"/>
  </bookViews>
  <sheets>
    <sheet name="2015" sheetId="2" r:id="rId1"/>
    <sheet name="2016" sheetId="7" r:id="rId2"/>
    <sheet name="ניתוחי תוכנית עבודה" sheetId="8" r:id="rId3"/>
  </sheets>
  <calcPr calcId="171027"/>
</workbook>
</file>

<file path=xl/calcChain.xml><?xml version="1.0" encoding="utf-8"?>
<calcChain xmlns="http://schemas.openxmlformats.org/spreadsheetml/2006/main">
  <c r="C5" i="8" l="1"/>
  <c r="K5" i="8"/>
  <c r="C6" i="8"/>
  <c r="K6" i="8"/>
  <c r="K17" i="8" s="1"/>
  <c r="C7" i="8"/>
  <c r="K7" i="8"/>
  <c r="C8" i="8"/>
  <c r="F40" i="8" s="1"/>
  <c r="K8" i="8"/>
  <c r="C9" i="8"/>
  <c r="L10" i="8"/>
  <c r="C10" i="8" s="1"/>
  <c r="L11" i="8"/>
  <c r="C11" i="8" s="1"/>
  <c r="L12" i="8"/>
  <c r="C12" i="8" s="1"/>
  <c r="L13" i="8"/>
  <c r="C13" i="8" s="1"/>
  <c r="L14" i="8"/>
  <c r="C14" i="8" s="1"/>
  <c r="L15" i="8"/>
  <c r="C15" i="8" s="1"/>
  <c r="L16" i="8"/>
  <c r="C16" i="8" s="1"/>
  <c r="B17" i="8"/>
  <c r="D17" i="8"/>
  <c r="E17" i="8"/>
  <c r="F17" i="8"/>
  <c r="G17" i="8"/>
  <c r="H17" i="8"/>
  <c r="I17" i="8"/>
  <c r="J17" i="8"/>
  <c r="M17" i="8"/>
  <c r="N17" i="8"/>
  <c r="O17" i="8"/>
  <c r="P17" i="8"/>
  <c r="Q17" i="8"/>
  <c r="R17" i="8"/>
  <c r="S17" i="8"/>
  <c r="T17" i="8"/>
  <c r="U17" i="8"/>
  <c r="V17" i="8"/>
  <c r="D37" i="8"/>
  <c r="F37" i="8"/>
  <c r="D38" i="8"/>
  <c r="D39" i="8"/>
  <c r="F39" i="8"/>
  <c r="D40" i="8"/>
  <c r="D41" i="8"/>
  <c r="F41" i="8"/>
  <c r="B49" i="8"/>
  <c r="I63" i="8"/>
  <c r="G63" i="8"/>
  <c r="E63" i="8"/>
  <c r="C63" i="8"/>
  <c r="I62" i="8"/>
  <c r="G62" i="8"/>
  <c r="E62" i="8"/>
  <c r="C62" i="8"/>
  <c r="I61" i="8"/>
  <c r="G61" i="8"/>
  <c r="E61" i="8"/>
  <c r="C61" i="8"/>
  <c r="I60" i="8"/>
  <c r="G60" i="8"/>
  <c r="E60" i="8"/>
  <c r="C60" i="8"/>
  <c r="K60" i="8" s="1"/>
  <c r="I59" i="8"/>
  <c r="G59" i="8"/>
  <c r="E59" i="8"/>
  <c r="C59" i="8"/>
  <c r="I58" i="8"/>
  <c r="G58" i="8"/>
  <c r="E58" i="8"/>
  <c r="C58" i="8"/>
  <c r="I57" i="8"/>
  <c r="G57" i="8"/>
  <c r="E57" i="8"/>
  <c r="C57" i="8"/>
  <c r="D46" i="8" l="1"/>
  <c r="F46" i="8"/>
  <c r="D42" i="8"/>
  <c r="F42" i="8"/>
  <c r="D45" i="8"/>
  <c r="F45" i="8"/>
  <c r="D48" i="8"/>
  <c r="F48" i="8"/>
  <c r="F44" i="8"/>
  <c r="D44" i="8"/>
  <c r="D47" i="8"/>
  <c r="F47" i="8"/>
  <c r="D43" i="8"/>
  <c r="D49" i="8" s="1"/>
  <c r="F43" i="8"/>
  <c r="C17" i="8"/>
  <c r="K61" i="8"/>
  <c r="F38" i="8"/>
  <c r="F49" i="8" s="1"/>
  <c r="L17" i="8"/>
  <c r="K62" i="8"/>
  <c r="K57" i="8"/>
  <c r="K58" i="8"/>
  <c r="K59" i="8"/>
  <c r="C16" i="7" l="1"/>
  <c r="L12" i="7"/>
  <c r="C12" i="7" s="1"/>
  <c r="L13" i="7"/>
  <c r="C13" i="7" s="1"/>
  <c r="L14" i="7"/>
  <c r="C14" i="7" s="1"/>
  <c r="L15" i="7"/>
  <c r="C15" i="7" s="1"/>
  <c r="L16" i="7"/>
  <c r="C20" i="2" l="1"/>
  <c r="C21" i="2"/>
  <c r="C22" i="2"/>
  <c r="C23" i="2"/>
  <c r="C24" i="2"/>
  <c r="C25" i="2"/>
  <c r="C26" i="2"/>
  <c r="C27" i="2"/>
  <c r="C28" i="2"/>
  <c r="C29" i="2"/>
  <c r="C30" i="2"/>
  <c r="C19" i="2"/>
  <c r="I63" i="7" l="1"/>
  <c r="G63" i="7"/>
  <c r="E63" i="7"/>
  <c r="C63" i="7"/>
  <c r="I62" i="7"/>
  <c r="G62" i="7"/>
  <c r="E62" i="7"/>
  <c r="C62" i="7"/>
  <c r="I61" i="7"/>
  <c r="G61" i="7"/>
  <c r="E61" i="7"/>
  <c r="C61" i="7"/>
  <c r="I60" i="7"/>
  <c r="G60" i="7"/>
  <c r="E60" i="7"/>
  <c r="C60" i="7"/>
  <c r="I59" i="7"/>
  <c r="G59" i="7"/>
  <c r="E59" i="7"/>
  <c r="C59" i="7"/>
  <c r="I58" i="7"/>
  <c r="G58" i="7"/>
  <c r="E58" i="7"/>
  <c r="C58" i="7"/>
  <c r="I57" i="7"/>
  <c r="G57" i="7"/>
  <c r="E57" i="7"/>
  <c r="C57" i="7"/>
  <c r="B49" i="7"/>
  <c r="F48" i="7"/>
  <c r="D48" i="7"/>
  <c r="F47" i="7"/>
  <c r="D47" i="7"/>
  <c r="F46" i="7"/>
  <c r="D46" i="7"/>
  <c r="F45" i="7"/>
  <c r="D45" i="7"/>
  <c r="F44" i="7"/>
  <c r="D44" i="7"/>
  <c r="V17" i="7"/>
  <c r="U17" i="7"/>
  <c r="T17" i="7"/>
  <c r="S17" i="7"/>
  <c r="R17" i="7"/>
  <c r="Q17" i="7"/>
  <c r="P17" i="7"/>
  <c r="O17" i="7"/>
  <c r="N17" i="7"/>
  <c r="M17" i="7"/>
  <c r="J17" i="7"/>
  <c r="I17" i="7"/>
  <c r="H17" i="7"/>
  <c r="G17" i="7"/>
  <c r="F17" i="7"/>
  <c r="E17" i="7"/>
  <c r="D17" i="7"/>
  <c r="B17" i="7"/>
  <c r="L11" i="7"/>
  <c r="C11" i="7" s="1"/>
  <c r="F43" i="7" s="1"/>
  <c r="L10" i="7"/>
  <c r="C10" i="7" s="1"/>
  <c r="D42" i="7" s="1"/>
  <c r="C9" i="7"/>
  <c r="F41" i="7" s="1"/>
  <c r="K8" i="7"/>
  <c r="C8" i="7"/>
  <c r="D40" i="7" s="1"/>
  <c r="K7" i="7"/>
  <c r="C7" i="7"/>
  <c r="D39" i="7" s="1"/>
  <c r="K6" i="7"/>
  <c r="C6" i="7"/>
  <c r="F38" i="7" s="1"/>
  <c r="K5" i="7"/>
  <c r="C5" i="7"/>
  <c r="F37" i="7" s="1"/>
  <c r="K57" i="7" l="1"/>
  <c r="K61" i="7"/>
  <c r="F39" i="7"/>
  <c r="K58" i="7"/>
  <c r="K62" i="7"/>
  <c r="D37" i="7"/>
  <c r="D43" i="7"/>
  <c r="F40" i="7"/>
  <c r="K17" i="7"/>
  <c r="D41" i="7"/>
  <c r="K59" i="7"/>
  <c r="K60" i="7"/>
  <c r="C17" i="7"/>
  <c r="L17" i="7"/>
  <c r="F42" i="7"/>
  <c r="D38" i="7"/>
  <c r="F49" i="7" l="1"/>
  <c r="D49" i="7"/>
  <c r="I65" i="2"/>
  <c r="K65" i="2" s="1"/>
  <c r="I66" i="2"/>
  <c r="I67" i="2"/>
  <c r="K67" i="2" s="1"/>
  <c r="I68" i="2"/>
  <c r="K68" i="2" s="1"/>
  <c r="I69" i="2"/>
  <c r="K69" i="2" s="1"/>
  <c r="I70" i="2"/>
  <c r="K70" i="2" s="1"/>
  <c r="I71" i="2"/>
  <c r="K71" i="2" s="1"/>
  <c r="I72" i="2"/>
  <c r="K72" i="2" s="1"/>
  <c r="I73" i="2"/>
  <c r="K73" i="2" s="1"/>
  <c r="I74" i="2"/>
  <c r="K74" i="2" s="1"/>
  <c r="I75" i="2"/>
  <c r="K75" i="2" s="1"/>
  <c r="I64" i="2"/>
  <c r="K64" i="2" s="1"/>
  <c r="G65" i="2"/>
  <c r="G66" i="2"/>
  <c r="G67" i="2"/>
  <c r="G68" i="2"/>
  <c r="G69" i="2"/>
  <c r="G70" i="2"/>
  <c r="G71" i="2"/>
  <c r="G72" i="2"/>
  <c r="G73" i="2"/>
  <c r="G74" i="2"/>
  <c r="G75" i="2"/>
  <c r="G64" i="2"/>
  <c r="E65" i="2"/>
  <c r="E66" i="2"/>
  <c r="E67" i="2"/>
  <c r="E68" i="2"/>
  <c r="E69" i="2"/>
  <c r="E70" i="2"/>
  <c r="E71" i="2"/>
  <c r="E72" i="2"/>
  <c r="E73" i="2"/>
  <c r="E74" i="2"/>
  <c r="E75" i="2"/>
  <c r="E64" i="2"/>
  <c r="C65" i="2"/>
  <c r="C66" i="2"/>
  <c r="K66" i="2" s="1"/>
  <c r="C67" i="2"/>
  <c r="C68" i="2"/>
  <c r="C69" i="2"/>
  <c r="C70" i="2"/>
  <c r="C71" i="2"/>
  <c r="C72" i="2"/>
  <c r="C73" i="2"/>
  <c r="C74" i="2"/>
  <c r="C75" i="2"/>
  <c r="C64" i="2"/>
  <c r="E58" i="2" l="1"/>
  <c r="C31" i="2" l="1"/>
  <c r="D31" i="2"/>
  <c r="F31" i="2"/>
  <c r="E31" i="2"/>
  <c r="S31" i="2"/>
  <c r="Q31" i="2"/>
  <c r="O31" i="2"/>
  <c r="K31" i="2"/>
  <c r="M31" i="2"/>
  <c r="R31" i="2"/>
  <c r="P31" i="2"/>
  <c r="N31" i="2" l="1"/>
  <c r="L31" i="2"/>
  <c r="I31" i="2" l="1"/>
  <c r="G31" i="2" l="1"/>
  <c r="B58" i="2" l="1"/>
  <c r="J31" i="2"/>
  <c r="B31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comments1.xml><?xml version="1.0" encoding="utf-8"?>
<comments xmlns="http://schemas.openxmlformats.org/spreadsheetml/2006/main">
  <authors>
    <author>EinavA</author>
    <author>Einav Avizemer</author>
  </authors>
  <commentList>
    <comment ref="J39" authorId="0" shapeId="0">
      <text>
        <r>
          <rPr>
            <b/>
            <sz val="9"/>
            <color indexed="81"/>
            <rFont val="Tahoma"/>
            <family val="2"/>
          </rPr>
          <t>EinavA:</t>
        </r>
        <r>
          <rPr>
            <sz val="9"/>
            <color indexed="81"/>
            <rFont val="Tahoma"/>
            <family val="2"/>
          </rPr>
          <t xml:space="preserve">
אוזו</t>
        </r>
      </text>
    </comment>
    <comment ref="J42" authorId="1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מכירות- דיילת תמיכה סמחלקת כספים</t>
        </r>
      </text>
    </comment>
    <comment ref="J43" authorId="1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דיילת תמיכה במכירות+קבלה </t>
        </r>
      </text>
    </comment>
    <comment ref="J46" authorId="1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תמיכה כספים</t>
        </r>
      </text>
    </comment>
    <comment ref="J47" authorId="1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תמיכה בכספים
מתוך זה 5 יום עבודה משרדית עבור מחלקת דיול</t>
        </r>
      </text>
    </comment>
  </commentList>
</comments>
</file>

<file path=xl/comments2.xml><?xml version="1.0" encoding="utf-8"?>
<comments xmlns="http://schemas.openxmlformats.org/spreadsheetml/2006/main">
  <authors>
    <author>Einav Avizemer</author>
  </authors>
  <commentList>
    <comment ref="J5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שוקרון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שוקרון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אורקה 5 שועת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שוקרון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213 אפרול
קמפרי 856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שוקרון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אפרול-730 ₪
אספולון- 25 ₪ 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בולט- 104 ₪
טנקרי-106 ש"ח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שוקרון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אפרול-5050 ₪
אספולון- 50 ש"ח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בולט- 171 ₪
טנקרי- 145 ש"ח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שוקרון</t>
        </r>
      </text>
    </comment>
    <comment ref="K10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תוספת 57 שעות התארגנות אפרול</t>
        </r>
      </text>
    </comment>
    <comment ref="M10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ללא 50 שעות תוספת אפרול</t>
        </r>
      </text>
    </comment>
    <comment ref="H11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אפרול- 4116 ₪
אספולון-25</t>
        </r>
      </text>
    </comment>
    <comment ref="I11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טנקרי- 130
בולט- 217</t>
        </r>
      </text>
    </comment>
    <comment ref="K11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כולל 30 שעות התארגנות אפרול</t>
        </r>
      </text>
    </comment>
    <comment ref="M11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תוספות שעות לאפרול הועברו לשיווק</t>
        </r>
      </text>
    </comment>
    <comment ref="Q11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כולל 2 תדמית יום</t>
        </r>
      </text>
    </comment>
    <comment ref="I22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סמירנוף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משאבי אנוש שיר שוקרון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משאבי אנוש- שיר שוקרון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משאבי אנוש-שיר שוקרון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משאבי אנוש-שיר שוקרון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שוקרון</t>
        </r>
      </text>
    </comment>
    <comment ref="I28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ת.לילה</t>
        </r>
      </text>
    </comment>
  </commentList>
</comments>
</file>

<file path=xl/comments3.xml><?xml version="1.0" encoding="utf-8"?>
<comments xmlns="http://schemas.openxmlformats.org/spreadsheetml/2006/main">
  <authors>
    <author>Einav Avizemer</author>
  </authors>
  <commentList>
    <comment ref="J5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שוקרון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שוקרון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אורקה 5 שועת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שוקרון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213 אפרול
קמפרי 856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שוקרון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אפרול-730 ₪
אספולון- 25 ₪ 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בולט- 104 ₪
טנקרי-106 ש"ח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שוקרון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אפרול-5050 ₪
אספולון- 50 ש"ח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בולט- 171 ₪
טנקרי- 145 ש"ח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שוקרון</t>
        </r>
      </text>
    </comment>
    <comment ref="K10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תוספת 57 שעות התארגנות אפרול</t>
        </r>
      </text>
    </comment>
    <comment ref="M10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ללא 50 שעות תוספת אפרול</t>
        </r>
      </text>
    </comment>
    <comment ref="H11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אפרול- 4116 ₪
אספולון-25</t>
        </r>
      </text>
    </comment>
    <comment ref="I11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טנקרי- 130
בולט- 217</t>
        </r>
      </text>
    </comment>
    <comment ref="K11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כולל 30 שעות התארגנות אפרול</t>
        </r>
      </text>
    </comment>
    <comment ref="M11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תוספות שעות לאפרול הועברו לשיווק</t>
        </r>
      </text>
    </comment>
    <comment ref="Q11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כולל 2 תדמית יום</t>
        </r>
      </text>
    </comment>
    <comment ref="I22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סמירנוף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משאבי אנוש שיר שוקרון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משאבי אנוש- שיר שוקרון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משאבי אנוש-שיר שוקרון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משאבי אנוש-שיר שוקרון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שוקרון</t>
        </r>
      </text>
    </comment>
    <comment ref="I28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ת.לילה</t>
        </r>
      </text>
    </comment>
  </commentList>
</comments>
</file>

<file path=xl/sharedStrings.xml><?xml version="1.0" encoding="utf-8"?>
<sst xmlns="http://schemas.openxmlformats.org/spreadsheetml/2006/main" count="461" uniqueCount="94">
  <si>
    <t>חודש</t>
  </si>
  <si>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</si>
  <si>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</si>
  <si>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</si>
  <si>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</si>
  <si>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</si>
  <si>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</si>
  <si>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</si>
  <si>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</si>
  <si>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</si>
  <si>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</si>
  <si>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</si>
  <si>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</si>
  <si>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עלות חודשית</t>
  </si>
  <si>
    <t>עלות ערוץ מכירות</t>
  </si>
  <si>
    <t>עלות ערוץ שיווק</t>
  </si>
  <si>
    <t>כמות בק' שנפתחו</t>
  </si>
  <si>
    <t>כמות בק' שנמכרו</t>
  </si>
  <si>
    <t>שעות דיול</t>
  </si>
  <si>
    <t>ממוצע מכר  בק לשעה</t>
  </si>
  <si>
    <t>קמפיין סינגלים</t>
  </si>
  <si>
    <t>חג</t>
  </si>
  <si>
    <t>סה"כ</t>
  </si>
  <si>
    <t>עלויות</t>
  </si>
  <si>
    <t xml:space="preserve"> ערוץ מסורתי</t>
  </si>
  <si>
    <t>ערוץ מאורגן</t>
  </si>
  <si>
    <t xml:space="preserve"> ערוץ מאורגן</t>
  </si>
  <si>
    <t>ערוץ מסורתי</t>
  </si>
  <si>
    <t>הערות</t>
  </si>
  <si>
    <t>ערוץ שיווק</t>
  </si>
  <si>
    <t>ערוץ מכירות</t>
  </si>
  <si>
    <t>ימי פעילות בערוץ חם</t>
  </si>
  <si>
    <t>ימי פעילות בערוץ מאורגן</t>
  </si>
  <si>
    <t>ימי פעילות בקטגוריית וויסקי</t>
  </si>
  <si>
    <t>ימי פעילות RESERVE BRANDS</t>
  </si>
  <si>
    <t>ימי פעילות סמירנוף בלאק</t>
  </si>
  <si>
    <t>X</t>
  </si>
  <si>
    <t>ממוצע מכר בק לשעה</t>
  </si>
  <si>
    <t>ימי פעילות קטגוריית יין</t>
  </si>
  <si>
    <t>2015| ניתוח כמויות | ערוץ מכירות ושיווק</t>
  </si>
  <si>
    <t>ניתוח כללי 2015</t>
  </si>
  <si>
    <t xml:space="preserve">ניתוח כללי 2014 </t>
  </si>
  <si>
    <t>ערוץ מכירות בלבד</t>
  </si>
  <si>
    <t>תחזית 2015</t>
  </si>
  <si>
    <t>תמריץ תבור</t>
  </si>
  <si>
    <t>תמריץ וודקה</t>
  </si>
  <si>
    <t>תמריץ וויסקי</t>
  </si>
  <si>
    <r>
      <t>כמות  דיולים בחנויות</t>
    </r>
    <r>
      <rPr>
        <sz val="10"/>
        <color theme="1"/>
        <rFont val="Ariel"/>
        <charset val="177"/>
      </rPr>
      <t xml:space="preserve"> </t>
    </r>
  </si>
  <si>
    <r>
      <t xml:space="preserve">מס נק' דיול (יוניק) </t>
    </r>
    <r>
      <rPr>
        <sz val="10"/>
        <color theme="1"/>
        <rFont val="Ariel"/>
        <charset val="177"/>
      </rPr>
      <t xml:space="preserve"> </t>
    </r>
  </si>
  <si>
    <t>תמריץ אפרול/קפטן</t>
  </si>
  <si>
    <t>קמפיין אפרול</t>
  </si>
  <si>
    <t>אחר</t>
  </si>
  <si>
    <t>קמפין קפטן מורגן</t>
  </si>
  <si>
    <t>ירידה משנה קודמת: נתונים מהרמיטאז שנה שעברה הוצאו ממחשב+</t>
  </si>
  <si>
    <t>ימי פעילות קטגוריית גרופו קמפרי</t>
  </si>
  <si>
    <t>חג- עבודה בחנויות קטן (יוניק גדל)</t>
  </si>
  <si>
    <t xml:space="preserve"> ערוץ שיווק(+תמריץ)</t>
  </si>
  <si>
    <t>בפועל</t>
  </si>
  <si>
    <t>ערוץ מכירות בלבד (כולל תמריצים)</t>
  </si>
  <si>
    <t>ניתוח כללי 2016</t>
  </si>
  <si>
    <t>2016| ניתוח כמויות | ערוץ מכירות ושיווק</t>
  </si>
  <si>
    <t>תחזית 2016</t>
  </si>
  <si>
    <t>הערות ערוץ חם</t>
  </si>
  <si>
    <t>הערות ערוץ מאורגן</t>
  </si>
  <si>
    <t>אחוז גבוה בקשת טעמים</t>
  </si>
  <si>
    <t>משפיעני הממוצע (מעל 90 בק בסינון): בנא ים, בר 55, פיסטוק, המשמח, ליקר מרקט, מבחר, טורקי כפס, נחמיה</t>
  </si>
  <si>
    <t>משפיעני הממוצע (מעל 30 בק בסינון): טיב טעם נתניה, ירכא</t>
  </si>
  <si>
    <t>פי 2 נקודות דיול מחג קודם שנה שעברה. מסקנה- התפרסות מורידה ממוצע</t>
  </si>
  <si>
    <t>תמריץ גרופו קמפרי</t>
  </si>
  <si>
    <t>תמיכה במשאבי אנוש/כספים</t>
  </si>
  <si>
    <t>בפועל+תמריצים</t>
  </si>
  <si>
    <t>ערוץ מכירות בלבד (ללא תמריצים)</t>
  </si>
  <si>
    <t>ימי תמיכה IBBLS</t>
  </si>
  <si>
    <t>עלויות (כולל מקדם י.א על תמריצי ועלויות שיווק)</t>
  </si>
  <si>
    <t>אירועי שיווק</t>
  </si>
  <si>
    <t>תמריץ Reserve Brands</t>
  </si>
  <si>
    <t>אפרול</t>
  </si>
  <si>
    <t>אחרי יום העצמאות טראפיק מתדרדר בחנויות</t>
  </si>
  <si>
    <t>ערוץ מכירות בלבד      (כולל תמריצים)</t>
  </si>
  <si>
    <t>אפרול+טראפיק נמוך בסניפים+ללא רישום ג'וני</t>
  </si>
  <si>
    <t>כדי לעמוד בתקציב עד סוף שנה יש החל מאוגוסט להגיע בחודש עד 45600 ₪ הוצאות דיול בלבד לא כולל שיווק</t>
  </si>
  <si>
    <r>
      <t xml:space="preserve"> ערוץ מסורתי               </t>
    </r>
    <r>
      <rPr>
        <b/>
        <sz val="8"/>
        <color theme="1"/>
        <rFont val="Ariel"/>
        <charset val="177"/>
      </rPr>
      <t xml:space="preserve"> ללא תמריצי תקציב דיול</t>
    </r>
  </si>
  <si>
    <t xml:space="preserve">שעות דיול </t>
  </si>
  <si>
    <t>מספר יוניק</t>
  </si>
  <si>
    <t>כמות דיולים</t>
  </si>
  <si>
    <t>ממוצע מכר לשעה</t>
  </si>
  <si>
    <r>
      <t xml:space="preserve">פברואר- </t>
    </r>
    <r>
      <rPr>
        <b/>
        <sz val="12"/>
        <color rgb="FFFF0000"/>
        <rFont val="Tahoma"/>
        <family val="2"/>
      </rPr>
      <t>סינגלים</t>
    </r>
  </si>
  <si>
    <r>
      <t xml:space="preserve">מרץ- </t>
    </r>
    <r>
      <rPr>
        <b/>
        <sz val="12"/>
        <color rgb="FFFF0000"/>
        <rFont val="Tahoma"/>
        <family val="2"/>
      </rPr>
      <t>סינגלים</t>
    </r>
  </si>
  <si>
    <r>
      <t xml:space="preserve">אפריל- </t>
    </r>
    <r>
      <rPr>
        <b/>
        <sz val="12"/>
        <color rgb="FFFF0000"/>
        <rFont val="Tahoma"/>
        <family val="2"/>
      </rPr>
      <t>תבור</t>
    </r>
  </si>
  <si>
    <r>
      <t xml:space="preserve">יוני- </t>
    </r>
    <r>
      <rPr>
        <b/>
        <sz val="12"/>
        <color rgb="FFFF0000"/>
        <rFont val="Tahoma"/>
        <family val="2"/>
      </rPr>
      <t>אפרול</t>
    </r>
  </si>
  <si>
    <r>
      <t xml:space="preserve">יולי- </t>
    </r>
    <r>
      <rPr>
        <b/>
        <sz val="12"/>
        <color rgb="FFFF0000"/>
        <rFont val="Tahoma"/>
        <family val="2"/>
      </rPr>
      <t>אפרול</t>
    </r>
  </si>
  <si>
    <t xml:space="preserve"> ערוץ מסורתי (ללא תמריצים)</t>
  </si>
  <si>
    <t>ימי פעילות קטגוריית יין (כולל יין ייבוא)</t>
  </si>
  <si>
    <t xml:space="preserve">ימי פעילות סמירנוף/תדמית לילה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</si>
</sst>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&quot;₪&quot;\ #,##0"/>
    <numFmt numFmtId="165" formatCode="_ * #,##0_ ;_ * \-#,##0_ ;_ * &quot;-&quot;??_ ;_ @_ "/>
    <numFmt numFmtId="166" formatCode="0.0"/>
  </numFmts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0"/>
      <color theme="1"/>
      <name val="Ariel"/>
      <charset val="177"/>
    </font>
    <font>
      <b/>
      <sz val="10"/>
      <color theme="1"/>
      <name val="Ariel"/>
      <charset val="177"/>
    </font>
    <font>
      <sz val="10"/>
      <color rgb="FF000000"/>
      <name val="Ariel"/>
      <charset val="177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77"/>
    </font>
    <font>
      <b/>
      <sz val="9"/>
      <color indexed="81"/>
      <name val="Tahoma"/>
      <charset val="177"/>
    </font>
    <font>
      <b/>
      <sz val="9"/>
      <color theme="1"/>
      <name val="Ariel"/>
      <charset val="177"/>
    </font>
    <font>
      <b/>
      <sz val="8"/>
      <color theme="1"/>
      <name val="Ariel"/>
      <charset val="177"/>
    </font>
    <font>
      <b/>
      <sz val="11"/>
      <color theme="1"/>
      <name val="Ariel"/>
      <charset val="177"/>
    </font>
    <font>
      <sz val="11"/>
      <color theme="1"/>
      <name val="Ariel"/>
      <charset val="177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1"/>
      <color theme="1"/>
      <name val="Tahoma"/>
      <family val="2"/>
    </font>
    <font>
      <sz val="10"/>
      <color theme="1"/>
      <name val="Tahoma"/>
      <family val="2"/>
    </font>
    <font>
      <b/>
      <sz val="12"/>
      <color rgb="FFFF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 readingOrder="2"/>
    </xf>
    <xf numFmtId="0" fontId="3" fillId="5" borderId="7" xfId="0" applyFont="1" applyFill="1" applyBorder="1" applyAlignment="1">
      <alignment horizontal="center" wrapText="1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 wrapText="1" readingOrder="1"/>
    </xf>
    <xf numFmtId="0" fontId="2" fillId="0" borderId="5" xfId="0" applyFont="1" applyBorder="1" applyAlignment="1">
      <alignment horizontal="center"/>
    </xf>
    <xf numFmtId="3" fontId="4" fillId="0" borderId="5" xfId="0" applyNumberFormat="1" applyFont="1" applyFill="1" applyBorder="1" applyAlignment="1">
      <alignment horizontal="center" wrapText="1" readingOrder="1"/>
    </xf>
    <xf numFmtId="0" fontId="4" fillId="0" borderId="11" xfId="0" applyFont="1" applyFill="1" applyBorder="1" applyAlignment="1">
      <alignment horizontal="center" wrapText="1" readingOrder="1"/>
    </xf>
    <xf numFmtId="0" fontId="2" fillId="0" borderId="0" xfId="0" applyFont="1" applyBorder="1"/>
    <xf numFmtId="0" fontId="2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 wrapText="1" readingOrder="1"/>
    </xf>
    <xf numFmtId="0" fontId="4" fillId="0" borderId="0" xfId="0" applyFont="1" applyFill="1" applyBorder="1" applyAlignment="1">
      <alignment horizontal="center" wrapText="1" readingOrder="1"/>
    </xf>
    <xf numFmtId="0" fontId="2" fillId="4" borderId="14" xfId="0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4" fillId="0" borderId="2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center"/>
    </xf>
    <xf numFmtId="3" fontId="4" fillId="0" borderId="2" xfId="0" applyNumberFormat="1" applyFont="1" applyFill="1" applyBorder="1" applyAlignment="1">
      <alignment horizontal="center" wrapText="1" readingOrder="1"/>
    </xf>
    <xf numFmtId="0" fontId="4" fillId="0" borderId="8" xfId="0" applyFont="1" applyFill="1" applyBorder="1" applyAlignment="1">
      <alignment horizontal="center" wrapText="1" readingOrder="1"/>
    </xf>
    <xf numFmtId="0" fontId="4" fillId="0" borderId="2" xfId="0" applyFont="1" applyFill="1" applyBorder="1" applyAlignment="1">
      <alignment horizontal="center" readingOrder="1"/>
    </xf>
    <xf numFmtId="164" fontId="2" fillId="0" borderId="2" xfId="0" applyNumberFormat="1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0" fontId="3" fillId="7" borderId="33" xfId="0" applyFont="1" applyFill="1" applyBorder="1" applyAlignment="1">
      <alignment horizontal="center" wrapText="1"/>
    </xf>
    <xf numFmtId="0" fontId="3" fillId="6" borderId="29" xfId="0" applyFont="1" applyFill="1" applyBorder="1" applyAlignment="1">
      <alignment horizontal="center" wrapText="1"/>
    </xf>
    <xf numFmtId="0" fontId="3" fillId="6" borderId="39" xfId="0" applyFont="1" applyFill="1" applyBorder="1" applyAlignment="1">
      <alignment horizontal="center" wrapText="1"/>
    </xf>
    <xf numFmtId="0" fontId="3" fillId="9" borderId="34" xfId="0" applyFont="1" applyFill="1" applyBorder="1" applyAlignment="1">
      <alignment horizontal="center" wrapText="1"/>
    </xf>
    <xf numFmtId="0" fontId="3" fillId="6" borderId="34" xfId="0" applyFont="1" applyFill="1" applyBorder="1" applyAlignment="1">
      <alignment horizontal="center" wrapText="1"/>
    </xf>
    <xf numFmtId="164" fontId="2" fillId="7" borderId="16" xfId="0" applyNumberFormat="1" applyFont="1" applyFill="1" applyBorder="1" applyAlignment="1">
      <alignment horizontal="center"/>
    </xf>
    <xf numFmtId="164" fontId="2" fillId="6" borderId="5" xfId="0" applyNumberFormat="1" applyFont="1" applyFill="1" applyBorder="1" applyAlignment="1">
      <alignment horizontal="center"/>
    </xf>
    <xf numFmtId="164" fontId="2" fillId="6" borderId="19" xfId="0" applyNumberFormat="1" applyFont="1" applyFill="1" applyBorder="1" applyAlignment="1">
      <alignment horizontal="center"/>
    </xf>
    <xf numFmtId="164" fontId="2" fillId="9" borderId="11" xfId="0" applyNumberFormat="1" applyFont="1" applyFill="1" applyBorder="1" applyAlignment="1">
      <alignment horizontal="center"/>
    </xf>
    <xf numFmtId="3" fontId="2" fillId="7" borderId="16" xfId="0" applyNumberFormat="1" applyFont="1" applyFill="1" applyBorder="1" applyAlignment="1">
      <alignment horizontal="center"/>
    </xf>
    <xf numFmtId="3" fontId="2" fillId="6" borderId="11" xfId="0" applyNumberFormat="1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 wrapText="1" readingOrder="1"/>
    </xf>
    <xf numFmtId="0" fontId="4" fillId="6" borderId="11" xfId="0" applyFont="1" applyFill="1" applyBorder="1" applyAlignment="1">
      <alignment horizontal="center" wrapText="1" readingOrder="1"/>
    </xf>
    <xf numFmtId="0" fontId="2" fillId="7" borderId="16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3" fontId="4" fillId="7" borderId="16" xfId="0" applyNumberFormat="1" applyFont="1" applyFill="1" applyBorder="1" applyAlignment="1">
      <alignment horizontal="center" wrapText="1" readingOrder="1"/>
    </xf>
    <xf numFmtId="3" fontId="4" fillId="6" borderId="11" xfId="0" applyNumberFormat="1" applyFont="1" applyFill="1" applyBorder="1" applyAlignment="1">
      <alignment horizontal="center" wrapText="1" readingOrder="1"/>
    </xf>
    <xf numFmtId="0" fontId="2" fillId="0" borderId="36" xfId="0" applyFont="1" applyBorder="1" applyAlignment="1">
      <alignment horizontal="center"/>
    </xf>
    <xf numFmtId="164" fontId="2" fillId="6" borderId="2" xfId="0" applyNumberFormat="1" applyFont="1" applyFill="1" applyBorder="1" applyAlignment="1">
      <alignment horizontal="center"/>
    </xf>
    <xf numFmtId="164" fontId="2" fillId="6" borderId="20" xfId="0" applyNumberFormat="1" applyFont="1" applyFill="1" applyBorder="1" applyAlignment="1">
      <alignment horizontal="center"/>
    </xf>
    <xf numFmtId="164" fontId="2" fillId="9" borderId="8" xfId="0" applyNumberFormat="1" applyFont="1" applyFill="1" applyBorder="1" applyAlignment="1">
      <alignment horizontal="center"/>
    </xf>
    <xf numFmtId="3" fontId="2" fillId="7" borderId="14" xfId="0" applyNumberFormat="1" applyFont="1" applyFill="1" applyBorder="1" applyAlignment="1">
      <alignment horizontal="center"/>
    </xf>
    <xf numFmtId="3" fontId="2" fillId="6" borderId="8" xfId="0" applyNumberFormat="1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 wrapText="1" readingOrder="1"/>
    </xf>
    <xf numFmtId="0" fontId="4" fillId="6" borderId="8" xfId="0" applyFont="1" applyFill="1" applyBorder="1" applyAlignment="1">
      <alignment horizontal="center" wrapText="1" readingOrder="1"/>
    </xf>
    <xf numFmtId="0" fontId="2" fillId="7" borderId="14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3" fontId="4" fillId="7" borderId="14" xfId="0" applyNumberFormat="1" applyFont="1" applyFill="1" applyBorder="1" applyAlignment="1">
      <alignment horizontal="center" wrapText="1" readingOrder="1"/>
    </xf>
    <xf numFmtId="3" fontId="4" fillId="6" borderId="8" xfId="0" applyNumberFormat="1" applyFont="1" applyFill="1" applyBorder="1" applyAlignment="1">
      <alignment horizontal="center" wrapText="1" readingOrder="1"/>
    </xf>
    <xf numFmtId="0" fontId="2" fillId="0" borderId="37" xfId="0" applyFont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164" fontId="2" fillId="0" borderId="30" xfId="0" applyNumberFormat="1" applyFont="1" applyBorder="1" applyAlignment="1">
      <alignment horizontal="center"/>
    </xf>
    <xf numFmtId="164" fontId="2" fillId="6" borderId="24" xfId="0" applyNumberFormat="1" applyFont="1" applyFill="1" applyBorder="1" applyAlignment="1">
      <alignment horizontal="center"/>
    </xf>
    <xf numFmtId="164" fontId="2" fillId="6" borderId="30" xfId="0" applyNumberFormat="1" applyFont="1" applyFill="1" applyBorder="1" applyAlignment="1">
      <alignment horizontal="center"/>
    </xf>
    <xf numFmtId="164" fontId="2" fillId="9" borderId="25" xfId="0" applyNumberFormat="1" applyFont="1" applyFill="1" applyBorder="1" applyAlignment="1">
      <alignment horizontal="center"/>
    </xf>
    <xf numFmtId="3" fontId="2" fillId="7" borderId="23" xfId="0" applyNumberFormat="1" applyFont="1" applyFill="1" applyBorder="1" applyAlignment="1">
      <alignment horizontal="center"/>
    </xf>
    <xf numFmtId="3" fontId="2" fillId="6" borderId="25" xfId="0" applyNumberFormat="1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 readingOrder="1"/>
    </xf>
    <xf numFmtId="0" fontId="4" fillId="6" borderId="25" xfId="0" applyFont="1" applyFill="1" applyBorder="1" applyAlignment="1">
      <alignment horizontal="center" readingOrder="1"/>
    </xf>
    <xf numFmtId="0" fontId="4" fillId="7" borderId="23" xfId="0" applyFont="1" applyFill="1" applyBorder="1" applyAlignment="1">
      <alignment horizontal="center" wrapText="1" readingOrder="1"/>
    </xf>
    <xf numFmtId="0" fontId="4" fillId="6" borderId="25" xfId="0" applyFont="1" applyFill="1" applyBorder="1" applyAlignment="1">
      <alignment horizontal="center" wrapText="1" readingOrder="1"/>
    </xf>
    <xf numFmtId="0" fontId="2" fillId="7" borderId="23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3" fontId="4" fillId="7" borderId="23" xfId="0" applyNumberFormat="1" applyFont="1" applyFill="1" applyBorder="1" applyAlignment="1">
      <alignment horizontal="center" wrapText="1" readingOrder="1"/>
    </xf>
    <xf numFmtId="3" fontId="4" fillId="6" borderId="25" xfId="0" applyNumberFormat="1" applyFont="1" applyFill="1" applyBorder="1" applyAlignment="1">
      <alignment horizontal="center" wrapText="1" readingOrder="1"/>
    </xf>
    <xf numFmtId="0" fontId="2" fillId="0" borderId="38" xfId="0" applyFon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164" fontId="2" fillId="2" borderId="21" xfId="0" applyNumberFormat="1" applyFont="1" applyFill="1" applyBorder="1" applyAlignment="1">
      <alignment horizontal="center"/>
    </xf>
    <xf numFmtId="164" fontId="2" fillId="2" borderId="15" xfId="0" applyNumberFormat="1" applyFont="1" applyFill="1" applyBorder="1" applyAlignment="1">
      <alignment horizontal="center"/>
    </xf>
    <xf numFmtId="164" fontId="2" fillId="2" borderId="9" xfId="0" applyNumberFormat="1" applyFont="1" applyFill="1" applyBorder="1" applyAlignment="1">
      <alignment horizontal="center"/>
    </xf>
    <xf numFmtId="164" fontId="2" fillId="2" borderId="10" xfId="0" applyNumberFormat="1" applyFont="1" applyFill="1" applyBorder="1" applyAlignment="1">
      <alignment horizontal="center"/>
    </xf>
    <xf numFmtId="165" fontId="2" fillId="2" borderId="15" xfId="2" applyNumberFormat="1" applyFont="1" applyFill="1" applyBorder="1" applyAlignment="1">
      <alignment horizontal="right"/>
    </xf>
    <xf numFmtId="165" fontId="2" fillId="2" borderId="10" xfId="2" applyNumberFormat="1" applyFont="1" applyFill="1" applyBorder="1" applyAlignment="1">
      <alignment horizontal="right"/>
    </xf>
    <xf numFmtId="2" fontId="2" fillId="2" borderId="15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2" fontId="2" fillId="2" borderId="3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Fill="1" applyBorder="1" applyAlignment="1"/>
    <xf numFmtId="1" fontId="2" fillId="0" borderId="0" xfId="0" applyNumberFormat="1" applyFont="1"/>
    <xf numFmtId="9" fontId="2" fillId="0" borderId="0" xfId="1" applyFont="1" applyFill="1" applyBorder="1" applyAlignment="1">
      <alignment horizontal="center"/>
    </xf>
    <xf numFmtId="1" fontId="2" fillId="0" borderId="2" xfId="1" applyNumberFormat="1" applyFont="1" applyBorder="1" applyAlignment="1">
      <alignment horizontal="center"/>
    </xf>
    <xf numFmtId="1" fontId="4" fillId="0" borderId="2" xfId="1" applyNumberFormat="1" applyFont="1" applyFill="1" applyBorder="1" applyAlignment="1">
      <alignment horizontal="center" wrapText="1" readingOrder="1"/>
    </xf>
    <xf numFmtId="1" fontId="2" fillId="0" borderId="8" xfId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5" borderId="28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4" fontId="2" fillId="0" borderId="0" xfId="3" applyNumberFormat="1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1" fontId="4" fillId="0" borderId="2" xfId="1" applyNumberFormat="1" applyFont="1" applyFill="1" applyBorder="1" applyAlignment="1">
      <alignment horizontal="center" readingOrder="1"/>
    </xf>
    <xf numFmtId="1" fontId="2" fillId="10" borderId="2" xfId="1" applyNumberFormat="1" applyFont="1" applyFill="1" applyBorder="1" applyAlignment="1">
      <alignment horizontal="center"/>
    </xf>
    <xf numFmtId="1" fontId="2" fillId="10" borderId="8" xfId="1" applyNumberFormat="1" applyFont="1" applyFill="1" applyBorder="1" applyAlignment="1">
      <alignment horizontal="center"/>
    </xf>
    <xf numFmtId="1" fontId="2" fillId="0" borderId="2" xfId="1" applyNumberFormat="1" applyFont="1" applyFill="1" applyBorder="1" applyAlignment="1">
      <alignment horizontal="center"/>
    </xf>
    <xf numFmtId="1" fontId="2" fillId="0" borderId="9" xfId="1" applyNumberFormat="1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 wrapText="1" readingOrder="1"/>
    </xf>
    <xf numFmtId="1" fontId="2" fillId="2" borderId="10" xfId="0" applyNumberFormat="1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/>
    <xf numFmtId="164" fontId="2" fillId="0" borderId="19" xfId="0" applyNumberFormat="1" applyFont="1" applyFill="1" applyBorder="1" applyAlignment="1">
      <alignment horizontal="center"/>
    </xf>
    <xf numFmtId="164" fontId="2" fillId="0" borderId="20" xfId="0" applyNumberFormat="1" applyFont="1" applyFill="1" applyBorder="1" applyAlignment="1">
      <alignment horizontal="center"/>
    </xf>
    <xf numFmtId="164" fontId="2" fillId="0" borderId="30" xfId="0" applyNumberFormat="1" applyFont="1" applyFill="1" applyBorder="1" applyAlignment="1">
      <alignment horizontal="center"/>
    </xf>
    <xf numFmtId="1" fontId="2" fillId="0" borderId="8" xfId="1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readingOrder="1"/>
    </xf>
    <xf numFmtId="1" fontId="4" fillId="0" borderId="5" xfId="1" applyNumberFormat="1" applyFont="1" applyFill="1" applyBorder="1" applyAlignment="1">
      <alignment horizontal="center" wrapText="1" readingOrder="1"/>
    </xf>
    <xf numFmtId="1" fontId="2" fillId="0" borderId="5" xfId="1" applyNumberFormat="1" applyFont="1" applyBorder="1" applyAlignment="1">
      <alignment horizontal="center"/>
    </xf>
    <xf numFmtId="1" fontId="2" fillId="10" borderId="11" xfId="1" applyNumberFormat="1" applyFont="1" applyFill="1" applyBorder="1" applyAlignment="1">
      <alignment horizontal="center"/>
    </xf>
    <xf numFmtId="1" fontId="2" fillId="0" borderId="10" xfId="1" applyNumberFormat="1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2" fillId="4" borderId="43" xfId="0" applyFont="1" applyFill="1" applyBorder="1" applyAlignment="1">
      <alignment horizontal="center"/>
    </xf>
    <xf numFmtId="0" fontId="2" fillId="4" borderId="44" xfId="0" applyFont="1" applyFill="1" applyBorder="1" applyAlignment="1">
      <alignment horizontal="center"/>
    </xf>
    <xf numFmtId="0" fontId="2" fillId="0" borderId="45" xfId="0" applyFont="1" applyBorder="1"/>
    <xf numFmtId="0" fontId="3" fillId="5" borderId="17" xfId="0" applyFont="1" applyFill="1" applyBorder="1" applyAlignment="1">
      <alignment horizontal="center" wrapText="1"/>
    </xf>
    <xf numFmtId="164" fontId="2" fillId="0" borderId="16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1" fontId="2" fillId="0" borderId="5" xfId="1" applyNumberFormat="1" applyFont="1" applyFill="1" applyBorder="1" applyAlignment="1">
      <alignment horizontal="center"/>
    </xf>
    <xf numFmtId="1" fontId="2" fillId="12" borderId="11" xfId="1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wrapText="1" readingOrder="1"/>
    </xf>
    <xf numFmtId="0" fontId="4" fillId="0" borderId="23" xfId="0" applyFont="1" applyFill="1" applyBorder="1" applyAlignment="1">
      <alignment horizontal="center" readingOrder="1"/>
    </xf>
    <xf numFmtId="1" fontId="2" fillId="0" borderId="0" xfId="1" applyNumberFormat="1" applyFont="1" applyFill="1" applyBorder="1" applyAlignment="1">
      <alignment horizontal="center"/>
    </xf>
    <xf numFmtId="1" fontId="2" fillId="12" borderId="2" xfId="1" applyNumberFormat="1" applyFont="1" applyFill="1" applyBorder="1" applyAlignment="1">
      <alignment horizontal="center"/>
    </xf>
    <xf numFmtId="1" fontId="2" fillId="12" borderId="5" xfId="1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164" fontId="2" fillId="3" borderId="48" xfId="0" applyNumberFormat="1" applyFont="1" applyFill="1" applyBorder="1" applyAlignment="1">
      <alignment horizontal="center"/>
    </xf>
    <xf numFmtId="164" fontId="2" fillId="3" borderId="49" xfId="0" applyNumberFormat="1" applyFont="1" applyFill="1" applyBorder="1" applyAlignment="1">
      <alignment horizontal="center"/>
    </xf>
    <xf numFmtId="164" fontId="2" fillId="3" borderId="50" xfId="0" applyNumberFormat="1" applyFont="1" applyFill="1" applyBorder="1" applyAlignment="1">
      <alignment horizontal="center"/>
    </xf>
    <xf numFmtId="164" fontId="2" fillId="3" borderId="51" xfId="0" applyNumberFormat="1" applyFont="1" applyFill="1" applyBorder="1" applyAlignment="1">
      <alignment horizontal="center"/>
    </xf>
    <xf numFmtId="0" fontId="2" fillId="4" borderId="48" xfId="0" applyFont="1" applyFill="1" applyBorder="1" applyAlignment="1">
      <alignment horizontal="center"/>
    </xf>
    <xf numFmtId="0" fontId="2" fillId="4" borderId="49" xfId="0" applyFont="1" applyFill="1" applyBorder="1" applyAlignment="1">
      <alignment horizontal="center"/>
    </xf>
    <xf numFmtId="0" fontId="2" fillId="4" borderId="51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readingOrder="1"/>
    </xf>
    <xf numFmtId="0" fontId="4" fillId="0" borderId="15" xfId="0" applyFont="1" applyFill="1" applyBorder="1" applyAlignment="1">
      <alignment horizontal="center" readingOrder="1"/>
    </xf>
    <xf numFmtId="0" fontId="3" fillId="0" borderId="0" xfId="0" applyFont="1" applyFill="1" applyBorder="1" applyAlignment="1">
      <alignment vertical="center" wrapText="1"/>
    </xf>
    <xf numFmtId="164" fontId="2" fillId="0" borderId="0" xfId="3" applyNumberFormat="1" applyFont="1" applyFill="1" applyBorder="1" applyAlignment="1"/>
    <xf numFmtId="164" fontId="3" fillId="0" borderId="0" xfId="3" applyNumberFormat="1" applyFont="1" applyFill="1" applyBorder="1" applyAlignment="1"/>
    <xf numFmtId="0" fontId="2" fillId="4" borderId="5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2" fontId="2" fillId="0" borderId="35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9" fillId="7" borderId="33" xfId="0" applyFont="1" applyFill="1" applyBorder="1" applyAlignment="1">
      <alignment horizontal="center" wrapText="1"/>
    </xf>
    <xf numFmtId="0" fontId="2" fillId="0" borderId="2" xfId="0" applyFont="1" applyBorder="1"/>
    <xf numFmtId="3" fontId="2" fillId="0" borderId="2" xfId="0" applyNumberFormat="1" applyFont="1" applyBorder="1"/>
    <xf numFmtId="166" fontId="2" fillId="0" borderId="2" xfId="0" applyNumberFormat="1" applyFont="1" applyBorder="1"/>
    <xf numFmtId="0" fontId="15" fillId="0" borderId="15" xfId="0" applyFont="1" applyBorder="1"/>
    <xf numFmtId="0" fontId="11" fillId="0" borderId="0" xfId="0" applyFont="1"/>
    <xf numFmtId="0" fontId="12" fillId="0" borderId="0" xfId="0" applyFont="1"/>
    <xf numFmtId="0" fontId="14" fillId="0" borderId="5" xfId="0" applyFont="1" applyFill="1" applyBorder="1" applyAlignment="1">
      <alignment horizontal="center"/>
    </xf>
    <xf numFmtId="166" fontId="14" fillId="0" borderId="5" xfId="0" applyNumberFormat="1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166" fontId="14" fillId="0" borderId="2" xfId="0" applyNumberFormat="1" applyFont="1" applyFill="1" applyBorder="1" applyAlignment="1">
      <alignment horizontal="center"/>
    </xf>
    <xf numFmtId="3" fontId="14" fillId="0" borderId="9" xfId="0" applyNumberFormat="1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166" fontId="14" fillId="0" borderId="9" xfId="0" applyNumberFormat="1" applyFont="1" applyFill="1" applyBorder="1" applyAlignment="1">
      <alignment horizontal="center"/>
    </xf>
    <xf numFmtId="3" fontId="14" fillId="2" borderId="2" xfId="0" applyNumberFormat="1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166" fontId="14" fillId="2" borderId="8" xfId="0" applyNumberFormat="1" applyFont="1" applyFill="1" applyBorder="1" applyAlignment="1">
      <alignment horizontal="center"/>
    </xf>
    <xf numFmtId="0" fontId="15" fillId="13" borderId="22" xfId="0" applyFont="1" applyFill="1" applyBorder="1" applyAlignment="1">
      <alignment horizontal="center" vertical="center"/>
    </xf>
    <xf numFmtId="0" fontId="15" fillId="14" borderId="9" xfId="0" applyFont="1" applyFill="1" applyBorder="1" applyAlignment="1">
      <alignment horizontal="center"/>
    </xf>
    <xf numFmtId="0" fontId="15" fillId="14" borderId="10" xfId="0" applyFont="1" applyFill="1" applyBorder="1" applyAlignment="1">
      <alignment horizontal="center"/>
    </xf>
    <xf numFmtId="0" fontId="13" fillId="14" borderId="16" xfId="0" applyFont="1" applyFill="1" applyBorder="1"/>
    <xf numFmtId="0" fontId="13" fillId="14" borderId="14" xfId="0" applyFont="1" applyFill="1" applyBorder="1"/>
    <xf numFmtId="0" fontId="13" fillId="14" borderId="15" xfId="0" applyFont="1" applyFill="1" applyBorder="1"/>
    <xf numFmtId="3" fontId="14" fillId="0" borderId="5" xfId="0" applyNumberFormat="1" applyFont="1" applyFill="1" applyBorder="1" applyAlignment="1">
      <alignment horizontal="center"/>
    </xf>
    <xf numFmtId="166" fontId="14" fillId="0" borderId="11" xfId="0" applyNumberFormat="1" applyFont="1" applyFill="1" applyBorder="1" applyAlignment="1">
      <alignment horizontal="center"/>
    </xf>
    <xf numFmtId="3" fontId="14" fillId="0" borderId="2" xfId="0" applyNumberFormat="1" applyFont="1" applyFill="1" applyBorder="1" applyAlignment="1">
      <alignment horizontal="center"/>
    </xf>
    <xf numFmtId="166" fontId="14" fillId="0" borderId="8" xfId="0" applyNumberFormat="1" applyFont="1" applyFill="1" applyBorder="1" applyAlignment="1">
      <alignment horizontal="center"/>
    </xf>
    <xf numFmtId="166" fontId="14" fillId="0" borderId="10" xfId="0" applyNumberFormat="1" applyFont="1" applyFill="1" applyBorder="1" applyAlignment="1">
      <alignment horizontal="center"/>
    </xf>
    <xf numFmtId="0" fontId="16" fillId="0" borderId="0" xfId="0" applyFont="1"/>
    <xf numFmtId="0" fontId="13" fillId="0" borderId="0" xfId="0" applyFont="1"/>
    <xf numFmtId="0" fontId="2" fillId="0" borderId="2" xfId="0" applyFont="1" applyBorder="1" applyAlignment="1">
      <alignment horizontal="center"/>
    </xf>
    <xf numFmtId="164" fontId="2" fillId="0" borderId="23" xfId="3" applyNumberFormat="1" applyFont="1" applyBorder="1" applyAlignment="1">
      <alignment horizontal="center"/>
    </xf>
    <xf numFmtId="164" fontId="2" fillId="0" borderId="24" xfId="3" applyNumberFormat="1" applyFont="1" applyBorder="1" applyAlignment="1">
      <alignment horizontal="center"/>
    </xf>
    <xf numFmtId="164" fontId="2" fillId="0" borderId="25" xfId="3" applyNumberFormat="1" applyFont="1" applyBorder="1" applyAlignment="1">
      <alignment horizontal="center"/>
    </xf>
    <xf numFmtId="164" fontId="3" fillId="11" borderId="17" xfId="3" applyNumberFormat="1" applyFont="1" applyFill="1" applyBorder="1" applyAlignment="1">
      <alignment horizontal="center"/>
    </xf>
    <xf numFmtId="164" fontId="3" fillId="11" borderId="6" xfId="3" applyNumberFormat="1" applyFont="1" applyFill="1" applyBorder="1" applyAlignment="1">
      <alignment horizontal="center"/>
    </xf>
    <xf numFmtId="164" fontId="3" fillId="11" borderId="7" xfId="3" applyNumberFormat="1" applyFont="1" applyFill="1" applyBorder="1" applyAlignment="1">
      <alignment horizontal="center"/>
    </xf>
    <xf numFmtId="164" fontId="2" fillId="0" borderId="14" xfId="3" applyNumberFormat="1" applyFont="1" applyBorder="1" applyAlignment="1">
      <alignment horizontal="center"/>
    </xf>
    <xf numFmtId="164" fontId="2" fillId="0" borderId="2" xfId="3" applyNumberFormat="1" applyFont="1" applyBorder="1" applyAlignment="1">
      <alignment horizontal="center"/>
    </xf>
    <xf numFmtId="164" fontId="2" fillId="0" borderId="8" xfId="3" applyNumberFormat="1" applyFont="1" applyBorder="1" applyAlignment="1">
      <alignment horizontal="center"/>
    </xf>
    <xf numFmtId="164" fontId="3" fillId="2" borderId="18" xfId="0" applyNumberFormat="1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164" fontId="2" fillId="0" borderId="20" xfId="3" applyNumberFormat="1" applyFont="1" applyBorder="1" applyAlignment="1">
      <alignment horizontal="center"/>
    </xf>
    <xf numFmtId="164" fontId="2" fillId="0" borderId="30" xfId="3" applyNumberFormat="1" applyFont="1" applyBorder="1" applyAlignment="1">
      <alignment horizontal="center"/>
    </xf>
    <xf numFmtId="164" fontId="2" fillId="0" borderId="5" xfId="3" applyNumberFormat="1" applyFont="1" applyBorder="1" applyAlignment="1">
      <alignment horizontal="center"/>
    </xf>
    <xf numFmtId="164" fontId="2" fillId="0" borderId="19" xfId="3" applyNumberFormat="1" applyFont="1" applyBorder="1" applyAlignment="1">
      <alignment horizontal="center"/>
    </xf>
    <xf numFmtId="0" fontId="3" fillId="5" borderId="28" xfId="0" applyFont="1" applyFill="1" applyBorder="1" applyAlignment="1">
      <alignment horizontal="center" vertical="center" wrapText="1" readingOrder="2"/>
    </xf>
    <xf numFmtId="0" fontId="3" fillId="5" borderId="13" xfId="0" applyFont="1" applyFill="1" applyBorder="1" applyAlignment="1">
      <alignment horizontal="center" vertical="center" wrapText="1" readingOrder="2"/>
    </xf>
    <xf numFmtId="0" fontId="3" fillId="5" borderId="28" xfId="0" applyFont="1" applyFill="1" applyBorder="1" applyAlignment="1">
      <alignment horizontal="center" wrapText="1"/>
    </xf>
    <xf numFmtId="0" fontId="3" fillId="5" borderId="13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/>
    </xf>
    <xf numFmtId="0" fontId="3" fillId="8" borderId="26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 wrapText="1"/>
    </xf>
    <xf numFmtId="0" fontId="3" fillId="8" borderId="26" xfId="0" applyFont="1" applyFill="1" applyBorder="1" applyAlignment="1">
      <alignment horizontal="center" vertical="center" wrapText="1"/>
    </xf>
    <xf numFmtId="0" fontId="3" fillId="5" borderId="28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11" borderId="22" xfId="0" applyFont="1" applyFill="1" applyBorder="1" applyAlignment="1">
      <alignment horizontal="center" vertical="center" wrapText="1"/>
    </xf>
    <xf numFmtId="0" fontId="3" fillId="11" borderId="40" xfId="0" applyFont="1" applyFill="1" applyBorder="1" applyAlignment="1">
      <alignment horizontal="center" vertical="center" wrapText="1"/>
    </xf>
    <xf numFmtId="0" fontId="3" fillId="11" borderId="41" xfId="0" applyFont="1" applyFill="1" applyBorder="1" applyAlignment="1">
      <alignment horizontal="center" vertical="center" wrapText="1"/>
    </xf>
    <xf numFmtId="164" fontId="2" fillId="0" borderId="16" xfId="3" applyNumberFormat="1" applyFont="1" applyBorder="1" applyAlignment="1">
      <alignment horizontal="center"/>
    </xf>
    <xf numFmtId="164" fontId="2" fillId="0" borderId="11" xfId="3" applyNumberFormat="1" applyFont="1" applyBorder="1" applyAlignment="1">
      <alignment horizontal="center"/>
    </xf>
    <xf numFmtId="0" fontId="3" fillId="5" borderId="31" xfId="0" applyFont="1" applyFill="1" applyBorder="1" applyAlignment="1">
      <alignment horizontal="center" wrapText="1"/>
    </xf>
    <xf numFmtId="0" fontId="3" fillId="5" borderId="35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3" fillId="8" borderId="26" xfId="0" applyFont="1" applyFill="1" applyBorder="1" applyAlignment="1">
      <alignment horizontal="center" wrapText="1"/>
    </xf>
    <xf numFmtId="0" fontId="3" fillId="8" borderId="4" xfId="0" applyFont="1" applyFill="1" applyBorder="1" applyAlignment="1">
      <alignment horizontal="center" wrapText="1"/>
    </xf>
    <xf numFmtId="0" fontId="3" fillId="5" borderId="22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5" borderId="32" xfId="0" applyFont="1" applyFill="1" applyBorder="1" applyAlignment="1">
      <alignment horizontal="center" wrapText="1"/>
    </xf>
    <xf numFmtId="0" fontId="3" fillId="5" borderId="21" xfId="0" applyFont="1" applyFill="1" applyBorder="1" applyAlignment="1">
      <alignment horizontal="center" wrapText="1"/>
    </xf>
    <xf numFmtId="0" fontId="3" fillId="5" borderId="17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 wrapText="1"/>
    </xf>
    <xf numFmtId="0" fontId="3" fillId="5" borderId="55" xfId="0" applyFont="1" applyFill="1" applyBorder="1" applyAlignment="1">
      <alignment horizontal="center" wrapText="1"/>
    </xf>
    <xf numFmtId="0" fontId="3" fillId="5" borderId="56" xfId="0" applyFont="1" applyFill="1" applyBorder="1" applyAlignment="1">
      <alignment horizontal="center" wrapText="1"/>
    </xf>
    <xf numFmtId="0" fontId="3" fillId="8" borderId="28" xfId="0" applyFont="1" applyFill="1" applyBorder="1" applyAlignment="1">
      <alignment horizontal="center"/>
    </xf>
    <xf numFmtId="0" fontId="3" fillId="8" borderId="27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0" fontId="3" fillId="8" borderId="28" xfId="0" applyFont="1" applyFill="1" applyBorder="1" applyAlignment="1">
      <alignment horizontal="center" vertical="center" wrapText="1"/>
    </xf>
    <xf numFmtId="0" fontId="3" fillId="8" borderId="27" xfId="0" applyFont="1" applyFill="1" applyBorder="1" applyAlignment="1">
      <alignment horizontal="center" vertical="center" wrapText="1"/>
    </xf>
    <xf numFmtId="0" fontId="3" fillId="11" borderId="28" xfId="0" applyFont="1" applyFill="1" applyBorder="1" applyAlignment="1">
      <alignment horizontal="center" vertical="center" wrapText="1"/>
    </xf>
    <xf numFmtId="0" fontId="3" fillId="11" borderId="27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164" fontId="2" fillId="0" borderId="47" xfId="3" applyNumberFormat="1" applyFont="1" applyBorder="1" applyAlignment="1">
      <alignment horizontal="center"/>
    </xf>
    <xf numFmtId="164" fontId="2" fillId="0" borderId="46" xfId="3" applyNumberFormat="1" applyFont="1" applyBorder="1" applyAlignment="1">
      <alignment horizontal="center"/>
    </xf>
    <xf numFmtId="164" fontId="2" fillId="0" borderId="53" xfId="3" applyNumberFormat="1" applyFont="1" applyBorder="1" applyAlignment="1">
      <alignment horizontal="center"/>
    </xf>
    <xf numFmtId="164" fontId="2" fillId="0" borderId="52" xfId="3" applyNumberFormat="1" applyFont="1" applyBorder="1" applyAlignment="1">
      <alignment horizontal="center"/>
    </xf>
    <xf numFmtId="164" fontId="3" fillId="2" borderId="12" xfId="0" applyNumberFormat="1" applyFont="1" applyFill="1" applyBorder="1" applyAlignment="1">
      <alignment horizontal="center"/>
    </xf>
    <xf numFmtId="0" fontId="15" fillId="13" borderId="32" xfId="0" applyFont="1" applyFill="1" applyBorder="1" applyAlignment="1">
      <alignment horizontal="center" vertical="center"/>
    </xf>
    <xf numFmtId="0" fontId="15" fillId="13" borderId="57" xfId="0" applyFont="1" applyFill="1" applyBorder="1" applyAlignment="1">
      <alignment horizontal="center" vertical="center"/>
    </xf>
    <xf numFmtId="0" fontId="15" fillId="13" borderId="31" xfId="0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wrapText="1"/>
    </xf>
    <xf numFmtId="0" fontId="3" fillId="8" borderId="27" xfId="0" applyFont="1" applyFill="1" applyBorder="1" applyAlignment="1">
      <alignment horizontal="center" wrapText="1"/>
    </xf>
    <xf numFmtId="0" fontId="3" fillId="8" borderId="13" xfId="0" applyFont="1" applyFill="1" applyBorder="1" applyAlignment="1">
      <alignment horizontal="center" wrapText="1"/>
    </xf>
    <xf numFmtId="0" fontId="3" fillId="5" borderId="61" xfId="0" applyFont="1" applyFill="1" applyBorder="1" applyAlignment="1">
      <alignment horizontal="center"/>
    </xf>
    <xf numFmtId="0" fontId="3" fillId="5" borderId="33" xfId="0" applyFont="1" applyFill="1" applyBorder="1" applyAlignment="1">
      <alignment horizontal="center"/>
    </xf>
    <xf numFmtId="0" fontId="3" fillId="5" borderId="60" xfId="0" applyFont="1" applyFill="1" applyBorder="1" applyAlignment="1">
      <alignment horizontal="center" wrapText="1"/>
    </xf>
    <xf numFmtId="0" fontId="3" fillId="5" borderId="34" xfId="0" applyFont="1" applyFill="1" applyBorder="1" applyAlignment="1">
      <alignment horizontal="center" wrapText="1"/>
    </xf>
    <xf numFmtId="0" fontId="3" fillId="5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 vertical="center" wrapText="1"/>
    </xf>
    <xf numFmtId="164" fontId="2" fillId="0" borderId="32" xfId="3" applyNumberFormat="1" applyFont="1" applyBorder="1" applyAlignment="1">
      <alignment horizontal="center"/>
    </xf>
    <xf numFmtId="164" fontId="2" fillId="0" borderId="57" xfId="3" applyNumberFormat="1" applyFont="1" applyBorder="1" applyAlignment="1">
      <alignment horizontal="center"/>
    </xf>
    <xf numFmtId="164" fontId="2" fillId="0" borderId="59" xfId="3" applyNumberFormat="1" applyFont="1" applyBorder="1" applyAlignment="1">
      <alignment horizontal="center"/>
    </xf>
    <xf numFmtId="164" fontId="2" fillId="0" borderId="21" xfId="3" applyNumberFormat="1" applyFont="1" applyBorder="1" applyAlignment="1">
      <alignment horizontal="center"/>
    </xf>
    <xf numFmtId="164" fontId="2" fillId="0" borderId="58" xfId="3" applyNumberFormat="1" applyFont="1" applyBorder="1" applyAlignment="1">
      <alignment horizontal="center"/>
    </xf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57</xdr:row>
      <xdr:rowOff>19049</xdr:rowOff>
    </xdr:from>
    <xdr:to>
      <xdr:col>10</xdr:col>
      <xdr:colOff>247652</xdr:colOff>
      <xdr:row>57</xdr:row>
      <xdr:rowOff>247650</xdr:rowOff>
    </xdr:to>
    <xdr:pic>
      <xdr:nvPicPr>
        <xdr:cNvPr id="2" name="תמונה 1" descr="תוצאת תמונה עבור ‪arrow green‬‏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041548" y="11087099"/>
          <a:ext cx="228601" cy="228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28576</xdr:colOff>
      <xdr:row>58</xdr:row>
      <xdr:rowOff>19049</xdr:rowOff>
    </xdr:from>
    <xdr:to>
      <xdr:col>10</xdr:col>
      <xdr:colOff>257177</xdr:colOff>
      <xdr:row>58</xdr:row>
      <xdr:rowOff>247650</xdr:rowOff>
    </xdr:to>
    <xdr:pic>
      <xdr:nvPicPr>
        <xdr:cNvPr id="3" name="תמונה 2" descr="תוצאת תמונה עבור ‪arrow green‬‏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032023" y="11344274"/>
          <a:ext cx="228601" cy="228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19051</xdr:colOff>
      <xdr:row>60</xdr:row>
      <xdr:rowOff>9524</xdr:rowOff>
    </xdr:from>
    <xdr:to>
      <xdr:col>10</xdr:col>
      <xdr:colOff>247652</xdr:colOff>
      <xdr:row>60</xdr:row>
      <xdr:rowOff>238125</xdr:rowOff>
    </xdr:to>
    <xdr:pic>
      <xdr:nvPicPr>
        <xdr:cNvPr id="4" name="תמונה 3" descr="תוצאת תמונה עבור ‪arrow green‬‏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5612548" y="11849099"/>
          <a:ext cx="228601" cy="228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28576</xdr:colOff>
      <xdr:row>61</xdr:row>
      <xdr:rowOff>28574</xdr:rowOff>
    </xdr:from>
    <xdr:to>
      <xdr:col>10</xdr:col>
      <xdr:colOff>257177</xdr:colOff>
      <xdr:row>62</xdr:row>
      <xdr:rowOff>0</xdr:rowOff>
    </xdr:to>
    <xdr:pic>
      <xdr:nvPicPr>
        <xdr:cNvPr id="5" name="תמונה 4" descr="תוצאת תמונה עבור ‪arrow green‬‏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032023" y="12125324"/>
          <a:ext cx="228601" cy="228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28575</xdr:colOff>
      <xdr:row>59</xdr:row>
      <xdr:rowOff>9521</xdr:rowOff>
    </xdr:from>
    <xdr:to>
      <xdr:col>10</xdr:col>
      <xdr:colOff>276227</xdr:colOff>
      <xdr:row>59</xdr:row>
      <xdr:rowOff>252940</xdr:rowOff>
    </xdr:to>
    <xdr:pic>
      <xdr:nvPicPr>
        <xdr:cNvPr id="16" name="תמונה 15" descr="תוצאת תמונה עבור ‪arrow red‬‏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11229012973" y="11591921"/>
          <a:ext cx="247652" cy="2476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28576</xdr:colOff>
      <xdr:row>62</xdr:row>
      <xdr:rowOff>9523</xdr:rowOff>
    </xdr:from>
    <xdr:to>
      <xdr:col>10</xdr:col>
      <xdr:colOff>266701</xdr:colOff>
      <xdr:row>62</xdr:row>
      <xdr:rowOff>247648</xdr:rowOff>
    </xdr:to>
    <xdr:pic>
      <xdr:nvPicPr>
        <xdr:cNvPr id="17" name="תמונה 16" descr="תוצאת תמונה עבור ‪arrow red‬‏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11229022499" y="12363448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57</xdr:row>
      <xdr:rowOff>19049</xdr:rowOff>
    </xdr:from>
    <xdr:to>
      <xdr:col>10</xdr:col>
      <xdr:colOff>247652</xdr:colOff>
      <xdr:row>57</xdr:row>
      <xdr:rowOff>247650</xdr:rowOff>
    </xdr:to>
    <xdr:pic>
      <xdr:nvPicPr>
        <xdr:cNvPr id="2" name="תמונה 1" descr="תוצאת תמונה עבור ‪arrow green‬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041548" y="11087099"/>
          <a:ext cx="228601" cy="228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28576</xdr:colOff>
      <xdr:row>58</xdr:row>
      <xdr:rowOff>19049</xdr:rowOff>
    </xdr:from>
    <xdr:to>
      <xdr:col>10</xdr:col>
      <xdr:colOff>257177</xdr:colOff>
      <xdr:row>58</xdr:row>
      <xdr:rowOff>247650</xdr:rowOff>
    </xdr:to>
    <xdr:pic>
      <xdr:nvPicPr>
        <xdr:cNvPr id="3" name="תמונה 2" descr="תוצאת תמונה עבור ‪arrow green‬‏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032023" y="11344274"/>
          <a:ext cx="228601" cy="228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19051</xdr:colOff>
      <xdr:row>60</xdr:row>
      <xdr:rowOff>9524</xdr:rowOff>
    </xdr:from>
    <xdr:to>
      <xdr:col>10</xdr:col>
      <xdr:colOff>247652</xdr:colOff>
      <xdr:row>60</xdr:row>
      <xdr:rowOff>238125</xdr:rowOff>
    </xdr:to>
    <xdr:pic>
      <xdr:nvPicPr>
        <xdr:cNvPr id="4" name="תמונה 3" descr="תוצאת תמונה עבור ‪arrow green‬‏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041548" y="11849099"/>
          <a:ext cx="228601" cy="228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28576</xdr:colOff>
      <xdr:row>61</xdr:row>
      <xdr:rowOff>28574</xdr:rowOff>
    </xdr:from>
    <xdr:to>
      <xdr:col>10</xdr:col>
      <xdr:colOff>257177</xdr:colOff>
      <xdr:row>62</xdr:row>
      <xdr:rowOff>0</xdr:rowOff>
    </xdr:to>
    <xdr:pic>
      <xdr:nvPicPr>
        <xdr:cNvPr id="5" name="תמונה 4" descr="תוצאת תמונה עבור ‪arrow green‬‏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032023" y="12125324"/>
          <a:ext cx="228601" cy="228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28575</xdr:colOff>
      <xdr:row>59</xdr:row>
      <xdr:rowOff>9521</xdr:rowOff>
    </xdr:from>
    <xdr:to>
      <xdr:col>10</xdr:col>
      <xdr:colOff>276227</xdr:colOff>
      <xdr:row>59</xdr:row>
      <xdr:rowOff>257173</xdr:rowOff>
    </xdr:to>
    <xdr:pic>
      <xdr:nvPicPr>
        <xdr:cNvPr id="6" name="תמונה 5" descr="תוצאת תמונה עבור ‪arrow red‬‏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11229012973" y="11591921"/>
          <a:ext cx="247652" cy="2476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28576</xdr:colOff>
      <xdr:row>62</xdr:row>
      <xdr:rowOff>9523</xdr:rowOff>
    </xdr:from>
    <xdr:to>
      <xdr:col>10</xdr:col>
      <xdr:colOff>266701</xdr:colOff>
      <xdr:row>62</xdr:row>
      <xdr:rowOff>247648</xdr:rowOff>
    </xdr:to>
    <xdr:pic>
      <xdr:nvPicPr>
        <xdr:cNvPr id="7" name="תמונה 6" descr="תוצאת תמונה עבור ‪arrow red‬‏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11229022499" y="12363448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7"/>
  <sheetViews>
    <sheetView rightToLeft="1" topLeftCell="A39" workbookViewId="0">
      <selection activeCell="D28" sqref="D28"/>
    </sheetView>
  </sheetViews>
  <sheetFormatPr defaultColWidth="9" defaultRowHeight="12.7"/>
  <cols>
    <col min="1" max="1" width="12.64453125" style="2" customWidth="1"/>
    <col min="2" max="2" width="10.1171875" style="2" customWidth="1"/>
    <col min="3" max="3" width="9.234375" style="2" customWidth="1"/>
    <col min="4" max="7" width="8.3515625" style="2" customWidth="1"/>
    <col min="8" max="9" width="9.234375" style="2" customWidth="1"/>
    <col min="10" max="10" width="8.76171875" style="2" customWidth="1"/>
    <col min="11" max="11" width="7" style="2" customWidth="1"/>
    <col min="12" max="12" width="9" style="2" customWidth="1"/>
    <col min="13" max="13" width="8" style="2" customWidth="1"/>
    <col min="14" max="14" width="8.3515625" style="2" customWidth="1"/>
    <col min="15" max="16" width="7.76171875" style="2" customWidth="1"/>
    <col min="17" max="17" width="7.64453125" style="2" customWidth="1"/>
    <col min="18" max="18" width="7.76171875" style="2" customWidth="1"/>
    <col min="19" max="19" width="6.76171875" style="2" customWidth="1"/>
    <col min="20" max="20" width="8" style="2" customWidth="1"/>
    <col min="21" max="21" width="7.64453125" style="2" customWidth="1"/>
    <col min="22" max="22" width="12" style="2" customWidth="1"/>
    <col min="23" max="16384" width="9" style="2"/>
  </cols>
  <sheetData>
    <row r="1" spans="1:21" ht="21.75" customHeight="1" thickBot="1">
      <c r="A1" s="1"/>
      <c r="B1" s="1"/>
      <c r="C1" s="227" t="s">
        <v>41</v>
      </c>
      <c r="D1" s="228"/>
      <c r="E1" s="228"/>
      <c r="F1" s="228"/>
      <c r="G1" s="228"/>
      <c r="H1" s="228"/>
      <c r="I1" s="229"/>
    </row>
    <row r="2" spans="1:21" ht="38.35" thickBot="1">
      <c r="A2" s="3" t="s">
        <v>0</v>
      </c>
      <c r="B2" s="4" t="s">
        <v>13</v>
      </c>
      <c r="C2" s="5" t="s">
        <v>14</v>
      </c>
      <c r="D2" s="5" t="s">
        <v>15</v>
      </c>
      <c r="E2" s="5" t="s">
        <v>18</v>
      </c>
      <c r="F2" s="6" t="s">
        <v>47</v>
      </c>
      <c r="G2" s="6" t="s">
        <v>48</v>
      </c>
      <c r="H2" s="5" t="s">
        <v>16</v>
      </c>
      <c r="I2" s="7" t="s">
        <v>17</v>
      </c>
      <c r="J2" s="113" t="s">
        <v>37</v>
      </c>
      <c r="P2" s="8"/>
      <c r="Q2" s="9"/>
      <c r="R2" s="8"/>
      <c r="S2" s="9"/>
      <c r="T2" s="8"/>
      <c r="U2" s="9"/>
    </row>
    <row r="3" spans="1:21" s="17" customFormat="1">
      <c r="A3" s="10" t="s">
        <v>1</v>
      </c>
      <c r="B3" s="11">
        <v>7449</v>
      </c>
      <c r="C3" s="11">
        <f t="shared" ref="C3:C14" si="0">SUM(B3)-D3</f>
        <v>6972</v>
      </c>
      <c r="D3" s="11">
        <v>477</v>
      </c>
      <c r="E3" s="12">
        <v>37</v>
      </c>
      <c r="F3" s="13">
        <v>6</v>
      </c>
      <c r="G3" s="13">
        <v>4</v>
      </c>
      <c r="H3" s="14">
        <v>12</v>
      </c>
      <c r="I3" s="15">
        <v>276</v>
      </c>
      <c r="J3" s="16">
        <v>9.5</v>
      </c>
      <c r="P3" s="8"/>
      <c r="Q3" s="18"/>
      <c r="R3" s="8"/>
      <c r="S3" s="19"/>
      <c r="T3" s="8"/>
      <c r="U3" s="20"/>
    </row>
    <row r="4" spans="1:21" s="17" customFormat="1">
      <c r="A4" s="21" t="s">
        <v>2</v>
      </c>
      <c r="B4" s="22">
        <v>24193</v>
      </c>
      <c r="C4" s="22">
        <f t="shared" si="0"/>
        <v>21550</v>
      </c>
      <c r="D4" s="22">
        <v>2643</v>
      </c>
      <c r="E4" s="23">
        <v>329.5</v>
      </c>
      <c r="F4" s="24">
        <v>61</v>
      </c>
      <c r="G4" s="24">
        <v>26</v>
      </c>
      <c r="H4" s="25">
        <v>142</v>
      </c>
      <c r="I4" s="26">
        <v>1990</v>
      </c>
      <c r="J4" s="27">
        <v>6.7</v>
      </c>
      <c r="P4" s="8"/>
      <c r="Q4" s="18"/>
      <c r="R4" s="8"/>
      <c r="S4" s="19"/>
      <c r="T4" s="8"/>
      <c r="U4" s="20"/>
    </row>
    <row r="5" spans="1:21" s="17" customFormat="1">
      <c r="A5" s="21" t="s">
        <v>3</v>
      </c>
      <c r="B5" s="22">
        <v>34574</v>
      </c>
      <c r="C5" s="22">
        <f t="shared" si="0"/>
        <v>28032</v>
      </c>
      <c r="D5" s="22">
        <v>6542</v>
      </c>
      <c r="E5" s="23">
        <v>599</v>
      </c>
      <c r="F5" s="24">
        <v>105</v>
      </c>
      <c r="G5" s="24">
        <v>39</v>
      </c>
      <c r="H5" s="25">
        <v>178</v>
      </c>
      <c r="I5" s="26">
        <v>3380</v>
      </c>
      <c r="J5" s="27">
        <v>6.6</v>
      </c>
      <c r="P5" s="8"/>
      <c r="Q5" s="18"/>
      <c r="R5" s="8"/>
      <c r="S5" s="19"/>
      <c r="T5" s="8"/>
      <c r="U5" s="20"/>
    </row>
    <row r="6" spans="1:21" s="17" customFormat="1">
      <c r="A6" s="21" t="s">
        <v>4</v>
      </c>
      <c r="B6" s="22">
        <v>41728</v>
      </c>
      <c r="C6" s="22">
        <f t="shared" si="0"/>
        <v>27291</v>
      </c>
      <c r="D6" s="22">
        <v>14437</v>
      </c>
      <c r="E6" s="23">
        <v>710</v>
      </c>
      <c r="F6" s="28">
        <v>125</v>
      </c>
      <c r="G6" s="24">
        <v>39</v>
      </c>
      <c r="H6" s="25">
        <v>195</v>
      </c>
      <c r="I6" s="26">
        <v>4926</v>
      </c>
      <c r="J6" s="27">
        <v>8.4</v>
      </c>
      <c r="P6" s="8"/>
      <c r="Q6" s="18"/>
      <c r="R6" s="8"/>
      <c r="S6" s="19"/>
      <c r="T6" s="8"/>
      <c r="U6" s="20"/>
    </row>
    <row r="7" spans="1:21" s="17" customFormat="1">
      <c r="A7" s="21" t="s">
        <v>5</v>
      </c>
      <c r="B7" s="22">
        <v>43945</v>
      </c>
      <c r="C7" s="22">
        <f t="shared" si="0"/>
        <v>30971</v>
      </c>
      <c r="D7" s="22">
        <v>12974</v>
      </c>
      <c r="E7" s="23">
        <v>898.5</v>
      </c>
      <c r="F7" s="24">
        <v>151</v>
      </c>
      <c r="G7" s="24">
        <v>35</v>
      </c>
      <c r="H7" s="25">
        <v>173</v>
      </c>
      <c r="I7" s="26">
        <v>5843</v>
      </c>
      <c r="J7" s="27">
        <v>8</v>
      </c>
      <c r="P7" s="8"/>
      <c r="Q7" s="18"/>
      <c r="R7" s="8"/>
      <c r="S7" s="19"/>
      <c r="T7" s="8"/>
      <c r="U7" s="20"/>
    </row>
    <row r="8" spans="1:21" s="17" customFormat="1">
      <c r="A8" s="21" t="s">
        <v>6</v>
      </c>
      <c r="B8" s="22">
        <v>34760</v>
      </c>
      <c r="C8" s="22">
        <f t="shared" si="0"/>
        <v>29095</v>
      </c>
      <c r="D8" s="22">
        <v>5665</v>
      </c>
      <c r="E8" s="23">
        <v>673</v>
      </c>
      <c r="F8" s="24">
        <v>132</v>
      </c>
      <c r="G8" s="24">
        <v>38</v>
      </c>
      <c r="H8" s="25">
        <v>104</v>
      </c>
      <c r="I8" s="26">
        <v>5821</v>
      </c>
      <c r="J8" s="27">
        <v>9.4</v>
      </c>
      <c r="P8" s="8"/>
      <c r="Q8" s="18"/>
      <c r="R8" s="8"/>
      <c r="S8" s="19"/>
      <c r="T8" s="8"/>
      <c r="U8" s="20"/>
    </row>
    <row r="9" spans="1:21" s="17" customFormat="1">
      <c r="A9" s="21" t="s">
        <v>7</v>
      </c>
      <c r="B9" s="22">
        <v>28964</v>
      </c>
      <c r="C9" s="22">
        <f t="shared" si="0"/>
        <v>27294</v>
      </c>
      <c r="D9" s="22">
        <v>1670</v>
      </c>
      <c r="E9" s="23">
        <v>509</v>
      </c>
      <c r="F9" s="24">
        <v>109</v>
      </c>
      <c r="G9" s="24">
        <v>32</v>
      </c>
      <c r="H9" s="25">
        <v>66</v>
      </c>
      <c r="I9" s="26">
        <v>3723</v>
      </c>
      <c r="J9" s="27">
        <v>7.4</v>
      </c>
      <c r="P9" s="8"/>
      <c r="Q9" s="18"/>
      <c r="R9" s="8"/>
      <c r="S9" s="19"/>
      <c r="T9" s="8"/>
      <c r="U9" s="20"/>
    </row>
    <row r="10" spans="1:21" s="17" customFormat="1">
      <c r="A10" s="21" t="s">
        <v>8</v>
      </c>
      <c r="B10" s="22">
        <v>48968</v>
      </c>
      <c r="C10" s="22">
        <f t="shared" si="0"/>
        <v>43576</v>
      </c>
      <c r="D10" s="22">
        <v>5392</v>
      </c>
      <c r="E10" s="23">
        <v>879</v>
      </c>
      <c r="F10" s="24">
        <v>170</v>
      </c>
      <c r="G10" s="24">
        <v>43</v>
      </c>
      <c r="H10" s="25">
        <v>125</v>
      </c>
      <c r="I10" s="26">
        <v>6855</v>
      </c>
      <c r="J10" s="27">
        <v>8.4</v>
      </c>
      <c r="P10" s="8"/>
      <c r="Q10" s="18"/>
      <c r="R10" s="8"/>
      <c r="S10" s="19"/>
      <c r="T10" s="8"/>
      <c r="U10" s="20"/>
    </row>
    <row r="11" spans="1:21" s="17" customFormat="1">
      <c r="A11" s="21" t="s">
        <v>9</v>
      </c>
      <c r="B11" s="29">
        <v>91171</v>
      </c>
      <c r="C11" s="22">
        <f t="shared" si="0"/>
        <v>52831</v>
      </c>
      <c r="D11" s="22">
        <v>38340</v>
      </c>
      <c r="E11" s="23">
        <v>1606.5</v>
      </c>
      <c r="F11" s="24">
        <v>214</v>
      </c>
      <c r="G11" s="24">
        <v>52</v>
      </c>
      <c r="H11" s="25">
        <v>244</v>
      </c>
      <c r="I11" s="26">
        <v>12624</v>
      </c>
      <c r="J11" s="27">
        <v>12.1</v>
      </c>
      <c r="P11" s="8"/>
      <c r="Q11" s="18"/>
      <c r="R11" s="8"/>
      <c r="S11" s="19"/>
      <c r="T11" s="8"/>
      <c r="U11" s="20"/>
    </row>
    <row r="12" spans="1:21" s="17" customFormat="1">
      <c r="A12" s="21" t="s">
        <v>10</v>
      </c>
      <c r="B12" s="22">
        <v>51212</v>
      </c>
      <c r="C12" s="22">
        <f t="shared" si="0"/>
        <v>44727</v>
      </c>
      <c r="D12" s="22">
        <v>6485</v>
      </c>
      <c r="E12" s="23">
        <v>917</v>
      </c>
      <c r="F12" s="24">
        <v>178</v>
      </c>
      <c r="G12" s="24">
        <v>42</v>
      </c>
      <c r="H12" s="25">
        <v>141</v>
      </c>
      <c r="I12" s="26">
        <v>8788</v>
      </c>
      <c r="J12" s="27">
        <v>10.3</v>
      </c>
      <c r="P12" s="8"/>
      <c r="Q12" s="18"/>
      <c r="R12" s="8"/>
      <c r="S12" s="19"/>
      <c r="T12" s="8"/>
      <c r="U12" s="20"/>
    </row>
    <row r="13" spans="1:21" s="17" customFormat="1">
      <c r="A13" s="21" t="s">
        <v>11</v>
      </c>
      <c r="B13" s="22">
        <v>45684</v>
      </c>
      <c r="C13" s="22">
        <f t="shared" si="0"/>
        <v>36240</v>
      </c>
      <c r="D13" s="22">
        <v>9444</v>
      </c>
      <c r="E13" s="23">
        <v>832</v>
      </c>
      <c r="F13" s="24">
        <v>145</v>
      </c>
      <c r="G13" s="24">
        <v>36</v>
      </c>
      <c r="H13" s="25">
        <v>59</v>
      </c>
      <c r="I13" s="26">
        <v>5811</v>
      </c>
      <c r="J13" s="27">
        <v>8.4</v>
      </c>
      <c r="P13" s="8"/>
      <c r="Q13" s="18"/>
      <c r="R13" s="8"/>
      <c r="S13" s="19"/>
      <c r="T13" s="8"/>
      <c r="U13" s="20"/>
    </row>
    <row r="14" spans="1:21" s="17" customFormat="1" ht="13" thickBot="1">
      <c r="A14" s="30" t="s">
        <v>12</v>
      </c>
      <c r="B14" s="31">
        <v>66518</v>
      </c>
      <c r="C14" s="31">
        <f t="shared" si="0"/>
        <v>50671</v>
      </c>
      <c r="D14" s="31">
        <v>15847</v>
      </c>
      <c r="E14" s="32">
        <v>1146</v>
      </c>
      <c r="F14" s="33">
        <v>181</v>
      </c>
      <c r="G14" s="33">
        <v>66</v>
      </c>
      <c r="H14" s="33">
        <v>202</v>
      </c>
      <c r="I14" s="32">
        <v>7041</v>
      </c>
      <c r="J14" s="34">
        <v>8.1999999999999993</v>
      </c>
      <c r="P14" s="8"/>
      <c r="Q14" s="18"/>
      <c r="R14" s="8"/>
      <c r="S14" s="35"/>
      <c r="T14" s="8"/>
      <c r="U14" s="18"/>
    </row>
    <row r="15" spans="1:21" ht="13" thickBot="1"/>
    <row r="16" spans="1:21" ht="13" thickBot="1">
      <c r="C16" s="227" t="s">
        <v>40</v>
      </c>
      <c r="D16" s="228"/>
      <c r="E16" s="228"/>
      <c r="F16" s="228"/>
      <c r="G16" s="228"/>
      <c r="H16" s="228"/>
      <c r="I16" s="229"/>
    </row>
    <row r="17" spans="1:23" ht="33.75" customHeight="1" thickBot="1">
      <c r="A17" s="230" t="s">
        <v>0</v>
      </c>
      <c r="B17" s="232" t="s">
        <v>13</v>
      </c>
      <c r="C17" s="234" t="s">
        <v>23</v>
      </c>
      <c r="D17" s="235"/>
      <c r="E17" s="236"/>
      <c r="F17" s="236"/>
      <c r="G17" s="236"/>
      <c r="H17" s="236"/>
      <c r="I17" s="237"/>
      <c r="J17" s="205" t="s">
        <v>18</v>
      </c>
      <c r="K17" s="206"/>
      <c r="L17" s="203" t="s">
        <v>47</v>
      </c>
      <c r="M17" s="204"/>
      <c r="N17" s="203" t="s">
        <v>48</v>
      </c>
      <c r="O17" s="204"/>
      <c r="P17" s="205" t="s">
        <v>16</v>
      </c>
      <c r="Q17" s="206"/>
      <c r="R17" s="205" t="s">
        <v>17</v>
      </c>
      <c r="S17" s="206"/>
      <c r="T17" s="205" t="s">
        <v>19</v>
      </c>
      <c r="U17" s="206"/>
      <c r="V17" s="225" t="s">
        <v>28</v>
      </c>
    </row>
    <row r="18" spans="1:23" ht="45" customHeight="1" thickBot="1">
      <c r="A18" s="231"/>
      <c r="B18" s="233"/>
      <c r="C18" s="36" t="s">
        <v>91</v>
      </c>
      <c r="D18" s="37" t="s">
        <v>26</v>
      </c>
      <c r="E18" s="38" t="s">
        <v>46</v>
      </c>
      <c r="F18" s="38" t="s">
        <v>45</v>
      </c>
      <c r="G18" s="38" t="s">
        <v>44</v>
      </c>
      <c r="H18" s="38" t="s">
        <v>49</v>
      </c>
      <c r="I18" s="39" t="s">
        <v>56</v>
      </c>
      <c r="J18" s="36" t="s">
        <v>24</v>
      </c>
      <c r="K18" s="40" t="s">
        <v>25</v>
      </c>
      <c r="L18" s="36" t="s">
        <v>27</v>
      </c>
      <c r="M18" s="40" t="s">
        <v>25</v>
      </c>
      <c r="N18" s="36" t="s">
        <v>24</v>
      </c>
      <c r="O18" s="40" t="s">
        <v>26</v>
      </c>
      <c r="P18" s="36" t="s">
        <v>27</v>
      </c>
      <c r="Q18" s="40" t="s">
        <v>26</v>
      </c>
      <c r="R18" s="36" t="s">
        <v>27</v>
      </c>
      <c r="S18" s="40" t="s">
        <v>25</v>
      </c>
      <c r="T18" s="36" t="s">
        <v>24</v>
      </c>
      <c r="U18" s="40" t="s">
        <v>26</v>
      </c>
      <c r="V18" s="226"/>
    </row>
    <row r="19" spans="1:23">
      <c r="A19" s="10" t="s">
        <v>1</v>
      </c>
      <c r="B19" s="116">
        <v>61083</v>
      </c>
      <c r="C19" s="41">
        <f>(B19-D19-E19-F19-I19)</f>
        <v>40352</v>
      </c>
      <c r="D19" s="42">
        <v>1293</v>
      </c>
      <c r="E19" s="43">
        <v>3722</v>
      </c>
      <c r="F19" s="43">
        <v>350</v>
      </c>
      <c r="G19" s="43">
        <v>1262</v>
      </c>
      <c r="H19" s="43" t="s">
        <v>36</v>
      </c>
      <c r="I19" s="44">
        <v>15366</v>
      </c>
      <c r="J19" s="45">
        <v>832</v>
      </c>
      <c r="K19" s="46">
        <v>41.5</v>
      </c>
      <c r="L19" s="47">
        <v>176</v>
      </c>
      <c r="M19" s="48">
        <v>10</v>
      </c>
      <c r="N19" s="47">
        <v>39</v>
      </c>
      <c r="O19" s="48">
        <v>6</v>
      </c>
      <c r="P19" s="49">
        <v>71</v>
      </c>
      <c r="Q19" s="50">
        <v>23</v>
      </c>
      <c r="R19" s="51">
        <v>5635</v>
      </c>
      <c r="S19" s="52">
        <v>179</v>
      </c>
      <c r="T19" s="47">
        <v>6.7</v>
      </c>
      <c r="U19" s="48">
        <v>4.2</v>
      </c>
      <c r="V19" s="53" t="s">
        <v>20</v>
      </c>
    </row>
    <row r="20" spans="1:23">
      <c r="A20" s="21" t="s">
        <v>2</v>
      </c>
      <c r="B20" s="117">
        <v>39796</v>
      </c>
      <c r="C20" s="41">
        <f t="shared" ref="C20:C30" si="1">(B20-D20-E20-F20-I20)</f>
        <v>24069</v>
      </c>
      <c r="D20" s="54">
        <v>180</v>
      </c>
      <c r="E20" s="55">
        <v>5436</v>
      </c>
      <c r="F20" s="55">
        <v>170</v>
      </c>
      <c r="G20" s="55">
        <v>934</v>
      </c>
      <c r="H20" s="55" t="s">
        <v>36</v>
      </c>
      <c r="I20" s="56">
        <v>9941</v>
      </c>
      <c r="J20" s="57">
        <v>493</v>
      </c>
      <c r="K20" s="58">
        <v>5</v>
      </c>
      <c r="L20" s="59">
        <v>102</v>
      </c>
      <c r="M20" s="60">
        <v>1</v>
      </c>
      <c r="N20" s="59">
        <v>38</v>
      </c>
      <c r="O20" s="60">
        <v>1</v>
      </c>
      <c r="P20" s="61">
        <v>66</v>
      </c>
      <c r="Q20" s="62">
        <v>2</v>
      </c>
      <c r="R20" s="63">
        <v>3244</v>
      </c>
      <c r="S20" s="64">
        <v>7</v>
      </c>
      <c r="T20" s="59">
        <v>6.5</v>
      </c>
      <c r="U20" s="60">
        <v>1.4</v>
      </c>
      <c r="V20" s="65" t="s">
        <v>20</v>
      </c>
    </row>
    <row r="21" spans="1:23">
      <c r="A21" s="21" t="s">
        <v>3</v>
      </c>
      <c r="B21" s="117">
        <v>76702</v>
      </c>
      <c r="C21" s="41">
        <f t="shared" si="1"/>
        <v>44436</v>
      </c>
      <c r="D21" s="54">
        <v>1002</v>
      </c>
      <c r="E21" s="55">
        <v>5380</v>
      </c>
      <c r="F21" s="55">
        <v>405</v>
      </c>
      <c r="G21" s="55">
        <v>2571</v>
      </c>
      <c r="H21" s="55" t="s">
        <v>36</v>
      </c>
      <c r="I21" s="56">
        <v>25479</v>
      </c>
      <c r="J21" s="57">
        <v>857</v>
      </c>
      <c r="K21" s="58">
        <v>31</v>
      </c>
      <c r="L21" s="59">
        <v>175</v>
      </c>
      <c r="M21" s="60">
        <v>7</v>
      </c>
      <c r="N21" s="59">
        <v>47</v>
      </c>
      <c r="O21" s="60">
        <v>4</v>
      </c>
      <c r="P21" s="61">
        <v>87</v>
      </c>
      <c r="Q21" s="62">
        <v>7</v>
      </c>
      <c r="R21" s="63">
        <v>7550</v>
      </c>
      <c r="S21" s="64">
        <v>252</v>
      </c>
      <c r="T21" s="59">
        <v>8.8000000000000007</v>
      </c>
      <c r="U21" s="60">
        <v>8.1</v>
      </c>
      <c r="V21" s="65"/>
    </row>
    <row r="22" spans="1:23">
      <c r="A22" s="66" t="s">
        <v>4</v>
      </c>
      <c r="B22" s="118">
        <v>36589</v>
      </c>
      <c r="C22" s="41">
        <f t="shared" si="1"/>
        <v>25461</v>
      </c>
      <c r="D22" s="68">
        <v>2346</v>
      </c>
      <c r="E22" s="69">
        <v>2179</v>
      </c>
      <c r="F22" s="69">
        <v>175</v>
      </c>
      <c r="G22" s="69">
        <v>5262</v>
      </c>
      <c r="H22" s="55" t="s">
        <v>36</v>
      </c>
      <c r="I22" s="70">
        <v>6428</v>
      </c>
      <c r="J22" s="71">
        <v>482</v>
      </c>
      <c r="K22" s="72">
        <v>75</v>
      </c>
      <c r="L22" s="73">
        <v>92</v>
      </c>
      <c r="M22" s="74">
        <v>15</v>
      </c>
      <c r="N22" s="75">
        <v>31</v>
      </c>
      <c r="O22" s="76">
        <v>7</v>
      </c>
      <c r="P22" s="77">
        <v>66</v>
      </c>
      <c r="Q22" s="78">
        <v>14</v>
      </c>
      <c r="R22" s="79">
        <v>6206</v>
      </c>
      <c r="S22" s="80">
        <v>794</v>
      </c>
      <c r="T22" s="75">
        <v>12.8</v>
      </c>
      <c r="U22" s="76">
        <v>10.5</v>
      </c>
      <c r="V22" s="81" t="s">
        <v>21</v>
      </c>
    </row>
    <row r="23" spans="1:23">
      <c r="A23" s="66" t="s">
        <v>5</v>
      </c>
      <c r="B23" s="118">
        <v>62175</v>
      </c>
      <c r="C23" s="41">
        <f t="shared" si="1"/>
        <v>38277</v>
      </c>
      <c r="D23" s="68">
        <v>2155</v>
      </c>
      <c r="E23" s="69">
        <v>2588</v>
      </c>
      <c r="F23" s="69">
        <v>213</v>
      </c>
      <c r="G23" s="69">
        <v>1611</v>
      </c>
      <c r="H23" s="69">
        <v>5223</v>
      </c>
      <c r="I23" s="70">
        <v>18942</v>
      </c>
      <c r="J23" s="71">
        <v>764</v>
      </c>
      <c r="K23" s="72">
        <v>71</v>
      </c>
      <c r="L23" s="73">
        <v>151</v>
      </c>
      <c r="M23" s="74">
        <v>13</v>
      </c>
      <c r="N23" s="75">
        <v>36</v>
      </c>
      <c r="O23" s="76">
        <v>5</v>
      </c>
      <c r="P23" s="77">
        <v>77</v>
      </c>
      <c r="Q23" s="78">
        <v>27</v>
      </c>
      <c r="R23" s="79">
        <v>5036</v>
      </c>
      <c r="S23" s="80">
        <v>243</v>
      </c>
      <c r="T23" s="59">
        <v>6.6</v>
      </c>
      <c r="U23" s="76">
        <v>3.4</v>
      </c>
      <c r="V23" s="81" t="s">
        <v>50</v>
      </c>
    </row>
    <row r="24" spans="1:23">
      <c r="A24" s="66" t="s">
        <v>6</v>
      </c>
      <c r="B24" s="118">
        <v>54172</v>
      </c>
      <c r="C24" s="41">
        <f t="shared" si="1"/>
        <v>33929</v>
      </c>
      <c r="D24" s="68">
        <v>2478</v>
      </c>
      <c r="E24" s="69">
        <v>2195</v>
      </c>
      <c r="F24" s="69">
        <v>36</v>
      </c>
      <c r="G24" s="69">
        <v>1213</v>
      </c>
      <c r="H24" s="69">
        <v>1338</v>
      </c>
      <c r="I24" s="70">
        <v>15534</v>
      </c>
      <c r="J24" s="71">
        <v>518</v>
      </c>
      <c r="K24" s="72">
        <v>76</v>
      </c>
      <c r="L24" s="73">
        <v>106</v>
      </c>
      <c r="M24" s="74">
        <v>17</v>
      </c>
      <c r="N24" s="75">
        <v>41</v>
      </c>
      <c r="O24" s="76">
        <v>10</v>
      </c>
      <c r="P24" s="77">
        <v>43</v>
      </c>
      <c r="Q24" s="78">
        <v>11</v>
      </c>
      <c r="R24" s="79">
        <v>3643</v>
      </c>
      <c r="S24" s="80">
        <v>275</v>
      </c>
      <c r="T24" s="75">
        <v>7</v>
      </c>
      <c r="U24" s="76">
        <v>3.6</v>
      </c>
      <c r="V24" s="81"/>
    </row>
    <row r="25" spans="1:23">
      <c r="A25" s="66" t="s">
        <v>7</v>
      </c>
      <c r="B25" s="118">
        <v>59809</v>
      </c>
      <c r="C25" s="41">
        <f t="shared" si="1"/>
        <v>39451</v>
      </c>
      <c r="D25" s="68">
        <v>1089</v>
      </c>
      <c r="E25" s="69">
        <v>2948</v>
      </c>
      <c r="F25" s="69">
        <v>280</v>
      </c>
      <c r="G25" s="69">
        <v>1296</v>
      </c>
      <c r="H25" s="69">
        <v>3417</v>
      </c>
      <c r="I25" s="70">
        <v>16041</v>
      </c>
      <c r="J25" s="71">
        <v>742</v>
      </c>
      <c r="K25" s="72">
        <v>34.5</v>
      </c>
      <c r="L25" s="73">
        <v>146</v>
      </c>
      <c r="M25" s="74">
        <v>7</v>
      </c>
      <c r="N25" s="75">
        <v>40</v>
      </c>
      <c r="O25" s="76">
        <v>6</v>
      </c>
      <c r="P25" s="77">
        <v>51</v>
      </c>
      <c r="Q25" s="78">
        <v>8</v>
      </c>
      <c r="R25" s="79">
        <v>4276</v>
      </c>
      <c r="S25" s="80">
        <v>179</v>
      </c>
      <c r="T25" s="75">
        <v>5.7</v>
      </c>
      <c r="U25" s="76">
        <v>5.0999999999999996</v>
      </c>
      <c r="V25" s="81" t="s">
        <v>52</v>
      </c>
    </row>
    <row r="26" spans="1:23">
      <c r="A26" s="66" t="s">
        <v>8</v>
      </c>
      <c r="B26" s="67">
        <v>61882</v>
      </c>
      <c r="C26" s="41">
        <f t="shared" si="1"/>
        <v>37998</v>
      </c>
      <c r="D26" s="68">
        <v>1452</v>
      </c>
      <c r="E26" s="69">
        <v>2317</v>
      </c>
      <c r="F26" s="69">
        <v>605</v>
      </c>
      <c r="G26" s="69">
        <v>1486</v>
      </c>
      <c r="H26" s="69">
        <v>890</v>
      </c>
      <c r="I26" s="70">
        <v>19510</v>
      </c>
      <c r="J26" s="71">
        <v>718</v>
      </c>
      <c r="K26" s="72">
        <v>42</v>
      </c>
      <c r="L26" s="73">
        <v>148</v>
      </c>
      <c r="M26" s="74">
        <v>9</v>
      </c>
      <c r="N26" s="75">
        <v>55</v>
      </c>
      <c r="O26" s="76">
        <v>6</v>
      </c>
      <c r="P26" s="77">
        <v>92</v>
      </c>
      <c r="Q26" s="78">
        <v>9</v>
      </c>
      <c r="R26" s="79">
        <v>4557</v>
      </c>
      <c r="S26" s="80">
        <v>247</v>
      </c>
      <c r="T26" s="75">
        <v>6.3</v>
      </c>
      <c r="U26" s="76">
        <v>5.8</v>
      </c>
      <c r="V26" s="81"/>
    </row>
    <row r="27" spans="1:23">
      <c r="A27" s="66" t="s">
        <v>9</v>
      </c>
      <c r="B27" s="67">
        <v>51463</v>
      </c>
      <c r="C27" s="41">
        <f t="shared" si="1"/>
        <v>39692</v>
      </c>
      <c r="D27" s="68">
        <v>3390</v>
      </c>
      <c r="E27" s="69">
        <v>2344</v>
      </c>
      <c r="F27" s="69">
        <v>440</v>
      </c>
      <c r="G27" s="69">
        <v>2735</v>
      </c>
      <c r="H27" s="69">
        <v>526</v>
      </c>
      <c r="I27" s="70">
        <v>5597</v>
      </c>
      <c r="J27" s="71">
        <v>795</v>
      </c>
      <c r="K27" s="72">
        <v>108</v>
      </c>
      <c r="L27" s="73">
        <v>161</v>
      </c>
      <c r="M27" s="74">
        <v>21</v>
      </c>
      <c r="N27" s="75">
        <v>47</v>
      </c>
      <c r="O27" s="76">
        <v>10</v>
      </c>
      <c r="P27" s="77">
        <v>117</v>
      </c>
      <c r="Q27" s="78">
        <v>31</v>
      </c>
      <c r="R27" s="79">
        <v>6646</v>
      </c>
      <c r="S27" s="80">
        <v>526</v>
      </c>
      <c r="T27" s="75">
        <v>8.3000000000000007</v>
      </c>
      <c r="U27" s="76">
        <v>4.8</v>
      </c>
      <c r="V27" s="81" t="s">
        <v>55</v>
      </c>
      <c r="W27" s="2" t="s">
        <v>53</v>
      </c>
    </row>
    <row r="28" spans="1:23">
      <c r="A28" s="66" t="s">
        <v>10</v>
      </c>
      <c r="B28" s="67">
        <v>46205</v>
      </c>
      <c r="C28" s="41">
        <f t="shared" si="1"/>
        <v>35309</v>
      </c>
      <c r="D28" s="68">
        <v>750</v>
      </c>
      <c r="E28" s="69">
        <v>3549</v>
      </c>
      <c r="F28" s="69">
        <v>740</v>
      </c>
      <c r="G28" s="69">
        <v>2552</v>
      </c>
      <c r="H28" s="69">
        <v>778</v>
      </c>
      <c r="I28" s="70">
        <v>5857</v>
      </c>
      <c r="J28" s="71">
        <v>692</v>
      </c>
      <c r="K28" s="72">
        <v>25</v>
      </c>
      <c r="L28" s="73">
        <v>286</v>
      </c>
      <c r="M28" s="74">
        <v>5</v>
      </c>
      <c r="N28" s="75">
        <v>37</v>
      </c>
      <c r="O28" s="76">
        <v>2</v>
      </c>
      <c r="P28" s="77">
        <v>53</v>
      </c>
      <c r="Q28" s="78">
        <v>8</v>
      </c>
      <c r="R28" s="79">
        <v>4573</v>
      </c>
      <c r="S28" s="80">
        <v>130</v>
      </c>
      <c r="T28" s="75">
        <v>6.6</v>
      </c>
      <c r="U28" s="76">
        <v>5.2</v>
      </c>
      <c r="V28" s="81"/>
    </row>
    <row r="29" spans="1:23">
      <c r="A29" s="66" t="s">
        <v>11</v>
      </c>
      <c r="B29" s="67">
        <v>57787</v>
      </c>
      <c r="C29" s="41">
        <f t="shared" si="1"/>
        <v>44600</v>
      </c>
      <c r="D29" s="68">
        <v>375</v>
      </c>
      <c r="E29" s="69">
        <v>6998</v>
      </c>
      <c r="F29" s="69">
        <v>220</v>
      </c>
      <c r="G29" s="69">
        <v>1513</v>
      </c>
      <c r="H29" s="69">
        <v>524</v>
      </c>
      <c r="I29" s="70">
        <v>5594</v>
      </c>
      <c r="J29" s="71">
        <v>900</v>
      </c>
      <c r="K29" s="72">
        <v>12.5</v>
      </c>
      <c r="L29" s="73">
        <v>184</v>
      </c>
      <c r="M29" s="74">
        <v>2</v>
      </c>
      <c r="N29" s="75">
        <v>57</v>
      </c>
      <c r="O29" s="76">
        <v>1</v>
      </c>
      <c r="P29" s="77">
        <v>82</v>
      </c>
      <c r="Q29" s="78">
        <v>2</v>
      </c>
      <c r="R29" s="79">
        <v>5339</v>
      </c>
      <c r="S29" s="80">
        <v>38</v>
      </c>
      <c r="T29" s="75">
        <v>5.8</v>
      </c>
      <c r="U29" s="76">
        <v>2.9</v>
      </c>
      <c r="V29" s="81"/>
    </row>
    <row r="30" spans="1:23">
      <c r="A30" s="66" t="s">
        <v>12</v>
      </c>
      <c r="B30" s="67">
        <v>62224</v>
      </c>
      <c r="C30" s="41">
        <f t="shared" si="1"/>
        <v>41134</v>
      </c>
      <c r="D30" s="68">
        <v>2205</v>
      </c>
      <c r="E30" s="69">
        <v>6068</v>
      </c>
      <c r="F30" s="69">
        <v>25</v>
      </c>
      <c r="G30" s="69">
        <v>1500</v>
      </c>
      <c r="H30" s="69">
        <v>500</v>
      </c>
      <c r="I30" s="70">
        <v>12792</v>
      </c>
      <c r="J30" s="71">
        <v>824</v>
      </c>
      <c r="K30" s="72">
        <v>68</v>
      </c>
      <c r="L30" s="73">
        <v>166</v>
      </c>
      <c r="M30" s="74">
        <v>13</v>
      </c>
      <c r="N30" s="75">
        <v>55</v>
      </c>
      <c r="O30" s="76">
        <v>6</v>
      </c>
      <c r="P30" s="77">
        <v>118</v>
      </c>
      <c r="Q30" s="78">
        <v>22</v>
      </c>
      <c r="R30" s="79">
        <v>5552</v>
      </c>
      <c r="S30" s="80">
        <v>423</v>
      </c>
      <c r="T30" s="75">
        <v>6.7</v>
      </c>
      <c r="U30" s="76">
        <v>6.2</v>
      </c>
      <c r="V30" s="81"/>
    </row>
    <row r="31" spans="1:23" s="92" customFormat="1" ht="13" thickBot="1">
      <c r="A31" s="82" t="s">
        <v>22</v>
      </c>
      <c r="B31" s="83">
        <f t="shared" ref="B31:G31" si="2">SUM(B19:B30)</f>
        <v>669887</v>
      </c>
      <c r="C31" s="84">
        <f t="shared" si="2"/>
        <v>444708</v>
      </c>
      <c r="D31" s="85">
        <f t="shared" si="2"/>
        <v>18715</v>
      </c>
      <c r="E31" s="85">
        <f t="shared" si="2"/>
        <v>45724</v>
      </c>
      <c r="F31" s="85">
        <f t="shared" si="2"/>
        <v>3659</v>
      </c>
      <c r="G31" s="85">
        <f t="shared" si="2"/>
        <v>23935</v>
      </c>
      <c r="H31" s="83"/>
      <c r="I31" s="86">
        <f t="shared" ref="I31:S31" si="3">SUM(I19:I30)</f>
        <v>157081</v>
      </c>
      <c r="J31" s="112">
        <f t="shared" si="3"/>
        <v>8617</v>
      </c>
      <c r="K31" s="88">
        <f t="shared" si="3"/>
        <v>589.5</v>
      </c>
      <c r="L31" s="87">
        <f t="shared" si="3"/>
        <v>1893</v>
      </c>
      <c r="M31" s="88">
        <f t="shared" si="3"/>
        <v>120</v>
      </c>
      <c r="N31" s="87">
        <f t="shared" si="3"/>
        <v>523</v>
      </c>
      <c r="O31" s="88">
        <f t="shared" si="3"/>
        <v>64</v>
      </c>
      <c r="P31" s="87">
        <f t="shared" si="3"/>
        <v>923</v>
      </c>
      <c r="Q31" s="88">
        <f t="shared" si="3"/>
        <v>164</v>
      </c>
      <c r="R31" s="87">
        <f t="shared" si="3"/>
        <v>62257</v>
      </c>
      <c r="S31" s="88">
        <f t="shared" si="3"/>
        <v>3293</v>
      </c>
      <c r="T31" s="89"/>
      <c r="U31" s="90"/>
      <c r="V31" s="91"/>
    </row>
    <row r="32" spans="1:23" ht="13" thickBot="1"/>
    <row r="33" spans="1:21" ht="13" thickBot="1">
      <c r="B33" s="207" t="s">
        <v>39</v>
      </c>
      <c r="C33" s="208"/>
      <c r="D33" s="208"/>
      <c r="E33" s="208"/>
      <c r="F33" s="208"/>
      <c r="G33" s="208"/>
      <c r="H33" s="208"/>
      <c r="I33" s="208"/>
      <c r="J33" s="209"/>
      <c r="K33" s="93"/>
      <c r="L33" s="93"/>
      <c r="M33" s="93"/>
      <c r="N33" s="17"/>
    </row>
    <row r="34" spans="1:21" ht="13" thickBot="1">
      <c r="B34" s="128"/>
      <c r="C34" s="210" t="s">
        <v>30</v>
      </c>
      <c r="D34" s="211"/>
      <c r="E34" s="210" t="s">
        <v>29</v>
      </c>
      <c r="F34" s="212"/>
      <c r="G34" s="212"/>
      <c r="H34" s="212"/>
      <c r="I34" s="212"/>
      <c r="J34" s="211"/>
      <c r="K34" s="93"/>
      <c r="L34" s="93"/>
      <c r="M34" s="93"/>
      <c r="N34" s="93"/>
    </row>
    <row r="35" spans="1:21" ht="50.25" customHeight="1" thickBot="1">
      <c r="A35" s="100" t="s">
        <v>0</v>
      </c>
      <c r="B35" s="129" t="s">
        <v>13</v>
      </c>
      <c r="C35" s="5" t="s">
        <v>31</v>
      </c>
      <c r="D35" s="5" t="s">
        <v>32</v>
      </c>
      <c r="E35" s="5" t="s">
        <v>38</v>
      </c>
      <c r="F35" s="5" t="s">
        <v>54</v>
      </c>
      <c r="G35" s="5" t="s">
        <v>33</v>
      </c>
      <c r="H35" s="5" t="s">
        <v>34</v>
      </c>
      <c r="I35" s="5" t="s">
        <v>35</v>
      </c>
      <c r="J35" s="7" t="s">
        <v>51</v>
      </c>
      <c r="K35" s="17"/>
      <c r="L35" s="17"/>
      <c r="M35" s="17"/>
      <c r="N35" s="17"/>
      <c r="P35" s="8"/>
      <c r="Q35" s="9"/>
      <c r="R35" s="8"/>
      <c r="S35" s="9"/>
      <c r="T35" s="9"/>
      <c r="U35" s="9"/>
    </row>
    <row r="36" spans="1:21" ht="15.75" customHeight="1">
      <c r="A36" s="125" t="s">
        <v>1</v>
      </c>
      <c r="B36" s="130">
        <v>61083</v>
      </c>
      <c r="C36" s="13">
        <v>176</v>
      </c>
      <c r="D36" s="13">
        <v>10</v>
      </c>
      <c r="E36" s="121">
        <v>5</v>
      </c>
      <c r="F36" s="121">
        <v>1</v>
      </c>
      <c r="G36" s="122">
        <v>1</v>
      </c>
      <c r="H36" s="122">
        <v>4</v>
      </c>
      <c r="I36" s="122">
        <v>3</v>
      </c>
      <c r="J36" s="123" t="s">
        <v>36</v>
      </c>
      <c r="N36" s="94"/>
      <c r="P36" s="8"/>
      <c r="Q36" s="95"/>
      <c r="R36" s="8"/>
      <c r="S36" s="95"/>
      <c r="T36" s="20"/>
      <c r="U36" s="20"/>
    </row>
    <row r="37" spans="1:21">
      <c r="A37" s="126" t="s">
        <v>2</v>
      </c>
      <c r="B37" s="131">
        <v>39796</v>
      </c>
      <c r="C37" s="24">
        <v>102</v>
      </c>
      <c r="D37" s="24">
        <v>1</v>
      </c>
      <c r="E37" s="97">
        <v>6</v>
      </c>
      <c r="F37" s="97">
        <v>5</v>
      </c>
      <c r="G37" s="107" t="s">
        <v>36</v>
      </c>
      <c r="H37" s="107" t="s">
        <v>36</v>
      </c>
      <c r="I37" s="96">
        <v>1</v>
      </c>
      <c r="J37" s="108" t="s">
        <v>36</v>
      </c>
      <c r="N37" s="94"/>
      <c r="P37" s="8"/>
      <c r="Q37" s="95"/>
      <c r="R37" s="8"/>
      <c r="S37" s="95"/>
      <c r="T37" s="20"/>
      <c r="U37" s="20"/>
    </row>
    <row r="38" spans="1:21">
      <c r="A38" s="126" t="s">
        <v>3</v>
      </c>
      <c r="B38" s="131">
        <v>76702</v>
      </c>
      <c r="C38" s="24">
        <v>175</v>
      </c>
      <c r="D38" s="24">
        <v>7</v>
      </c>
      <c r="E38" s="97">
        <v>10</v>
      </c>
      <c r="F38" s="96">
        <v>7</v>
      </c>
      <c r="G38" s="96">
        <v>7</v>
      </c>
      <c r="H38" s="107" t="s">
        <v>36</v>
      </c>
      <c r="I38" s="107" t="s">
        <v>36</v>
      </c>
      <c r="J38" s="108" t="s">
        <v>36</v>
      </c>
      <c r="N38" s="94"/>
      <c r="P38" s="8"/>
      <c r="Q38" s="95"/>
      <c r="R38" s="8"/>
      <c r="S38" s="95"/>
      <c r="T38" s="20"/>
      <c r="U38" s="20"/>
    </row>
    <row r="39" spans="1:21">
      <c r="A39" s="126" t="s">
        <v>4</v>
      </c>
      <c r="B39" s="131">
        <v>36589</v>
      </c>
      <c r="C39" s="28">
        <v>92</v>
      </c>
      <c r="D39" s="28">
        <v>15</v>
      </c>
      <c r="E39" s="106">
        <v>4</v>
      </c>
      <c r="F39" s="107" t="s">
        <v>36</v>
      </c>
      <c r="G39" s="107" t="s">
        <v>36</v>
      </c>
      <c r="H39" s="107" t="s">
        <v>36</v>
      </c>
      <c r="I39" s="96">
        <v>1</v>
      </c>
      <c r="J39" s="98">
        <v>1</v>
      </c>
      <c r="N39" s="94"/>
      <c r="P39" s="8"/>
      <c r="Q39" s="95"/>
      <c r="R39" s="8"/>
      <c r="S39" s="95"/>
      <c r="T39" s="20"/>
      <c r="U39" s="20"/>
    </row>
    <row r="40" spans="1:21">
      <c r="A40" s="126" t="s">
        <v>5</v>
      </c>
      <c r="B40" s="131">
        <v>62175</v>
      </c>
      <c r="C40" s="28">
        <v>151</v>
      </c>
      <c r="D40" s="28">
        <v>13</v>
      </c>
      <c r="E40" s="106">
        <v>6</v>
      </c>
      <c r="F40" s="109">
        <v>5</v>
      </c>
      <c r="G40" s="107" t="s">
        <v>36</v>
      </c>
      <c r="H40" s="107" t="s">
        <v>36</v>
      </c>
      <c r="I40" s="96">
        <v>1</v>
      </c>
      <c r="J40" s="108" t="s">
        <v>36</v>
      </c>
      <c r="N40" s="94"/>
      <c r="P40" s="8"/>
      <c r="Q40" s="95"/>
      <c r="R40" s="8"/>
      <c r="S40" s="95"/>
      <c r="T40" s="20"/>
      <c r="U40" s="20"/>
    </row>
    <row r="41" spans="1:21">
      <c r="A41" s="126" t="s">
        <v>6</v>
      </c>
      <c r="B41" s="131">
        <v>54172</v>
      </c>
      <c r="C41" s="28">
        <v>106</v>
      </c>
      <c r="D41" s="28">
        <v>17</v>
      </c>
      <c r="E41" s="106">
        <v>4</v>
      </c>
      <c r="F41" s="109">
        <v>8</v>
      </c>
      <c r="G41" s="109">
        <v>1</v>
      </c>
      <c r="H41" s="107" t="s">
        <v>36</v>
      </c>
      <c r="I41" s="96">
        <v>1</v>
      </c>
      <c r="J41" s="108" t="s">
        <v>36</v>
      </c>
      <c r="N41" s="94"/>
      <c r="P41" s="8"/>
      <c r="Q41" s="95"/>
      <c r="R41" s="8"/>
      <c r="S41" s="95"/>
      <c r="T41" s="20"/>
      <c r="U41" s="20"/>
    </row>
    <row r="42" spans="1:21">
      <c r="A42" s="126" t="s">
        <v>7</v>
      </c>
      <c r="B42" s="131">
        <v>59809</v>
      </c>
      <c r="C42" s="28">
        <v>146</v>
      </c>
      <c r="D42" s="28">
        <v>7</v>
      </c>
      <c r="E42" s="106">
        <v>2</v>
      </c>
      <c r="F42" s="109">
        <v>8</v>
      </c>
      <c r="G42" s="109">
        <v>2</v>
      </c>
      <c r="H42" s="107" t="s">
        <v>36</v>
      </c>
      <c r="I42" s="109">
        <v>1</v>
      </c>
      <c r="J42" s="119">
        <v>11</v>
      </c>
      <c r="N42" s="94"/>
      <c r="P42" s="8"/>
      <c r="Q42" s="95"/>
      <c r="R42" s="8"/>
      <c r="S42" s="95"/>
      <c r="T42" s="20"/>
      <c r="U42" s="20"/>
    </row>
    <row r="43" spans="1:21">
      <c r="A43" s="126" t="s">
        <v>8</v>
      </c>
      <c r="B43" s="131">
        <v>61882</v>
      </c>
      <c r="C43" s="28">
        <v>148</v>
      </c>
      <c r="D43" s="28">
        <v>9</v>
      </c>
      <c r="E43" s="107" t="s">
        <v>36</v>
      </c>
      <c r="F43" s="109">
        <v>8</v>
      </c>
      <c r="G43" s="109">
        <v>2</v>
      </c>
      <c r="H43" s="109">
        <v>1</v>
      </c>
      <c r="I43" s="109">
        <v>3</v>
      </c>
      <c r="J43" s="119">
        <v>20</v>
      </c>
      <c r="N43" s="94"/>
      <c r="P43" s="8"/>
      <c r="Q43" s="95"/>
      <c r="R43" s="8"/>
      <c r="S43" s="95"/>
      <c r="T43" s="20"/>
      <c r="U43" s="20"/>
    </row>
    <row r="44" spans="1:21">
      <c r="A44" s="126" t="s">
        <v>9</v>
      </c>
      <c r="B44" s="131">
        <v>51463</v>
      </c>
      <c r="C44" s="28">
        <v>161</v>
      </c>
      <c r="D44" s="28">
        <v>21</v>
      </c>
      <c r="E44" s="107" t="s">
        <v>36</v>
      </c>
      <c r="F44" s="109">
        <v>1</v>
      </c>
      <c r="G44" s="107" t="s">
        <v>36</v>
      </c>
      <c r="H44" s="109">
        <v>2</v>
      </c>
      <c r="I44" s="109">
        <v>2</v>
      </c>
      <c r="J44" s="108" t="s">
        <v>36</v>
      </c>
      <c r="N44" s="94"/>
      <c r="P44" s="8"/>
      <c r="Q44" s="95"/>
      <c r="R44" s="8"/>
      <c r="S44" s="95"/>
      <c r="T44" s="20"/>
      <c r="U44" s="20"/>
    </row>
    <row r="45" spans="1:21">
      <c r="A45" s="126" t="s">
        <v>10</v>
      </c>
      <c r="B45" s="131">
        <v>46205</v>
      </c>
      <c r="C45" s="28">
        <v>286</v>
      </c>
      <c r="D45" s="28">
        <v>5</v>
      </c>
      <c r="E45" s="109">
        <v>2</v>
      </c>
      <c r="F45" s="107" t="s">
        <v>36</v>
      </c>
      <c r="G45" s="109">
        <v>1</v>
      </c>
      <c r="H45" s="109">
        <v>1</v>
      </c>
      <c r="I45" s="107" t="s">
        <v>36</v>
      </c>
      <c r="J45" s="108" t="s">
        <v>36</v>
      </c>
      <c r="N45" s="94"/>
      <c r="P45" s="8"/>
      <c r="Q45" s="95"/>
      <c r="R45" s="8"/>
      <c r="S45" s="95"/>
      <c r="T45" s="20"/>
      <c r="U45" s="20"/>
    </row>
    <row r="46" spans="1:21">
      <c r="A46" s="126" t="s">
        <v>11</v>
      </c>
      <c r="B46" s="131">
        <v>57787</v>
      </c>
      <c r="C46" s="28">
        <v>184</v>
      </c>
      <c r="D46" s="28">
        <v>2</v>
      </c>
      <c r="E46" s="109">
        <v>3</v>
      </c>
      <c r="F46" s="109">
        <v>3</v>
      </c>
      <c r="G46" s="109">
        <v>2</v>
      </c>
      <c r="H46" s="107" t="s">
        <v>36</v>
      </c>
      <c r="I46" s="107" t="s">
        <v>36</v>
      </c>
      <c r="J46" s="119">
        <v>2</v>
      </c>
      <c r="N46" s="94"/>
      <c r="P46" s="8"/>
      <c r="Q46" s="95"/>
      <c r="R46" s="8"/>
      <c r="S46" s="95"/>
      <c r="T46" s="20"/>
      <c r="U46" s="20"/>
    </row>
    <row r="47" spans="1:21" ht="13" thickBot="1">
      <c r="A47" s="127" t="s">
        <v>12</v>
      </c>
      <c r="B47" s="132">
        <v>62224</v>
      </c>
      <c r="C47" s="120">
        <v>166</v>
      </c>
      <c r="D47" s="120">
        <v>13</v>
      </c>
      <c r="E47" s="110">
        <v>7</v>
      </c>
      <c r="F47" s="110">
        <v>2</v>
      </c>
      <c r="G47" s="110">
        <v>5</v>
      </c>
      <c r="H47" s="110"/>
      <c r="I47" s="110"/>
      <c r="J47" s="124">
        <v>17</v>
      </c>
      <c r="N47" s="94"/>
      <c r="P47" s="8"/>
      <c r="Q47" s="95"/>
      <c r="R47" s="8"/>
      <c r="S47" s="95"/>
      <c r="T47" s="20"/>
      <c r="U47" s="20"/>
    </row>
    <row r="48" spans="1:21" ht="13" thickBot="1">
      <c r="P48" s="8"/>
      <c r="Q48" s="8"/>
      <c r="R48" s="8"/>
      <c r="S48" s="8"/>
    </row>
    <row r="49" spans="1:14" ht="31.5" customHeight="1" thickBot="1">
      <c r="B49" s="213" t="s">
        <v>43</v>
      </c>
      <c r="C49" s="214"/>
      <c r="D49" s="214"/>
      <c r="E49" s="220" t="s">
        <v>57</v>
      </c>
      <c r="F49" s="221"/>
      <c r="G49" s="222"/>
      <c r="H49" s="99"/>
      <c r="N49" s="94"/>
    </row>
    <row r="50" spans="1:14" ht="19.5" customHeight="1" thickBot="1">
      <c r="A50" s="100" t="s">
        <v>0</v>
      </c>
      <c r="B50" s="215" t="s">
        <v>42</v>
      </c>
      <c r="C50" s="216"/>
      <c r="D50" s="216"/>
      <c r="E50" s="217" t="s">
        <v>58</v>
      </c>
      <c r="F50" s="218"/>
      <c r="G50" s="219"/>
      <c r="H50" s="99"/>
    </row>
    <row r="51" spans="1:14">
      <c r="A51" s="101" t="s">
        <v>6</v>
      </c>
      <c r="B51" s="201">
        <v>60000</v>
      </c>
      <c r="C51" s="201"/>
      <c r="D51" s="202"/>
      <c r="E51" s="223">
        <v>40869</v>
      </c>
      <c r="F51" s="201"/>
      <c r="G51" s="224"/>
      <c r="H51" s="102"/>
    </row>
    <row r="52" spans="1:14">
      <c r="A52" s="103" t="s">
        <v>7</v>
      </c>
      <c r="B52" s="195">
        <v>55000</v>
      </c>
      <c r="C52" s="195"/>
      <c r="D52" s="199"/>
      <c r="E52" s="194">
        <v>46996</v>
      </c>
      <c r="F52" s="195"/>
      <c r="G52" s="196"/>
      <c r="H52" s="102"/>
    </row>
    <row r="53" spans="1:14">
      <c r="A53" s="103" t="s">
        <v>8</v>
      </c>
      <c r="B53" s="195">
        <v>87000</v>
      </c>
      <c r="C53" s="195"/>
      <c r="D53" s="199"/>
      <c r="E53" s="194">
        <v>45294</v>
      </c>
      <c r="F53" s="195"/>
      <c r="G53" s="196"/>
      <c r="H53" s="102"/>
    </row>
    <row r="54" spans="1:14">
      <c r="A54" s="103" t="s">
        <v>9</v>
      </c>
      <c r="B54" s="195">
        <v>106000</v>
      </c>
      <c r="C54" s="195"/>
      <c r="D54" s="199"/>
      <c r="E54" s="194">
        <v>48650</v>
      </c>
      <c r="F54" s="195"/>
      <c r="G54" s="196"/>
      <c r="H54" s="102"/>
    </row>
    <row r="55" spans="1:14">
      <c r="A55" s="103" t="s">
        <v>10</v>
      </c>
      <c r="B55" s="195">
        <v>90000</v>
      </c>
      <c r="C55" s="195"/>
      <c r="D55" s="199"/>
      <c r="E55" s="194">
        <v>44637</v>
      </c>
      <c r="F55" s="195"/>
      <c r="G55" s="196"/>
      <c r="H55" s="102"/>
    </row>
    <row r="56" spans="1:14">
      <c r="A56" s="103" t="s">
        <v>11</v>
      </c>
      <c r="B56" s="195">
        <v>73000</v>
      </c>
      <c r="C56" s="195"/>
      <c r="D56" s="199"/>
      <c r="E56" s="194">
        <v>59411</v>
      </c>
      <c r="F56" s="195"/>
      <c r="G56" s="196"/>
      <c r="H56" s="102"/>
    </row>
    <row r="57" spans="1:14" ht="13" thickBot="1">
      <c r="A57" s="104" t="s">
        <v>12</v>
      </c>
      <c r="B57" s="189">
        <v>101000</v>
      </c>
      <c r="C57" s="189"/>
      <c r="D57" s="200"/>
      <c r="E57" s="188">
        <v>55525</v>
      </c>
      <c r="F57" s="189"/>
      <c r="G57" s="190"/>
      <c r="H57" s="102"/>
    </row>
    <row r="58" spans="1:14" ht="13" thickBot="1">
      <c r="A58" s="105" t="s">
        <v>22</v>
      </c>
      <c r="B58" s="197">
        <f>SUM(B51:D57)</f>
        <v>572000</v>
      </c>
      <c r="C58" s="198"/>
      <c r="D58" s="198"/>
      <c r="E58" s="191">
        <f>SUM(E51:G57)</f>
        <v>341382</v>
      </c>
      <c r="F58" s="192"/>
      <c r="G58" s="193"/>
      <c r="H58" s="114"/>
    </row>
    <row r="59" spans="1:14">
      <c r="E59" s="115"/>
      <c r="F59" s="115"/>
      <c r="G59" s="115"/>
      <c r="H59" s="115"/>
    </row>
    <row r="62" spans="1:14">
      <c r="C62" s="187" t="s">
        <v>82</v>
      </c>
      <c r="D62" s="187"/>
      <c r="E62" s="187" t="s">
        <v>83</v>
      </c>
      <c r="F62" s="187"/>
      <c r="G62" s="187" t="s">
        <v>84</v>
      </c>
      <c r="H62" s="187"/>
      <c r="I62" s="187" t="s">
        <v>17</v>
      </c>
      <c r="J62" s="187"/>
      <c r="K62" s="187" t="s">
        <v>85</v>
      </c>
      <c r="L62" s="187"/>
    </row>
    <row r="63" spans="1:14">
      <c r="C63" s="158">
        <v>2015</v>
      </c>
      <c r="D63" s="158">
        <v>2016</v>
      </c>
      <c r="E63" s="158">
        <v>2015</v>
      </c>
      <c r="F63" s="158">
        <v>2016</v>
      </c>
      <c r="G63" s="158">
        <v>2015</v>
      </c>
      <c r="H63" s="158">
        <v>2016</v>
      </c>
      <c r="I63" s="158">
        <v>2015</v>
      </c>
      <c r="J63" s="158">
        <v>2016</v>
      </c>
      <c r="K63" s="158">
        <v>2015</v>
      </c>
      <c r="L63" s="158">
        <v>2016</v>
      </c>
    </row>
    <row r="64" spans="1:14">
      <c r="B64" s="2" t="s">
        <v>1</v>
      </c>
      <c r="C64" s="159">
        <f>(J19+K19)</f>
        <v>873.5</v>
      </c>
      <c r="D64" s="158"/>
      <c r="E64" s="158">
        <f>(N19+O19)</f>
        <v>45</v>
      </c>
      <c r="F64" s="158"/>
      <c r="G64" s="158">
        <f>(L19+M19)</f>
        <v>186</v>
      </c>
      <c r="H64" s="158"/>
      <c r="I64" s="159">
        <f>(R19+S19)</f>
        <v>5814</v>
      </c>
      <c r="J64" s="158"/>
      <c r="K64" s="160">
        <f>(I64/C64)</f>
        <v>6.6559816828849456</v>
      </c>
      <c r="L64" s="158"/>
    </row>
    <row r="65" spans="2:12">
      <c r="B65" s="2" t="s">
        <v>2</v>
      </c>
      <c r="C65" s="159">
        <f t="shared" ref="C65:C75" si="4">(J20+K20)</f>
        <v>498</v>
      </c>
      <c r="D65" s="158"/>
      <c r="E65" s="158">
        <f t="shared" ref="E65:E75" si="5">(N20+O20)</f>
        <v>39</v>
      </c>
      <c r="F65" s="158"/>
      <c r="G65" s="158">
        <f t="shared" ref="G65:G75" si="6">(L20+M20)</f>
        <v>103</v>
      </c>
      <c r="H65" s="158"/>
      <c r="I65" s="159">
        <f t="shared" ref="I65:I75" si="7">(R20+S20)</f>
        <v>3251</v>
      </c>
      <c r="J65" s="158"/>
      <c r="K65" s="160">
        <f t="shared" ref="K65:K75" si="8">(I65/C65)</f>
        <v>6.5281124497991971</v>
      </c>
      <c r="L65" s="158"/>
    </row>
    <row r="66" spans="2:12">
      <c r="B66" s="2" t="s">
        <v>3</v>
      </c>
      <c r="C66" s="159">
        <f t="shared" si="4"/>
        <v>888</v>
      </c>
      <c r="D66" s="158"/>
      <c r="E66" s="158">
        <f t="shared" si="5"/>
        <v>51</v>
      </c>
      <c r="F66" s="158"/>
      <c r="G66" s="158">
        <f t="shared" si="6"/>
        <v>182</v>
      </c>
      <c r="H66" s="158"/>
      <c r="I66" s="159">
        <f t="shared" si="7"/>
        <v>7802</v>
      </c>
      <c r="J66" s="158"/>
      <c r="K66" s="160">
        <f t="shared" si="8"/>
        <v>8.7860360360360357</v>
      </c>
      <c r="L66" s="158"/>
    </row>
    <row r="67" spans="2:12">
      <c r="B67" s="2" t="s">
        <v>4</v>
      </c>
      <c r="C67" s="159">
        <f t="shared" si="4"/>
        <v>557</v>
      </c>
      <c r="D67" s="158"/>
      <c r="E67" s="158">
        <f t="shared" si="5"/>
        <v>38</v>
      </c>
      <c r="F67" s="158"/>
      <c r="G67" s="158">
        <f t="shared" si="6"/>
        <v>107</v>
      </c>
      <c r="H67" s="158"/>
      <c r="I67" s="159">
        <f t="shared" si="7"/>
        <v>7000</v>
      </c>
      <c r="J67" s="158"/>
      <c r="K67" s="160">
        <f t="shared" si="8"/>
        <v>12.567324955116696</v>
      </c>
      <c r="L67" s="158"/>
    </row>
    <row r="68" spans="2:12">
      <c r="B68" s="2" t="s">
        <v>5</v>
      </c>
      <c r="C68" s="159">
        <f t="shared" si="4"/>
        <v>835</v>
      </c>
      <c r="D68" s="158"/>
      <c r="E68" s="158">
        <f t="shared" si="5"/>
        <v>41</v>
      </c>
      <c r="F68" s="158"/>
      <c r="G68" s="158">
        <f t="shared" si="6"/>
        <v>164</v>
      </c>
      <c r="H68" s="158"/>
      <c r="I68" s="159">
        <f t="shared" si="7"/>
        <v>5279</v>
      </c>
      <c r="J68" s="158"/>
      <c r="K68" s="160">
        <f t="shared" si="8"/>
        <v>6.3221556886227548</v>
      </c>
      <c r="L68" s="158"/>
    </row>
    <row r="69" spans="2:12">
      <c r="B69" s="2" t="s">
        <v>6</v>
      </c>
      <c r="C69" s="159">
        <f t="shared" si="4"/>
        <v>594</v>
      </c>
      <c r="D69" s="158"/>
      <c r="E69" s="158">
        <f t="shared" si="5"/>
        <v>51</v>
      </c>
      <c r="F69" s="158"/>
      <c r="G69" s="158">
        <f t="shared" si="6"/>
        <v>123</v>
      </c>
      <c r="H69" s="158"/>
      <c r="I69" s="159">
        <f t="shared" si="7"/>
        <v>3918</v>
      </c>
      <c r="J69" s="158"/>
      <c r="K69" s="160">
        <f t="shared" si="8"/>
        <v>6.595959595959596</v>
      </c>
      <c r="L69" s="158"/>
    </row>
    <row r="70" spans="2:12">
      <c r="B70" s="2" t="s">
        <v>7</v>
      </c>
      <c r="C70" s="159">
        <f t="shared" si="4"/>
        <v>776.5</v>
      </c>
      <c r="D70" s="158"/>
      <c r="E70" s="158">
        <f t="shared" si="5"/>
        <v>46</v>
      </c>
      <c r="F70" s="158"/>
      <c r="G70" s="158">
        <f t="shared" si="6"/>
        <v>153</v>
      </c>
      <c r="H70" s="158"/>
      <c r="I70" s="159">
        <f t="shared" si="7"/>
        <v>4455</v>
      </c>
      <c r="J70" s="158"/>
      <c r="K70" s="160">
        <f t="shared" si="8"/>
        <v>5.7372826786864133</v>
      </c>
      <c r="L70" s="158"/>
    </row>
    <row r="71" spans="2:12">
      <c r="B71" s="2" t="s">
        <v>8</v>
      </c>
      <c r="C71" s="159">
        <f t="shared" si="4"/>
        <v>760</v>
      </c>
      <c r="D71" s="158"/>
      <c r="E71" s="158">
        <f t="shared" si="5"/>
        <v>61</v>
      </c>
      <c r="F71" s="158"/>
      <c r="G71" s="158">
        <f t="shared" si="6"/>
        <v>157</v>
      </c>
      <c r="H71" s="158"/>
      <c r="I71" s="159">
        <f t="shared" si="7"/>
        <v>4804</v>
      </c>
      <c r="J71" s="158"/>
      <c r="K71" s="160">
        <f t="shared" si="8"/>
        <v>6.3210526315789473</v>
      </c>
      <c r="L71" s="158"/>
    </row>
    <row r="72" spans="2:12">
      <c r="B72" s="2" t="s">
        <v>9</v>
      </c>
      <c r="C72" s="159">
        <f t="shared" si="4"/>
        <v>903</v>
      </c>
      <c r="D72" s="158"/>
      <c r="E72" s="158">
        <f t="shared" si="5"/>
        <v>57</v>
      </c>
      <c r="F72" s="158"/>
      <c r="G72" s="158">
        <f t="shared" si="6"/>
        <v>182</v>
      </c>
      <c r="H72" s="158"/>
      <c r="I72" s="159">
        <f t="shared" si="7"/>
        <v>7172</v>
      </c>
      <c r="J72" s="158"/>
      <c r="K72" s="160">
        <f t="shared" si="8"/>
        <v>7.9424141749723143</v>
      </c>
      <c r="L72" s="158"/>
    </row>
    <row r="73" spans="2:12">
      <c r="B73" s="2" t="s">
        <v>10</v>
      </c>
      <c r="C73" s="159">
        <f t="shared" si="4"/>
        <v>717</v>
      </c>
      <c r="D73" s="158"/>
      <c r="E73" s="158">
        <f t="shared" si="5"/>
        <v>39</v>
      </c>
      <c r="F73" s="158"/>
      <c r="G73" s="158">
        <f t="shared" si="6"/>
        <v>291</v>
      </c>
      <c r="H73" s="158"/>
      <c r="I73" s="159">
        <f t="shared" si="7"/>
        <v>4703</v>
      </c>
      <c r="J73" s="158"/>
      <c r="K73" s="160">
        <f t="shared" si="8"/>
        <v>6.5592747559274756</v>
      </c>
      <c r="L73" s="158"/>
    </row>
    <row r="74" spans="2:12">
      <c r="B74" s="2" t="s">
        <v>11</v>
      </c>
      <c r="C74" s="159">
        <f t="shared" si="4"/>
        <v>912.5</v>
      </c>
      <c r="D74" s="158"/>
      <c r="E74" s="158">
        <f t="shared" si="5"/>
        <v>58</v>
      </c>
      <c r="F74" s="158"/>
      <c r="G74" s="158">
        <f t="shared" si="6"/>
        <v>186</v>
      </c>
      <c r="H74" s="158"/>
      <c r="I74" s="159">
        <f t="shared" si="7"/>
        <v>5377</v>
      </c>
      <c r="J74" s="158"/>
      <c r="K74" s="160">
        <f t="shared" si="8"/>
        <v>5.8926027397260272</v>
      </c>
      <c r="L74" s="158"/>
    </row>
    <row r="75" spans="2:12">
      <c r="B75" s="2" t="s">
        <v>12</v>
      </c>
      <c r="C75" s="159">
        <f t="shared" si="4"/>
        <v>892</v>
      </c>
      <c r="D75" s="158"/>
      <c r="E75" s="158">
        <f t="shared" si="5"/>
        <v>61</v>
      </c>
      <c r="F75" s="158"/>
      <c r="G75" s="158">
        <f t="shared" si="6"/>
        <v>179</v>
      </c>
      <c r="H75" s="158"/>
      <c r="I75" s="159">
        <f t="shared" si="7"/>
        <v>5975</v>
      </c>
      <c r="J75" s="158"/>
      <c r="K75" s="160">
        <f t="shared" si="8"/>
        <v>6.698430493273543</v>
      </c>
      <c r="L75" s="158"/>
    </row>
    <row r="76" spans="2:12">
      <c r="C76" s="158"/>
      <c r="D76" s="158"/>
      <c r="E76" s="158"/>
      <c r="F76" s="158"/>
      <c r="G76" s="158"/>
      <c r="H76" s="158"/>
      <c r="I76" s="158"/>
      <c r="J76" s="158"/>
      <c r="K76" s="158"/>
      <c r="L76" s="158"/>
    </row>
    <row r="77" spans="2:12">
      <c r="C77" s="158"/>
      <c r="D77" s="158"/>
      <c r="E77" s="158"/>
      <c r="F77" s="158"/>
      <c r="G77" s="158"/>
      <c r="H77" s="158"/>
      <c r="I77" s="158"/>
      <c r="J77" s="158"/>
      <c r="K77" s="158"/>
      <c r="L77" s="158"/>
    </row>
  </sheetData>
  <mergeCells count="40">
    <mergeCell ref="T17:U17"/>
    <mergeCell ref="V17:V18"/>
    <mergeCell ref="C1:I1"/>
    <mergeCell ref="C16:I16"/>
    <mergeCell ref="A17:A18"/>
    <mergeCell ref="B17:B18"/>
    <mergeCell ref="C17:I17"/>
    <mergeCell ref="J17:K17"/>
    <mergeCell ref="B51:D51"/>
    <mergeCell ref="L17:M17"/>
    <mergeCell ref="N17:O17"/>
    <mergeCell ref="P17:Q17"/>
    <mergeCell ref="R17:S17"/>
    <mergeCell ref="B33:J33"/>
    <mergeCell ref="C34:D34"/>
    <mergeCell ref="E34:J34"/>
    <mergeCell ref="B49:D49"/>
    <mergeCell ref="B50:D50"/>
    <mergeCell ref="E50:G50"/>
    <mergeCell ref="E49:G49"/>
    <mergeCell ref="E51:G51"/>
    <mergeCell ref="B58:D58"/>
    <mergeCell ref="B52:D52"/>
    <mergeCell ref="B53:D53"/>
    <mergeCell ref="B54:D54"/>
    <mergeCell ref="B55:D55"/>
    <mergeCell ref="B56:D56"/>
    <mergeCell ref="B57:D57"/>
    <mergeCell ref="E57:G57"/>
    <mergeCell ref="E58:G58"/>
    <mergeCell ref="E52:G52"/>
    <mergeCell ref="E53:G53"/>
    <mergeCell ref="E54:G54"/>
    <mergeCell ref="E55:G55"/>
    <mergeCell ref="E56:G56"/>
    <mergeCell ref="C62:D62"/>
    <mergeCell ref="E62:F62"/>
    <mergeCell ref="G62:H62"/>
    <mergeCell ref="I62:J62"/>
    <mergeCell ref="K62:L6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8"/>
  <sheetViews>
    <sheetView rightToLeft="1" tabSelected="1" zoomScaleNormal="100" workbookViewId="0">
      <selection activeCell="C5" sqref="C5"/>
    </sheetView>
  </sheetViews>
  <sheetFormatPr defaultColWidth="9" defaultRowHeight="12.7"/>
  <cols>
    <col min="1" max="1" width="16.87890625" style="2" customWidth="1"/>
    <col min="2" max="2" width="10.234375" style="2" bestFit="1" customWidth="1"/>
    <col min="3" max="3" width="12.234375" style="2" customWidth="1"/>
    <col min="4" max="4" width="8.64453125" style="2" bestFit="1" customWidth="1"/>
    <col min="5" max="5" width="11.76171875" style="2" customWidth="1"/>
    <col min="6" max="6" width="9.3515625" style="2" bestFit="1" customWidth="1"/>
    <col min="7" max="7" width="11" style="2" customWidth="1"/>
    <col min="8" max="8" width="8.64453125" style="2" bestFit="1" customWidth="1"/>
    <col min="9" max="9" width="13.3515625" style="2" customWidth="1"/>
    <col min="10" max="10" width="9.1171875" style="2" bestFit="1" customWidth="1"/>
    <col min="11" max="11" width="10.64453125" style="2" customWidth="1"/>
    <col min="12" max="12" width="11" style="2" customWidth="1"/>
    <col min="13" max="13" width="8.76171875" style="2" customWidth="1"/>
    <col min="14" max="14" width="7" style="2" customWidth="1"/>
    <col min="15" max="15" width="9" style="2" customWidth="1"/>
    <col min="16" max="16" width="8" style="2" customWidth="1"/>
    <col min="17" max="17" width="8.3515625" style="2" customWidth="1"/>
    <col min="18" max="19" width="7.76171875" style="2" customWidth="1"/>
    <col min="20" max="20" width="7.64453125" style="2" customWidth="1"/>
    <col min="21" max="21" width="8.17578125" style="2" bestFit="1" customWidth="1"/>
    <col min="22" max="22" width="6.76171875" style="2" customWidth="1"/>
    <col min="23" max="23" width="6.52734375" style="2" bestFit="1" customWidth="1"/>
    <col min="24" max="24" width="7.64453125" style="2" customWidth="1"/>
    <col min="25" max="25" width="12" style="2" customWidth="1"/>
    <col min="26" max="26" width="16" style="2" customWidth="1"/>
    <col min="27" max="16384" width="9" style="2"/>
  </cols>
  <sheetData>
    <row r="1" spans="1:26" ht="13" thickBot="1"/>
    <row r="2" spans="1:26" ht="13" thickBot="1">
      <c r="C2" s="227" t="s">
        <v>59</v>
      </c>
      <c r="D2" s="228"/>
      <c r="E2" s="228"/>
      <c r="F2" s="228"/>
      <c r="G2" s="228"/>
      <c r="H2" s="228"/>
      <c r="I2" s="228"/>
      <c r="J2" s="228"/>
      <c r="K2" s="228"/>
      <c r="L2" s="229"/>
    </row>
    <row r="3" spans="1:26" ht="24.75" customHeight="1" thickBot="1">
      <c r="A3" s="230" t="s">
        <v>0</v>
      </c>
      <c r="B3" s="232" t="s">
        <v>13</v>
      </c>
      <c r="C3" s="238" t="s">
        <v>73</v>
      </c>
      <c r="D3" s="239"/>
      <c r="E3" s="240"/>
      <c r="F3" s="240"/>
      <c r="G3" s="240"/>
      <c r="H3" s="240"/>
      <c r="I3" s="240"/>
      <c r="J3" s="240"/>
      <c r="K3" s="240"/>
      <c r="L3" s="241"/>
      <c r="M3" s="215" t="s">
        <v>18</v>
      </c>
      <c r="N3" s="242"/>
      <c r="O3" s="203" t="s">
        <v>47</v>
      </c>
      <c r="P3" s="204"/>
      <c r="Q3" s="203" t="s">
        <v>48</v>
      </c>
      <c r="R3" s="204"/>
      <c r="S3" s="215" t="s">
        <v>16</v>
      </c>
      <c r="T3" s="242"/>
      <c r="U3" s="215" t="s">
        <v>17</v>
      </c>
      <c r="V3" s="242"/>
      <c r="W3" s="215" t="s">
        <v>19</v>
      </c>
      <c r="X3" s="242"/>
      <c r="Y3" s="243" t="s">
        <v>62</v>
      </c>
      <c r="Z3" s="225" t="s">
        <v>63</v>
      </c>
    </row>
    <row r="4" spans="1:26" ht="45" customHeight="1" thickBot="1">
      <c r="A4" s="231"/>
      <c r="B4" s="233"/>
      <c r="C4" s="157" t="s">
        <v>81</v>
      </c>
      <c r="D4" s="37" t="s">
        <v>26</v>
      </c>
      <c r="E4" s="38" t="s">
        <v>46</v>
      </c>
      <c r="F4" s="38" t="s">
        <v>45</v>
      </c>
      <c r="G4" s="38" t="s">
        <v>44</v>
      </c>
      <c r="H4" s="38" t="s">
        <v>68</v>
      </c>
      <c r="I4" s="38" t="s">
        <v>75</v>
      </c>
      <c r="J4" s="38" t="s">
        <v>69</v>
      </c>
      <c r="K4" s="38" t="s">
        <v>74</v>
      </c>
      <c r="L4" s="39" t="s">
        <v>56</v>
      </c>
      <c r="M4" s="36" t="s">
        <v>24</v>
      </c>
      <c r="N4" s="40" t="s">
        <v>25</v>
      </c>
      <c r="O4" s="36" t="s">
        <v>27</v>
      </c>
      <c r="P4" s="40" t="s">
        <v>25</v>
      </c>
      <c r="Q4" s="36" t="s">
        <v>24</v>
      </c>
      <c r="R4" s="40" t="s">
        <v>26</v>
      </c>
      <c r="S4" s="36" t="s">
        <v>27</v>
      </c>
      <c r="T4" s="40" t="s">
        <v>26</v>
      </c>
      <c r="U4" s="36" t="s">
        <v>27</v>
      </c>
      <c r="V4" s="40" t="s">
        <v>25</v>
      </c>
      <c r="W4" s="36" t="s">
        <v>24</v>
      </c>
      <c r="X4" s="40" t="s">
        <v>26</v>
      </c>
      <c r="Y4" s="244"/>
      <c r="Z4" s="226"/>
    </row>
    <row r="5" spans="1:26">
      <c r="A5" s="10" t="s">
        <v>1</v>
      </c>
      <c r="B5" s="116">
        <v>49225</v>
      </c>
      <c r="C5" s="41">
        <f t="shared" ref="C5:C16" si="0">(B5-D5-E5-F5-L5)</f>
        <v>34191</v>
      </c>
      <c r="D5" s="42">
        <v>1716</v>
      </c>
      <c r="E5" s="43">
        <v>7044</v>
      </c>
      <c r="F5" s="43">
        <v>410</v>
      </c>
      <c r="G5" s="43">
        <v>1362</v>
      </c>
      <c r="H5" s="43">
        <v>275</v>
      </c>
      <c r="I5" s="43" t="s">
        <v>36</v>
      </c>
      <c r="J5" s="43">
        <v>2320</v>
      </c>
      <c r="K5" s="43">
        <f>(L5-J5-H5-G5)</f>
        <v>1907</v>
      </c>
      <c r="L5" s="44">
        <v>5864</v>
      </c>
      <c r="M5" s="45">
        <v>673</v>
      </c>
      <c r="N5" s="46">
        <v>51</v>
      </c>
      <c r="O5" s="47">
        <v>141</v>
      </c>
      <c r="P5" s="48">
        <v>10</v>
      </c>
      <c r="Q5" s="47">
        <v>38</v>
      </c>
      <c r="R5" s="48">
        <v>5</v>
      </c>
      <c r="S5" s="49">
        <v>47</v>
      </c>
      <c r="T5" s="50">
        <v>8</v>
      </c>
      <c r="U5" s="51">
        <v>4598</v>
      </c>
      <c r="V5" s="52">
        <v>232</v>
      </c>
      <c r="W5" s="47">
        <v>6.8</v>
      </c>
      <c r="X5" s="48">
        <v>4.5</v>
      </c>
      <c r="Y5" s="53"/>
      <c r="Z5" s="53" t="s">
        <v>64</v>
      </c>
    </row>
    <row r="6" spans="1:26">
      <c r="A6" s="10" t="s">
        <v>2</v>
      </c>
      <c r="B6" s="117">
        <v>53598</v>
      </c>
      <c r="C6" s="41">
        <f t="shared" si="0"/>
        <v>38497</v>
      </c>
      <c r="D6" s="54">
        <v>1848</v>
      </c>
      <c r="E6" s="55">
        <v>6750</v>
      </c>
      <c r="F6" s="55">
        <v>332</v>
      </c>
      <c r="G6" s="55">
        <v>1498</v>
      </c>
      <c r="H6" s="55">
        <v>204</v>
      </c>
      <c r="I6" s="55" t="s">
        <v>36</v>
      </c>
      <c r="J6" s="55">
        <v>3977</v>
      </c>
      <c r="K6" s="43">
        <f>(L6-J6-H6-G6)</f>
        <v>492</v>
      </c>
      <c r="L6" s="56">
        <v>6171</v>
      </c>
      <c r="M6" s="57">
        <v>739</v>
      </c>
      <c r="N6" s="58">
        <v>56</v>
      </c>
      <c r="O6" s="59">
        <v>151</v>
      </c>
      <c r="P6" s="60">
        <v>10</v>
      </c>
      <c r="Q6" s="59">
        <v>45</v>
      </c>
      <c r="R6" s="60">
        <v>4</v>
      </c>
      <c r="S6" s="61">
        <v>62</v>
      </c>
      <c r="T6" s="62">
        <v>7</v>
      </c>
      <c r="U6" s="63">
        <v>5055</v>
      </c>
      <c r="V6" s="64">
        <v>267</v>
      </c>
      <c r="W6" s="59">
        <v>6.8</v>
      </c>
      <c r="X6" s="60">
        <v>4.7</v>
      </c>
      <c r="Y6" s="65"/>
      <c r="Z6" s="65"/>
    </row>
    <row r="7" spans="1:26">
      <c r="A7" s="10" t="s">
        <v>3</v>
      </c>
      <c r="B7" s="117">
        <v>63917</v>
      </c>
      <c r="C7" s="41">
        <f t="shared" si="0"/>
        <v>38784</v>
      </c>
      <c r="D7" s="54">
        <v>1296</v>
      </c>
      <c r="E7" s="55">
        <v>7027</v>
      </c>
      <c r="F7" s="55">
        <v>1172</v>
      </c>
      <c r="G7" s="55">
        <v>2818</v>
      </c>
      <c r="H7" s="55">
        <v>104</v>
      </c>
      <c r="I7" s="55" t="s">
        <v>36</v>
      </c>
      <c r="J7" s="55">
        <v>4432</v>
      </c>
      <c r="K7" s="43">
        <f>(L7-J7-H7-G7)</f>
        <v>8284</v>
      </c>
      <c r="L7" s="56">
        <v>15638</v>
      </c>
      <c r="M7" s="57">
        <v>778</v>
      </c>
      <c r="N7" s="58">
        <v>40</v>
      </c>
      <c r="O7" s="59">
        <v>164</v>
      </c>
      <c r="P7" s="60">
        <v>8</v>
      </c>
      <c r="Q7" s="59">
        <v>42</v>
      </c>
      <c r="R7" s="60">
        <v>5</v>
      </c>
      <c r="S7" s="61">
        <v>51</v>
      </c>
      <c r="T7" s="62">
        <v>5</v>
      </c>
      <c r="U7" s="63">
        <v>7343</v>
      </c>
      <c r="V7" s="64">
        <v>193</v>
      </c>
      <c r="W7" s="59">
        <v>9.4</v>
      </c>
      <c r="X7" s="60">
        <v>4.8</v>
      </c>
      <c r="Y7" s="65" t="s">
        <v>65</v>
      </c>
      <c r="Z7" s="65" t="s">
        <v>66</v>
      </c>
    </row>
    <row r="8" spans="1:26">
      <c r="A8" s="10" t="s">
        <v>4</v>
      </c>
      <c r="B8" s="118">
        <v>74339</v>
      </c>
      <c r="C8" s="41">
        <f t="shared" si="0"/>
        <v>49609</v>
      </c>
      <c r="D8" s="68">
        <v>1125</v>
      </c>
      <c r="E8" s="69">
        <v>3502</v>
      </c>
      <c r="F8" s="69">
        <v>520</v>
      </c>
      <c r="G8" s="69">
        <v>10244</v>
      </c>
      <c r="H8" s="55">
        <v>1069</v>
      </c>
      <c r="I8" s="69" t="s">
        <v>36</v>
      </c>
      <c r="J8" s="69">
        <v>3967</v>
      </c>
      <c r="K8" s="43">
        <f>(L8-J8-H8-G8)</f>
        <v>4303</v>
      </c>
      <c r="L8" s="70">
        <v>19583</v>
      </c>
      <c r="M8" s="71">
        <v>989</v>
      </c>
      <c r="N8" s="72">
        <v>34</v>
      </c>
      <c r="O8" s="73">
        <v>194</v>
      </c>
      <c r="P8" s="74">
        <v>7</v>
      </c>
      <c r="Q8" s="75">
        <v>53</v>
      </c>
      <c r="R8" s="76">
        <v>3</v>
      </c>
      <c r="S8" s="77">
        <v>158</v>
      </c>
      <c r="T8" s="78">
        <v>20</v>
      </c>
      <c r="U8" s="79">
        <v>8032</v>
      </c>
      <c r="V8" s="80">
        <v>243</v>
      </c>
      <c r="W8" s="75">
        <v>8</v>
      </c>
      <c r="X8" s="76">
        <v>7</v>
      </c>
      <c r="Y8" s="81" t="s">
        <v>67</v>
      </c>
      <c r="Z8" s="81"/>
    </row>
    <row r="9" spans="1:26">
      <c r="A9" s="10" t="s">
        <v>5</v>
      </c>
      <c r="B9" s="118">
        <v>45892</v>
      </c>
      <c r="C9" s="41">
        <f t="shared" si="0"/>
        <v>36220</v>
      </c>
      <c r="D9" s="68">
        <v>792</v>
      </c>
      <c r="E9" s="69">
        <v>2990</v>
      </c>
      <c r="F9" s="69">
        <v>427</v>
      </c>
      <c r="G9" s="69">
        <v>2130</v>
      </c>
      <c r="H9" s="69">
        <v>755</v>
      </c>
      <c r="I9" s="69">
        <v>210</v>
      </c>
      <c r="J9" s="69">
        <v>1330</v>
      </c>
      <c r="K9" s="69">
        <v>1038</v>
      </c>
      <c r="L9" s="70">
        <v>5463</v>
      </c>
      <c r="M9" s="71">
        <v>716</v>
      </c>
      <c r="N9" s="72">
        <v>25</v>
      </c>
      <c r="O9" s="73">
        <v>149</v>
      </c>
      <c r="P9" s="74">
        <v>4</v>
      </c>
      <c r="Q9" s="75">
        <v>40</v>
      </c>
      <c r="R9" s="76">
        <v>2</v>
      </c>
      <c r="S9" s="77">
        <v>74</v>
      </c>
      <c r="T9" s="78">
        <v>9</v>
      </c>
      <c r="U9" s="79">
        <v>5057</v>
      </c>
      <c r="V9" s="80">
        <v>128</v>
      </c>
      <c r="W9" s="59">
        <v>7</v>
      </c>
      <c r="X9" s="76">
        <v>5.0999999999999996</v>
      </c>
      <c r="Y9" s="81" t="s">
        <v>77</v>
      </c>
      <c r="Z9" s="81"/>
    </row>
    <row r="10" spans="1:26">
      <c r="A10" s="10" t="s">
        <v>6</v>
      </c>
      <c r="B10" s="118">
        <v>70321</v>
      </c>
      <c r="C10" s="41">
        <f t="shared" si="0"/>
        <v>52593</v>
      </c>
      <c r="D10" s="68">
        <v>330</v>
      </c>
      <c r="E10" s="69">
        <v>2585</v>
      </c>
      <c r="F10" s="69">
        <v>526</v>
      </c>
      <c r="G10" s="69">
        <v>2121</v>
      </c>
      <c r="H10" s="69">
        <v>5100</v>
      </c>
      <c r="I10" s="69">
        <v>316</v>
      </c>
      <c r="J10" s="69">
        <v>2665</v>
      </c>
      <c r="K10" s="69">
        <v>4085</v>
      </c>
      <c r="L10" s="70">
        <f>SUM(G10:K10)</f>
        <v>14287</v>
      </c>
      <c r="M10" s="71">
        <v>864</v>
      </c>
      <c r="N10" s="72">
        <v>10</v>
      </c>
      <c r="O10" s="73">
        <v>179</v>
      </c>
      <c r="P10" s="74">
        <v>2</v>
      </c>
      <c r="Q10" s="75">
        <v>48</v>
      </c>
      <c r="R10" s="76">
        <v>1</v>
      </c>
      <c r="S10" s="77" t="s">
        <v>36</v>
      </c>
      <c r="T10" s="78" t="s">
        <v>36</v>
      </c>
      <c r="U10" s="79">
        <v>5795</v>
      </c>
      <c r="V10" s="80">
        <v>44</v>
      </c>
      <c r="W10" s="75">
        <v>6.7</v>
      </c>
      <c r="X10" s="76">
        <v>4.4000000000000004</v>
      </c>
      <c r="Y10" s="81" t="s">
        <v>76</v>
      </c>
      <c r="Z10" s="81"/>
    </row>
    <row r="11" spans="1:26">
      <c r="A11" s="10" t="s">
        <v>7</v>
      </c>
      <c r="B11" s="118">
        <v>59784</v>
      </c>
      <c r="C11" s="41">
        <f t="shared" si="0"/>
        <v>41006</v>
      </c>
      <c r="D11" s="68">
        <v>2379</v>
      </c>
      <c r="E11" s="69">
        <v>2112</v>
      </c>
      <c r="F11" s="69">
        <v>430</v>
      </c>
      <c r="G11" s="69">
        <v>1775</v>
      </c>
      <c r="H11" s="69">
        <v>4141</v>
      </c>
      <c r="I11" s="69">
        <v>347</v>
      </c>
      <c r="J11" s="69" t="s">
        <v>36</v>
      </c>
      <c r="K11" s="69">
        <v>7594</v>
      </c>
      <c r="L11" s="70">
        <f>SUM(G11:K11)</f>
        <v>13857</v>
      </c>
      <c r="M11" s="71">
        <v>791</v>
      </c>
      <c r="N11" s="72">
        <v>73</v>
      </c>
      <c r="O11" s="73">
        <v>165</v>
      </c>
      <c r="P11" s="74">
        <v>13</v>
      </c>
      <c r="Q11" s="75">
        <v>55</v>
      </c>
      <c r="R11" s="76">
        <v>3</v>
      </c>
      <c r="S11" s="77">
        <v>85</v>
      </c>
      <c r="T11" s="78">
        <v>15</v>
      </c>
      <c r="U11" s="79">
        <v>4593</v>
      </c>
      <c r="V11" s="80">
        <v>267</v>
      </c>
      <c r="W11" s="75">
        <v>5.8</v>
      </c>
      <c r="X11" s="76">
        <v>3.6</v>
      </c>
      <c r="Y11" s="81" t="s">
        <v>79</v>
      </c>
      <c r="Z11" s="81"/>
    </row>
    <row r="12" spans="1:26">
      <c r="A12" s="10" t="s">
        <v>8</v>
      </c>
      <c r="B12" s="67">
        <v>42215</v>
      </c>
      <c r="C12" s="41">
        <f t="shared" si="0"/>
        <v>33876</v>
      </c>
      <c r="D12" s="68">
        <v>1176</v>
      </c>
      <c r="E12" s="69">
        <v>1615</v>
      </c>
      <c r="F12" s="69">
        <v>248</v>
      </c>
      <c r="G12" s="69">
        <v>1076</v>
      </c>
      <c r="H12" s="69">
        <v>2053</v>
      </c>
      <c r="I12" s="69">
        <v>193</v>
      </c>
      <c r="J12" s="69" t="s">
        <v>36</v>
      </c>
      <c r="K12" s="69">
        <v>1978</v>
      </c>
      <c r="L12" s="70">
        <f t="shared" ref="L12:L16" si="1">SUM(G12:K12)</f>
        <v>5300</v>
      </c>
      <c r="M12" s="71">
        <v>662</v>
      </c>
      <c r="N12" s="72">
        <v>36</v>
      </c>
      <c r="O12" s="73">
        <v>136</v>
      </c>
      <c r="P12" s="74">
        <v>7</v>
      </c>
      <c r="Q12" s="75">
        <v>38</v>
      </c>
      <c r="R12" s="76">
        <v>4</v>
      </c>
      <c r="S12" s="77">
        <v>46</v>
      </c>
      <c r="T12" s="78">
        <v>7</v>
      </c>
      <c r="U12" s="79">
        <v>3737</v>
      </c>
      <c r="V12" s="80">
        <v>144</v>
      </c>
      <c r="W12" s="75">
        <v>5.6</v>
      </c>
      <c r="X12" s="76">
        <v>4</v>
      </c>
      <c r="Y12" s="81"/>
      <c r="Z12" s="81"/>
    </row>
    <row r="13" spans="1:26">
      <c r="A13" s="10" t="s">
        <v>9</v>
      </c>
      <c r="B13" s="67"/>
      <c r="C13" s="41">
        <f t="shared" si="0"/>
        <v>0</v>
      </c>
      <c r="D13" s="68"/>
      <c r="E13" s="69"/>
      <c r="F13" s="69"/>
      <c r="G13" s="69"/>
      <c r="H13" s="69"/>
      <c r="I13" s="69"/>
      <c r="J13" s="69"/>
      <c r="K13" s="69"/>
      <c r="L13" s="70">
        <f t="shared" si="1"/>
        <v>0</v>
      </c>
      <c r="M13" s="71"/>
      <c r="N13" s="72"/>
      <c r="O13" s="73"/>
      <c r="P13" s="74"/>
      <c r="Q13" s="75"/>
      <c r="R13" s="76"/>
      <c r="S13" s="77"/>
      <c r="T13" s="78"/>
      <c r="U13" s="79"/>
      <c r="V13" s="80"/>
      <c r="W13" s="75"/>
      <c r="X13" s="76"/>
      <c r="Y13" s="81"/>
      <c r="Z13" s="81"/>
    </row>
    <row r="14" spans="1:26">
      <c r="A14" s="10" t="s">
        <v>10</v>
      </c>
      <c r="B14" s="67"/>
      <c r="C14" s="41">
        <f t="shared" si="0"/>
        <v>0</v>
      </c>
      <c r="D14" s="68"/>
      <c r="E14" s="69"/>
      <c r="F14" s="69"/>
      <c r="G14" s="69"/>
      <c r="H14" s="69"/>
      <c r="I14" s="69"/>
      <c r="J14" s="69"/>
      <c r="K14" s="69"/>
      <c r="L14" s="70">
        <f t="shared" si="1"/>
        <v>0</v>
      </c>
      <c r="M14" s="71"/>
      <c r="N14" s="72"/>
      <c r="O14" s="73"/>
      <c r="P14" s="74"/>
      <c r="Q14" s="75"/>
      <c r="R14" s="76"/>
      <c r="S14" s="77"/>
      <c r="T14" s="78"/>
      <c r="U14" s="79"/>
      <c r="V14" s="80"/>
      <c r="W14" s="75"/>
      <c r="X14" s="76"/>
      <c r="Y14" s="81"/>
      <c r="Z14" s="81"/>
    </row>
    <row r="15" spans="1:26">
      <c r="A15" s="10" t="s">
        <v>11</v>
      </c>
      <c r="B15" s="67"/>
      <c r="C15" s="41">
        <f t="shared" si="0"/>
        <v>0</v>
      </c>
      <c r="D15" s="68"/>
      <c r="E15" s="69"/>
      <c r="F15" s="69"/>
      <c r="G15" s="69"/>
      <c r="H15" s="69"/>
      <c r="I15" s="69"/>
      <c r="J15" s="69"/>
      <c r="K15" s="69"/>
      <c r="L15" s="70">
        <f t="shared" si="1"/>
        <v>0</v>
      </c>
      <c r="M15" s="71"/>
      <c r="N15" s="72"/>
      <c r="O15" s="73"/>
      <c r="P15" s="74"/>
      <c r="Q15" s="75"/>
      <c r="R15" s="76"/>
      <c r="S15" s="77"/>
      <c r="T15" s="78"/>
      <c r="U15" s="79"/>
      <c r="V15" s="80"/>
      <c r="W15" s="75"/>
      <c r="X15" s="76"/>
      <c r="Y15" s="81"/>
      <c r="Z15" s="81"/>
    </row>
    <row r="16" spans="1:26">
      <c r="A16" s="10" t="s">
        <v>12</v>
      </c>
      <c r="B16" s="67"/>
      <c r="C16" s="41">
        <f t="shared" si="0"/>
        <v>0</v>
      </c>
      <c r="D16" s="68"/>
      <c r="E16" s="69"/>
      <c r="F16" s="69"/>
      <c r="G16" s="69"/>
      <c r="H16" s="69"/>
      <c r="I16" s="69"/>
      <c r="J16" s="69"/>
      <c r="K16" s="69"/>
      <c r="L16" s="70">
        <f t="shared" si="1"/>
        <v>0</v>
      </c>
      <c r="M16" s="71"/>
      <c r="N16" s="72"/>
      <c r="O16" s="73"/>
      <c r="P16" s="74"/>
      <c r="Q16" s="75"/>
      <c r="R16" s="76"/>
      <c r="S16" s="77"/>
      <c r="T16" s="78"/>
      <c r="U16" s="79"/>
      <c r="V16" s="80"/>
      <c r="W16" s="75"/>
      <c r="X16" s="76"/>
      <c r="Y16" s="81"/>
      <c r="Z16" s="81"/>
    </row>
    <row r="17" spans="1:26" s="156" customFormat="1" ht="13" thickBot="1">
      <c r="A17" s="154" t="s">
        <v>22</v>
      </c>
      <c r="B17" s="83">
        <f t="shared" ref="B17:V17" si="2">SUM(B5:B16)</f>
        <v>459291</v>
      </c>
      <c r="C17" s="83">
        <f t="shared" si="2"/>
        <v>324776</v>
      </c>
      <c r="D17" s="83">
        <f t="shared" si="2"/>
        <v>10662</v>
      </c>
      <c r="E17" s="83">
        <f t="shared" si="2"/>
        <v>33625</v>
      </c>
      <c r="F17" s="83">
        <f t="shared" si="2"/>
        <v>4065</v>
      </c>
      <c r="G17" s="83">
        <f t="shared" si="2"/>
        <v>23024</v>
      </c>
      <c r="H17" s="83">
        <f t="shared" si="2"/>
        <v>13701</v>
      </c>
      <c r="I17" s="83">
        <f t="shared" si="2"/>
        <v>1066</v>
      </c>
      <c r="J17" s="83">
        <f t="shared" si="2"/>
        <v>18691</v>
      </c>
      <c r="K17" s="83">
        <f t="shared" si="2"/>
        <v>29681</v>
      </c>
      <c r="L17" s="83">
        <f t="shared" si="2"/>
        <v>86163</v>
      </c>
      <c r="M17" s="83">
        <f t="shared" si="2"/>
        <v>6212</v>
      </c>
      <c r="N17" s="83">
        <f t="shared" si="2"/>
        <v>325</v>
      </c>
      <c r="O17" s="83">
        <f t="shared" si="2"/>
        <v>1279</v>
      </c>
      <c r="P17" s="83">
        <f t="shared" si="2"/>
        <v>61</v>
      </c>
      <c r="Q17" s="83">
        <f t="shared" si="2"/>
        <v>359</v>
      </c>
      <c r="R17" s="83">
        <f t="shared" si="2"/>
        <v>27</v>
      </c>
      <c r="S17" s="83">
        <f t="shared" si="2"/>
        <v>523</v>
      </c>
      <c r="T17" s="83">
        <f t="shared" si="2"/>
        <v>71</v>
      </c>
      <c r="U17" s="83">
        <f t="shared" si="2"/>
        <v>44210</v>
      </c>
      <c r="V17" s="83">
        <f t="shared" si="2"/>
        <v>1518</v>
      </c>
      <c r="W17" s="89"/>
      <c r="X17" s="90"/>
      <c r="Y17" s="155"/>
      <c r="Z17" s="155"/>
    </row>
    <row r="18" spans="1:26" ht="13" thickBot="1"/>
    <row r="19" spans="1:26" ht="15" customHeight="1" thickBot="1">
      <c r="B19" s="93"/>
      <c r="C19" s="245" t="s">
        <v>60</v>
      </c>
      <c r="D19" s="246"/>
      <c r="E19" s="246"/>
      <c r="F19" s="246"/>
      <c r="G19" s="246"/>
      <c r="H19" s="246"/>
      <c r="I19" s="246"/>
      <c r="J19" s="247"/>
      <c r="K19" s="93"/>
      <c r="L19" s="93"/>
      <c r="M19" s="93"/>
      <c r="N19" s="93"/>
      <c r="O19" s="93"/>
      <c r="P19" s="93"/>
      <c r="Q19" s="17"/>
    </row>
    <row r="20" spans="1:26" ht="15" customHeight="1" thickBot="1">
      <c r="B20" s="17"/>
      <c r="C20" s="210" t="s">
        <v>30</v>
      </c>
      <c r="D20" s="211"/>
      <c r="E20" s="210" t="s">
        <v>29</v>
      </c>
      <c r="F20" s="212"/>
      <c r="G20" s="212"/>
      <c r="H20" s="212"/>
      <c r="I20" s="212"/>
      <c r="J20" s="211"/>
      <c r="K20" s="93"/>
      <c r="L20" s="93"/>
      <c r="M20" s="93"/>
      <c r="N20" s="93"/>
      <c r="O20" s="93"/>
      <c r="P20" s="93"/>
      <c r="Q20" s="93"/>
    </row>
    <row r="21" spans="1:26" ht="50.25" customHeight="1" thickBot="1">
      <c r="A21" s="3" t="s">
        <v>0</v>
      </c>
      <c r="B21" s="140" t="s">
        <v>13</v>
      </c>
      <c r="C21" s="129" t="s">
        <v>31</v>
      </c>
      <c r="D21" s="5" t="s">
        <v>32</v>
      </c>
      <c r="E21" s="5" t="s">
        <v>92</v>
      </c>
      <c r="F21" s="5" t="s">
        <v>54</v>
      </c>
      <c r="G21" s="5" t="s">
        <v>33</v>
      </c>
      <c r="H21" s="5" t="s">
        <v>34</v>
      </c>
      <c r="I21" s="5" t="s">
        <v>93</v>
      </c>
      <c r="J21" s="7" t="s">
        <v>72</v>
      </c>
      <c r="K21" s="8"/>
      <c r="L21" s="8"/>
      <c r="M21" s="8"/>
      <c r="N21" s="8"/>
      <c r="O21" s="17"/>
      <c r="P21" s="17"/>
      <c r="Q21" s="17"/>
      <c r="S21" s="8"/>
      <c r="T21" s="9"/>
      <c r="U21" s="8"/>
      <c r="V21" s="9"/>
      <c r="W21" s="9"/>
      <c r="X21" s="9"/>
    </row>
    <row r="22" spans="1:26" ht="15.75" customHeight="1">
      <c r="A22" s="145" t="s">
        <v>1</v>
      </c>
      <c r="B22" s="141">
        <v>49225</v>
      </c>
      <c r="C22" s="111">
        <v>141</v>
      </c>
      <c r="D22" s="13">
        <v>10</v>
      </c>
      <c r="E22" s="121">
        <v>12</v>
      </c>
      <c r="F22" s="139" t="s">
        <v>36</v>
      </c>
      <c r="G22" s="139" t="s">
        <v>36</v>
      </c>
      <c r="H22" s="139" t="s">
        <v>36</v>
      </c>
      <c r="I22" s="133">
        <v>2</v>
      </c>
      <c r="J22" s="134" t="s">
        <v>36</v>
      </c>
      <c r="L22" s="2" t="s">
        <v>80</v>
      </c>
      <c r="Q22" s="94"/>
      <c r="S22" s="8"/>
      <c r="T22" s="95"/>
      <c r="U22" s="8"/>
      <c r="V22" s="95"/>
      <c r="W22" s="20"/>
      <c r="X22" s="20"/>
    </row>
    <row r="23" spans="1:26">
      <c r="A23" s="146" t="s">
        <v>2</v>
      </c>
      <c r="B23" s="142">
        <v>53598</v>
      </c>
      <c r="C23" s="135">
        <v>151</v>
      </c>
      <c r="D23" s="24">
        <v>10</v>
      </c>
      <c r="E23" s="97">
        <v>3</v>
      </c>
      <c r="F23" s="138" t="s">
        <v>36</v>
      </c>
      <c r="G23" s="138" t="s">
        <v>36</v>
      </c>
      <c r="H23" s="138" t="s">
        <v>36</v>
      </c>
      <c r="I23" s="138" t="s">
        <v>36</v>
      </c>
      <c r="J23" s="119">
        <v>18</v>
      </c>
      <c r="Q23" s="94"/>
      <c r="S23" s="8"/>
      <c r="T23" s="95"/>
      <c r="U23" s="8"/>
      <c r="V23" s="95"/>
      <c r="W23" s="20"/>
      <c r="X23" s="20"/>
    </row>
    <row r="24" spans="1:26">
      <c r="A24" s="146" t="s">
        <v>3</v>
      </c>
      <c r="B24" s="142">
        <v>63917</v>
      </c>
      <c r="C24" s="135">
        <v>164</v>
      </c>
      <c r="D24" s="24">
        <v>8</v>
      </c>
      <c r="E24" s="97">
        <v>6</v>
      </c>
      <c r="F24" s="109">
        <v>1</v>
      </c>
      <c r="G24" s="138" t="s">
        <v>36</v>
      </c>
      <c r="H24" s="138" t="s">
        <v>36</v>
      </c>
      <c r="I24" s="138" t="s">
        <v>36</v>
      </c>
      <c r="J24" s="119">
        <v>15</v>
      </c>
      <c r="Q24" s="94"/>
      <c r="S24" s="8"/>
      <c r="T24" s="95"/>
      <c r="U24" s="8"/>
      <c r="V24" s="95"/>
      <c r="W24" s="20"/>
      <c r="X24" s="20"/>
    </row>
    <row r="25" spans="1:26">
      <c r="A25" s="146" t="s">
        <v>4</v>
      </c>
      <c r="B25" s="142">
        <v>74339</v>
      </c>
      <c r="C25" s="136">
        <v>194</v>
      </c>
      <c r="D25" s="28">
        <v>7</v>
      </c>
      <c r="E25" s="106">
        <v>3</v>
      </c>
      <c r="F25" s="138" t="s">
        <v>36</v>
      </c>
      <c r="G25" s="138" t="s">
        <v>36</v>
      </c>
      <c r="H25" s="138" t="s">
        <v>36</v>
      </c>
      <c r="I25" s="138" t="s">
        <v>36</v>
      </c>
      <c r="J25" s="119">
        <v>12</v>
      </c>
      <c r="K25" s="17"/>
      <c r="Q25" s="94"/>
      <c r="S25" s="8"/>
      <c r="T25" s="95"/>
      <c r="U25" s="8"/>
      <c r="V25" s="95"/>
      <c r="W25" s="20"/>
      <c r="X25" s="20"/>
    </row>
    <row r="26" spans="1:26">
      <c r="A26" s="146" t="s">
        <v>5</v>
      </c>
      <c r="B26" s="143">
        <v>45892</v>
      </c>
      <c r="C26" s="148">
        <v>149</v>
      </c>
      <c r="D26" s="28">
        <v>4</v>
      </c>
      <c r="E26" s="106">
        <v>2</v>
      </c>
      <c r="F26" s="109">
        <v>1</v>
      </c>
      <c r="G26" s="138" t="s">
        <v>36</v>
      </c>
      <c r="H26" s="138" t="s">
        <v>36</v>
      </c>
      <c r="I26" s="138" t="s">
        <v>36</v>
      </c>
      <c r="J26" s="119">
        <v>7</v>
      </c>
      <c r="K26" s="17"/>
      <c r="Q26" s="94"/>
      <c r="S26" s="8"/>
      <c r="T26" s="95"/>
      <c r="U26" s="8"/>
      <c r="V26" s="95"/>
      <c r="W26" s="20"/>
      <c r="X26" s="20"/>
    </row>
    <row r="27" spans="1:26">
      <c r="A27" s="146" t="s">
        <v>6</v>
      </c>
      <c r="B27" s="142">
        <v>70321</v>
      </c>
      <c r="C27" s="148">
        <v>179</v>
      </c>
      <c r="D27" s="28">
        <v>2</v>
      </c>
      <c r="E27" s="106">
        <v>1</v>
      </c>
      <c r="F27" s="109">
        <v>5</v>
      </c>
      <c r="G27" s="138" t="s">
        <v>36</v>
      </c>
      <c r="H27" s="138" t="s">
        <v>36</v>
      </c>
      <c r="I27" s="138" t="s">
        <v>36</v>
      </c>
      <c r="J27" s="119">
        <v>10</v>
      </c>
      <c r="K27" s="17"/>
      <c r="Q27" s="94"/>
      <c r="S27" s="8"/>
      <c r="T27" s="95"/>
      <c r="U27" s="8"/>
      <c r="V27" s="95"/>
      <c r="W27" s="20"/>
      <c r="X27" s="20"/>
    </row>
    <row r="28" spans="1:26">
      <c r="A28" s="146" t="s">
        <v>7</v>
      </c>
      <c r="B28" s="118">
        <v>59784</v>
      </c>
      <c r="C28" s="73">
        <v>165</v>
      </c>
      <c r="D28" s="74">
        <v>13</v>
      </c>
      <c r="E28" s="106">
        <v>5</v>
      </c>
      <c r="F28" s="109">
        <v>3</v>
      </c>
      <c r="G28" s="138" t="s">
        <v>36</v>
      </c>
      <c r="H28" s="109">
        <v>1</v>
      </c>
      <c r="I28" s="109">
        <v>1</v>
      </c>
      <c r="J28" s="138" t="s">
        <v>36</v>
      </c>
      <c r="K28" s="137"/>
      <c r="Q28" s="94"/>
      <c r="S28" s="8"/>
      <c r="T28" s="95"/>
      <c r="U28" s="8"/>
      <c r="V28" s="95"/>
      <c r="W28" s="20"/>
      <c r="X28" s="20"/>
    </row>
    <row r="29" spans="1:26">
      <c r="A29" s="146" t="s">
        <v>8</v>
      </c>
      <c r="B29" s="142">
        <v>42215</v>
      </c>
      <c r="C29" s="73">
        <v>136</v>
      </c>
      <c r="D29" s="74">
        <v>7</v>
      </c>
      <c r="E29" s="138" t="s">
        <v>36</v>
      </c>
      <c r="F29" s="109">
        <v>5</v>
      </c>
      <c r="G29" s="138" t="s">
        <v>36</v>
      </c>
      <c r="H29" s="109">
        <v>1</v>
      </c>
      <c r="I29" s="138" t="s">
        <v>36</v>
      </c>
      <c r="J29" s="138" t="s">
        <v>36</v>
      </c>
      <c r="K29" s="137"/>
      <c r="Q29" s="94"/>
      <c r="S29" s="8"/>
      <c r="T29" s="95"/>
      <c r="U29" s="8"/>
      <c r="V29" s="95"/>
      <c r="W29" s="20"/>
      <c r="X29" s="20"/>
    </row>
    <row r="30" spans="1:26">
      <c r="A30" s="146" t="s">
        <v>9</v>
      </c>
      <c r="B30" s="142"/>
      <c r="C30" s="148"/>
      <c r="D30" s="28"/>
      <c r="E30" s="109"/>
      <c r="F30" s="109"/>
      <c r="G30" s="109"/>
      <c r="H30" s="109"/>
      <c r="I30" s="109"/>
      <c r="J30" s="119"/>
      <c r="K30" s="137"/>
      <c r="Q30" s="94"/>
      <c r="S30" s="8"/>
      <c r="T30" s="95"/>
      <c r="U30" s="8"/>
      <c r="V30" s="95"/>
      <c r="W30" s="20"/>
      <c r="X30" s="20"/>
    </row>
    <row r="31" spans="1:26">
      <c r="A31" s="146" t="s">
        <v>10</v>
      </c>
      <c r="B31" s="142"/>
      <c r="C31" s="148"/>
      <c r="D31" s="28"/>
      <c r="E31" s="109"/>
      <c r="F31" s="109"/>
      <c r="G31" s="109"/>
      <c r="H31" s="109"/>
      <c r="I31" s="109"/>
      <c r="J31" s="119"/>
      <c r="K31" s="137"/>
      <c r="Q31" s="94"/>
      <c r="S31" s="8"/>
      <c r="T31" s="95"/>
      <c r="U31" s="8"/>
      <c r="V31" s="95"/>
      <c r="W31" s="20"/>
      <c r="X31" s="20"/>
    </row>
    <row r="32" spans="1:26">
      <c r="A32" s="146" t="s">
        <v>11</v>
      </c>
      <c r="B32" s="142"/>
      <c r="C32" s="148"/>
      <c r="D32" s="28"/>
      <c r="E32" s="109"/>
      <c r="F32" s="109"/>
      <c r="G32" s="109"/>
      <c r="H32" s="109"/>
      <c r="I32" s="109"/>
      <c r="J32" s="119"/>
      <c r="K32" s="137"/>
      <c r="Q32" s="94"/>
      <c r="S32" s="8"/>
      <c r="T32" s="95"/>
      <c r="U32" s="8"/>
      <c r="V32" s="95"/>
      <c r="W32" s="20"/>
      <c r="X32" s="20"/>
    </row>
    <row r="33" spans="1:24" ht="13" thickBot="1">
      <c r="A33" s="147" t="s">
        <v>12</v>
      </c>
      <c r="B33" s="144"/>
      <c r="C33" s="149"/>
      <c r="D33" s="120"/>
      <c r="E33" s="110"/>
      <c r="F33" s="110"/>
      <c r="G33" s="110"/>
      <c r="H33" s="110"/>
      <c r="I33" s="110"/>
      <c r="J33" s="124"/>
      <c r="K33" s="137"/>
      <c r="Q33" s="94"/>
      <c r="S33" s="8"/>
      <c r="T33" s="95"/>
      <c r="U33" s="8"/>
      <c r="V33" s="95"/>
      <c r="W33" s="20"/>
      <c r="X33" s="20"/>
    </row>
    <row r="34" spans="1:24" ht="13" thickBot="1">
      <c r="S34" s="8"/>
      <c r="T34" s="8"/>
      <c r="U34" s="8"/>
      <c r="V34" s="8"/>
    </row>
    <row r="35" spans="1:24" ht="31.5" customHeight="1" thickBot="1">
      <c r="B35" s="248" t="s">
        <v>61</v>
      </c>
      <c r="C35" s="249"/>
      <c r="D35" s="250" t="s">
        <v>57</v>
      </c>
      <c r="E35" s="251"/>
      <c r="F35" s="250" t="s">
        <v>70</v>
      </c>
      <c r="G35" s="252"/>
      <c r="J35" s="150"/>
      <c r="K35" s="150"/>
      <c r="L35" s="150"/>
      <c r="Q35" s="94"/>
    </row>
    <row r="36" spans="1:24" ht="32.25" customHeight="1" thickBot="1">
      <c r="A36" s="100" t="s">
        <v>0</v>
      </c>
      <c r="B36" s="215" t="s">
        <v>42</v>
      </c>
      <c r="C36" s="216"/>
      <c r="D36" s="215" t="s">
        <v>71</v>
      </c>
      <c r="E36" s="216"/>
      <c r="F36" s="215" t="s">
        <v>78</v>
      </c>
      <c r="G36" s="242"/>
      <c r="J36" s="150"/>
      <c r="K36" s="150"/>
      <c r="L36" s="150"/>
    </row>
    <row r="37" spans="1:24" ht="12.75" customHeight="1">
      <c r="A37" s="101" t="s">
        <v>1</v>
      </c>
      <c r="B37" s="202">
        <v>58000</v>
      </c>
      <c r="C37" s="253"/>
      <c r="D37" s="201">
        <f t="shared" ref="D37:D48" si="3">(C5+D5)</f>
        <v>35907</v>
      </c>
      <c r="E37" s="201"/>
      <c r="F37" s="254">
        <f t="shared" ref="F37:F48" si="4">(C5+D5+E5+F5)</f>
        <v>43361</v>
      </c>
      <c r="G37" s="201"/>
      <c r="J37" s="151"/>
      <c r="K37" s="151"/>
      <c r="L37" s="151"/>
    </row>
    <row r="38" spans="1:24" ht="12.75" customHeight="1">
      <c r="A38" s="101" t="s">
        <v>2</v>
      </c>
      <c r="B38" s="199">
        <v>38000</v>
      </c>
      <c r="C38" s="255"/>
      <c r="D38" s="201">
        <f t="shared" si="3"/>
        <v>40345</v>
      </c>
      <c r="E38" s="201"/>
      <c r="F38" s="254">
        <f t="shared" si="4"/>
        <v>47427</v>
      </c>
      <c r="G38" s="201"/>
      <c r="J38" s="151"/>
      <c r="K38" s="151"/>
      <c r="L38" s="151"/>
    </row>
    <row r="39" spans="1:24" ht="12.75" customHeight="1">
      <c r="A39" s="101" t="s">
        <v>3</v>
      </c>
      <c r="B39" s="199">
        <v>38000</v>
      </c>
      <c r="C39" s="255"/>
      <c r="D39" s="201">
        <f t="shared" si="3"/>
        <v>40080</v>
      </c>
      <c r="E39" s="201"/>
      <c r="F39" s="254">
        <f t="shared" si="4"/>
        <v>48279</v>
      </c>
      <c r="G39" s="201"/>
      <c r="J39" s="151"/>
      <c r="K39" s="151"/>
      <c r="L39" s="151"/>
    </row>
    <row r="40" spans="1:24" ht="12.75" customHeight="1">
      <c r="A40" s="101" t="s">
        <v>4</v>
      </c>
      <c r="B40" s="199">
        <v>64000</v>
      </c>
      <c r="C40" s="255"/>
      <c r="D40" s="201">
        <f t="shared" si="3"/>
        <v>50734</v>
      </c>
      <c r="E40" s="201"/>
      <c r="F40" s="254">
        <f t="shared" si="4"/>
        <v>54756</v>
      </c>
      <c r="G40" s="201"/>
      <c r="J40" s="151"/>
      <c r="K40" s="151"/>
      <c r="L40" s="151"/>
    </row>
    <row r="41" spans="1:24" ht="12.75" customHeight="1">
      <c r="A41" s="101" t="s">
        <v>5</v>
      </c>
      <c r="B41" s="199">
        <v>54000</v>
      </c>
      <c r="C41" s="255"/>
      <c r="D41" s="201">
        <f t="shared" si="3"/>
        <v>37012</v>
      </c>
      <c r="E41" s="201"/>
      <c r="F41" s="254">
        <f t="shared" si="4"/>
        <v>40429</v>
      </c>
      <c r="G41" s="201"/>
      <c r="J41" s="151"/>
      <c r="K41" s="151"/>
      <c r="L41" s="151"/>
    </row>
    <row r="42" spans="1:24" ht="12.75" customHeight="1">
      <c r="A42" s="101" t="s">
        <v>6</v>
      </c>
      <c r="B42" s="199">
        <v>49000</v>
      </c>
      <c r="C42" s="255"/>
      <c r="D42" s="201">
        <f t="shared" si="3"/>
        <v>52923</v>
      </c>
      <c r="E42" s="201"/>
      <c r="F42" s="254">
        <f t="shared" si="4"/>
        <v>56034</v>
      </c>
      <c r="G42" s="201"/>
      <c r="J42" s="151"/>
      <c r="K42" s="151"/>
      <c r="L42" s="151"/>
    </row>
    <row r="43" spans="1:24" ht="12.75" customHeight="1">
      <c r="A43" s="101" t="s">
        <v>7</v>
      </c>
      <c r="B43" s="199">
        <v>55000</v>
      </c>
      <c r="C43" s="255"/>
      <c r="D43" s="201">
        <f t="shared" si="3"/>
        <v>43385</v>
      </c>
      <c r="E43" s="201"/>
      <c r="F43" s="254">
        <f t="shared" si="4"/>
        <v>45927</v>
      </c>
      <c r="G43" s="201"/>
      <c r="J43" s="151"/>
      <c r="K43" s="151"/>
      <c r="L43" s="151"/>
    </row>
    <row r="44" spans="1:24" ht="12.75" customHeight="1">
      <c r="A44" s="101" t="s">
        <v>8</v>
      </c>
      <c r="B44" s="199">
        <v>55000</v>
      </c>
      <c r="C44" s="255"/>
      <c r="D44" s="201">
        <f t="shared" si="3"/>
        <v>35052</v>
      </c>
      <c r="E44" s="201"/>
      <c r="F44" s="254">
        <f t="shared" si="4"/>
        <v>36915</v>
      </c>
      <c r="G44" s="201"/>
      <c r="J44" s="151"/>
      <c r="K44" s="151"/>
      <c r="L44" s="151"/>
    </row>
    <row r="45" spans="1:24" ht="12.75" customHeight="1">
      <c r="A45" s="101" t="s">
        <v>9</v>
      </c>
      <c r="B45" s="199">
        <v>55000</v>
      </c>
      <c r="C45" s="255"/>
      <c r="D45" s="201">
        <f t="shared" si="3"/>
        <v>0</v>
      </c>
      <c r="E45" s="201"/>
      <c r="F45" s="254">
        <f t="shared" si="4"/>
        <v>0</v>
      </c>
      <c r="G45" s="201"/>
      <c r="J45" s="151"/>
      <c r="K45" s="151"/>
      <c r="L45" s="151"/>
    </row>
    <row r="46" spans="1:24" ht="12.75" customHeight="1">
      <c r="A46" s="101" t="s">
        <v>10</v>
      </c>
      <c r="B46" s="199">
        <v>70000</v>
      </c>
      <c r="C46" s="255"/>
      <c r="D46" s="201">
        <f t="shared" si="3"/>
        <v>0</v>
      </c>
      <c r="E46" s="201"/>
      <c r="F46" s="254">
        <f t="shared" si="4"/>
        <v>0</v>
      </c>
      <c r="G46" s="201"/>
      <c r="J46" s="151"/>
      <c r="K46" s="151"/>
      <c r="L46" s="151"/>
    </row>
    <row r="47" spans="1:24" ht="12.75" customHeight="1">
      <c r="A47" s="101" t="s">
        <v>11</v>
      </c>
      <c r="B47" s="199">
        <v>45000</v>
      </c>
      <c r="C47" s="255"/>
      <c r="D47" s="201">
        <f t="shared" si="3"/>
        <v>0</v>
      </c>
      <c r="E47" s="201"/>
      <c r="F47" s="254">
        <f t="shared" si="4"/>
        <v>0</v>
      </c>
      <c r="G47" s="201"/>
      <c r="J47" s="151"/>
      <c r="K47" s="151"/>
      <c r="L47" s="151"/>
    </row>
    <row r="48" spans="1:24" ht="12.75" customHeight="1" thickBot="1">
      <c r="A48" s="153" t="s">
        <v>12</v>
      </c>
      <c r="B48" s="200">
        <v>62000</v>
      </c>
      <c r="C48" s="256"/>
      <c r="D48" s="201">
        <f t="shared" si="3"/>
        <v>0</v>
      </c>
      <c r="E48" s="201"/>
      <c r="F48" s="254">
        <f t="shared" si="4"/>
        <v>0</v>
      </c>
      <c r="G48" s="201"/>
      <c r="J48"/>
      <c r="K48" s="151"/>
      <c r="L48" s="151"/>
    </row>
    <row r="49" spans="1:15" ht="15" customHeight="1" thickBot="1">
      <c r="A49" s="105" t="s">
        <v>22</v>
      </c>
      <c r="B49" s="197">
        <f>SUM(B37:C48)</f>
        <v>643000</v>
      </c>
      <c r="C49" s="257"/>
      <c r="D49" s="197">
        <f t="shared" ref="D49" si="5">SUM(D37:E48)</f>
        <v>335438</v>
      </c>
      <c r="E49" s="257"/>
      <c r="F49" s="197">
        <f t="shared" ref="F49" si="6">SUM(F37:G48)</f>
        <v>373128</v>
      </c>
      <c r="G49" s="257"/>
      <c r="J49" s="152"/>
      <c r="K49" s="152"/>
      <c r="L49" s="152"/>
    </row>
    <row r="50" spans="1:15">
      <c r="E50" s="115"/>
      <c r="F50" s="115"/>
      <c r="G50" s="115"/>
      <c r="H50" s="115"/>
      <c r="I50" s="115"/>
      <c r="J50" s="115"/>
      <c r="K50" s="115"/>
    </row>
    <row r="52" spans="1:15">
      <c r="D52" s="185"/>
    </row>
    <row r="54" spans="1:15" ht="6.75" customHeight="1" thickBot="1"/>
    <row r="55" spans="1:15" s="163" customFormat="1" ht="18.75" customHeight="1">
      <c r="A55" s="174"/>
      <c r="B55" s="258" t="s">
        <v>82</v>
      </c>
      <c r="C55" s="259"/>
      <c r="D55" s="258" t="s">
        <v>83</v>
      </c>
      <c r="E55" s="259"/>
      <c r="F55" s="258" t="s">
        <v>84</v>
      </c>
      <c r="G55" s="259"/>
      <c r="H55" s="258" t="s">
        <v>17</v>
      </c>
      <c r="I55" s="259"/>
      <c r="J55" s="258" t="s">
        <v>85</v>
      </c>
      <c r="K55" s="260"/>
    </row>
    <row r="56" spans="1:15" s="162" customFormat="1" ht="14" thickBot="1">
      <c r="A56" s="161"/>
      <c r="B56" s="175">
        <v>2015</v>
      </c>
      <c r="C56" s="175">
        <v>2016</v>
      </c>
      <c r="D56" s="175">
        <v>2015</v>
      </c>
      <c r="E56" s="175">
        <v>2016</v>
      </c>
      <c r="F56" s="175">
        <v>2015</v>
      </c>
      <c r="G56" s="175">
        <v>2016</v>
      </c>
      <c r="H56" s="175">
        <v>2015</v>
      </c>
      <c r="I56" s="175">
        <v>2016</v>
      </c>
      <c r="J56" s="175">
        <v>2015</v>
      </c>
      <c r="K56" s="176">
        <v>2016</v>
      </c>
    </row>
    <row r="57" spans="1:15" ht="20.25" customHeight="1">
      <c r="A57" s="177" t="s">
        <v>1</v>
      </c>
      <c r="B57" s="164">
        <v>873.5</v>
      </c>
      <c r="C57" s="180">
        <f>(M5+N5)</f>
        <v>724</v>
      </c>
      <c r="D57" s="164">
        <v>45</v>
      </c>
      <c r="E57" s="164">
        <f>(Q5+R5)</f>
        <v>43</v>
      </c>
      <c r="F57" s="164">
        <v>186</v>
      </c>
      <c r="G57" s="164">
        <f>(O5+P5)</f>
        <v>151</v>
      </c>
      <c r="H57" s="164">
        <v>5814</v>
      </c>
      <c r="I57" s="180">
        <f>(U5+V5)</f>
        <v>4830</v>
      </c>
      <c r="J57" s="165">
        <v>6.6559816828849456</v>
      </c>
      <c r="K57" s="181">
        <f t="shared" ref="K57:K62" si="7">(I57/C57)</f>
        <v>6.6712707182320443</v>
      </c>
    </row>
    <row r="58" spans="1:15" ht="20.25" customHeight="1">
      <c r="A58" s="178" t="s">
        <v>86</v>
      </c>
      <c r="B58" s="166">
        <v>498</v>
      </c>
      <c r="C58" s="171">
        <f t="shared" ref="C58:C63" si="8">(M6+N6)</f>
        <v>795</v>
      </c>
      <c r="D58" s="166">
        <v>39</v>
      </c>
      <c r="E58" s="166">
        <f t="shared" ref="E58:E63" si="9">(Q6+R6)</f>
        <v>49</v>
      </c>
      <c r="F58" s="166">
        <v>103</v>
      </c>
      <c r="G58" s="172">
        <f t="shared" ref="G58:G63" si="10">(O6+P6)</f>
        <v>161</v>
      </c>
      <c r="H58" s="166">
        <v>3251</v>
      </c>
      <c r="I58" s="171">
        <f t="shared" ref="I58:I63" si="11">(U6+V6)</f>
        <v>5322</v>
      </c>
      <c r="J58" s="167">
        <v>6.5281124497991971</v>
      </c>
      <c r="K58" s="173">
        <f t="shared" si="7"/>
        <v>6.6943396226415093</v>
      </c>
    </row>
    <row r="59" spans="1:15" ht="20.25" customHeight="1">
      <c r="A59" s="178" t="s">
        <v>87</v>
      </c>
      <c r="B59" s="166">
        <v>888</v>
      </c>
      <c r="C59" s="182">
        <f t="shared" si="8"/>
        <v>818</v>
      </c>
      <c r="D59" s="166">
        <v>51</v>
      </c>
      <c r="E59" s="166">
        <f t="shared" si="9"/>
        <v>47</v>
      </c>
      <c r="F59" s="166">
        <v>182</v>
      </c>
      <c r="G59" s="166">
        <f t="shared" si="10"/>
        <v>172</v>
      </c>
      <c r="H59" s="166">
        <v>7802</v>
      </c>
      <c r="I59" s="182">
        <f t="shared" si="11"/>
        <v>7536</v>
      </c>
      <c r="J59" s="167">
        <v>8.7860360360360357</v>
      </c>
      <c r="K59" s="173">
        <f t="shared" si="7"/>
        <v>9.2127139364303172</v>
      </c>
    </row>
    <row r="60" spans="1:15" ht="20.25" customHeight="1">
      <c r="A60" s="178" t="s">
        <v>88</v>
      </c>
      <c r="B60" s="166">
        <v>557</v>
      </c>
      <c r="C60" s="171">
        <f t="shared" si="8"/>
        <v>1023</v>
      </c>
      <c r="D60" s="166">
        <v>38</v>
      </c>
      <c r="E60" s="172">
        <f t="shared" si="9"/>
        <v>56</v>
      </c>
      <c r="F60" s="166">
        <v>107</v>
      </c>
      <c r="G60" s="172">
        <f t="shared" si="10"/>
        <v>201</v>
      </c>
      <c r="H60" s="166">
        <v>7000</v>
      </c>
      <c r="I60" s="171">
        <f t="shared" si="11"/>
        <v>8275</v>
      </c>
      <c r="J60" s="167">
        <v>12.567324955116696</v>
      </c>
      <c r="K60" s="183">
        <f t="shared" si="7"/>
        <v>8.088954056695993</v>
      </c>
      <c r="L60" s="186"/>
      <c r="O60"/>
    </row>
    <row r="61" spans="1:15" ht="20.25" customHeight="1">
      <c r="A61" s="178" t="s">
        <v>5</v>
      </c>
      <c r="B61" s="166">
        <v>835</v>
      </c>
      <c r="C61" s="182">
        <f t="shared" si="8"/>
        <v>741</v>
      </c>
      <c r="D61" s="166">
        <v>41</v>
      </c>
      <c r="E61" s="166">
        <f t="shared" si="9"/>
        <v>42</v>
      </c>
      <c r="F61" s="166">
        <v>164</v>
      </c>
      <c r="G61" s="166">
        <f t="shared" si="10"/>
        <v>153</v>
      </c>
      <c r="H61" s="166">
        <v>5279</v>
      </c>
      <c r="I61" s="182">
        <f t="shared" si="11"/>
        <v>5185</v>
      </c>
      <c r="J61" s="167">
        <v>6.3221556886227548</v>
      </c>
      <c r="K61" s="173">
        <f t="shared" si="7"/>
        <v>6.9973009446693659</v>
      </c>
    </row>
    <row r="62" spans="1:15" ht="20.25" customHeight="1">
      <c r="A62" s="178" t="s">
        <v>89</v>
      </c>
      <c r="B62" s="166">
        <v>594</v>
      </c>
      <c r="C62" s="171">
        <f t="shared" si="8"/>
        <v>874</v>
      </c>
      <c r="D62" s="166">
        <v>51</v>
      </c>
      <c r="E62" s="166">
        <f t="shared" si="9"/>
        <v>49</v>
      </c>
      <c r="F62" s="166">
        <v>123</v>
      </c>
      <c r="G62" s="172">
        <f t="shared" si="10"/>
        <v>181</v>
      </c>
      <c r="H62" s="166">
        <v>3918</v>
      </c>
      <c r="I62" s="171">
        <f t="shared" si="11"/>
        <v>5839</v>
      </c>
      <c r="J62" s="167">
        <v>6.595959595959596</v>
      </c>
      <c r="K62" s="173">
        <f t="shared" si="7"/>
        <v>6.6807780320366135</v>
      </c>
    </row>
    <row r="63" spans="1:15" ht="20.25" customHeight="1">
      <c r="A63" s="178" t="s">
        <v>90</v>
      </c>
      <c r="B63" s="166">
        <v>776.5</v>
      </c>
      <c r="C63" s="171">
        <f t="shared" si="8"/>
        <v>864</v>
      </c>
      <c r="D63" s="166">
        <v>46</v>
      </c>
      <c r="E63" s="172">
        <f t="shared" si="9"/>
        <v>58</v>
      </c>
      <c r="F63" s="166">
        <v>153</v>
      </c>
      <c r="G63" s="172">
        <f t="shared" si="10"/>
        <v>178</v>
      </c>
      <c r="H63" s="166">
        <v>4455</v>
      </c>
      <c r="I63" s="171">
        <f t="shared" si="11"/>
        <v>4860</v>
      </c>
      <c r="J63" s="167">
        <v>5.7372826786864133</v>
      </c>
      <c r="K63" s="183">
        <v>5.6</v>
      </c>
    </row>
    <row r="64" spans="1:15" ht="20.25" customHeight="1">
      <c r="A64" s="178" t="s">
        <v>8</v>
      </c>
      <c r="B64" s="166">
        <v>760</v>
      </c>
      <c r="C64" s="182"/>
      <c r="D64" s="166">
        <v>61</v>
      </c>
      <c r="E64" s="166"/>
      <c r="F64" s="166">
        <v>157</v>
      </c>
      <c r="G64" s="166"/>
      <c r="H64" s="166">
        <v>4804</v>
      </c>
      <c r="I64" s="182"/>
      <c r="J64" s="167">
        <v>6.3210526315789473</v>
      </c>
      <c r="K64" s="183"/>
    </row>
    <row r="65" spans="1:11" ht="20.25" customHeight="1">
      <c r="A65" s="178" t="s">
        <v>9</v>
      </c>
      <c r="B65" s="166">
        <v>903</v>
      </c>
      <c r="C65" s="182"/>
      <c r="D65" s="166">
        <v>57</v>
      </c>
      <c r="E65" s="166"/>
      <c r="F65" s="166">
        <v>182</v>
      </c>
      <c r="G65" s="166"/>
      <c r="H65" s="166">
        <v>7172</v>
      </c>
      <c r="I65" s="182"/>
      <c r="J65" s="167">
        <v>7.9424141749723143</v>
      </c>
      <c r="K65" s="183"/>
    </row>
    <row r="66" spans="1:11" ht="20.25" customHeight="1">
      <c r="A66" s="178" t="s">
        <v>10</v>
      </c>
      <c r="B66" s="166">
        <v>717</v>
      </c>
      <c r="C66" s="182"/>
      <c r="D66" s="166">
        <v>39</v>
      </c>
      <c r="E66" s="166"/>
      <c r="F66" s="166">
        <v>291</v>
      </c>
      <c r="G66" s="166"/>
      <c r="H66" s="166">
        <v>4703</v>
      </c>
      <c r="I66" s="182"/>
      <c r="J66" s="167">
        <v>6.5592747559274756</v>
      </c>
      <c r="K66" s="183"/>
    </row>
    <row r="67" spans="1:11" ht="20.25" customHeight="1">
      <c r="A67" s="178" t="s">
        <v>11</v>
      </c>
      <c r="B67" s="166">
        <v>912.5</v>
      </c>
      <c r="C67" s="182"/>
      <c r="D67" s="166">
        <v>58</v>
      </c>
      <c r="E67" s="166"/>
      <c r="F67" s="166">
        <v>186</v>
      </c>
      <c r="G67" s="166"/>
      <c r="H67" s="166">
        <v>5377</v>
      </c>
      <c r="I67" s="182"/>
      <c r="J67" s="167">
        <v>5.8926027397260272</v>
      </c>
      <c r="K67" s="183"/>
    </row>
    <row r="68" spans="1:11" ht="20.25" customHeight="1" thickBot="1">
      <c r="A68" s="179" t="s">
        <v>12</v>
      </c>
      <c r="B68" s="169">
        <v>892</v>
      </c>
      <c r="C68" s="168"/>
      <c r="D68" s="169">
        <v>61</v>
      </c>
      <c r="E68" s="169"/>
      <c r="F68" s="169">
        <v>179</v>
      </c>
      <c r="G68" s="169"/>
      <c r="H68" s="169">
        <v>5975</v>
      </c>
      <c r="I68" s="168"/>
      <c r="J68" s="170">
        <v>6.698430493273543</v>
      </c>
      <c r="K68" s="184"/>
    </row>
  </sheetData>
  <mergeCells count="65">
    <mergeCell ref="B55:C55"/>
    <mergeCell ref="D55:E55"/>
    <mergeCell ref="F55:G55"/>
    <mergeCell ref="H55:I55"/>
    <mergeCell ref="J55:K55"/>
    <mergeCell ref="B48:C48"/>
    <mergeCell ref="D48:E48"/>
    <mergeCell ref="F48:G48"/>
    <mergeCell ref="B49:C49"/>
    <mergeCell ref="D49:E49"/>
    <mergeCell ref="F49:G49"/>
    <mergeCell ref="B46:C46"/>
    <mergeCell ref="D46:E46"/>
    <mergeCell ref="F46:G46"/>
    <mergeCell ref="B47:C47"/>
    <mergeCell ref="D47:E47"/>
    <mergeCell ref="F47:G47"/>
    <mergeCell ref="B44:C44"/>
    <mergeCell ref="D44:E44"/>
    <mergeCell ref="F44:G44"/>
    <mergeCell ref="B45:C45"/>
    <mergeCell ref="D45:E45"/>
    <mergeCell ref="F45:G45"/>
    <mergeCell ref="B42:C42"/>
    <mergeCell ref="D42:E42"/>
    <mergeCell ref="F42:G42"/>
    <mergeCell ref="B43:C43"/>
    <mergeCell ref="D43:E43"/>
    <mergeCell ref="F43:G43"/>
    <mergeCell ref="B40:C40"/>
    <mergeCell ref="D40:E40"/>
    <mergeCell ref="F40:G40"/>
    <mergeCell ref="B41:C41"/>
    <mergeCell ref="D41:E41"/>
    <mergeCell ref="F41:G41"/>
    <mergeCell ref="B38:C38"/>
    <mergeCell ref="D38:E38"/>
    <mergeCell ref="F38:G38"/>
    <mergeCell ref="B39:C39"/>
    <mergeCell ref="D39:E39"/>
    <mergeCell ref="F39:G39"/>
    <mergeCell ref="B36:C36"/>
    <mergeCell ref="D36:E36"/>
    <mergeCell ref="F36:G36"/>
    <mergeCell ref="B37:C37"/>
    <mergeCell ref="D37:E37"/>
    <mergeCell ref="F37:G37"/>
    <mergeCell ref="C19:J19"/>
    <mergeCell ref="C20:D20"/>
    <mergeCell ref="E20:J20"/>
    <mergeCell ref="B35:C35"/>
    <mergeCell ref="D35:E35"/>
    <mergeCell ref="F35:G35"/>
    <mergeCell ref="Z3:Z4"/>
    <mergeCell ref="C2:L2"/>
    <mergeCell ref="A3:A4"/>
    <mergeCell ref="B3:B4"/>
    <mergeCell ref="C3:L3"/>
    <mergeCell ref="M3:N3"/>
    <mergeCell ref="O3:P3"/>
    <mergeCell ref="Q3:R3"/>
    <mergeCell ref="S3:T3"/>
    <mergeCell ref="U3:V3"/>
    <mergeCell ref="W3:X3"/>
    <mergeCell ref="Y3:Y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8"/>
  <sheetViews>
    <sheetView rightToLeft="1" topLeftCell="B1" zoomScaleNormal="100" workbookViewId="0">
      <selection activeCell="J45" sqref="J45"/>
    </sheetView>
  </sheetViews>
  <sheetFormatPr defaultColWidth="9" defaultRowHeight="12.7"/>
  <cols>
    <col min="1" max="1" width="16.87890625" style="2" customWidth="1"/>
    <col min="2" max="2" width="10.234375" style="2" bestFit="1" customWidth="1"/>
    <col min="3" max="3" width="12.234375" style="2" customWidth="1"/>
    <col min="4" max="4" width="8.64453125" style="2" bestFit="1" customWidth="1"/>
    <col min="5" max="5" width="11.76171875" style="2" customWidth="1"/>
    <col min="6" max="6" width="9.3515625" style="2" bestFit="1" customWidth="1"/>
    <col min="7" max="7" width="11" style="2" customWidth="1"/>
    <col min="8" max="8" width="8.64453125" style="2" bestFit="1" customWidth="1"/>
    <col min="9" max="9" width="13.3515625" style="2" customWidth="1"/>
    <col min="10" max="10" width="9.1171875" style="2" bestFit="1" customWidth="1"/>
    <col min="11" max="11" width="10.64453125" style="2" customWidth="1"/>
    <col min="12" max="12" width="11" style="2" customWidth="1"/>
    <col min="13" max="13" width="8.76171875" style="2" customWidth="1"/>
    <col min="14" max="14" width="7" style="2" customWidth="1"/>
    <col min="15" max="15" width="9" style="2" customWidth="1"/>
    <col min="16" max="16" width="8" style="2" customWidth="1"/>
    <col min="17" max="17" width="8.3515625" style="2" customWidth="1"/>
    <col min="18" max="19" width="7.76171875" style="2" customWidth="1"/>
    <col min="20" max="20" width="7.64453125" style="2" customWidth="1"/>
    <col min="21" max="21" width="7.76171875" style="2" customWidth="1"/>
    <col min="22" max="22" width="6.76171875" style="2" customWidth="1"/>
    <col min="23" max="23" width="8" style="2" customWidth="1"/>
    <col min="24" max="24" width="7.64453125" style="2" customWidth="1"/>
    <col min="25" max="25" width="12" style="2" customWidth="1"/>
    <col min="26" max="26" width="16" style="2" customWidth="1"/>
    <col min="27" max="16384" width="9" style="2"/>
  </cols>
  <sheetData>
    <row r="1" spans="1:26" ht="13" thickBot="1"/>
    <row r="2" spans="1:26" ht="13" thickBot="1">
      <c r="C2" s="261" t="s">
        <v>59</v>
      </c>
      <c r="D2" s="262"/>
      <c r="E2" s="262"/>
      <c r="F2" s="262"/>
      <c r="G2" s="262"/>
      <c r="H2" s="262"/>
      <c r="I2" s="262"/>
      <c r="J2" s="262"/>
      <c r="K2" s="262"/>
      <c r="L2" s="263"/>
    </row>
    <row r="3" spans="1:26" ht="24.75" customHeight="1" thickBot="1">
      <c r="A3" s="264" t="s">
        <v>0</v>
      </c>
      <c r="B3" s="266" t="s">
        <v>13</v>
      </c>
      <c r="C3" s="268" t="s">
        <v>73</v>
      </c>
      <c r="D3" s="269"/>
      <c r="E3" s="269"/>
      <c r="F3" s="269"/>
      <c r="G3" s="269"/>
      <c r="H3" s="269"/>
      <c r="I3" s="269"/>
      <c r="J3" s="269"/>
      <c r="K3" s="269"/>
      <c r="L3" s="270"/>
      <c r="M3" s="215" t="s">
        <v>18</v>
      </c>
      <c r="N3" s="242"/>
      <c r="O3" s="203" t="s">
        <v>47</v>
      </c>
      <c r="P3" s="204"/>
      <c r="Q3" s="203" t="s">
        <v>48</v>
      </c>
      <c r="R3" s="204"/>
      <c r="S3" s="215" t="s">
        <v>16</v>
      </c>
      <c r="T3" s="242"/>
      <c r="U3" s="215" t="s">
        <v>17</v>
      </c>
      <c r="V3" s="242"/>
      <c r="W3" s="215" t="s">
        <v>19</v>
      </c>
      <c r="X3" s="242"/>
      <c r="Y3" s="243" t="s">
        <v>62</v>
      </c>
      <c r="Z3" s="243" t="s">
        <v>63</v>
      </c>
    </row>
    <row r="4" spans="1:26" ht="45" customHeight="1" thickBot="1">
      <c r="A4" s="265"/>
      <c r="B4" s="267"/>
      <c r="C4" s="157" t="s">
        <v>81</v>
      </c>
      <c r="D4" s="37" t="s">
        <v>26</v>
      </c>
      <c r="E4" s="38" t="s">
        <v>46</v>
      </c>
      <c r="F4" s="38" t="s">
        <v>45</v>
      </c>
      <c r="G4" s="38" t="s">
        <v>44</v>
      </c>
      <c r="H4" s="38" t="s">
        <v>68</v>
      </c>
      <c r="I4" s="38" t="s">
        <v>75</v>
      </c>
      <c r="J4" s="38" t="s">
        <v>69</v>
      </c>
      <c r="K4" s="38" t="s">
        <v>74</v>
      </c>
      <c r="L4" s="39" t="s">
        <v>56</v>
      </c>
      <c r="M4" s="36" t="s">
        <v>24</v>
      </c>
      <c r="N4" s="40" t="s">
        <v>25</v>
      </c>
      <c r="O4" s="36" t="s">
        <v>27</v>
      </c>
      <c r="P4" s="40" t="s">
        <v>25</v>
      </c>
      <c r="Q4" s="36" t="s">
        <v>24</v>
      </c>
      <c r="R4" s="40" t="s">
        <v>26</v>
      </c>
      <c r="S4" s="36" t="s">
        <v>27</v>
      </c>
      <c r="T4" s="40" t="s">
        <v>26</v>
      </c>
      <c r="U4" s="36" t="s">
        <v>27</v>
      </c>
      <c r="V4" s="40" t="s">
        <v>25</v>
      </c>
      <c r="W4" s="36" t="s">
        <v>24</v>
      </c>
      <c r="X4" s="40" t="s">
        <v>26</v>
      </c>
      <c r="Y4" s="244"/>
      <c r="Z4" s="244"/>
    </row>
    <row r="5" spans="1:26">
      <c r="A5" s="10" t="s">
        <v>1</v>
      </c>
      <c r="B5" s="116">
        <v>49225</v>
      </c>
      <c r="C5" s="41">
        <f t="shared" ref="C5:C16" si="0">(B5-D5-E5-F5-L5)</f>
        <v>34191</v>
      </c>
      <c r="D5" s="42">
        <v>1716</v>
      </c>
      <c r="E5" s="43">
        <v>7044</v>
      </c>
      <c r="F5" s="43">
        <v>410</v>
      </c>
      <c r="G5" s="43">
        <v>1362</v>
      </c>
      <c r="H5" s="43">
        <v>275</v>
      </c>
      <c r="I5" s="43" t="s">
        <v>36</v>
      </c>
      <c r="J5" s="43">
        <v>2320</v>
      </c>
      <c r="K5" s="43">
        <f>(L5-J5-H5-G5)</f>
        <v>1907</v>
      </c>
      <c r="L5" s="44">
        <v>5864</v>
      </c>
      <c r="M5" s="45">
        <v>673</v>
      </c>
      <c r="N5" s="46">
        <v>51</v>
      </c>
      <c r="O5" s="47">
        <v>141</v>
      </c>
      <c r="P5" s="48">
        <v>10</v>
      </c>
      <c r="Q5" s="47">
        <v>38</v>
      </c>
      <c r="R5" s="48">
        <v>5</v>
      </c>
      <c r="S5" s="49">
        <v>47</v>
      </c>
      <c r="T5" s="50">
        <v>8</v>
      </c>
      <c r="U5" s="51">
        <v>4598</v>
      </c>
      <c r="V5" s="52">
        <v>232</v>
      </c>
      <c r="W5" s="47">
        <v>6.8</v>
      </c>
      <c r="X5" s="48">
        <v>4.5</v>
      </c>
      <c r="Y5" s="53"/>
      <c r="Z5" s="53" t="s">
        <v>64</v>
      </c>
    </row>
    <row r="6" spans="1:26">
      <c r="A6" s="10" t="s">
        <v>2</v>
      </c>
      <c r="B6" s="117">
        <v>53598</v>
      </c>
      <c r="C6" s="41">
        <f t="shared" si="0"/>
        <v>38497</v>
      </c>
      <c r="D6" s="54">
        <v>1848</v>
      </c>
      <c r="E6" s="55">
        <v>6750</v>
      </c>
      <c r="F6" s="55">
        <v>332</v>
      </c>
      <c r="G6" s="55">
        <v>1498</v>
      </c>
      <c r="H6" s="55">
        <v>204</v>
      </c>
      <c r="I6" s="55" t="s">
        <v>36</v>
      </c>
      <c r="J6" s="55">
        <v>3977</v>
      </c>
      <c r="K6" s="43">
        <f>(L6-J6-H6-G6)</f>
        <v>492</v>
      </c>
      <c r="L6" s="56">
        <v>6171</v>
      </c>
      <c r="M6" s="57">
        <v>739</v>
      </c>
      <c r="N6" s="58">
        <v>56</v>
      </c>
      <c r="O6" s="59">
        <v>151</v>
      </c>
      <c r="P6" s="60">
        <v>10</v>
      </c>
      <c r="Q6" s="59">
        <v>45</v>
      </c>
      <c r="R6" s="60">
        <v>4</v>
      </c>
      <c r="S6" s="61">
        <v>62</v>
      </c>
      <c r="T6" s="62">
        <v>7</v>
      </c>
      <c r="U6" s="63">
        <v>5055</v>
      </c>
      <c r="V6" s="64">
        <v>267</v>
      </c>
      <c r="W6" s="59">
        <v>6.8</v>
      </c>
      <c r="X6" s="60">
        <v>4.7</v>
      </c>
      <c r="Y6" s="65"/>
      <c r="Z6" s="65"/>
    </row>
    <row r="7" spans="1:26">
      <c r="A7" s="10" t="s">
        <v>3</v>
      </c>
      <c r="B7" s="117">
        <v>63917</v>
      </c>
      <c r="C7" s="41">
        <f t="shared" si="0"/>
        <v>38784</v>
      </c>
      <c r="D7" s="54">
        <v>1296</v>
      </c>
      <c r="E7" s="55">
        <v>7027</v>
      </c>
      <c r="F7" s="55">
        <v>1172</v>
      </c>
      <c r="G7" s="55">
        <v>2818</v>
      </c>
      <c r="H7" s="55">
        <v>104</v>
      </c>
      <c r="I7" s="55" t="s">
        <v>36</v>
      </c>
      <c r="J7" s="55">
        <v>4432</v>
      </c>
      <c r="K7" s="43">
        <f>(L7-J7-H7-G7)</f>
        <v>8284</v>
      </c>
      <c r="L7" s="56">
        <v>15638</v>
      </c>
      <c r="M7" s="57">
        <v>778</v>
      </c>
      <c r="N7" s="58">
        <v>40</v>
      </c>
      <c r="O7" s="59">
        <v>164</v>
      </c>
      <c r="P7" s="60">
        <v>8</v>
      </c>
      <c r="Q7" s="59">
        <v>42</v>
      </c>
      <c r="R7" s="60">
        <v>5</v>
      </c>
      <c r="S7" s="61">
        <v>51</v>
      </c>
      <c r="T7" s="62">
        <v>5</v>
      </c>
      <c r="U7" s="63">
        <v>7343</v>
      </c>
      <c r="V7" s="64">
        <v>193</v>
      </c>
      <c r="W7" s="59">
        <v>9.4</v>
      </c>
      <c r="X7" s="60">
        <v>4.8</v>
      </c>
      <c r="Y7" s="65" t="s">
        <v>65</v>
      </c>
      <c r="Z7" s="65" t="s">
        <v>66</v>
      </c>
    </row>
    <row r="8" spans="1:26">
      <c r="A8" s="10" t="s">
        <v>4</v>
      </c>
      <c r="B8" s="118">
        <v>74339</v>
      </c>
      <c r="C8" s="41">
        <f t="shared" si="0"/>
        <v>49609</v>
      </c>
      <c r="D8" s="68">
        <v>1125</v>
      </c>
      <c r="E8" s="69">
        <v>3502</v>
      </c>
      <c r="F8" s="69">
        <v>520</v>
      </c>
      <c r="G8" s="69">
        <v>10244</v>
      </c>
      <c r="H8" s="55">
        <v>1069</v>
      </c>
      <c r="I8" s="69" t="s">
        <v>36</v>
      </c>
      <c r="J8" s="69">
        <v>3967</v>
      </c>
      <c r="K8" s="43">
        <f>(L8-J8-H8-G8)</f>
        <v>4303</v>
      </c>
      <c r="L8" s="70">
        <v>19583</v>
      </c>
      <c r="M8" s="71">
        <v>989</v>
      </c>
      <c r="N8" s="72">
        <v>34</v>
      </c>
      <c r="O8" s="73">
        <v>194</v>
      </c>
      <c r="P8" s="74">
        <v>7</v>
      </c>
      <c r="Q8" s="75">
        <v>53</v>
      </c>
      <c r="R8" s="76">
        <v>3</v>
      </c>
      <c r="S8" s="77">
        <v>158</v>
      </c>
      <c r="T8" s="78">
        <v>20</v>
      </c>
      <c r="U8" s="79">
        <v>8032</v>
      </c>
      <c r="V8" s="80">
        <v>243</v>
      </c>
      <c r="W8" s="75">
        <v>8</v>
      </c>
      <c r="X8" s="76">
        <v>7</v>
      </c>
      <c r="Y8" s="81" t="s">
        <v>67</v>
      </c>
      <c r="Z8" s="81"/>
    </row>
    <row r="9" spans="1:26">
      <c r="A9" s="10" t="s">
        <v>5</v>
      </c>
      <c r="B9" s="118">
        <v>45892</v>
      </c>
      <c r="C9" s="41">
        <f t="shared" si="0"/>
        <v>36220</v>
      </c>
      <c r="D9" s="68">
        <v>792</v>
      </c>
      <c r="E9" s="69">
        <v>2990</v>
      </c>
      <c r="F9" s="69">
        <v>427</v>
      </c>
      <c r="G9" s="69">
        <v>2130</v>
      </c>
      <c r="H9" s="69">
        <v>755</v>
      </c>
      <c r="I9" s="69">
        <v>210</v>
      </c>
      <c r="J9" s="69">
        <v>1330</v>
      </c>
      <c r="K9" s="69">
        <v>1038</v>
      </c>
      <c r="L9" s="70">
        <v>5463</v>
      </c>
      <c r="M9" s="71">
        <v>716</v>
      </c>
      <c r="N9" s="72">
        <v>25</v>
      </c>
      <c r="O9" s="73">
        <v>149</v>
      </c>
      <c r="P9" s="74">
        <v>4</v>
      </c>
      <c r="Q9" s="75">
        <v>40</v>
      </c>
      <c r="R9" s="76">
        <v>2</v>
      </c>
      <c r="S9" s="77">
        <v>74</v>
      </c>
      <c r="T9" s="78">
        <v>9</v>
      </c>
      <c r="U9" s="79">
        <v>5057</v>
      </c>
      <c r="V9" s="80">
        <v>128</v>
      </c>
      <c r="W9" s="59">
        <v>7</v>
      </c>
      <c r="X9" s="76">
        <v>5.0999999999999996</v>
      </c>
      <c r="Y9" s="81" t="s">
        <v>77</v>
      </c>
      <c r="Z9" s="81"/>
    </row>
    <row r="10" spans="1:26">
      <c r="A10" s="10" t="s">
        <v>6</v>
      </c>
      <c r="B10" s="118">
        <v>70321</v>
      </c>
      <c r="C10" s="41">
        <f t="shared" si="0"/>
        <v>52593</v>
      </c>
      <c r="D10" s="68">
        <v>330</v>
      </c>
      <c r="E10" s="69">
        <v>2585</v>
      </c>
      <c r="F10" s="69">
        <v>526</v>
      </c>
      <c r="G10" s="69">
        <v>2121</v>
      </c>
      <c r="H10" s="69">
        <v>5100</v>
      </c>
      <c r="I10" s="69">
        <v>316</v>
      </c>
      <c r="J10" s="69">
        <v>2665</v>
      </c>
      <c r="K10" s="69">
        <v>4085</v>
      </c>
      <c r="L10" s="70">
        <f>SUM(G10:K10)</f>
        <v>14287</v>
      </c>
      <c r="M10" s="71">
        <v>864</v>
      </c>
      <c r="N10" s="72">
        <v>10</v>
      </c>
      <c r="O10" s="73">
        <v>179</v>
      </c>
      <c r="P10" s="74">
        <v>2</v>
      </c>
      <c r="Q10" s="75">
        <v>48</v>
      </c>
      <c r="R10" s="76">
        <v>1</v>
      </c>
      <c r="S10" s="77" t="s">
        <v>36</v>
      </c>
      <c r="T10" s="78" t="s">
        <v>36</v>
      </c>
      <c r="U10" s="79">
        <v>5795</v>
      </c>
      <c r="V10" s="80">
        <v>44</v>
      </c>
      <c r="W10" s="75">
        <v>6.7</v>
      </c>
      <c r="X10" s="76">
        <v>4.4000000000000004</v>
      </c>
      <c r="Y10" s="81" t="s">
        <v>76</v>
      </c>
      <c r="Z10" s="81"/>
    </row>
    <row r="11" spans="1:26">
      <c r="A11" s="10" t="s">
        <v>7</v>
      </c>
      <c r="B11" s="118">
        <v>59784</v>
      </c>
      <c r="C11" s="41">
        <f t="shared" si="0"/>
        <v>41006</v>
      </c>
      <c r="D11" s="68">
        <v>2379</v>
      </c>
      <c r="E11" s="69">
        <v>2112</v>
      </c>
      <c r="F11" s="69">
        <v>430</v>
      </c>
      <c r="G11" s="69">
        <v>1775</v>
      </c>
      <c r="H11" s="69">
        <v>4141</v>
      </c>
      <c r="I11" s="69">
        <v>347</v>
      </c>
      <c r="J11" s="69" t="s">
        <v>36</v>
      </c>
      <c r="K11" s="69">
        <v>7594</v>
      </c>
      <c r="L11" s="70">
        <f>SUM(G11:K11)</f>
        <v>13857</v>
      </c>
      <c r="M11" s="71">
        <v>791</v>
      </c>
      <c r="N11" s="72">
        <v>73</v>
      </c>
      <c r="O11" s="73">
        <v>165</v>
      </c>
      <c r="P11" s="74">
        <v>13</v>
      </c>
      <c r="Q11" s="75">
        <v>55</v>
      </c>
      <c r="R11" s="76">
        <v>3</v>
      </c>
      <c r="S11" s="77">
        <v>85</v>
      </c>
      <c r="T11" s="78">
        <v>15</v>
      </c>
      <c r="U11" s="79">
        <v>4593</v>
      </c>
      <c r="V11" s="80">
        <v>267</v>
      </c>
      <c r="W11" s="75">
        <v>5.8</v>
      </c>
      <c r="X11" s="76">
        <v>3.6</v>
      </c>
      <c r="Y11" s="81" t="s">
        <v>79</v>
      </c>
      <c r="Z11" s="81"/>
    </row>
    <row r="12" spans="1:26">
      <c r="A12" s="10" t="s">
        <v>8</v>
      </c>
      <c r="B12" s="67">
        <v>42215</v>
      </c>
      <c r="C12" s="41">
        <f t="shared" si="0"/>
        <v>33876</v>
      </c>
      <c r="D12" s="68">
        <v>1176</v>
      </c>
      <c r="E12" s="69">
        <v>1615</v>
      </c>
      <c r="F12" s="69">
        <v>248</v>
      </c>
      <c r="G12" s="69">
        <v>1076</v>
      </c>
      <c r="H12" s="69">
        <v>2053</v>
      </c>
      <c r="I12" s="69">
        <v>193</v>
      </c>
      <c r="J12" s="69" t="s">
        <v>36</v>
      </c>
      <c r="K12" s="69">
        <v>1978</v>
      </c>
      <c r="L12" s="70">
        <f t="shared" ref="L12:L16" si="1">SUM(G12:K12)</f>
        <v>5300</v>
      </c>
      <c r="M12" s="71">
        <v>662</v>
      </c>
      <c r="N12" s="72">
        <v>36</v>
      </c>
      <c r="O12" s="73">
        <v>136</v>
      </c>
      <c r="P12" s="74">
        <v>7</v>
      </c>
      <c r="Q12" s="75">
        <v>38</v>
      </c>
      <c r="R12" s="76">
        <v>4</v>
      </c>
      <c r="S12" s="77">
        <v>46</v>
      </c>
      <c r="T12" s="78">
        <v>7</v>
      </c>
      <c r="U12" s="79">
        <v>3742</v>
      </c>
      <c r="V12" s="80">
        <v>144</v>
      </c>
      <c r="W12" s="75">
        <v>5.6</v>
      </c>
      <c r="X12" s="76">
        <v>4</v>
      </c>
      <c r="Y12" s="81"/>
      <c r="Z12" s="81"/>
    </row>
    <row r="13" spans="1:26">
      <c r="A13" s="10" t="s">
        <v>9</v>
      </c>
      <c r="B13" s="67"/>
      <c r="C13" s="41">
        <f t="shared" si="0"/>
        <v>0</v>
      </c>
      <c r="D13" s="68"/>
      <c r="E13" s="69"/>
      <c r="F13" s="69"/>
      <c r="G13" s="69"/>
      <c r="H13" s="69"/>
      <c r="I13" s="69"/>
      <c r="J13" s="69"/>
      <c r="K13" s="69"/>
      <c r="L13" s="70">
        <f t="shared" si="1"/>
        <v>0</v>
      </c>
      <c r="M13" s="71"/>
      <c r="N13" s="72"/>
      <c r="O13" s="73"/>
      <c r="P13" s="74"/>
      <c r="Q13" s="75"/>
      <c r="R13" s="76"/>
      <c r="S13" s="77"/>
      <c r="T13" s="78"/>
      <c r="U13" s="79"/>
      <c r="V13" s="80"/>
      <c r="W13" s="75"/>
      <c r="X13" s="76"/>
      <c r="Y13" s="81"/>
      <c r="Z13" s="81"/>
    </row>
    <row r="14" spans="1:26">
      <c r="A14" s="10" t="s">
        <v>10</v>
      </c>
      <c r="B14" s="67"/>
      <c r="C14" s="41">
        <f t="shared" si="0"/>
        <v>0</v>
      </c>
      <c r="D14" s="68"/>
      <c r="E14" s="69"/>
      <c r="F14" s="69"/>
      <c r="G14" s="69"/>
      <c r="H14" s="69"/>
      <c r="I14" s="69"/>
      <c r="J14" s="69"/>
      <c r="K14" s="69"/>
      <c r="L14" s="70">
        <f t="shared" si="1"/>
        <v>0</v>
      </c>
      <c r="M14" s="71"/>
      <c r="N14" s="72"/>
      <c r="O14" s="73"/>
      <c r="P14" s="74"/>
      <c r="Q14" s="75"/>
      <c r="R14" s="76"/>
      <c r="S14" s="77"/>
      <c r="T14" s="78"/>
      <c r="U14" s="79"/>
      <c r="V14" s="80"/>
      <c r="W14" s="75"/>
      <c r="X14" s="76"/>
      <c r="Y14" s="81"/>
      <c r="Z14" s="81"/>
    </row>
    <row r="15" spans="1:26">
      <c r="A15" s="10" t="s">
        <v>11</v>
      </c>
      <c r="B15" s="67"/>
      <c r="C15" s="41">
        <f t="shared" si="0"/>
        <v>0</v>
      </c>
      <c r="D15" s="68"/>
      <c r="E15" s="69"/>
      <c r="F15" s="69"/>
      <c r="G15" s="69"/>
      <c r="H15" s="69"/>
      <c r="I15" s="69"/>
      <c r="J15" s="69"/>
      <c r="K15" s="69"/>
      <c r="L15" s="70">
        <f t="shared" si="1"/>
        <v>0</v>
      </c>
      <c r="M15" s="71"/>
      <c r="N15" s="72"/>
      <c r="O15" s="73"/>
      <c r="P15" s="74"/>
      <c r="Q15" s="75"/>
      <c r="R15" s="76"/>
      <c r="S15" s="77"/>
      <c r="T15" s="78"/>
      <c r="U15" s="79"/>
      <c r="V15" s="80"/>
      <c r="W15" s="75"/>
      <c r="X15" s="76"/>
      <c r="Y15" s="81"/>
      <c r="Z15" s="81"/>
    </row>
    <row r="16" spans="1:26">
      <c r="A16" s="10" t="s">
        <v>12</v>
      </c>
      <c r="B16" s="67"/>
      <c r="C16" s="41">
        <f t="shared" si="0"/>
        <v>0</v>
      </c>
      <c r="D16" s="68"/>
      <c r="E16" s="69"/>
      <c r="F16" s="69"/>
      <c r="G16" s="69"/>
      <c r="H16" s="69"/>
      <c r="I16" s="69"/>
      <c r="J16" s="69"/>
      <c r="K16" s="69"/>
      <c r="L16" s="70">
        <f t="shared" si="1"/>
        <v>0</v>
      </c>
      <c r="M16" s="71"/>
      <c r="N16" s="72"/>
      <c r="O16" s="73"/>
      <c r="P16" s="74"/>
      <c r="Q16" s="75"/>
      <c r="R16" s="76"/>
      <c r="S16" s="77"/>
      <c r="T16" s="78"/>
      <c r="U16" s="79"/>
      <c r="V16" s="80"/>
      <c r="W16" s="75"/>
      <c r="X16" s="76"/>
      <c r="Y16" s="81"/>
      <c r="Z16" s="81"/>
    </row>
    <row r="17" spans="1:26" s="156" customFormat="1" ht="13" thickBot="1">
      <c r="A17" s="154" t="s">
        <v>22</v>
      </c>
      <c r="B17" s="83">
        <f t="shared" ref="B17:V17" si="2">SUM(B5:B16)</f>
        <v>459291</v>
      </c>
      <c r="C17" s="83">
        <f t="shared" si="2"/>
        <v>324776</v>
      </c>
      <c r="D17" s="83">
        <f t="shared" si="2"/>
        <v>10662</v>
      </c>
      <c r="E17" s="83">
        <f t="shared" si="2"/>
        <v>33625</v>
      </c>
      <c r="F17" s="83">
        <f t="shared" si="2"/>
        <v>4065</v>
      </c>
      <c r="G17" s="83">
        <f t="shared" si="2"/>
        <v>23024</v>
      </c>
      <c r="H17" s="83">
        <f t="shared" si="2"/>
        <v>13701</v>
      </c>
      <c r="I17" s="83">
        <f t="shared" si="2"/>
        <v>1066</v>
      </c>
      <c r="J17" s="83">
        <f t="shared" si="2"/>
        <v>18691</v>
      </c>
      <c r="K17" s="83">
        <f t="shared" si="2"/>
        <v>29681</v>
      </c>
      <c r="L17" s="83">
        <f t="shared" si="2"/>
        <v>86163</v>
      </c>
      <c r="M17" s="83">
        <f t="shared" si="2"/>
        <v>6212</v>
      </c>
      <c r="N17" s="83">
        <f t="shared" si="2"/>
        <v>325</v>
      </c>
      <c r="O17" s="83">
        <f t="shared" si="2"/>
        <v>1279</v>
      </c>
      <c r="P17" s="83">
        <f t="shared" si="2"/>
        <v>61</v>
      </c>
      <c r="Q17" s="83">
        <f t="shared" si="2"/>
        <v>359</v>
      </c>
      <c r="R17" s="83">
        <f t="shared" si="2"/>
        <v>27</v>
      </c>
      <c r="S17" s="83">
        <f t="shared" si="2"/>
        <v>523</v>
      </c>
      <c r="T17" s="83">
        <f t="shared" si="2"/>
        <v>71</v>
      </c>
      <c r="U17" s="83">
        <f t="shared" si="2"/>
        <v>44215</v>
      </c>
      <c r="V17" s="83">
        <f t="shared" si="2"/>
        <v>1518</v>
      </c>
      <c r="W17" s="89"/>
      <c r="X17" s="90"/>
      <c r="Y17" s="155"/>
      <c r="Z17" s="155"/>
    </row>
    <row r="18" spans="1:26" ht="13" thickBot="1"/>
    <row r="19" spans="1:26" ht="15" customHeight="1" thickBot="1">
      <c r="B19" s="93"/>
      <c r="C19" s="245" t="s">
        <v>60</v>
      </c>
      <c r="D19" s="246"/>
      <c r="E19" s="246"/>
      <c r="F19" s="246"/>
      <c r="G19" s="246"/>
      <c r="H19" s="246"/>
      <c r="I19" s="246"/>
      <c r="J19" s="247"/>
      <c r="K19" s="93"/>
      <c r="L19" s="93"/>
      <c r="M19" s="93"/>
      <c r="N19" s="93"/>
      <c r="O19" s="93"/>
      <c r="P19" s="93"/>
      <c r="Q19" s="17"/>
    </row>
    <row r="20" spans="1:26" ht="15" customHeight="1" thickBot="1">
      <c r="B20" s="17"/>
      <c r="C20" s="271" t="s">
        <v>30</v>
      </c>
      <c r="D20" s="272"/>
      <c r="E20" s="271" t="s">
        <v>29</v>
      </c>
      <c r="F20" s="273"/>
      <c r="G20" s="273"/>
      <c r="H20" s="273"/>
      <c r="I20" s="273"/>
      <c r="J20" s="272"/>
      <c r="K20" s="93"/>
      <c r="L20" s="93"/>
      <c r="M20" s="93"/>
      <c r="N20" s="93"/>
      <c r="O20" s="93"/>
      <c r="P20" s="93"/>
      <c r="Q20" s="93"/>
    </row>
    <row r="21" spans="1:26" ht="50.25" customHeight="1" thickBot="1">
      <c r="A21" s="3" t="s">
        <v>0</v>
      </c>
      <c r="B21" s="140" t="s">
        <v>13</v>
      </c>
      <c r="C21" s="129" t="s">
        <v>31</v>
      </c>
      <c r="D21" s="5" t="s">
        <v>32</v>
      </c>
      <c r="E21" s="5" t="s">
        <v>92</v>
      </c>
      <c r="F21" s="5" t="s">
        <v>54</v>
      </c>
      <c r="G21" s="5" t="s">
        <v>33</v>
      </c>
      <c r="H21" s="5" t="s">
        <v>34</v>
      </c>
      <c r="I21" s="5" t="s">
        <v>93</v>
      </c>
      <c r="J21" s="7" t="s">
        <v>72</v>
      </c>
      <c r="K21" s="8"/>
      <c r="L21" s="8"/>
      <c r="M21" s="8"/>
      <c r="N21" s="8"/>
      <c r="O21" s="17"/>
      <c r="P21" s="17"/>
      <c r="Q21" s="17"/>
      <c r="S21" s="8"/>
      <c r="T21" s="9"/>
      <c r="U21" s="8"/>
      <c r="V21" s="9"/>
      <c r="W21" s="9"/>
      <c r="X21" s="9"/>
    </row>
    <row r="22" spans="1:26" ht="15.75" customHeight="1">
      <c r="A22" s="145" t="s">
        <v>1</v>
      </c>
      <c r="B22" s="141">
        <v>49225</v>
      </c>
      <c r="C22" s="111">
        <v>141</v>
      </c>
      <c r="D22" s="13">
        <v>10</v>
      </c>
      <c r="E22" s="121">
        <v>12</v>
      </c>
      <c r="F22" s="139" t="s">
        <v>36</v>
      </c>
      <c r="G22" s="139" t="s">
        <v>36</v>
      </c>
      <c r="H22" s="139" t="s">
        <v>36</v>
      </c>
      <c r="I22" s="133">
        <v>2</v>
      </c>
      <c r="J22" s="134" t="s">
        <v>36</v>
      </c>
      <c r="L22" s="2" t="s">
        <v>80</v>
      </c>
      <c r="Q22" s="94"/>
      <c r="S22" s="8"/>
      <c r="T22" s="95"/>
      <c r="U22" s="8"/>
      <c r="V22" s="95"/>
      <c r="W22" s="20"/>
      <c r="X22" s="20"/>
    </row>
    <row r="23" spans="1:26">
      <c r="A23" s="146" t="s">
        <v>2</v>
      </c>
      <c r="B23" s="142">
        <v>53598</v>
      </c>
      <c r="C23" s="135">
        <v>151</v>
      </c>
      <c r="D23" s="24">
        <v>10</v>
      </c>
      <c r="E23" s="97">
        <v>3</v>
      </c>
      <c r="F23" s="138" t="s">
        <v>36</v>
      </c>
      <c r="G23" s="138" t="s">
        <v>36</v>
      </c>
      <c r="H23" s="138" t="s">
        <v>36</v>
      </c>
      <c r="I23" s="138" t="s">
        <v>36</v>
      </c>
      <c r="J23" s="119">
        <v>18</v>
      </c>
      <c r="Q23" s="94"/>
      <c r="S23" s="8"/>
      <c r="T23" s="95"/>
      <c r="U23" s="8"/>
      <c r="V23" s="95"/>
      <c r="W23" s="20"/>
      <c r="X23" s="20"/>
    </row>
    <row r="24" spans="1:26">
      <c r="A24" s="146" t="s">
        <v>3</v>
      </c>
      <c r="B24" s="142">
        <v>63917</v>
      </c>
      <c r="C24" s="135">
        <v>164</v>
      </c>
      <c r="D24" s="24">
        <v>8</v>
      </c>
      <c r="E24" s="97">
        <v>6</v>
      </c>
      <c r="F24" s="109">
        <v>1</v>
      </c>
      <c r="G24" s="138" t="s">
        <v>36</v>
      </c>
      <c r="H24" s="138" t="s">
        <v>36</v>
      </c>
      <c r="I24" s="138" t="s">
        <v>36</v>
      </c>
      <c r="J24" s="119">
        <v>15</v>
      </c>
      <c r="Q24" s="94"/>
      <c r="S24" s="8"/>
      <c r="T24" s="95"/>
      <c r="U24" s="8"/>
      <c r="V24" s="95"/>
      <c r="W24" s="20"/>
      <c r="X24" s="20"/>
    </row>
    <row r="25" spans="1:26">
      <c r="A25" s="146" t="s">
        <v>4</v>
      </c>
      <c r="B25" s="142">
        <v>74339</v>
      </c>
      <c r="C25" s="136">
        <v>194</v>
      </c>
      <c r="D25" s="28">
        <v>7</v>
      </c>
      <c r="E25" s="106">
        <v>3</v>
      </c>
      <c r="F25" s="138" t="s">
        <v>36</v>
      </c>
      <c r="G25" s="138" t="s">
        <v>36</v>
      </c>
      <c r="H25" s="138" t="s">
        <v>36</v>
      </c>
      <c r="I25" s="138" t="s">
        <v>36</v>
      </c>
      <c r="J25" s="119">
        <v>12</v>
      </c>
      <c r="K25" s="17"/>
      <c r="Q25" s="94"/>
      <c r="S25" s="8"/>
      <c r="T25" s="95"/>
      <c r="U25" s="8"/>
      <c r="V25" s="95"/>
      <c r="W25" s="20"/>
      <c r="X25" s="20"/>
    </row>
    <row r="26" spans="1:26">
      <c r="A26" s="146" t="s">
        <v>5</v>
      </c>
      <c r="B26" s="143">
        <v>45892</v>
      </c>
      <c r="C26" s="148">
        <v>149</v>
      </c>
      <c r="D26" s="28">
        <v>4</v>
      </c>
      <c r="E26" s="106">
        <v>2</v>
      </c>
      <c r="F26" s="109">
        <v>1</v>
      </c>
      <c r="G26" s="138" t="s">
        <v>36</v>
      </c>
      <c r="H26" s="138" t="s">
        <v>36</v>
      </c>
      <c r="I26" s="138" t="s">
        <v>36</v>
      </c>
      <c r="J26" s="119">
        <v>7</v>
      </c>
      <c r="K26" s="17"/>
      <c r="Q26" s="94"/>
      <c r="S26" s="8"/>
      <c r="T26" s="95"/>
      <c r="U26" s="8"/>
      <c r="V26" s="95"/>
      <c r="W26" s="20"/>
      <c r="X26" s="20"/>
    </row>
    <row r="27" spans="1:26">
      <c r="A27" s="146" t="s">
        <v>6</v>
      </c>
      <c r="B27" s="142">
        <v>70321</v>
      </c>
      <c r="C27" s="148">
        <v>179</v>
      </c>
      <c r="D27" s="28">
        <v>2</v>
      </c>
      <c r="E27" s="106">
        <v>1</v>
      </c>
      <c r="F27" s="109">
        <v>5</v>
      </c>
      <c r="G27" s="138" t="s">
        <v>36</v>
      </c>
      <c r="H27" s="138" t="s">
        <v>36</v>
      </c>
      <c r="I27" s="138" t="s">
        <v>36</v>
      </c>
      <c r="J27" s="119">
        <v>10</v>
      </c>
      <c r="K27" s="17"/>
      <c r="Q27" s="94"/>
      <c r="S27" s="8"/>
      <c r="T27" s="95"/>
      <c r="U27" s="8"/>
      <c r="V27" s="95"/>
      <c r="W27" s="20"/>
      <c r="X27" s="20"/>
    </row>
    <row r="28" spans="1:26">
      <c r="A28" s="146" t="s">
        <v>7</v>
      </c>
      <c r="B28" s="118">
        <v>59784</v>
      </c>
      <c r="C28" s="73">
        <v>165</v>
      </c>
      <c r="D28" s="74">
        <v>13</v>
      </c>
      <c r="E28" s="106">
        <v>5</v>
      </c>
      <c r="F28" s="109">
        <v>3</v>
      </c>
      <c r="G28" s="138" t="s">
        <v>36</v>
      </c>
      <c r="H28" s="109">
        <v>1</v>
      </c>
      <c r="I28" s="109">
        <v>1</v>
      </c>
      <c r="J28" s="138" t="s">
        <v>36</v>
      </c>
      <c r="K28" s="137"/>
      <c r="Q28" s="94"/>
      <c r="S28" s="8"/>
      <c r="T28" s="95"/>
      <c r="U28" s="8"/>
      <c r="V28" s="95"/>
      <c r="W28" s="20"/>
      <c r="X28" s="20"/>
    </row>
    <row r="29" spans="1:26">
      <c r="A29" s="146" t="s">
        <v>8</v>
      </c>
      <c r="B29" s="142">
        <v>42215</v>
      </c>
      <c r="C29" s="73">
        <v>136</v>
      </c>
      <c r="D29" s="74">
        <v>7</v>
      </c>
      <c r="E29" s="138" t="s">
        <v>36</v>
      </c>
      <c r="F29" s="109">
        <v>5</v>
      </c>
      <c r="G29" s="138" t="s">
        <v>36</v>
      </c>
      <c r="H29" s="109">
        <v>1</v>
      </c>
      <c r="I29" s="138" t="s">
        <v>36</v>
      </c>
      <c r="J29" s="138" t="s">
        <v>36</v>
      </c>
      <c r="K29" s="137"/>
      <c r="Q29" s="94"/>
      <c r="S29" s="8"/>
      <c r="T29" s="95"/>
      <c r="U29" s="8"/>
      <c r="V29" s="95"/>
      <c r="W29" s="20"/>
      <c r="X29" s="20"/>
    </row>
    <row r="30" spans="1:26">
      <c r="A30" s="146" t="s">
        <v>9</v>
      </c>
      <c r="B30" s="142"/>
      <c r="C30" s="148"/>
      <c r="D30" s="28"/>
      <c r="E30" s="109"/>
      <c r="F30" s="109"/>
      <c r="G30" s="109"/>
      <c r="H30" s="109"/>
      <c r="I30" s="109"/>
      <c r="J30" s="119"/>
      <c r="K30" s="137"/>
      <c r="Q30" s="94"/>
      <c r="S30" s="8"/>
      <c r="T30" s="95"/>
      <c r="U30" s="8"/>
      <c r="V30" s="95"/>
      <c r="W30" s="20"/>
      <c r="X30" s="20"/>
    </row>
    <row r="31" spans="1:26">
      <c r="A31" s="146" t="s">
        <v>10</v>
      </c>
      <c r="B31" s="142"/>
      <c r="C31" s="148"/>
      <c r="D31" s="28"/>
      <c r="E31" s="109"/>
      <c r="F31" s="109"/>
      <c r="G31" s="109"/>
      <c r="H31" s="109"/>
      <c r="I31" s="109"/>
      <c r="J31" s="119"/>
      <c r="K31" s="137"/>
      <c r="Q31" s="94"/>
      <c r="S31" s="8"/>
      <c r="T31" s="95"/>
      <c r="U31" s="8"/>
      <c r="V31" s="95"/>
      <c r="W31" s="20"/>
      <c r="X31" s="20"/>
    </row>
    <row r="32" spans="1:26">
      <c r="A32" s="146" t="s">
        <v>11</v>
      </c>
      <c r="B32" s="142"/>
      <c r="C32" s="148"/>
      <c r="D32" s="28"/>
      <c r="E32" s="109"/>
      <c r="F32" s="109"/>
      <c r="G32" s="109"/>
      <c r="H32" s="109"/>
      <c r="I32" s="109"/>
      <c r="J32" s="119"/>
      <c r="K32" s="137"/>
      <c r="Q32" s="94"/>
      <c r="S32" s="8"/>
      <c r="T32" s="95"/>
      <c r="U32" s="8"/>
      <c r="V32" s="95"/>
      <c r="W32" s="20"/>
      <c r="X32" s="20"/>
    </row>
    <row r="33" spans="1:24" ht="13" thickBot="1">
      <c r="A33" s="147" t="s">
        <v>12</v>
      </c>
      <c r="B33" s="144"/>
      <c r="C33" s="149"/>
      <c r="D33" s="120"/>
      <c r="E33" s="110"/>
      <c r="F33" s="110"/>
      <c r="G33" s="110"/>
      <c r="H33" s="110"/>
      <c r="I33" s="110"/>
      <c r="J33" s="124"/>
      <c r="K33" s="137"/>
      <c r="Q33" s="94"/>
      <c r="S33" s="8"/>
      <c r="T33" s="95"/>
      <c r="U33" s="8"/>
      <c r="V33" s="95"/>
      <c r="W33" s="20"/>
      <c r="X33" s="20"/>
    </row>
    <row r="34" spans="1:24" ht="13" thickBot="1">
      <c r="S34" s="8"/>
      <c r="T34" s="8"/>
      <c r="U34" s="8"/>
      <c r="V34" s="8"/>
    </row>
    <row r="35" spans="1:24" ht="31.5" customHeight="1" thickBot="1">
      <c r="B35" s="248" t="s">
        <v>61</v>
      </c>
      <c r="C35" s="274"/>
      <c r="D35" s="250" t="s">
        <v>57</v>
      </c>
      <c r="E35" s="252"/>
      <c r="F35" s="250" t="s">
        <v>70</v>
      </c>
      <c r="G35" s="252"/>
      <c r="J35" s="150"/>
      <c r="K35" s="150"/>
      <c r="L35" s="150"/>
      <c r="Q35" s="94"/>
    </row>
    <row r="36" spans="1:24" ht="32.25" customHeight="1" thickBot="1">
      <c r="A36" s="100" t="s">
        <v>0</v>
      </c>
      <c r="B36" s="215" t="s">
        <v>42</v>
      </c>
      <c r="C36" s="242"/>
      <c r="D36" s="215" t="s">
        <v>71</v>
      </c>
      <c r="E36" s="242"/>
      <c r="F36" s="215" t="s">
        <v>78</v>
      </c>
      <c r="G36" s="242"/>
      <c r="J36" s="150"/>
      <c r="K36" s="150"/>
      <c r="L36" s="150"/>
    </row>
    <row r="37" spans="1:24" ht="12.75" customHeight="1">
      <c r="A37" s="101" t="s">
        <v>1</v>
      </c>
      <c r="B37" s="275">
        <v>58000</v>
      </c>
      <c r="C37" s="276"/>
      <c r="D37" s="275">
        <f t="shared" ref="D37:D48" si="3">(C5+D5)</f>
        <v>35907</v>
      </c>
      <c r="E37" s="276"/>
      <c r="F37" s="275">
        <f t="shared" ref="F37:F48" si="4">(C5+D5+E5+F5)</f>
        <v>43361</v>
      </c>
      <c r="G37" s="276"/>
      <c r="J37" s="151"/>
      <c r="K37" s="151"/>
      <c r="L37" s="151"/>
    </row>
    <row r="38" spans="1:24" ht="12.75" customHeight="1">
      <c r="A38" s="101" t="s">
        <v>2</v>
      </c>
      <c r="B38" s="199">
        <v>38000</v>
      </c>
      <c r="C38" s="277"/>
      <c r="D38" s="199">
        <f t="shared" si="3"/>
        <v>40345</v>
      </c>
      <c r="E38" s="277"/>
      <c r="F38" s="199">
        <f t="shared" si="4"/>
        <v>47427</v>
      </c>
      <c r="G38" s="277"/>
      <c r="J38" s="151"/>
      <c r="K38" s="151"/>
      <c r="L38" s="151"/>
    </row>
    <row r="39" spans="1:24" ht="12.75" customHeight="1">
      <c r="A39" s="101" t="s">
        <v>3</v>
      </c>
      <c r="B39" s="199">
        <v>38000</v>
      </c>
      <c r="C39" s="277"/>
      <c r="D39" s="199">
        <f t="shared" si="3"/>
        <v>40080</v>
      </c>
      <c r="E39" s="277"/>
      <c r="F39" s="199">
        <f t="shared" si="4"/>
        <v>48279</v>
      </c>
      <c r="G39" s="277"/>
      <c r="J39" s="151"/>
      <c r="K39" s="151"/>
      <c r="L39" s="151"/>
    </row>
    <row r="40" spans="1:24" ht="12.75" customHeight="1">
      <c r="A40" s="101" t="s">
        <v>4</v>
      </c>
      <c r="B40" s="199">
        <v>64000</v>
      </c>
      <c r="C40" s="277"/>
      <c r="D40" s="199">
        <f t="shared" si="3"/>
        <v>50734</v>
      </c>
      <c r="E40" s="277"/>
      <c r="F40" s="199">
        <f t="shared" si="4"/>
        <v>54756</v>
      </c>
      <c r="G40" s="277"/>
      <c r="J40" s="151"/>
      <c r="K40" s="151"/>
      <c r="L40" s="151"/>
    </row>
    <row r="41" spans="1:24" ht="12.75" customHeight="1">
      <c r="A41" s="101" t="s">
        <v>5</v>
      </c>
      <c r="B41" s="199">
        <v>54000</v>
      </c>
      <c r="C41" s="277"/>
      <c r="D41" s="199">
        <f t="shared" si="3"/>
        <v>37012</v>
      </c>
      <c r="E41" s="277"/>
      <c r="F41" s="199">
        <f t="shared" si="4"/>
        <v>40429</v>
      </c>
      <c r="G41" s="277"/>
      <c r="J41" s="151"/>
      <c r="K41" s="151"/>
      <c r="L41" s="151"/>
    </row>
    <row r="42" spans="1:24" ht="12.75" customHeight="1">
      <c r="A42" s="101" t="s">
        <v>6</v>
      </c>
      <c r="B42" s="199">
        <v>49000</v>
      </c>
      <c r="C42" s="277"/>
      <c r="D42" s="199">
        <f t="shared" si="3"/>
        <v>52923</v>
      </c>
      <c r="E42" s="277"/>
      <c r="F42" s="199">
        <f t="shared" si="4"/>
        <v>56034</v>
      </c>
      <c r="G42" s="277"/>
      <c r="J42" s="151"/>
      <c r="K42" s="151"/>
      <c r="L42" s="151"/>
    </row>
    <row r="43" spans="1:24" ht="12.75" customHeight="1">
      <c r="A43" s="101" t="s">
        <v>7</v>
      </c>
      <c r="B43" s="199">
        <v>55000</v>
      </c>
      <c r="C43" s="277"/>
      <c r="D43" s="199">
        <f t="shared" si="3"/>
        <v>43385</v>
      </c>
      <c r="E43" s="277"/>
      <c r="F43" s="199">
        <f t="shared" si="4"/>
        <v>45927</v>
      </c>
      <c r="G43" s="277"/>
      <c r="J43" s="151"/>
      <c r="K43" s="151"/>
      <c r="L43" s="151"/>
    </row>
    <row r="44" spans="1:24" ht="12.75" customHeight="1">
      <c r="A44" s="101" t="s">
        <v>8</v>
      </c>
      <c r="B44" s="199">
        <v>55000</v>
      </c>
      <c r="C44" s="277"/>
      <c r="D44" s="199">
        <f t="shared" si="3"/>
        <v>35052</v>
      </c>
      <c r="E44" s="277"/>
      <c r="F44" s="199">
        <f t="shared" si="4"/>
        <v>36915</v>
      </c>
      <c r="G44" s="277"/>
      <c r="J44" s="151"/>
      <c r="K44" s="151"/>
      <c r="L44" s="151"/>
    </row>
    <row r="45" spans="1:24" ht="12.75" customHeight="1">
      <c r="A45" s="101" t="s">
        <v>9</v>
      </c>
      <c r="B45" s="199">
        <v>55000</v>
      </c>
      <c r="C45" s="277"/>
      <c r="D45" s="199">
        <f t="shared" si="3"/>
        <v>0</v>
      </c>
      <c r="E45" s="277"/>
      <c r="F45" s="199">
        <f t="shared" si="4"/>
        <v>0</v>
      </c>
      <c r="G45" s="277"/>
      <c r="J45" s="151"/>
      <c r="K45" s="151"/>
      <c r="L45" s="151"/>
    </row>
    <row r="46" spans="1:24" ht="12.75" customHeight="1">
      <c r="A46" s="101" t="s">
        <v>10</v>
      </c>
      <c r="B46" s="199">
        <v>70000</v>
      </c>
      <c r="C46" s="277"/>
      <c r="D46" s="199">
        <f t="shared" si="3"/>
        <v>0</v>
      </c>
      <c r="E46" s="277"/>
      <c r="F46" s="199">
        <f t="shared" si="4"/>
        <v>0</v>
      </c>
      <c r="G46" s="277"/>
      <c r="J46" s="151"/>
      <c r="K46" s="151"/>
      <c r="L46" s="151"/>
    </row>
    <row r="47" spans="1:24" ht="12.75" customHeight="1">
      <c r="A47" s="101" t="s">
        <v>11</v>
      </c>
      <c r="B47" s="199">
        <v>45000</v>
      </c>
      <c r="C47" s="277"/>
      <c r="D47" s="199">
        <f t="shared" si="3"/>
        <v>0</v>
      </c>
      <c r="E47" s="277"/>
      <c r="F47" s="199">
        <f t="shared" si="4"/>
        <v>0</v>
      </c>
      <c r="G47" s="277"/>
      <c r="J47" s="151"/>
      <c r="K47" s="151"/>
      <c r="L47" s="151"/>
    </row>
    <row r="48" spans="1:24" ht="12.75" customHeight="1" thickBot="1">
      <c r="A48" s="153" t="s">
        <v>12</v>
      </c>
      <c r="B48" s="278">
        <v>62000</v>
      </c>
      <c r="C48" s="279"/>
      <c r="D48" s="278">
        <f t="shared" si="3"/>
        <v>0</v>
      </c>
      <c r="E48" s="279"/>
      <c r="F48" s="278">
        <f t="shared" si="4"/>
        <v>0</v>
      </c>
      <c r="G48" s="279"/>
      <c r="J48"/>
      <c r="K48" s="151"/>
      <c r="L48" s="151"/>
    </row>
    <row r="49" spans="1:15" ht="15" customHeight="1" thickBot="1">
      <c r="A49" s="105" t="s">
        <v>22</v>
      </c>
      <c r="B49" s="197">
        <f>SUM(B37:C48)</f>
        <v>643000</v>
      </c>
      <c r="C49" s="257"/>
      <c r="D49" s="197">
        <f t="shared" ref="D49" si="5">SUM(D37:E48)</f>
        <v>335438</v>
      </c>
      <c r="E49" s="257"/>
      <c r="F49" s="197">
        <f t="shared" ref="F49" si="6">SUM(F37:G48)</f>
        <v>373128</v>
      </c>
      <c r="G49" s="257"/>
      <c r="J49" s="152"/>
      <c r="K49" s="152"/>
      <c r="L49" s="152"/>
    </row>
    <row r="50" spans="1:15">
      <c r="E50" s="115"/>
      <c r="F50" s="115"/>
      <c r="G50" s="115"/>
      <c r="H50" s="115"/>
      <c r="I50" s="115"/>
      <c r="J50" s="115"/>
      <c r="K50" s="115"/>
    </row>
    <row r="51" spans="1:15" ht="13.5" customHeight="1"/>
    <row r="52" spans="1:15">
      <c r="D52" s="185"/>
    </row>
    <row r="54" spans="1:15" ht="6.75" customHeight="1" thickBot="1"/>
    <row r="55" spans="1:15" s="163" customFormat="1" ht="18.75" customHeight="1">
      <c r="A55" s="174"/>
      <c r="B55" s="258" t="s">
        <v>82</v>
      </c>
      <c r="C55" s="259"/>
      <c r="D55" s="258" t="s">
        <v>83</v>
      </c>
      <c r="E55" s="259"/>
      <c r="F55" s="258" t="s">
        <v>84</v>
      </c>
      <c r="G55" s="259"/>
      <c r="H55" s="258" t="s">
        <v>17</v>
      </c>
      <c r="I55" s="259"/>
      <c r="J55" s="258" t="s">
        <v>85</v>
      </c>
      <c r="K55" s="260"/>
    </row>
    <row r="56" spans="1:15" s="162" customFormat="1" ht="14" thickBot="1">
      <c r="A56" s="161"/>
      <c r="B56" s="175">
        <v>2015</v>
      </c>
      <c r="C56" s="175">
        <v>2016</v>
      </c>
      <c r="D56" s="175">
        <v>2015</v>
      </c>
      <c r="E56" s="175">
        <v>2016</v>
      </c>
      <c r="F56" s="175">
        <v>2015</v>
      </c>
      <c r="G56" s="175">
        <v>2016</v>
      </c>
      <c r="H56" s="175">
        <v>2015</v>
      </c>
      <c r="I56" s="175">
        <v>2016</v>
      </c>
      <c r="J56" s="175">
        <v>2015</v>
      </c>
      <c r="K56" s="176">
        <v>2016</v>
      </c>
    </row>
    <row r="57" spans="1:15" ht="20.25" customHeight="1">
      <c r="A57" s="177" t="s">
        <v>1</v>
      </c>
      <c r="B57" s="164">
        <v>873.5</v>
      </c>
      <c r="C57" s="180">
        <f t="shared" ref="C57:C63" si="7">(M5+N5)</f>
        <v>724</v>
      </c>
      <c r="D57" s="164">
        <v>45</v>
      </c>
      <c r="E57" s="164">
        <f t="shared" ref="E57:E63" si="8">(Q5+R5)</f>
        <v>43</v>
      </c>
      <c r="F57" s="164">
        <v>186</v>
      </c>
      <c r="G57" s="164">
        <f t="shared" ref="G57:G63" si="9">(O5+P5)</f>
        <v>151</v>
      </c>
      <c r="H57" s="164">
        <v>5814</v>
      </c>
      <c r="I57" s="180">
        <f t="shared" ref="I57:I63" si="10">(U5+V5)</f>
        <v>4830</v>
      </c>
      <c r="J57" s="165">
        <v>6.6559816828849456</v>
      </c>
      <c r="K57" s="181">
        <f t="shared" ref="K57:K62" si="11">(I57/C57)</f>
        <v>6.6712707182320443</v>
      </c>
    </row>
    <row r="58" spans="1:15" ht="20.25" customHeight="1">
      <c r="A58" s="178" t="s">
        <v>86</v>
      </c>
      <c r="B58" s="166">
        <v>498</v>
      </c>
      <c r="C58" s="171">
        <f t="shared" si="7"/>
        <v>795</v>
      </c>
      <c r="D58" s="166">
        <v>39</v>
      </c>
      <c r="E58" s="166">
        <f t="shared" si="8"/>
        <v>49</v>
      </c>
      <c r="F58" s="166">
        <v>103</v>
      </c>
      <c r="G58" s="172">
        <f t="shared" si="9"/>
        <v>161</v>
      </c>
      <c r="H58" s="166">
        <v>3251</v>
      </c>
      <c r="I58" s="171">
        <f t="shared" si="10"/>
        <v>5322</v>
      </c>
      <c r="J58" s="167">
        <v>6.5281124497991971</v>
      </c>
      <c r="K58" s="173">
        <f t="shared" si="11"/>
        <v>6.6943396226415093</v>
      </c>
    </row>
    <row r="59" spans="1:15" ht="20.25" customHeight="1">
      <c r="A59" s="178" t="s">
        <v>87</v>
      </c>
      <c r="B59" s="166">
        <v>888</v>
      </c>
      <c r="C59" s="182">
        <f t="shared" si="7"/>
        <v>818</v>
      </c>
      <c r="D59" s="166">
        <v>51</v>
      </c>
      <c r="E59" s="166">
        <f t="shared" si="8"/>
        <v>47</v>
      </c>
      <c r="F59" s="166">
        <v>182</v>
      </c>
      <c r="G59" s="166">
        <f t="shared" si="9"/>
        <v>172</v>
      </c>
      <c r="H59" s="166">
        <v>7802</v>
      </c>
      <c r="I59" s="182">
        <f t="shared" si="10"/>
        <v>7536</v>
      </c>
      <c r="J59" s="167">
        <v>8.7860360360360357</v>
      </c>
      <c r="K59" s="173">
        <f t="shared" si="11"/>
        <v>9.2127139364303172</v>
      </c>
    </row>
    <row r="60" spans="1:15" ht="20.25" customHeight="1">
      <c r="A60" s="178" t="s">
        <v>88</v>
      </c>
      <c r="B60" s="166">
        <v>557</v>
      </c>
      <c r="C60" s="171">
        <f t="shared" si="7"/>
        <v>1023</v>
      </c>
      <c r="D60" s="166">
        <v>38</v>
      </c>
      <c r="E60" s="172">
        <f t="shared" si="8"/>
        <v>56</v>
      </c>
      <c r="F60" s="166">
        <v>107</v>
      </c>
      <c r="G60" s="172">
        <f t="shared" si="9"/>
        <v>201</v>
      </c>
      <c r="H60" s="166">
        <v>7000</v>
      </c>
      <c r="I60" s="171">
        <f t="shared" si="10"/>
        <v>8275</v>
      </c>
      <c r="J60" s="167">
        <v>12.567324955116696</v>
      </c>
      <c r="K60" s="183">
        <f t="shared" si="11"/>
        <v>8.088954056695993</v>
      </c>
      <c r="L60" s="186"/>
      <c r="O60"/>
    </row>
    <row r="61" spans="1:15" ht="20.25" customHeight="1">
      <c r="A61" s="178" t="s">
        <v>5</v>
      </c>
      <c r="B61" s="166">
        <v>835</v>
      </c>
      <c r="C61" s="182">
        <f t="shared" si="7"/>
        <v>741</v>
      </c>
      <c r="D61" s="166">
        <v>41</v>
      </c>
      <c r="E61" s="166">
        <f t="shared" si="8"/>
        <v>42</v>
      </c>
      <c r="F61" s="166">
        <v>164</v>
      </c>
      <c r="G61" s="166">
        <f t="shared" si="9"/>
        <v>153</v>
      </c>
      <c r="H61" s="166">
        <v>5279</v>
      </c>
      <c r="I61" s="182">
        <f t="shared" si="10"/>
        <v>5185</v>
      </c>
      <c r="J61" s="167">
        <v>6.3221556886227548</v>
      </c>
      <c r="K61" s="173">
        <f t="shared" si="11"/>
        <v>6.9973009446693659</v>
      </c>
    </row>
    <row r="62" spans="1:15" ht="20.25" customHeight="1">
      <c r="A62" s="178" t="s">
        <v>89</v>
      </c>
      <c r="B62" s="166">
        <v>594</v>
      </c>
      <c r="C62" s="171">
        <f t="shared" si="7"/>
        <v>874</v>
      </c>
      <c r="D62" s="166">
        <v>51</v>
      </c>
      <c r="E62" s="166">
        <f t="shared" si="8"/>
        <v>49</v>
      </c>
      <c r="F62" s="166">
        <v>123</v>
      </c>
      <c r="G62" s="172">
        <f t="shared" si="9"/>
        <v>181</v>
      </c>
      <c r="H62" s="166">
        <v>3918</v>
      </c>
      <c r="I62" s="171">
        <f t="shared" si="10"/>
        <v>5839</v>
      </c>
      <c r="J62" s="167">
        <v>6.595959595959596</v>
      </c>
      <c r="K62" s="173">
        <f t="shared" si="11"/>
        <v>6.6807780320366135</v>
      </c>
    </row>
    <row r="63" spans="1:15" ht="20.25" customHeight="1">
      <c r="A63" s="178" t="s">
        <v>90</v>
      </c>
      <c r="B63" s="166">
        <v>776.5</v>
      </c>
      <c r="C63" s="171">
        <f t="shared" si="7"/>
        <v>864</v>
      </c>
      <c r="D63" s="166">
        <v>46</v>
      </c>
      <c r="E63" s="172">
        <f t="shared" si="8"/>
        <v>58</v>
      </c>
      <c r="F63" s="166">
        <v>153</v>
      </c>
      <c r="G63" s="172">
        <f t="shared" si="9"/>
        <v>178</v>
      </c>
      <c r="H63" s="166">
        <v>4455</v>
      </c>
      <c r="I63" s="171">
        <f t="shared" si="10"/>
        <v>4860</v>
      </c>
      <c r="J63" s="167">
        <v>5.7372826786864133</v>
      </c>
      <c r="K63" s="183">
        <v>5.6</v>
      </c>
    </row>
    <row r="64" spans="1:15" ht="20.25" customHeight="1">
      <c r="A64" s="178" t="s">
        <v>8</v>
      </c>
      <c r="B64" s="166">
        <v>760</v>
      </c>
      <c r="C64" s="182"/>
      <c r="D64" s="166">
        <v>61</v>
      </c>
      <c r="E64" s="166"/>
      <c r="F64" s="166">
        <v>157</v>
      </c>
      <c r="G64" s="166"/>
      <c r="H64" s="166">
        <v>4804</v>
      </c>
      <c r="I64" s="182"/>
      <c r="J64" s="167">
        <v>6.3210526315789473</v>
      </c>
      <c r="K64" s="183"/>
    </row>
    <row r="65" spans="1:11" ht="20.25" customHeight="1">
      <c r="A65" s="178" t="s">
        <v>9</v>
      </c>
      <c r="B65" s="166">
        <v>903</v>
      </c>
      <c r="C65" s="182"/>
      <c r="D65" s="166">
        <v>57</v>
      </c>
      <c r="E65" s="166"/>
      <c r="F65" s="166">
        <v>182</v>
      </c>
      <c r="G65" s="166"/>
      <c r="H65" s="166">
        <v>7172</v>
      </c>
      <c r="I65" s="182"/>
      <c r="J65" s="167">
        <v>7.9424141749723143</v>
      </c>
      <c r="K65" s="183"/>
    </row>
    <row r="66" spans="1:11" ht="20.25" customHeight="1">
      <c r="A66" s="178" t="s">
        <v>10</v>
      </c>
      <c r="B66" s="166">
        <v>717</v>
      </c>
      <c r="C66" s="182"/>
      <c r="D66" s="166">
        <v>39</v>
      </c>
      <c r="E66" s="166"/>
      <c r="F66" s="166">
        <v>291</v>
      </c>
      <c r="G66" s="166"/>
      <c r="H66" s="166">
        <v>4703</v>
      </c>
      <c r="I66" s="182"/>
      <c r="J66" s="167">
        <v>6.5592747559274756</v>
      </c>
      <c r="K66" s="183"/>
    </row>
    <row r="67" spans="1:11" ht="20.25" customHeight="1">
      <c r="A67" s="178" t="s">
        <v>11</v>
      </c>
      <c r="B67" s="166">
        <v>912.5</v>
      </c>
      <c r="C67" s="182"/>
      <c r="D67" s="166">
        <v>58</v>
      </c>
      <c r="E67" s="166"/>
      <c r="F67" s="166">
        <v>186</v>
      </c>
      <c r="G67" s="166"/>
      <c r="H67" s="166">
        <v>5377</v>
      </c>
      <c r="I67" s="182"/>
      <c r="J67" s="167">
        <v>5.8926027397260272</v>
      </c>
      <c r="K67" s="183"/>
    </row>
    <row r="68" spans="1:11" ht="20.25" customHeight="1" thickBot="1">
      <c r="A68" s="179" t="s">
        <v>12</v>
      </c>
      <c r="B68" s="169">
        <v>892</v>
      </c>
      <c r="C68" s="168"/>
      <c r="D68" s="169">
        <v>61</v>
      </c>
      <c r="E68" s="169"/>
      <c r="F68" s="169">
        <v>179</v>
      </c>
      <c r="G68" s="169"/>
      <c r="H68" s="169">
        <v>5975</v>
      </c>
      <c r="I68" s="168"/>
      <c r="J68" s="170">
        <v>6.698430493273543</v>
      </c>
      <c r="K68" s="184"/>
    </row>
  </sheetData>
  <mergeCells count="65">
    <mergeCell ref="B55:C55"/>
    <mergeCell ref="D55:E55"/>
    <mergeCell ref="F55:G55"/>
    <mergeCell ref="H55:I55"/>
    <mergeCell ref="J55:K55"/>
    <mergeCell ref="B48:C48"/>
    <mergeCell ref="D48:E48"/>
    <mergeCell ref="F48:G48"/>
    <mergeCell ref="B49:C49"/>
    <mergeCell ref="D49:E49"/>
    <mergeCell ref="F49:G49"/>
    <mergeCell ref="B46:C46"/>
    <mergeCell ref="D46:E46"/>
    <mergeCell ref="F46:G46"/>
    <mergeCell ref="B47:C47"/>
    <mergeCell ref="D47:E47"/>
    <mergeCell ref="F47:G47"/>
    <mergeCell ref="B44:C44"/>
    <mergeCell ref="D44:E44"/>
    <mergeCell ref="F44:G44"/>
    <mergeCell ref="B45:C45"/>
    <mergeCell ref="D45:E45"/>
    <mergeCell ref="F45:G45"/>
    <mergeCell ref="B42:C42"/>
    <mergeCell ref="D42:E42"/>
    <mergeCell ref="F42:G42"/>
    <mergeCell ref="B43:C43"/>
    <mergeCell ref="D43:E43"/>
    <mergeCell ref="F43:G43"/>
    <mergeCell ref="B40:C40"/>
    <mergeCell ref="D40:E40"/>
    <mergeCell ref="F40:G40"/>
    <mergeCell ref="B41:C41"/>
    <mergeCell ref="D41:E41"/>
    <mergeCell ref="F41:G41"/>
    <mergeCell ref="B38:C38"/>
    <mergeCell ref="D38:E38"/>
    <mergeCell ref="F38:G38"/>
    <mergeCell ref="B39:C39"/>
    <mergeCell ref="D39:E39"/>
    <mergeCell ref="F39:G39"/>
    <mergeCell ref="B36:C36"/>
    <mergeCell ref="D36:E36"/>
    <mergeCell ref="F36:G36"/>
    <mergeCell ref="B37:C37"/>
    <mergeCell ref="D37:E37"/>
    <mergeCell ref="F37:G37"/>
    <mergeCell ref="C19:J19"/>
    <mergeCell ref="C20:D20"/>
    <mergeCell ref="E20:J20"/>
    <mergeCell ref="B35:C35"/>
    <mergeCell ref="D35:E35"/>
    <mergeCell ref="F35:G35"/>
    <mergeCell ref="Z3:Z4"/>
    <mergeCell ref="C2:L2"/>
    <mergeCell ref="A3:A4"/>
    <mergeCell ref="B3:B4"/>
    <mergeCell ref="C3:L3"/>
    <mergeCell ref="M3:N3"/>
    <mergeCell ref="O3:P3"/>
    <mergeCell ref="Q3:R3"/>
    <mergeCell ref="S3:T3"/>
    <mergeCell ref="U3:V3"/>
    <mergeCell ref="W3:X3"/>
    <mergeCell ref="Y3:Y4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2015</vt:lpstr>
      <vt:lpstr>2016</vt:lpstr>
      <vt:lpstr>ניתוחי תוכנית עבודה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EinavA</dc:creator>
  <cp:lastModifiedBy>matan bezen</cp:lastModifiedBy>
  <dcterms:created xsi:type="dcterms:W3CDTF">2015-05-04T15:11:17Z</dcterms:created>
  <dcterms:modified xsi:type="dcterms:W3CDTF">2017-03-25T08:59:11Z</dcterms:modified>
</cp:coreProperties>
</file>