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reportTests\"/>
    </mc:Choice>
  </mc:AlternateContent>
  <bookViews>
    <workbookView xWindow="0" yWindow="1800" windowWidth="15347" windowHeight="2833" tabRatio="940" firstSheet="1" activeTab="6"/>
  </bookViews>
  <sheets>
    <sheet name="מצבת כא דיילים" sheetId="19" r:id="rId1"/>
    <sheet name="ריכוז שעות" sheetId="138" r:id="rId2"/>
    <sheet name="לוח דיול חודשי" sheetId="14" r:id="rId3"/>
    <sheet name="אורטל גולדשטיין" sheetId="107" r:id="rId4"/>
    <sheet name="אוריאל קדרון" sheetId="132" r:id="rId5"/>
    <sheet name="אייל וייס" sheetId="96" r:id="rId6"/>
    <sheet name="אלי פקנייב" sheetId="130" r:id="rId7"/>
    <sheet name="אלכסנדר פולישצ'וק" sheetId="18" r:id="rId8"/>
    <sheet name="אלמוגית פטליס" sheetId="144" r:id="rId9"/>
    <sheet name="אפיק וקנין" sheetId="125" r:id="rId10"/>
    <sheet name="אריאל אברבוך" sheetId="35" r:id="rId11"/>
    <sheet name="אריאל באום" sheetId="150" r:id="rId12"/>
    <sheet name="גורמי ספיאשוילי " sheetId="34" r:id="rId13"/>
    <sheet name="גיא ואתורי" sheetId="127" r:id="rId14"/>
    <sheet name="דבורה פרייב" sheetId="64" r:id="rId15"/>
    <sheet name="דניאלה סושקו" sheetId="140" r:id="rId16"/>
    <sheet name="זהבה בר גיל" sheetId="43" r:id="rId17"/>
    <sheet name="חופית דודי" sheetId="79" r:id="rId18"/>
    <sheet name="חזי עבודי" sheetId="118" r:id="rId19"/>
    <sheet name="טל דסקל" sheetId="28" r:id="rId20"/>
    <sheet name="יאיר אוחיון" sheetId="39" r:id="rId21"/>
    <sheet name="יהודה הריס" sheetId="126" r:id="rId22"/>
    <sheet name="יואב לב רן" sheetId="52" r:id="rId23"/>
    <sheet name="יוסף כלב" sheetId="141" r:id="rId24"/>
    <sheet name="יוסף עיסא" sheetId="90" r:id="rId25"/>
    <sheet name="ירון טרופ" sheetId="27" r:id="rId26"/>
    <sheet name="לאה גורודצקי" sheetId="55" r:id="rId27"/>
    <sheet name="לוטם חיימוביץ" sheetId="117" r:id="rId28"/>
    <sheet name="ליטל כתריאל" sheetId="122" r:id="rId29"/>
    <sheet name="לירון כהן" sheetId="111" r:id="rId30"/>
    <sheet name="מור בן" sheetId="142" r:id="rId31"/>
    <sheet name="מקסים וחניש" sheetId="145" r:id="rId32"/>
    <sheet name="מתן גולדרייך" sheetId="106" r:id="rId33"/>
    <sheet name="מקסים בוקולוב" sheetId="103" r:id="rId34"/>
    <sheet name="נועם קורן" sheetId="85" r:id="rId35"/>
    <sheet name="ניבה לאופר" sheetId="82" r:id="rId36"/>
    <sheet name="ניצן פרידמן" sheetId="44" r:id="rId37"/>
    <sheet name="סולומון אמינוב" sheetId="114" r:id="rId38"/>
    <sheet name="ספיר הדר" sheetId="147" r:id="rId39"/>
    <sheet name="עדי יחיאל" sheetId="22" r:id="rId40"/>
    <sheet name="עדן אליאש" sheetId="146" r:id="rId41"/>
    <sheet name="עידו שמש" sheetId="134" r:id="rId42"/>
    <sheet name="עמית מרקוביץ" sheetId="148" r:id="rId43"/>
    <sheet name="פאבל קלוז'ני" sheetId="66" r:id="rId44"/>
    <sheet name="רבקה ליבנשטיין" sheetId="73" r:id="rId45"/>
    <sheet name="רוויטל שמעיה" sheetId="49" r:id="rId46"/>
    <sheet name="שיר שוקרון" sheetId="26" r:id="rId47"/>
    <sheet name="שקד צוויג" sheetId="149" r:id="rId48"/>
    <sheet name="תמיר יהודה" sheetId="139" r:id="rId49"/>
    <sheet name="גיליון2" sheetId="13" r:id="rId50"/>
  </sheets>
  <definedNames>
    <definedName name="_xlnm._FilterDatabase" localSheetId="2" hidden="1">'לוח דיול חודשי'!$A$1:$N$141</definedName>
    <definedName name="_xlnm._FilterDatabase" localSheetId="0" hidden="1">'מצבת כא דיילים'!$A$1:$K$166</definedName>
  </definedNames>
  <calcPr calcId="171027"/>
  <pivotCaches>
    <pivotCache cacheId="0" r:id="rId51"/>
  </pivotCaches>
</workbook>
</file>

<file path=xl/calcChain.xml><?xml version="1.0" encoding="utf-8"?>
<calcChain xmlns="http://schemas.openxmlformats.org/spreadsheetml/2006/main">
  <c r="N12" i="130" l="1"/>
  <c r="N13" i="130"/>
  <c r="I12" i="130"/>
  <c r="I13" i="130"/>
  <c r="H12" i="130"/>
  <c r="H13" i="130"/>
  <c r="H11" i="27"/>
  <c r="I11" i="27" s="1"/>
  <c r="J11" i="27" l="1"/>
  <c r="N11" i="27"/>
  <c r="K11" i="27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02" i="14"/>
  <c r="N101" i="14"/>
  <c r="N100" i="14"/>
  <c r="N99" i="14"/>
  <c r="N98" i="14"/>
  <c r="N97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2" i="14"/>
  <c r="N51" i="14"/>
  <c r="N50" i="14"/>
  <c r="N49" i="14"/>
  <c r="N48" i="14"/>
  <c r="N46" i="14"/>
  <c r="N44" i="14"/>
  <c r="N42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6" i="14"/>
  <c r="N5" i="14"/>
  <c r="N4" i="14"/>
  <c r="L11" i="27" l="1"/>
  <c r="M11" i="27"/>
  <c r="N3" i="14"/>
  <c r="N7" i="14"/>
  <c r="N41" i="14"/>
  <c r="N43" i="14"/>
  <c r="N45" i="14"/>
  <c r="N47" i="14"/>
  <c r="N53" i="14"/>
  <c r="N54" i="14"/>
  <c r="N55" i="14"/>
  <c r="N80" i="14"/>
  <c r="N96" i="14"/>
  <c r="N103" i="14"/>
  <c r="N104" i="14"/>
  <c r="N105" i="14"/>
  <c r="N106" i="14"/>
  <c r="N107" i="14"/>
  <c r="N108" i="14"/>
  <c r="N109" i="14"/>
  <c r="N110" i="14"/>
  <c r="N111" i="14"/>
  <c r="N135" i="14"/>
  <c r="N136" i="14"/>
  <c r="N137" i="14"/>
  <c r="N138" i="14"/>
  <c r="N139" i="14"/>
  <c r="N140" i="14"/>
  <c r="N141" i="14"/>
  <c r="V23" i="150"/>
  <c r="U23" i="150"/>
  <c r="T23" i="150"/>
  <c r="S23" i="150"/>
  <c r="R23" i="150"/>
  <c r="Q23" i="150"/>
  <c r="P23" i="150"/>
  <c r="O23" i="150"/>
  <c r="H21" i="150"/>
  <c r="I21" i="150" s="1"/>
  <c r="H20" i="150"/>
  <c r="I20" i="150" s="1"/>
  <c r="N20" i="150" s="1"/>
  <c r="H19" i="150"/>
  <c r="I19" i="150" s="1"/>
  <c r="H18" i="150"/>
  <c r="I18" i="150" s="1"/>
  <c r="H17" i="150"/>
  <c r="I17" i="150" s="1"/>
  <c r="I16" i="150"/>
  <c r="N16" i="150" s="1"/>
  <c r="H16" i="150"/>
  <c r="H15" i="150"/>
  <c r="I15" i="150" s="1"/>
  <c r="I14" i="150"/>
  <c r="N14" i="150" s="1"/>
  <c r="H14" i="150"/>
  <c r="H13" i="150"/>
  <c r="I13" i="150" s="1"/>
  <c r="H12" i="150"/>
  <c r="I12" i="150" s="1"/>
  <c r="N12" i="150" s="1"/>
  <c r="H11" i="150"/>
  <c r="I11" i="150" s="1"/>
  <c r="H10" i="150"/>
  <c r="I10" i="150" s="1"/>
  <c r="H9" i="150"/>
  <c r="H8" i="150"/>
  <c r="I8" i="150" s="1"/>
  <c r="N18" i="150" l="1"/>
  <c r="K18" i="150"/>
  <c r="L18" i="150" s="1"/>
  <c r="N10" i="150"/>
  <c r="K10" i="150"/>
  <c r="L10" i="150" s="1"/>
  <c r="K14" i="150"/>
  <c r="L14" i="150" s="1"/>
  <c r="K17" i="150"/>
  <c r="N17" i="150"/>
  <c r="J17" i="150"/>
  <c r="K19" i="150"/>
  <c r="N19" i="150"/>
  <c r="J19" i="150"/>
  <c r="K13" i="150"/>
  <c r="J13" i="150"/>
  <c r="N13" i="150"/>
  <c r="K15" i="150"/>
  <c r="N15" i="150"/>
  <c r="J15" i="150"/>
  <c r="K11" i="150"/>
  <c r="N11" i="150"/>
  <c r="J11" i="150"/>
  <c r="K21" i="150"/>
  <c r="N21" i="150"/>
  <c r="J21" i="150"/>
  <c r="K8" i="150"/>
  <c r="K12" i="150"/>
  <c r="M14" i="150"/>
  <c r="K16" i="150"/>
  <c r="M18" i="150"/>
  <c r="K20" i="150"/>
  <c r="I9" i="150"/>
  <c r="H29" i="150" s="1"/>
  <c r="J10" i="150"/>
  <c r="J14" i="150"/>
  <c r="J18" i="150"/>
  <c r="J8" i="150"/>
  <c r="N8" i="150"/>
  <c r="J12" i="150"/>
  <c r="J16" i="150"/>
  <c r="J20" i="150"/>
  <c r="I23" i="150"/>
  <c r="H27" i="150" s="1"/>
  <c r="V23" i="149"/>
  <c r="U23" i="149"/>
  <c r="T23" i="149"/>
  <c r="S23" i="149"/>
  <c r="R23" i="149"/>
  <c r="Q23" i="149"/>
  <c r="P23" i="149"/>
  <c r="O23" i="149"/>
  <c r="H21" i="149"/>
  <c r="I21" i="149" s="1"/>
  <c r="H20" i="149"/>
  <c r="I20" i="149" s="1"/>
  <c r="H19" i="149"/>
  <c r="I19" i="149" s="1"/>
  <c r="H18" i="149"/>
  <c r="I18" i="149" s="1"/>
  <c r="N18" i="149" s="1"/>
  <c r="H17" i="149"/>
  <c r="I17" i="149" s="1"/>
  <c r="H16" i="149"/>
  <c r="I16" i="149" s="1"/>
  <c r="H15" i="149"/>
  <c r="I15" i="149" s="1"/>
  <c r="I14" i="149"/>
  <c r="N14" i="149" s="1"/>
  <c r="H14" i="149"/>
  <c r="H13" i="149"/>
  <c r="I13" i="149" s="1"/>
  <c r="K12" i="149"/>
  <c r="L12" i="149" s="1"/>
  <c r="I12" i="149"/>
  <c r="N12" i="149" s="1"/>
  <c r="H12" i="149"/>
  <c r="H11" i="149"/>
  <c r="I11" i="149" s="1"/>
  <c r="I10" i="149"/>
  <c r="N10" i="149" s="1"/>
  <c r="H10" i="149"/>
  <c r="H9" i="149"/>
  <c r="I9" i="149" s="1"/>
  <c r="H8" i="149"/>
  <c r="N16" i="149" l="1"/>
  <c r="K16" i="149"/>
  <c r="L16" i="149" s="1"/>
  <c r="N20" i="149"/>
  <c r="K20" i="149"/>
  <c r="L20" i="149" s="1"/>
  <c r="M10" i="150"/>
  <c r="I8" i="149"/>
  <c r="K8" i="149" s="1"/>
  <c r="M20" i="150"/>
  <c r="L20" i="150"/>
  <c r="L12" i="150"/>
  <c r="M12" i="150"/>
  <c r="M11" i="150"/>
  <c r="L11" i="150"/>
  <c r="M15" i="150"/>
  <c r="L15" i="150"/>
  <c r="C1" i="150"/>
  <c r="M21" i="150"/>
  <c r="L21" i="150"/>
  <c r="M17" i="150"/>
  <c r="L17" i="150"/>
  <c r="K9" i="150"/>
  <c r="K23" i="150" s="1"/>
  <c r="N9" i="150"/>
  <c r="J9" i="150"/>
  <c r="J23" i="150" s="1"/>
  <c r="M16" i="150"/>
  <c r="L16" i="150"/>
  <c r="M8" i="150"/>
  <c r="L8" i="150"/>
  <c r="M13" i="150"/>
  <c r="L13" i="150"/>
  <c r="M19" i="150"/>
  <c r="L19" i="150"/>
  <c r="H28" i="150"/>
  <c r="I27" i="150" s="1"/>
  <c r="K9" i="149"/>
  <c r="N9" i="149"/>
  <c r="J9" i="149"/>
  <c r="K15" i="149"/>
  <c r="N15" i="149"/>
  <c r="J15" i="149"/>
  <c r="K17" i="149"/>
  <c r="N17" i="149"/>
  <c r="J17" i="149"/>
  <c r="I23" i="149"/>
  <c r="K11" i="149"/>
  <c r="J11" i="149"/>
  <c r="N11" i="149"/>
  <c r="K13" i="149"/>
  <c r="N13" i="149"/>
  <c r="J13" i="149"/>
  <c r="K19" i="149"/>
  <c r="N19" i="149"/>
  <c r="J19" i="149"/>
  <c r="K21" i="149"/>
  <c r="N21" i="149"/>
  <c r="J21" i="149"/>
  <c r="M8" i="149"/>
  <c r="K10" i="149"/>
  <c r="M12" i="149"/>
  <c r="K14" i="149"/>
  <c r="M16" i="149"/>
  <c r="K18" i="149"/>
  <c r="H27" i="149"/>
  <c r="J8" i="149"/>
  <c r="J12" i="149"/>
  <c r="J16" i="149"/>
  <c r="J20" i="149"/>
  <c r="H26" i="149"/>
  <c r="L8" i="149"/>
  <c r="J10" i="149"/>
  <c r="J14" i="149"/>
  <c r="J18" i="149"/>
  <c r="V23" i="148"/>
  <c r="U23" i="148"/>
  <c r="T23" i="148"/>
  <c r="S23" i="148"/>
  <c r="R23" i="148"/>
  <c r="Q23" i="148"/>
  <c r="P23" i="148"/>
  <c r="O23" i="148"/>
  <c r="H21" i="148"/>
  <c r="I21" i="148" s="1"/>
  <c r="H20" i="148"/>
  <c r="I20" i="148" s="1"/>
  <c r="K20" i="148" s="1"/>
  <c r="H19" i="148"/>
  <c r="I19" i="148" s="1"/>
  <c r="H18" i="148"/>
  <c r="I18" i="148" s="1"/>
  <c r="H17" i="148"/>
  <c r="I17" i="148" s="1"/>
  <c r="I16" i="148"/>
  <c r="K16" i="148" s="1"/>
  <c r="H16" i="148"/>
  <c r="H15" i="148"/>
  <c r="I15" i="148" s="1"/>
  <c r="I14" i="148"/>
  <c r="N14" i="148" s="1"/>
  <c r="H14" i="148"/>
  <c r="H13" i="148"/>
  <c r="I13" i="148" s="1"/>
  <c r="H12" i="148"/>
  <c r="I12" i="148" s="1"/>
  <c r="K12" i="148" s="1"/>
  <c r="H11" i="148"/>
  <c r="I11" i="148" s="1"/>
  <c r="H10" i="148"/>
  <c r="I10" i="148" s="1"/>
  <c r="H9" i="148"/>
  <c r="I9" i="148" s="1"/>
  <c r="H8" i="148"/>
  <c r="N18" i="148" l="1"/>
  <c r="K18" i="148"/>
  <c r="M18" i="148" s="1"/>
  <c r="K14" i="148"/>
  <c r="M14" i="148" s="1"/>
  <c r="M20" i="149"/>
  <c r="K23" i="149"/>
  <c r="H28" i="149"/>
  <c r="N8" i="149"/>
  <c r="H29" i="149"/>
  <c r="N10" i="148"/>
  <c r="K10" i="148"/>
  <c r="M10" i="148" s="1"/>
  <c r="I8" i="148"/>
  <c r="K8" i="148" s="1"/>
  <c r="L8" i="148" s="1"/>
  <c r="M9" i="150"/>
  <c r="M23" i="150" s="1"/>
  <c r="L9" i="150"/>
  <c r="L23" i="150"/>
  <c r="I26" i="149"/>
  <c r="M19" i="149"/>
  <c r="L19" i="149"/>
  <c r="C1" i="149"/>
  <c r="J23" i="149"/>
  <c r="M11" i="149"/>
  <c r="L11" i="149"/>
  <c r="M15" i="149"/>
  <c r="L15" i="149"/>
  <c r="M14" i="149"/>
  <c r="L14" i="149"/>
  <c r="M13" i="149"/>
  <c r="L13" i="149"/>
  <c r="M17" i="149"/>
  <c r="L17" i="149"/>
  <c r="M18" i="149"/>
  <c r="L18" i="149"/>
  <c r="L10" i="149"/>
  <c r="M10" i="149"/>
  <c r="M21" i="149"/>
  <c r="L21" i="149"/>
  <c r="M9" i="149"/>
  <c r="L9" i="149"/>
  <c r="N9" i="148"/>
  <c r="J9" i="148"/>
  <c r="K9" i="148"/>
  <c r="H27" i="148"/>
  <c r="K11" i="148"/>
  <c r="N11" i="148"/>
  <c r="J11" i="148"/>
  <c r="L12" i="148"/>
  <c r="M12" i="148"/>
  <c r="N17" i="148"/>
  <c r="J17" i="148"/>
  <c r="K17" i="148"/>
  <c r="K19" i="148"/>
  <c r="N19" i="148"/>
  <c r="J19" i="148"/>
  <c r="J13" i="148"/>
  <c r="K13" i="148"/>
  <c r="N13" i="148"/>
  <c r="K15" i="148"/>
  <c r="N15" i="148"/>
  <c r="J15" i="148"/>
  <c r="L20" i="148"/>
  <c r="M20" i="148"/>
  <c r="L16" i="148"/>
  <c r="M16" i="148"/>
  <c r="J21" i="148"/>
  <c r="N21" i="148"/>
  <c r="K21" i="148"/>
  <c r="L10" i="148"/>
  <c r="J12" i="148"/>
  <c r="N12" i="148"/>
  <c r="J16" i="148"/>
  <c r="N16" i="148"/>
  <c r="L18" i="148"/>
  <c r="J20" i="148"/>
  <c r="N20" i="148"/>
  <c r="H26" i="148"/>
  <c r="J10" i="148"/>
  <c r="J14" i="148"/>
  <c r="J18" i="148"/>
  <c r="V23" i="147"/>
  <c r="U23" i="147"/>
  <c r="T23" i="147"/>
  <c r="S23" i="147"/>
  <c r="R23" i="147"/>
  <c r="Q23" i="147"/>
  <c r="P23" i="147"/>
  <c r="O23" i="147"/>
  <c r="I21" i="147"/>
  <c r="K21" i="147" s="1"/>
  <c r="H21" i="147"/>
  <c r="H20" i="147"/>
  <c r="I20" i="147" s="1"/>
  <c r="H19" i="147"/>
  <c r="I19" i="147" s="1"/>
  <c r="H18" i="147"/>
  <c r="I18" i="147" s="1"/>
  <c r="H17" i="147"/>
  <c r="I17" i="147" s="1"/>
  <c r="K17" i="147" s="1"/>
  <c r="H16" i="147"/>
  <c r="I16" i="147" s="1"/>
  <c r="H15" i="147"/>
  <c r="I15" i="147" s="1"/>
  <c r="I14" i="147"/>
  <c r="N14" i="147" s="1"/>
  <c r="H14" i="147"/>
  <c r="H13" i="147"/>
  <c r="I13" i="147" s="1"/>
  <c r="N13" i="147" s="1"/>
  <c r="H12" i="147"/>
  <c r="I12" i="147" s="1"/>
  <c r="H11" i="147"/>
  <c r="I11" i="147" s="1"/>
  <c r="H10" i="147"/>
  <c r="I10" i="147" s="1"/>
  <c r="H9" i="147"/>
  <c r="H8" i="147"/>
  <c r="J10" i="147" l="1"/>
  <c r="N10" i="147"/>
  <c r="K10" i="147"/>
  <c r="M10" i="147" s="1"/>
  <c r="K18" i="147"/>
  <c r="M18" i="147" s="1"/>
  <c r="N18" i="147"/>
  <c r="J18" i="147"/>
  <c r="J14" i="147"/>
  <c r="K14" i="147"/>
  <c r="M14" i="147" s="1"/>
  <c r="L14" i="148"/>
  <c r="M23" i="149"/>
  <c r="M8" i="148"/>
  <c r="L23" i="149"/>
  <c r="I28" i="149"/>
  <c r="H29" i="148"/>
  <c r="H28" i="148"/>
  <c r="J8" i="148"/>
  <c r="J23" i="148" s="1"/>
  <c r="N8" i="148"/>
  <c r="I23" i="148"/>
  <c r="C1" i="148" s="1"/>
  <c r="I9" i="147"/>
  <c r="N9" i="147" s="1"/>
  <c r="I26" i="148"/>
  <c r="M13" i="148"/>
  <c r="L13" i="148"/>
  <c r="K23" i="148"/>
  <c r="M17" i="148"/>
  <c r="L17" i="148"/>
  <c r="M21" i="148"/>
  <c r="L21" i="148"/>
  <c r="M9" i="148"/>
  <c r="L9" i="148"/>
  <c r="L15" i="148"/>
  <c r="M15" i="148"/>
  <c r="L19" i="148"/>
  <c r="M19" i="148"/>
  <c r="M11" i="148"/>
  <c r="M23" i="148" s="1"/>
  <c r="L11" i="148"/>
  <c r="K12" i="147"/>
  <c r="N12" i="147"/>
  <c r="J12" i="147"/>
  <c r="N15" i="147"/>
  <c r="J15" i="147"/>
  <c r="K15" i="147"/>
  <c r="L21" i="147"/>
  <c r="M21" i="147"/>
  <c r="K16" i="147"/>
  <c r="N16" i="147"/>
  <c r="J16" i="147"/>
  <c r="N19" i="147"/>
  <c r="J19" i="147"/>
  <c r="K19" i="147"/>
  <c r="K20" i="147"/>
  <c r="N20" i="147"/>
  <c r="J20" i="147"/>
  <c r="K11" i="147"/>
  <c r="N11" i="147"/>
  <c r="J11" i="147"/>
  <c r="L17" i="147"/>
  <c r="M17" i="147"/>
  <c r="I8" i="147"/>
  <c r="J13" i="147"/>
  <c r="J17" i="147"/>
  <c r="N17" i="147"/>
  <c r="J21" i="147"/>
  <c r="N21" i="147"/>
  <c r="K9" i="147"/>
  <c r="L10" i="147"/>
  <c r="K13" i="147"/>
  <c r="L18" i="147"/>
  <c r="L14" i="147" l="1"/>
  <c r="H26" i="147"/>
  <c r="H27" i="147"/>
  <c r="J9" i="147"/>
  <c r="L23" i="148"/>
  <c r="I28" i="148"/>
  <c r="K8" i="147"/>
  <c r="I23" i="147"/>
  <c r="N8" i="147"/>
  <c r="J8" i="147"/>
  <c r="L11" i="147"/>
  <c r="M11" i="147"/>
  <c r="M20" i="147"/>
  <c r="L20" i="147"/>
  <c r="M13" i="147"/>
  <c r="L13" i="147"/>
  <c r="H29" i="147"/>
  <c r="M19" i="147"/>
  <c r="L19" i="147"/>
  <c r="M15" i="147"/>
  <c r="L15" i="147"/>
  <c r="L9" i="147"/>
  <c r="M9" i="147"/>
  <c r="H28" i="147"/>
  <c r="L16" i="147"/>
  <c r="M16" i="147"/>
  <c r="L12" i="147"/>
  <c r="M12" i="147"/>
  <c r="I26" i="147" l="1"/>
  <c r="J23" i="147"/>
  <c r="M8" i="147"/>
  <c r="M23" i="147" s="1"/>
  <c r="K23" i="147"/>
  <c r="L8" i="147"/>
  <c r="L23" i="147" s="1"/>
  <c r="I28" i="147"/>
  <c r="C1" i="147"/>
  <c r="N2" i="14" l="1"/>
  <c r="V23" i="146" l="1"/>
  <c r="U23" i="146"/>
  <c r="T23" i="146"/>
  <c r="S23" i="146"/>
  <c r="R23" i="146"/>
  <c r="Q23" i="146"/>
  <c r="P23" i="146"/>
  <c r="O23" i="146"/>
  <c r="H21" i="146"/>
  <c r="I21" i="146" s="1"/>
  <c r="H20" i="146"/>
  <c r="I20" i="146" s="1"/>
  <c r="K20" i="146" s="1"/>
  <c r="H19" i="146"/>
  <c r="I19" i="146" s="1"/>
  <c r="H18" i="146"/>
  <c r="I18" i="146" s="1"/>
  <c r="H17" i="146"/>
  <c r="I17" i="146" s="1"/>
  <c r="H16" i="146"/>
  <c r="I16" i="146" s="1"/>
  <c r="K16" i="146" s="1"/>
  <c r="H15" i="146"/>
  <c r="I15" i="146" s="1"/>
  <c r="H14" i="146"/>
  <c r="I14" i="146" s="1"/>
  <c r="H13" i="146"/>
  <c r="I13" i="146" s="1"/>
  <c r="H12" i="146"/>
  <c r="I12" i="146" s="1"/>
  <c r="H11" i="146"/>
  <c r="I11" i="146" s="1"/>
  <c r="H10" i="146"/>
  <c r="I10" i="146" s="1"/>
  <c r="H9" i="146"/>
  <c r="I9" i="146" s="1"/>
  <c r="N9" i="146" s="1"/>
  <c r="H8" i="146"/>
  <c r="I8" i="146" s="1"/>
  <c r="K8" i="146" l="1"/>
  <c r="H28" i="146"/>
  <c r="I23" i="146"/>
  <c r="N8" i="146"/>
  <c r="J8" i="146"/>
  <c r="K13" i="146"/>
  <c r="N13" i="146"/>
  <c r="K19" i="146"/>
  <c r="N19" i="146"/>
  <c r="J19" i="146"/>
  <c r="N10" i="146"/>
  <c r="J10" i="146"/>
  <c r="J13" i="146"/>
  <c r="L16" i="146"/>
  <c r="M16" i="146"/>
  <c r="K9" i="146"/>
  <c r="H27" i="146"/>
  <c r="K10" i="146"/>
  <c r="K12" i="146"/>
  <c r="N12" i="146"/>
  <c r="J12" i="146"/>
  <c r="N14" i="146"/>
  <c r="J14" i="146"/>
  <c r="K14" i="146"/>
  <c r="K17" i="146"/>
  <c r="N17" i="146"/>
  <c r="J17" i="146"/>
  <c r="L20" i="146"/>
  <c r="M20" i="146"/>
  <c r="H29" i="146"/>
  <c r="J9" i="146"/>
  <c r="K11" i="146"/>
  <c r="N11" i="146"/>
  <c r="J11" i="146"/>
  <c r="K15" i="146"/>
  <c r="N15" i="146"/>
  <c r="J15" i="146"/>
  <c r="N18" i="146"/>
  <c r="J18" i="146"/>
  <c r="K18" i="146"/>
  <c r="K21" i="146"/>
  <c r="N21" i="146"/>
  <c r="J21" i="146"/>
  <c r="J16" i="146"/>
  <c r="N16" i="146"/>
  <c r="J20" i="146"/>
  <c r="N20" i="146"/>
  <c r="H26" i="146"/>
  <c r="I26" i="146" l="1"/>
  <c r="M18" i="146"/>
  <c r="L18" i="146"/>
  <c r="M19" i="146"/>
  <c r="L19" i="146"/>
  <c r="L12" i="146"/>
  <c r="M12" i="146"/>
  <c r="I28" i="146"/>
  <c r="C1" i="146"/>
  <c r="M10" i="146"/>
  <c r="L10" i="146"/>
  <c r="M13" i="146"/>
  <c r="L13" i="146"/>
  <c r="M11" i="146"/>
  <c r="L11" i="146"/>
  <c r="M14" i="146"/>
  <c r="L14" i="146"/>
  <c r="M9" i="146"/>
  <c r="L9" i="146"/>
  <c r="M15" i="146"/>
  <c r="L15" i="146"/>
  <c r="M21" i="146"/>
  <c r="L21" i="146"/>
  <c r="M17" i="146"/>
  <c r="L17" i="146"/>
  <c r="J23" i="146"/>
  <c r="K23" i="146"/>
  <c r="L8" i="146"/>
  <c r="M8" i="146"/>
  <c r="M23" i="146" l="1"/>
  <c r="L23" i="146"/>
  <c r="V23" i="145" l="1"/>
  <c r="U23" i="145"/>
  <c r="T23" i="145"/>
  <c r="S23" i="145"/>
  <c r="R23" i="145"/>
  <c r="Q23" i="145"/>
  <c r="P23" i="145"/>
  <c r="O23" i="145"/>
  <c r="H21" i="145"/>
  <c r="I21" i="145" s="1"/>
  <c r="H20" i="145"/>
  <c r="I20" i="145" s="1"/>
  <c r="J20" i="145" s="1"/>
  <c r="H19" i="145"/>
  <c r="I19" i="145" s="1"/>
  <c r="H18" i="145"/>
  <c r="I18" i="145" s="1"/>
  <c r="J17" i="145"/>
  <c r="I17" i="145"/>
  <c r="N17" i="145" s="1"/>
  <c r="H17" i="145"/>
  <c r="H16" i="145"/>
  <c r="I16" i="145" s="1"/>
  <c r="J16" i="145" s="1"/>
  <c r="H15" i="145"/>
  <c r="I15" i="145" s="1"/>
  <c r="H14" i="145"/>
  <c r="I14" i="145" s="1"/>
  <c r="H13" i="145"/>
  <c r="I13" i="145" s="1"/>
  <c r="H12" i="145"/>
  <c r="I12" i="145" s="1"/>
  <c r="N12" i="145" s="1"/>
  <c r="H11" i="145"/>
  <c r="I11" i="145" s="1"/>
  <c r="H10" i="145"/>
  <c r="I10" i="145" s="1"/>
  <c r="H9" i="145"/>
  <c r="I9" i="145" s="1"/>
  <c r="H8" i="145"/>
  <c r="I8" i="145" s="1"/>
  <c r="N8" i="145" s="1"/>
  <c r="J13" i="145" l="1"/>
  <c r="K13" i="145"/>
  <c r="M13" i="145" s="1"/>
  <c r="N13" i="145"/>
  <c r="K17" i="145"/>
  <c r="M17" i="145" s="1"/>
  <c r="K9" i="145"/>
  <c r="M9" i="145" s="1"/>
  <c r="J9" i="145"/>
  <c r="N9" i="145"/>
  <c r="K15" i="145"/>
  <c r="N15" i="145"/>
  <c r="J15" i="145"/>
  <c r="N18" i="145"/>
  <c r="J18" i="145"/>
  <c r="K18" i="145"/>
  <c r="H26" i="145"/>
  <c r="K19" i="145"/>
  <c r="N19" i="145"/>
  <c r="J19" i="145"/>
  <c r="N10" i="145"/>
  <c r="J10" i="145"/>
  <c r="H27" i="145"/>
  <c r="K10" i="145"/>
  <c r="H29" i="145"/>
  <c r="K11" i="145"/>
  <c r="N11" i="145"/>
  <c r="J11" i="145"/>
  <c r="N14" i="145"/>
  <c r="J14" i="145"/>
  <c r="K14" i="145"/>
  <c r="K21" i="145"/>
  <c r="N21" i="145"/>
  <c r="J21" i="145"/>
  <c r="J8" i="145"/>
  <c r="N16" i="145"/>
  <c r="N20" i="145"/>
  <c r="I23" i="145"/>
  <c r="H28" i="145"/>
  <c r="K8" i="145"/>
  <c r="L9" i="145"/>
  <c r="K12" i="145"/>
  <c r="L13" i="145"/>
  <c r="K16" i="145"/>
  <c r="L17" i="145"/>
  <c r="K20" i="145"/>
  <c r="J12" i="145"/>
  <c r="V23" i="144"/>
  <c r="U23" i="144"/>
  <c r="T23" i="144"/>
  <c r="S23" i="144"/>
  <c r="R23" i="144"/>
  <c r="Q23" i="144"/>
  <c r="P23" i="144"/>
  <c r="O23" i="144"/>
  <c r="H21" i="144"/>
  <c r="I21" i="144" s="1"/>
  <c r="H20" i="144"/>
  <c r="I20" i="144" s="1"/>
  <c r="H19" i="144"/>
  <c r="I19" i="144" s="1"/>
  <c r="K19" i="144" s="1"/>
  <c r="H18" i="144"/>
  <c r="I18" i="144" s="1"/>
  <c r="H17" i="144"/>
  <c r="I17" i="144" s="1"/>
  <c r="H16" i="144"/>
  <c r="I16" i="144" s="1"/>
  <c r="I15" i="144"/>
  <c r="K15" i="144" s="1"/>
  <c r="H15" i="144"/>
  <c r="H14" i="144"/>
  <c r="I14" i="144" s="1"/>
  <c r="H13" i="144"/>
  <c r="I13" i="144" s="1"/>
  <c r="H12" i="144"/>
  <c r="I12" i="144" s="1"/>
  <c r="H11" i="144"/>
  <c r="I11" i="144" s="1"/>
  <c r="H10" i="144"/>
  <c r="I10" i="144" s="1"/>
  <c r="H9" i="144"/>
  <c r="I9" i="144" s="1"/>
  <c r="H8" i="144"/>
  <c r="I26" i="145" l="1"/>
  <c r="J23" i="145"/>
  <c r="M14" i="145"/>
  <c r="L14" i="145"/>
  <c r="L20" i="145"/>
  <c r="M20" i="145"/>
  <c r="L12" i="145"/>
  <c r="M12" i="145"/>
  <c r="I28" i="145"/>
  <c r="C1" i="145"/>
  <c r="M11" i="145"/>
  <c r="L11" i="145"/>
  <c r="M19" i="145"/>
  <c r="L19" i="145"/>
  <c r="L16" i="145"/>
  <c r="M16" i="145"/>
  <c r="K23" i="145"/>
  <c r="L8" i="145"/>
  <c r="M8" i="145"/>
  <c r="M21" i="145"/>
  <c r="L21" i="145"/>
  <c r="M10" i="145"/>
  <c r="L10" i="145"/>
  <c r="L18" i="145"/>
  <c r="M18" i="145"/>
  <c r="L15" i="145"/>
  <c r="M15" i="145"/>
  <c r="K12" i="144"/>
  <c r="N12" i="144"/>
  <c r="J12" i="144"/>
  <c r="L15" i="144"/>
  <c r="M15" i="144"/>
  <c r="N9" i="144"/>
  <c r="J9" i="144"/>
  <c r="N13" i="144"/>
  <c r="J13" i="144"/>
  <c r="K13" i="144"/>
  <c r="K16" i="144"/>
  <c r="N16" i="144"/>
  <c r="J16" i="144"/>
  <c r="L19" i="144"/>
  <c r="M19" i="144"/>
  <c r="K9" i="144"/>
  <c r="K11" i="144"/>
  <c r="N11" i="144"/>
  <c r="J11" i="144"/>
  <c r="K14" i="144"/>
  <c r="N14" i="144"/>
  <c r="J14" i="144"/>
  <c r="N17" i="144"/>
  <c r="J17" i="144"/>
  <c r="K17" i="144"/>
  <c r="K20" i="144"/>
  <c r="N20" i="144"/>
  <c r="J20" i="144"/>
  <c r="K10" i="144"/>
  <c r="N10" i="144"/>
  <c r="J10" i="144"/>
  <c r="K18" i="144"/>
  <c r="N18" i="144"/>
  <c r="J18" i="144"/>
  <c r="N21" i="144"/>
  <c r="J21" i="144"/>
  <c r="K21" i="144"/>
  <c r="J15" i="144"/>
  <c r="N15" i="144"/>
  <c r="J19" i="144"/>
  <c r="N19" i="144"/>
  <c r="I8" i="144"/>
  <c r="H28" i="144" s="1"/>
  <c r="M23" i="145" l="1"/>
  <c r="L23" i="145"/>
  <c r="H27" i="144"/>
  <c r="K8" i="144"/>
  <c r="I23" i="144"/>
  <c r="J8" i="144"/>
  <c r="J23" i="144" s="1"/>
  <c r="N8" i="144"/>
  <c r="M20" i="144"/>
  <c r="L20" i="144"/>
  <c r="M16" i="144"/>
  <c r="L16" i="144"/>
  <c r="M21" i="144"/>
  <c r="L21" i="144"/>
  <c r="M10" i="144"/>
  <c r="L10" i="144"/>
  <c r="M17" i="144"/>
  <c r="L17" i="144"/>
  <c r="L11" i="144"/>
  <c r="M11" i="144"/>
  <c r="M13" i="144"/>
  <c r="L13" i="144"/>
  <c r="M18" i="144"/>
  <c r="L18" i="144"/>
  <c r="M14" i="144"/>
  <c r="L14" i="144"/>
  <c r="M9" i="144"/>
  <c r="L9" i="144"/>
  <c r="M12" i="144"/>
  <c r="L12" i="144"/>
  <c r="I27" i="144" l="1"/>
  <c r="C1" i="144"/>
  <c r="M8" i="144"/>
  <c r="M23" i="144" s="1"/>
  <c r="K23" i="144"/>
  <c r="L8" i="144"/>
  <c r="L23" i="144" s="1"/>
  <c r="V23" i="142" l="1"/>
  <c r="U23" i="142"/>
  <c r="T23" i="142"/>
  <c r="S23" i="142"/>
  <c r="R23" i="142"/>
  <c r="Q23" i="142"/>
  <c r="P23" i="142"/>
  <c r="O23" i="142"/>
  <c r="H21" i="142"/>
  <c r="I21" i="142" s="1"/>
  <c r="H20" i="142"/>
  <c r="I20" i="142" s="1"/>
  <c r="K20" i="142" s="1"/>
  <c r="H19" i="142"/>
  <c r="I19" i="142" s="1"/>
  <c r="H18" i="142"/>
  <c r="I18" i="142" s="1"/>
  <c r="H17" i="142"/>
  <c r="I17" i="142" s="1"/>
  <c r="N17" i="142" s="1"/>
  <c r="H16" i="142"/>
  <c r="I16" i="142" s="1"/>
  <c r="K16" i="142" s="1"/>
  <c r="H15" i="142"/>
  <c r="I15" i="142" s="1"/>
  <c r="H14" i="142"/>
  <c r="I14" i="142" s="1"/>
  <c r="H13" i="142"/>
  <c r="I13" i="142" s="1"/>
  <c r="H12" i="142"/>
  <c r="I12" i="142" s="1"/>
  <c r="K12" i="142" s="1"/>
  <c r="H11" i="142"/>
  <c r="I11" i="142" s="1"/>
  <c r="H10" i="142"/>
  <c r="I10" i="142" s="1"/>
  <c r="H9" i="142"/>
  <c r="I9" i="142" s="1"/>
  <c r="H8" i="142"/>
  <c r="I8" i="142" s="1"/>
  <c r="J8" i="142" s="1"/>
  <c r="J9" i="142" l="1"/>
  <c r="N9" i="142"/>
  <c r="K9" i="142"/>
  <c r="M9" i="142" s="1"/>
  <c r="J13" i="142"/>
  <c r="N13" i="142"/>
  <c r="K13" i="142"/>
  <c r="M13" i="142" s="1"/>
  <c r="N21" i="142"/>
  <c r="K21" i="142"/>
  <c r="M21" i="142" s="1"/>
  <c r="J21" i="142"/>
  <c r="J17" i="142"/>
  <c r="K17" i="142"/>
  <c r="M17" i="142" s="1"/>
  <c r="K15" i="142"/>
  <c r="N15" i="142"/>
  <c r="J15" i="142"/>
  <c r="N18" i="142"/>
  <c r="J18" i="142"/>
  <c r="K18" i="142"/>
  <c r="H26" i="142"/>
  <c r="L12" i="142"/>
  <c r="M12" i="142"/>
  <c r="K19" i="142"/>
  <c r="N19" i="142"/>
  <c r="J19" i="142"/>
  <c r="N10" i="142"/>
  <c r="J10" i="142"/>
  <c r="H27" i="142"/>
  <c r="K10" i="142"/>
  <c r="L16" i="142"/>
  <c r="M16" i="142"/>
  <c r="H29" i="142"/>
  <c r="K11" i="142"/>
  <c r="N11" i="142"/>
  <c r="J11" i="142"/>
  <c r="N14" i="142"/>
  <c r="J14" i="142"/>
  <c r="K14" i="142"/>
  <c r="L20" i="142"/>
  <c r="M20" i="142"/>
  <c r="N8" i="142"/>
  <c r="J12" i="142"/>
  <c r="N12" i="142"/>
  <c r="J16" i="142"/>
  <c r="N16" i="142"/>
  <c r="J20" i="142"/>
  <c r="N20" i="142"/>
  <c r="I23" i="142"/>
  <c r="H28" i="142"/>
  <c r="K8" i="142"/>
  <c r="L13" i="142"/>
  <c r="L17" i="142"/>
  <c r="L21" i="142"/>
  <c r="V23" i="141"/>
  <c r="U23" i="141"/>
  <c r="T23" i="141"/>
  <c r="S23" i="141"/>
  <c r="R23" i="141"/>
  <c r="Q23" i="141"/>
  <c r="P23" i="141"/>
  <c r="O23" i="141"/>
  <c r="H21" i="141"/>
  <c r="I21" i="141" s="1"/>
  <c r="H20" i="141"/>
  <c r="I20" i="141" s="1"/>
  <c r="H19" i="141"/>
  <c r="I19" i="141" s="1"/>
  <c r="I18" i="141"/>
  <c r="K18" i="141" s="1"/>
  <c r="H18" i="141"/>
  <c r="H17" i="141"/>
  <c r="I17" i="141" s="1"/>
  <c r="H16" i="141"/>
  <c r="I16" i="141" s="1"/>
  <c r="H15" i="141"/>
  <c r="I15" i="141" s="1"/>
  <c r="H14" i="141"/>
  <c r="I14" i="141" s="1"/>
  <c r="H13" i="141"/>
  <c r="I13" i="141" s="1"/>
  <c r="K12" i="141"/>
  <c r="H12" i="141"/>
  <c r="I12" i="141" s="1"/>
  <c r="H11" i="141"/>
  <c r="I11" i="141" s="1"/>
  <c r="K11" i="141" s="1"/>
  <c r="I10" i="141"/>
  <c r="H10" i="141"/>
  <c r="H9" i="141"/>
  <c r="H8" i="141"/>
  <c r="J23" i="142" l="1"/>
  <c r="L9" i="142"/>
  <c r="I28" i="142"/>
  <c r="C1" i="142"/>
  <c r="I26" i="142"/>
  <c r="M19" i="142"/>
  <c r="L19" i="142"/>
  <c r="M18" i="142"/>
  <c r="L18" i="142"/>
  <c r="K23" i="142"/>
  <c r="L8" i="142"/>
  <c r="M8" i="142"/>
  <c r="M14" i="142"/>
  <c r="L14" i="142"/>
  <c r="M15" i="142"/>
  <c r="L15" i="142"/>
  <c r="L11" i="142"/>
  <c r="M11" i="142"/>
  <c r="M10" i="142"/>
  <c r="L10" i="142"/>
  <c r="J11" i="141"/>
  <c r="K13" i="141"/>
  <c r="N13" i="141"/>
  <c r="J13" i="141"/>
  <c r="K15" i="141"/>
  <c r="N15" i="141"/>
  <c r="J15" i="141"/>
  <c r="L18" i="141"/>
  <c r="M18" i="141"/>
  <c r="K10" i="141"/>
  <c r="N10" i="141"/>
  <c r="J10" i="141"/>
  <c r="N11" i="141"/>
  <c r="N16" i="141"/>
  <c r="J16" i="141"/>
  <c r="K16" i="141"/>
  <c r="K19" i="141"/>
  <c r="N19" i="141"/>
  <c r="J19" i="141"/>
  <c r="I9" i="141"/>
  <c r="H26" i="141"/>
  <c r="N12" i="141"/>
  <c r="J12" i="141"/>
  <c r="K17" i="141"/>
  <c r="N17" i="141"/>
  <c r="J17" i="141"/>
  <c r="N20" i="141"/>
  <c r="J20" i="141"/>
  <c r="K20" i="141"/>
  <c r="M11" i="141"/>
  <c r="L11" i="141"/>
  <c r="M12" i="141"/>
  <c r="L12" i="141"/>
  <c r="K14" i="141"/>
  <c r="N14" i="141"/>
  <c r="J14" i="141"/>
  <c r="K21" i="141"/>
  <c r="N21" i="141"/>
  <c r="J21" i="141"/>
  <c r="J18" i="141"/>
  <c r="N18" i="141"/>
  <c r="I8" i="141"/>
  <c r="H29" i="141" s="1"/>
  <c r="M23" i="142" l="1"/>
  <c r="L23" i="142"/>
  <c r="L10" i="141"/>
  <c r="M10" i="141"/>
  <c r="M13" i="141"/>
  <c r="L13" i="141"/>
  <c r="L14" i="141"/>
  <c r="M14" i="141"/>
  <c r="M21" i="141"/>
  <c r="L21" i="141"/>
  <c r="M20" i="141"/>
  <c r="L20" i="141"/>
  <c r="M17" i="141"/>
  <c r="L17" i="141"/>
  <c r="K9" i="141"/>
  <c r="N9" i="141"/>
  <c r="J9" i="141"/>
  <c r="M19" i="141"/>
  <c r="L19" i="141"/>
  <c r="M15" i="141"/>
  <c r="L15" i="141"/>
  <c r="I23" i="141"/>
  <c r="N8" i="141"/>
  <c r="J8" i="141"/>
  <c r="K8" i="141"/>
  <c r="H27" i="141"/>
  <c r="I26" i="141" s="1"/>
  <c r="M16" i="141"/>
  <c r="L16" i="141"/>
  <c r="H28" i="141"/>
  <c r="I28" i="141" l="1"/>
  <c r="C1" i="141"/>
  <c r="M8" i="141"/>
  <c r="K23" i="141"/>
  <c r="L8" i="141"/>
  <c r="J23" i="141"/>
  <c r="M9" i="141"/>
  <c r="L9" i="141"/>
  <c r="H8" i="140"/>
  <c r="I8" i="140" s="1"/>
  <c r="J8" i="140" s="1"/>
  <c r="H9" i="140"/>
  <c r="I9" i="140" s="1"/>
  <c r="K9" i="140" s="1"/>
  <c r="H10" i="140"/>
  <c r="I10" i="140" s="1"/>
  <c r="J10" i="140" s="1"/>
  <c r="H11" i="140"/>
  <c r="I11" i="140" s="1"/>
  <c r="H12" i="140"/>
  <c r="I12" i="140" s="1"/>
  <c r="J12" i="140" s="1"/>
  <c r="L23" i="141" l="1"/>
  <c r="N10" i="140"/>
  <c r="K10" i="140"/>
  <c r="L10" i="140" s="1"/>
  <c r="N9" i="140"/>
  <c r="J9" i="140"/>
  <c r="M23" i="141"/>
  <c r="J11" i="140"/>
  <c r="N11" i="140"/>
  <c r="K11" i="140"/>
  <c r="L9" i="140"/>
  <c r="M9" i="140"/>
  <c r="K12" i="140"/>
  <c r="K8" i="140"/>
  <c r="N12" i="140"/>
  <c r="N8" i="140"/>
  <c r="M10" i="140" l="1"/>
  <c r="L8" i="140"/>
  <c r="M8" i="140"/>
  <c r="L11" i="140"/>
  <c r="M11" i="140"/>
  <c r="M12" i="140"/>
  <c r="L12" i="140"/>
  <c r="H8" i="64" l="1"/>
  <c r="I8" i="64" s="1"/>
  <c r="V23" i="140"/>
  <c r="U23" i="140"/>
  <c r="T23" i="140"/>
  <c r="S23" i="140"/>
  <c r="R23" i="140"/>
  <c r="Q23" i="140"/>
  <c r="P23" i="140"/>
  <c r="O23" i="140"/>
  <c r="H21" i="140"/>
  <c r="I21" i="140" s="1"/>
  <c r="H20" i="140"/>
  <c r="I20" i="140" s="1"/>
  <c r="N20" i="140" s="1"/>
  <c r="H19" i="140"/>
  <c r="I19" i="140" s="1"/>
  <c r="H18" i="140"/>
  <c r="I18" i="140" s="1"/>
  <c r="H17" i="140"/>
  <c r="I17" i="140" s="1"/>
  <c r="H16" i="140"/>
  <c r="I16" i="140" s="1"/>
  <c r="N16" i="140" s="1"/>
  <c r="H15" i="140"/>
  <c r="I15" i="140" s="1"/>
  <c r="H14" i="140"/>
  <c r="I14" i="140" s="1"/>
  <c r="H13" i="140"/>
  <c r="I13" i="140" s="1"/>
  <c r="N8" i="64" l="1"/>
  <c r="J8" i="64"/>
  <c r="K8" i="64"/>
  <c r="K19" i="140"/>
  <c r="N19" i="140"/>
  <c r="J19" i="140"/>
  <c r="K13" i="140"/>
  <c r="J13" i="140"/>
  <c r="N13" i="140"/>
  <c r="N14" i="140"/>
  <c r="J14" i="140"/>
  <c r="K14" i="140"/>
  <c r="K17" i="140"/>
  <c r="N17" i="140"/>
  <c r="J17" i="140"/>
  <c r="H29" i="140"/>
  <c r="K15" i="140"/>
  <c r="N15" i="140"/>
  <c r="J15" i="140"/>
  <c r="N18" i="140"/>
  <c r="J18" i="140"/>
  <c r="K18" i="140"/>
  <c r="K21" i="140"/>
  <c r="N21" i="140"/>
  <c r="J21" i="140"/>
  <c r="K16" i="140"/>
  <c r="K20" i="140"/>
  <c r="J16" i="140"/>
  <c r="J20" i="140"/>
  <c r="I23" i="140"/>
  <c r="H28" i="140" s="1"/>
  <c r="K23" i="140" l="1"/>
  <c r="M8" i="64"/>
  <c r="L8" i="64"/>
  <c r="M15" i="140"/>
  <c r="L15" i="140"/>
  <c r="M17" i="140"/>
  <c r="L17" i="140"/>
  <c r="J23" i="140"/>
  <c r="L14" i="140"/>
  <c r="M14" i="140"/>
  <c r="M13" i="140"/>
  <c r="L13" i="140"/>
  <c r="M16" i="140"/>
  <c r="L16" i="140"/>
  <c r="D1" i="140"/>
  <c r="H27" i="140"/>
  <c r="I27" i="140" s="1"/>
  <c r="M21" i="140"/>
  <c r="L21" i="140"/>
  <c r="M20" i="140"/>
  <c r="L20" i="140"/>
  <c r="L18" i="140"/>
  <c r="M18" i="140"/>
  <c r="M19" i="140"/>
  <c r="L19" i="140"/>
  <c r="M23" i="140" l="1"/>
  <c r="L23" i="140"/>
  <c r="V23" i="139" l="1"/>
  <c r="U23" i="139"/>
  <c r="T23" i="139"/>
  <c r="S23" i="139"/>
  <c r="R23" i="139"/>
  <c r="Q23" i="139"/>
  <c r="P23" i="139"/>
  <c r="O23" i="139"/>
  <c r="H21" i="139"/>
  <c r="I21" i="139" s="1"/>
  <c r="H20" i="139"/>
  <c r="I20" i="139" s="1"/>
  <c r="K20" i="139" s="1"/>
  <c r="H19" i="139"/>
  <c r="I19" i="139" s="1"/>
  <c r="H18" i="139"/>
  <c r="I18" i="139" s="1"/>
  <c r="I17" i="139"/>
  <c r="N17" i="139" s="1"/>
  <c r="H17" i="139"/>
  <c r="H16" i="139"/>
  <c r="I16" i="139" s="1"/>
  <c r="K16" i="139" s="1"/>
  <c r="H15" i="139"/>
  <c r="I15" i="139" s="1"/>
  <c r="H14" i="139"/>
  <c r="I14" i="139" s="1"/>
  <c r="J13" i="139"/>
  <c r="I13" i="139"/>
  <c r="N13" i="139" s="1"/>
  <c r="H13" i="139"/>
  <c r="H12" i="139"/>
  <c r="I12" i="139" s="1"/>
  <c r="K12" i="139" s="1"/>
  <c r="H11" i="139"/>
  <c r="I11" i="139" s="1"/>
  <c r="H10" i="139"/>
  <c r="I10" i="139" s="1"/>
  <c r="H9" i="139"/>
  <c r="I9" i="139" s="1"/>
  <c r="H8" i="139"/>
  <c r="I8" i="139" s="1"/>
  <c r="N8" i="139" s="1"/>
  <c r="N21" i="139" l="1"/>
  <c r="K21" i="139"/>
  <c r="M21" i="139" s="1"/>
  <c r="J21" i="139"/>
  <c r="K13" i="139"/>
  <c r="M13" i="139" s="1"/>
  <c r="J17" i="139"/>
  <c r="K17" i="139"/>
  <c r="M17" i="139" s="1"/>
  <c r="J9" i="139"/>
  <c r="N9" i="139"/>
  <c r="K9" i="139"/>
  <c r="M9" i="139" s="1"/>
  <c r="H26" i="139"/>
  <c r="L12" i="139"/>
  <c r="M12" i="139"/>
  <c r="K19" i="139"/>
  <c r="N19" i="139"/>
  <c r="J19" i="139"/>
  <c r="N10" i="139"/>
  <c r="J10" i="139"/>
  <c r="H27" i="139"/>
  <c r="K10" i="139"/>
  <c r="L16" i="139"/>
  <c r="M16" i="139"/>
  <c r="H29" i="139"/>
  <c r="K11" i="139"/>
  <c r="N11" i="139"/>
  <c r="J11" i="139"/>
  <c r="N14" i="139"/>
  <c r="J14" i="139"/>
  <c r="K14" i="139"/>
  <c r="L20" i="139"/>
  <c r="M20" i="139"/>
  <c r="K15" i="139"/>
  <c r="N15" i="139"/>
  <c r="J15" i="139"/>
  <c r="N18" i="139"/>
  <c r="J18" i="139"/>
  <c r="K18" i="139"/>
  <c r="J8" i="139"/>
  <c r="J12" i="139"/>
  <c r="N12" i="139"/>
  <c r="J16" i="139"/>
  <c r="N16" i="139"/>
  <c r="J20" i="139"/>
  <c r="N20" i="139"/>
  <c r="I23" i="139"/>
  <c r="H28" i="139"/>
  <c r="K8" i="139"/>
  <c r="L13" i="139"/>
  <c r="L17" i="139"/>
  <c r="L21" i="139"/>
  <c r="L9" i="139" l="1"/>
  <c r="I26" i="139"/>
  <c r="K23" i="139"/>
  <c r="L8" i="139"/>
  <c r="M8" i="139"/>
  <c r="J23" i="139"/>
  <c r="L19" i="139"/>
  <c r="M19" i="139"/>
  <c r="I28" i="139"/>
  <c r="C1" i="139"/>
  <c r="M18" i="139"/>
  <c r="L18" i="139"/>
  <c r="M14" i="139"/>
  <c r="L14" i="139"/>
  <c r="M15" i="139"/>
  <c r="L15" i="139"/>
  <c r="M11" i="139"/>
  <c r="L11" i="139"/>
  <c r="L10" i="139"/>
  <c r="M10" i="139"/>
  <c r="M23" i="139" l="1"/>
  <c r="L23" i="139"/>
  <c r="R23" i="26" l="1"/>
  <c r="S23" i="26"/>
  <c r="T23" i="26"/>
  <c r="U23" i="26"/>
  <c r="V23" i="26"/>
  <c r="R23" i="49"/>
  <c r="S23" i="49"/>
  <c r="T23" i="49"/>
  <c r="U23" i="49"/>
  <c r="V23" i="49"/>
  <c r="R23" i="73"/>
  <c r="S23" i="73"/>
  <c r="T23" i="73"/>
  <c r="U23" i="73"/>
  <c r="V23" i="73"/>
  <c r="R23" i="66"/>
  <c r="S23" i="66"/>
  <c r="T23" i="66"/>
  <c r="U23" i="66"/>
  <c r="V23" i="66"/>
  <c r="R23" i="134"/>
  <c r="S23" i="134"/>
  <c r="T23" i="134"/>
  <c r="U23" i="134"/>
  <c r="V23" i="134"/>
  <c r="R23" i="22"/>
  <c r="S23" i="22"/>
  <c r="T23" i="22"/>
  <c r="U23" i="22"/>
  <c r="V23" i="22"/>
  <c r="R23" i="114"/>
  <c r="S23" i="114"/>
  <c r="T23" i="114"/>
  <c r="U23" i="114"/>
  <c r="V23" i="114"/>
  <c r="R23" i="44"/>
  <c r="S23" i="44"/>
  <c r="T23" i="44"/>
  <c r="U23" i="44"/>
  <c r="V23" i="44"/>
  <c r="R23" i="85"/>
  <c r="S23" i="85"/>
  <c r="T23" i="85"/>
  <c r="U23" i="85"/>
  <c r="V23" i="85"/>
  <c r="R23" i="103"/>
  <c r="S23" i="103"/>
  <c r="T23" i="103"/>
  <c r="U23" i="103"/>
  <c r="V23" i="103"/>
  <c r="R23" i="106"/>
  <c r="S23" i="106"/>
  <c r="T23" i="106"/>
  <c r="U23" i="106"/>
  <c r="V23" i="106"/>
  <c r="V23" i="82"/>
  <c r="R23" i="82"/>
  <c r="S23" i="82"/>
  <c r="T23" i="82"/>
  <c r="U23" i="82"/>
  <c r="R23" i="111"/>
  <c r="S23" i="111"/>
  <c r="T23" i="111"/>
  <c r="U23" i="111"/>
  <c r="V23" i="111"/>
  <c r="R23" i="122"/>
  <c r="S23" i="122"/>
  <c r="T23" i="122"/>
  <c r="U23" i="122"/>
  <c r="V23" i="122"/>
  <c r="R23" i="117"/>
  <c r="S23" i="117"/>
  <c r="T23" i="117"/>
  <c r="U23" i="117"/>
  <c r="V23" i="117"/>
  <c r="R23" i="55"/>
  <c r="S23" i="55"/>
  <c r="T23" i="55"/>
  <c r="U23" i="55"/>
  <c r="V23" i="55"/>
  <c r="R23" i="27"/>
  <c r="S23" i="27"/>
  <c r="T23" i="27"/>
  <c r="U23" i="27"/>
  <c r="V23" i="27"/>
  <c r="R23" i="90"/>
  <c r="S23" i="90"/>
  <c r="T23" i="90"/>
  <c r="U23" i="90"/>
  <c r="V23" i="90"/>
  <c r="Q23" i="52"/>
  <c r="R23" i="52"/>
  <c r="S23" i="52"/>
  <c r="T23" i="52"/>
  <c r="U23" i="52"/>
  <c r="V23" i="52"/>
  <c r="R23" i="126"/>
  <c r="S23" i="126"/>
  <c r="T23" i="126"/>
  <c r="U23" i="126"/>
  <c r="V23" i="126"/>
  <c r="R23" i="39"/>
  <c r="S23" i="39"/>
  <c r="T23" i="39"/>
  <c r="U23" i="39"/>
  <c r="V23" i="39"/>
  <c r="R23" i="28"/>
  <c r="S23" i="28"/>
  <c r="T23" i="28"/>
  <c r="U23" i="28"/>
  <c r="V23" i="28"/>
  <c r="R23" i="79"/>
  <c r="S23" i="79"/>
  <c r="T23" i="79"/>
  <c r="U23" i="79"/>
  <c r="V23" i="79"/>
  <c r="R23" i="118"/>
  <c r="S23" i="118"/>
  <c r="T23" i="118"/>
  <c r="U23" i="118"/>
  <c r="V23" i="118"/>
  <c r="R23" i="43"/>
  <c r="S23" i="43"/>
  <c r="T23" i="43"/>
  <c r="U23" i="43"/>
  <c r="V23" i="43"/>
  <c r="Q23" i="64"/>
  <c r="R23" i="64"/>
  <c r="S23" i="64"/>
  <c r="T23" i="64"/>
  <c r="U23" i="64"/>
  <c r="V23" i="64"/>
  <c r="R23" i="127"/>
  <c r="S23" i="127"/>
  <c r="T23" i="127"/>
  <c r="U23" i="127"/>
  <c r="V23" i="127"/>
  <c r="R23" i="34"/>
  <c r="S23" i="34"/>
  <c r="T23" i="34"/>
  <c r="U23" i="34"/>
  <c r="V23" i="34"/>
  <c r="R23" i="35"/>
  <c r="S23" i="35"/>
  <c r="T23" i="35"/>
  <c r="U23" i="35"/>
  <c r="V23" i="35"/>
  <c r="Q23" i="125"/>
  <c r="R23" i="125"/>
  <c r="S23" i="125"/>
  <c r="T23" i="125"/>
  <c r="U23" i="125"/>
  <c r="V23" i="125"/>
  <c r="Q23" i="18"/>
  <c r="R23" i="18"/>
  <c r="S23" i="18"/>
  <c r="T23" i="18"/>
  <c r="U23" i="18"/>
  <c r="V23" i="18"/>
  <c r="P23" i="130"/>
  <c r="Q23" i="130"/>
  <c r="R23" i="130"/>
  <c r="S23" i="130"/>
  <c r="T23" i="130"/>
  <c r="U23" i="130"/>
  <c r="V23" i="130"/>
  <c r="P23" i="96"/>
  <c r="Q23" i="96"/>
  <c r="R23" i="96"/>
  <c r="S23" i="96"/>
  <c r="T23" i="96"/>
  <c r="U23" i="96"/>
  <c r="V23" i="96"/>
  <c r="P23" i="132"/>
  <c r="Q23" i="132"/>
  <c r="R23" i="132"/>
  <c r="S23" i="132"/>
  <c r="T23" i="132"/>
  <c r="U23" i="132"/>
  <c r="V23" i="132"/>
  <c r="P23" i="107"/>
  <c r="Q23" i="107"/>
  <c r="R23" i="107"/>
  <c r="S23" i="107"/>
  <c r="T23" i="107"/>
  <c r="U23" i="107"/>
  <c r="V23" i="107"/>
  <c r="Q23" i="26" l="1"/>
  <c r="P23" i="26"/>
  <c r="O23" i="26"/>
  <c r="H21" i="26"/>
  <c r="I21" i="26" s="1"/>
  <c r="N21" i="26" s="1"/>
  <c r="H20" i="26"/>
  <c r="I20" i="26" s="1"/>
  <c r="H19" i="26"/>
  <c r="I19" i="26" s="1"/>
  <c r="K18" i="26"/>
  <c r="M18" i="26" s="1"/>
  <c r="J18" i="26"/>
  <c r="I18" i="26"/>
  <c r="N18" i="26" s="1"/>
  <c r="H18" i="26"/>
  <c r="H17" i="26"/>
  <c r="I17" i="26" s="1"/>
  <c r="N17" i="26" s="1"/>
  <c r="H16" i="26"/>
  <c r="I16" i="26" s="1"/>
  <c r="H15" i="26"/>
  <c r="I15" i="26" s="1"/>
  <c r="H14" i="26"/>
  <c r="I14" i="26" s="1"/>
  <c r="I13" i="26"/>
  <c r="N13" i="26" s="1"/>
  <c r="H13" i="26"/>
  <c r="H12" i="26"/>
  <c r="I12" i="26" s="1"/>
  <c r="H11" i="26"/>
  <c r="I11" i="26" s="1"/>
  <c r="H10" i="26"/>
  <c r="I10" i="26" s="1"/>
  <c r="H9" i="26"/>
  <c r="I9" i="26" s="1"/>
  <c r="N9" i="26" s="1"/>
  <c r="H8" i="26"/>
  <c r="I8" i="26" s="1"/>
  <c r="Q23" i="49"/>
  <c r="P23" i="49"/>
  <c r="O23" i="49"/>
  <c r="H21" i="49"/>
  <c r="I21" i="49" s="1"/>
  <c r="N21" i="49" s="1"/>
  <c r="H20" i="49"/>
  <c r="I20" i="49" s="1"/>
  <c r="H19" i="49"/>
  <c r="I19" i="49" s="1"/>
  <c r="H18" i="49"/>
  <c r="I18" i="49" s="1"/>
  <c r="I17" i="49"/>
  <c r="N17" i="49" s="1"/>
  <c r="H17" i="49"/>
  <c r="H16" i="49"/>
  <c r="I16" i="49" s="1"/>
  <c r="H15" i="49"/>
  <c r="I15" i="49" s="1"/>
  <c r="H14" i="49"/>
  <c r="I14" i="49" s="1"/>
  <c r="H13" i="49"/>
  <c r="I13" i="49" s="1"/>
  <c r="J13" i="49" s="1"/>
  <c r="H12" i="49"/>
  <c r="I12" i="49" s="1"/>
  <c r="H11" i="49"/>
  <c r="I11" i="49" s="1"/>
  <c r="I10" i="49"/>
  <c r="J10" i="49" s="1"/>
  <c r="H10" i="49"/>
  <c r="H9" i="49"/>
  <c r="I9" i="49" s="1"/>
  <c r="N9" i="49" s="1"/>
  <c r="H8" i="49"/>
  <c r="I8" i="49" s="1"/>
  <c r="Q23" i="73"/>
  <c r="P23" i="73"/>
  <c r="O23" i="73"/>
  <c r="H21" i="73"/>
  <c r="I21" i="73" s="1"/>
  <c r="H20" i="73"/>
  <c r="I20" i="73" s="1"/>
  <c r="H19" i="73"/>
  <c r="I19" i="73" s="1"/>
  <c r="H18" i="73"/>
  <c r="I18" i="73" s="1"/>
  <c r="K18" i="73" s="1"/>
  <c r="H17" i="73"/>
  <c r="I17" i="73" s="1"/>
  <c r="H16" i="73"/>
  <c r="I16" i="73" s="1"/>
  <c r="H15" i="73"/>
  <c r="I15" i="73" s="1"/>
  <c r="H14" i="73"/>
  <c r="I14" i="73" s="1"/>
  <c r="K14" i="73" s="1"/>
  <c r="H13" i="73"/>
  <c r="I13" i="73" s="1"/>
  <c r="H12" i="73"/>
  <c r="I12" i="73" s="1"/>
  <c r="H11" i="73"/>
  <c r="I11" i="73" s="1"/>
  <c r="H10" i="73"/>
  <c r="I10" i="73" s="1"/>
  <c r="K10" i="73" s="1"/>
  <c r="H9" i="73"/>
  <c r="H8" i="73"/>
  <c r="Q23" i="66"/>
  <c r="P23" i="66"/>
  <c r="O23" i="66"/>
  <c r="H21" i="66"/>
  <c r="I21" i="66" s="1"/>
  <c r="H20" i="66"/>
  <c r="I20" i="66" s="1"/>
  <c r="H19" i="66"/>
  <c r="I19" i="66" s="1"/>
  <c r="H18" i="66"/>
  <c r="I18" i="66" s="1"/>
  <c r="K18" i="66" s="1"/>
  <c r="H17" i="66"/>
  <c r="I17" i="66" s="1"/>
  <c r="H16" i="66"/>
  <c r="I16" i="66" s="1"/>
  <c r="H15" i="66"/>
  <c r="I15" i="66" s="1"/>
  <c r="H14" i="66"/>
  <c r="I14" i="66" s="1"/>
  <c r="K14" i="66" s="1"/>
  <c r="H13" i="66"/>
  <c r="I13" i="66" s="1"/>
  <c r="H12" i="66"/>
  <c r="I12" i="66" s="1"/>
  <c r="H11" i="66"/>
  <c r="I11" i="66" s="1"/>
  <c r="H10" i="66"/>
  <c r="I10" i="66" s="1"/>
  <c r="K10" i="66" s="1"/>
  <c r="H9" i="66"/>
  <c r="I8" i="66"/>
  <c r="K8" i="66" s="1"/>
  <c r="M8" i="66" s="1"/>
  <c r="H8" i="66"/>
  <c r="Q23" i="134"/>
  <c r="P23" i="134"/>
  <c r="O23" i="134"/>
  <c r="H21" i="134"/>
  <c r="I21" i="134" s="1"/>
  <c r="H20" i="134"/>
  <c r="I20" i="134" s="1"/>
  <c r="H19" i="134"/>
  <c r="I19" i="134" s="1"/>
  <c r="I18" i="134"/>
  <c r="N18" i="134" s="1"/>
  <c r="H18" i="134"/>
  <c r="H17" i="134"/>
  <c r="I17" i="134" s="1"/>
  <c r="H16" i="134"/>
  <c r="I16" i="134" s="1"/>
  <c r="H15" i="134"/>
  <c r="I15" i="134" s="1"/>
  <c r="H14" i="134"/>
  <c r="I14" i="134" s="1"/>
  <c r="J14" i="134" s="1"/>
  <c r="H13" i="134"/>
  <c r="I13" i="134" s="1"/>
  <c r="H12" i="134"/>
  <c r="I12" i="134" s="1"/>
  <c r="H11" i="134"/>
  <c r="I11" i="134" s="1"/>
  <c r="H10" i="134"/>
  <c r="I10" i="134" s="1"/>
  <c r="J10" i="134" s="1"/>
  <c r="H9" i="134"/>
  <c r="I9" i="134" s="1"/>
  <c r="H8" i="134"/>
  <c r="Q23" i="22"/>
  <c r="P23" i="22"/>
  <c r="O23" i="22"/>
  <c r="I21" i="22"/>
  <c r="N21" i="22" s="1"/>
  <c r="H21" i="22"/>
  <c r="H20" i="22"/>
  <c r="I20" i="22" s="1"/>
  <c r="I19" i="22"/>
  <c r="N19" i="22" s="1"/>
  <c r="H19" i="22"/>
  <c r="H18" i="22"/>
  <c r="I18" i="22" s="1"/>
  <c r="H17" i="22"/>
  <c r="I17" i="22" s="1"/>
  <c r="N17" i="22" s="1"/>
  <c r="H16" i="22"/>
  <c r="I16" i="22" s="1"/>
  <c r="H15" i="22"/>
  <c r="I15" i="22" s="1"/>
  <c r="H14" i="22"/>
  <c r="I14" i="22" s="1"/>
  <c r="H13" i="22"/>
  <c r="I13" i="22" s="1"/>
  <c r="N13" i="22" s="1"/>
  <c r="H12" i="22"/>
  <c r="I12" i="22" s="1"/>
  <c r="H11" i="22"/>
  <c r="I11" i="22" s="1"/>
  <c r="H10" i="22"/>
  <c r="I10" i="22" s="1"/>
  <c r="H9" i="22"/>
  <c r="I9" i="22" s="1"/>
  <c r="N9" i="22" s="1"/>
  <c r="H8" i="22"/>
  <c r="I8" i="22" s="1"/>
  <c r="Q23" i="114"/>
  <c r="P23" i="114"/>
  <c r="O23" i="114"/>
  <c r="H21" i="114"/>
  <c r="I21" i="114" s="1"/>
  <c r="H20" i="114"/>
  <c r="I20" i="114" s="1"/>
  <c r="H19" i="114"/>
  <c r="I19" i="114" s="1"/>
  <c r="N19" i="114" s="1"/>
  <c r="H18" i="114"/>
  <c r="I18" i="114" s="1"/>
  <c r="H17" i="114"/>
  <c r="I17" i="114" s="1"/>
  <c r="H16" i="114"/>
  <c r="I16" i="114" s="1"/>
  <c r="H15" i="114"/>
  <c r="I15" i="114" s="1"/>
  <c r="N15" i="114" s="1"/>
  <c r="H14" i="114"/>
  <c r="I14" i="114" s="1"/>
  <c r="H13" i="114"/>
  <c r="I13" i="114" s="1"/>
  <c r="H12" i="114"/>
  <c r="I12" i="114" s="1"/>
  <c r="H11" i="114"/>
  <c r="I11" i="114" s="1"/>
  <c r="K11" i="114" s="1"/>
  <c r="H10" i="114"/>
  <c r="I10" i="114" s="1"/>
  <c r="H9" i="114"/>
  <c r="H8" i="114"/>
  <c r="I8" i="114" s="1"/>
  <c r="Q23" i="44"/>
  <c r="P23" i="44"/>
  <c r="O23" i="44"/>
  <c r="I21" i="44"/>
  <c r="N21" i="44" s="1"/>
  <c r="H21" i="44"/>
  <c r="H20" i="44"/>
  <c r="I20" i="44" s="1"/>
  <c r="H19" i="44"/>
  <c r="I19" i="44" s="1"/>
  <c r="K19" i="44" s="1"/>
  <c r="H18" i="44"/>
  <c r="I18" i="44" s="1"/>
  <c r="H17" i="44"/>
  <c r="I17" i="44" s="1"/>
  <c r="H16" i="44"/>
  <c r="I16" i="44" s="1"/>
  <c r="I15" i="44"/>
  <c r="K15" i="44" s="1"/>
  <c r="H15" i="44"/>
  <c r="H14" i="44"/>
  <c r="I14" i="44" s="1"/>
  <c r="H13" i="44"/>
  <c r="I13" i="44" s="1"/>
  <c r="H12" i="44"/>
  <c r="I12" i="44" s="1"/>
  <c r="H11" i="44"/>
  <c r="I11" i="44" s="1"/>
  <c r="K11" i="44" s="1"/>
  <c r="H10" i="44"/>
  <c r="I10" i="44" s="1"/>
  <c r="H9" i="44"/>
  <c r="H8" i="44"/>
  <c r="I8" i="44" s="1"/>
  <c r="Q23" i="85"/>
  <c r="P23" i="85"/>
  <c r="O23" i="85"/>
  <c r="H21" i="85"/>
  <c r="I21" i="85" s="1"/>
  <c r="H20" i="85"/>
  <c r="I20" i="85" s="1"/>
  <c r="I19" i="85"/>
  <c r="N19" i="85" s="1"/>
  <c r="H19" i="85"/>
  <c r="H18" i="85"/>
  <c r="I18" i="85" s="1"/>
  <c r="H17" i="85"/>
  <c r="I17" i="85" s="1"/>
  <c r="H16" i="85"/>
  <c r="I16" i="85" s="1"/>
  <c r="H15" i="85"/>
  <c r="I15" i="85" s="1"/>
  <c r="J15" i="85" s="1"/>
  <c r="H14" i="85"/>
  <c r="I14" i="85" s="1"/>
  <c r="H13" i="85"/>
  <c r="I13" i="85" s="1"/>
  <c r="I12" i="85"/>
  <c r="N12" i="85" s="1"/>
  <c r="H12" i="85"/>
  <c r="H11" i="85"/>
  <c r="I11" i="85" s="1"/>
  <c r="N11" i="85" s="1"/>
  <c r="H10" i="85"/>
  <c r="I10" i="85" s="1"/>
  <c r="H9" i="85"/>
  <c r="H8" i="85"/>
  <c r="I8" i="85" s="1"/>
  <c r="Q23" i="103"/>
  <c r="P23" i="103"/>
  <c r="O23" i="103"/>
  <c r="H21" i="103"/>
  <c r="I21" i="103" s="1"/>
  <c r="H20" i="103"/>
  <c r="I20" i="103" s="1"/>
  <c r="I19" i="103"/>
  <c r="K19" i="103" s="1"/>
  <c r="H19" i="103"/>
  <c r="H18" i="103"/>
  <c r="I18" i="103" s="1"/>
  <c r="H17" i="103"/>
  <c r="I17" i="103" s="1"/>
  <c r="H16" i="103"/>
  <c r="I16" i="103" s="1"/>
  <c r="H15" i="103"/>
  <c r="I15" i="103" s="1"/>
  <c r="K15" i="103" s="1"/>
  <c r="H14" i="103"/>
  <c r="I14" i="103" s="1"/>
  <c r="H13" i="103"/>
  <c r="I13" i="103" s="1"/>
  <c r="H12" i="103"/>
  <c r="I12" i="103" s="1"/>
  <c r="H11" i="103"/>
  <c r="I11" i="103" s="1"/>
  <c r="K11" i="103" s="1"/>
  <c r="H10" i="103"/>
  <c r="I10" i="103" s="1"/>
  <c r="H9" i="103"/>
  <c r="H8" i="103"/>
  <c r="I8" i="103" s="1"/>
  <c r="Q23" i="106"/>
  <c r="P23" i="106"/>
  <c r="O23" i="106"/>
  <c r="H21" i="106"/>
  <c r="I21" i="106" s="1"/>
  <c r="H20" i="106"/>
  <c r="I20" i="106" s="1"/>
  <c r="I19" i="106"/>
  <c r="N19" i="106" s="1"/>
  <c r="H19" i="106"/>
  <c r="H18" i="106"/>
  <c r="I18" i="106" s="1"/>
  <c r="H17" i="106"/>
  <c r="I17" i="106" s="1"/>
  <c r="H16" i="106"/>
  <c r="I16" i="106" s="1"/>
  <c r="H15" i="106"/>
  <c r="I15" i="106" s="1"/>
  <c r="N15" i="106" s="1"/>
  <c r="H14" i="106"/>
  <c r="I14" i="106" s="1"/>
  <c r="H13" i="106"/>
  <c r="I13" i="106" s="1"/>
  <c r="H12" i="106"/>
  <c r="I12" i="106" s="1"/>
  <c r="H11" i="106"/>
  <c r="I11" i="106" s="1"/>
  <c r="K11" i="106" s="1"/>
  <c r="H10" i="106"/>
  <c r="I10" i="106" s="1"/>
  <c r="H9" i="106"/>
  <c r="H8" i="106"/>
  <c r="I8" i="106" s="1"/>
  <c r="Q23" i="82"/>
  <c r="P23" i="82"/>
  <c r="O23" i="82"/>
  <c r="H21" i="82"/>
  <c r="I21" i="82" s="1"/>
  <c r="H20" i="82"/>
  <c r="I20" i="82" s="1"/>
  <c r="H19" i="82"/>
  <c r="I19" i="82" s="1"/>
  <c r="H18" i="82"/>
  <c r="I18" i="82" s="1"/>
  <c r="K18" i="82" s="1"/>
  <c r="H17" i="82"/>
  <c r="I17" i="82" s="1"/>
  <c r="H16" i="82"/>
  <c r="I16" i="82" s="1"/>
  <c r="H15" i="82"/>
  <c r="I15" i="82" s="1"/>
  <c r="H14" i="82"/>
  <c r="I14" i="82" s="1"/>
  <c r="K14" i="82" s="1"/>
  <c r="H13" i="82"/>
  <c r="I13" i="82" s="1"/>
  <c r="H12" i="82"/>
  <c r="I12" i="82" s="1"/>
  <c r="H11" i="82"/>
  <c r="I11" i="82" s="1"/>
  <c r="H10" i="82"/>
  <c r="I10" i="82" s="1"/>
  <c r="K10" i="82" s="1"/>
  <c r="H9" i="82"/>
  <c r="H8" i="82"/>
  <c r="Q23" i="111"/>
  <c r="P23" i="111"/>
  <c r="O23" i="111"/>
  <c r="H21" i="111"/>
  <c r="I21" i="111" s="1"/>
  <c r="H20" i="111"/>
  <c r="I20" i="111" s="1"/>
  <c r="H19" i="111"/>
  <c r="I19" i="111" s="1"/>
  <c r="I18" i="111"/>
  <c r="K18" i="111" s="1"/>
  <c r="H18" i="111"/>
  <c r="H17" i="111"/>
  <c r="I17" i="111" s="1"/>
  <c r="H16" i="111"/>
  <c r="I16" i="111" s="1"/>
  <c r="H15" i="111"/>
  <c r="I15" i="111" s="1"/>
  <c r="H14" i="111"/>
  <c r="I14" i="111" s="1"/>
  <c r="K14" i="111" s="1"/>
  <c r="H13" i="111"/>
  <c r="I13" i="111" s="1"/>
  <c r="H12" i="111"/>
  <c r="I12" i="111" s="1"/>
  <c r="I11" i="111"/>
  <c r="N11" i="111" s="1"/>
  <c r="H11" i="111"/>
  <c r="H10" i="111"/>
  <c r="I10" i="111" s="1"/>
  <c r="N10" i="111" s="1"/>
  <c r="H9" i="111"/>
  <c r="H8" i="111"/>
  <c r="Q23" i="122"/>
  <c r="P23" i="122"/>
  <c r="O23" i="122"/>
  <c r="H21" i="122"/>
  <c r="I21" i="122" s="1"/>
  <c r="H20" i="122"/>
  <c r="I20" i="122" s="1"/>
  <c r="N20" i="122" s="1"/>
  <c r="H19" i="122"/>
  <c r="I19" i="122" s="1"/>
  <c r="H18" i="122"/>
  <c r="I18" i="122" s="1"/>
  <c r="K18" i="122" s="1"/>
  <c r="H17" i="122"/>
  <c r="I17" i="122" s="1"/>
  <c r="H16" i="122"/>
  <c r="I16" i="122" s="1"/>
  <c r="H15" i="122"/>
  <c r="I15" i="122" s="1"/>
  <c r="I14" i="122"/>
  <c r="K14" i="122" s="1"/>
  <c r="H14" i="122"/>
  <c r="H13" i="122"/>
  <c r="I13" i="122" s="1"/>
  <c r="I12" i="122"/>
  <c r="N12" i="122" s="1"/>
  <c r="H12" i="122"/>
  <c r="H11" i="122"/>
  <c r="I11" i="122" s="1"/>
  <c r="H10" i="122"/>
  <c r="I10" i="122" s="1"/>
  <c r="K10" i="122" s="1"/>
  <c r="H9" i="122"/>
  <c r="H8" i="122"/>
  <c r="I8" i="122" s="1"/>
  <c r="K8" i="122" s="1"/>
  <c r="M8" i="122" s="1"/>
  <c r="Q23" i="117"/>
  <c r="P23" i="117"/>
  <c r="O23" i="117"/>
  <c r="H21" i="117"/>
  <c r="I21" i="117" s="1"/>
  <c r="H20" i="117"/>
  <c r="I20" i="117" s="1"/>
  <c r="I19" i="117"/>
  <c r="K19" i="117" s="1"/>
  <c r="H19" i="117"/>
  <c r="H18" i="117"/>
  <c r="I18" i="117" s="1"/>
  <c r="I17" i="117"/>
  <c r="N17" i="117" s="1"/>
  <c r="H17" i="117"/>
  <c r="H16" i="117"/>
  <c r="I16" i="117" s="1"/>
  <c r="H15" i="117"/>
  <c r="I15" i="117" s="1"/>
  <c r="K15" i="117" s="1"/>
  <c r="H14" i="117"/>
  <c r="I14" i="117" s="1"/>
  <c r="H13" i="117"/>
  <c r="I13" i="117" s="1"/>
  <c r="H12" i="117"/>
  <c r="I12" i="117" s="1"/>
  <c r="I11" i="117"/>
  <c r="K11" i="117" s="1"/>
  <c r="H11" i="117"/>
  <c r="H10" i="117"/>
  <c r="I10" i="117" s="1"/>
  <c r="I9" i="117"/>
  <c r="N9" i="117" s="1"/>
  <c r="H9" i="117"/>
  <c r="H8" i="117"/>
  <c r="I8" i="117" s="1"/>
  <c r="Q23" i="55"/>
  <c r="P23" i="55"/>
  <c r="O23" i="55"/>
  <c r="H21" i="55"/>
  <c r="I21" i="55" s="1"/>
  <c r="H20" i="55"/>
  <c r="I20" i="55" s="1"/>
  <c r="I19" i="55"/>
  <c r="K19" i="55" s="1"/>
  <c r="H19" i="55"/>
  <c r="H18" i="55"/>
  <c r="I18" i="55" s="1"/>
  <c r="H17" i="55"/>
  <c r="I17" i="55" s="1"/>
  <c r="H16" i="55"/>
  <c r="I16" i="55" s="1"/>
  <c r="H15" i="55"/>
  <c r="I15" i="55" s="1"/>
  <c r="K15" i="55" s="1"/>
  <c r="H14" i="55"/>
  <c r="I14" i="55" s="1"/>
  <c r="H13" i="55"/>
  <c r="I13" i="55" s="1"/>
  <c r="H12" i="55"/>
  <c r="I12" i="55" s="1"/>
  <c r="H11" i="55"/>
  <c r="I11" i="55" s="1"/>
  <c r="K11" i="55" s="1"/>
  <c r="H10" i="55"/>
  <c r="I10" i="55" s="1"/>
  <c r="H9" i="55"/>
  <c r="I9" i="55" s="1"/>
  <c r="H8" i="55"/>
  <c r="I8" i="55" s="1"/>
  <c r="Q23" i="27"/>
  <c r="P23" i="27"/>
  <c r="O23" i="27"/>
  <c r="H21" i="27"/>
  <c r="I21" i="27" s="1"/>
  <c r="H20" i="27"/>
  <c r="I20" i="27" s="1"/>
  <c r="K20" i="27" s="1"/>
  <c r="H19" i="27"/>
  <c r="I19" i="27" s="1"/>
  <c r="H18" i="27"/>
  <c r="I18" i="27" s="1"/>
  <c r="H17" i="27"/>
  <c r="I17" i="27" s="1"/>
  <c r="H16" i="27"/>
  <c r="I16" i="27" s="1"/>
  <c r="K16" i="27" s="1"/>
  <c r="H15" i="27"/>
  <c r="I15" i="27" s="1"/>
  <c r="H14" i="27"/>
  <c r="I14" i="27" s="1"/>
  <c r="H13" i="27"/>
  <c r="I13" i="27" s="1"/>
  <c r="K13" i="27" s="1"/>
  <c r="H12" i="27"/>
  <c r="I12" i="27" s="1"/>
  <c r="H10" i="27"/>
  <c r="I10" i="27" s="1"/>
  <c r="N10" i="27" s="1"/>
  <c r="I9" i="27"/>
  <c r="K9" i="27" s="1"/>
  <c r="H9" i="27"/>
  <c r="H8" i="27"/>
  <c r="I8" i="27" s="1"/>
  <c r="K8" i="27" s="1"/>
  <c r="Q23" i="90"/>
  <c r="P23" i="90"/>
  <c r="O23" i="90"/>
  <c r="H21" i="90"/>
  <c r="I21" i="90" s="1"/>
  <c r="H20" i="90"/>
  <c r="I20" i="90" s="1"/>
  <c r="H19" i="90"/>
  <c r="I19" i="90" s="1"/>
  <c r="K19" i="90" s="1"/>
  <c r="H18" i="90"/>
  <c r="I18" i="90" s="1"/>
  <c r="H17" i="90"/>
  <c r="I17" i="90" s="1"/>
  <c r="H16" i="90"/>
  <c r="I16" i="90" s="1"/>
  <c r="H15" i="90"/>
  <c r="I15" i="90" s="1"/>
  <c r="K15" i="90" s="1"/>
  <c r="H14" i="90"/>
  <c r="I14" i="90" s="1"/>
  <c r="H13" i="90"/>
  <c r="I13" i="90" s="1"/>
  <c r="H12" i="90"/>
  <c r="I12" i="90" s="1"/>
  <c r="H11" i="90"/>
  <c r="I11" i="90" s="1"/>
  <c r="K11" i="90" s="1"/>
  <c r="H10" i="90"/>
  <c r="I10" i="90" s="1"/>
  <c r="H9" i="90"/>
  <c r="I9" i="90" s="1"/>
  <c r="H8" i="90"/>
  <c r="I8" i="90" s="1"/>
  <c r="P23" i="52"/>
  <c r="O23" i="52"/>
  <c r="H21" i="52"/>
  <c r="I21" i="52" s="1"/>
  <c r="H20" i="52"/>
  <c r="I20" i="52" s="1"/>
  <c r="K20" i="52" s="1"/>
  <c r="H19" i="52"/>
  <c r="I19" i="52" s="1"/>
  <c r="H18" i="52"/>
  <c r="I18" i="52" s="1"/>
  <c r="K17" i="52"/>
  <c r="M17" i="52" s="1"/>
  <c r="J17" i="52"/>
  <c r="I17" i="52"/>
  <c r="N17" i="52" s="1"/>
  <c r="H17" i="52"/>
  <c r="I16" i="52"/>
  <c r="K16" i="52" s="1"/>
  <c r="H16" i="52"/>
  <c r="H15" i="52"/>
  <c r="I15" i="52" s="1"/>
  <c r="H14" i="52"/>
  <c r="I14" i="52" s="1"/>
  <c r="I13" i="52"/>
  <c r="K13" i="52" s="1"/>
  <c r="M13" i="52" s="1"/>
  <c r="H13" i="52"/>
  <c r="H12" i="52"/>
  <c r="I12" i="52" s="1"/>
  <c r="K12" i="52" s="1"/>
  <c r="H11" i="52"/>
  <c r="I11" i="52" s="1"/>
  <c r="H10" i="52"/>
  <c r="I10" i="52" s="1"/>
  <c r="H9" i="52"/>
  <c r="I9" i="52" s="1"/>
  <c r="H8" i="52"/>
  <c r="I8" i="52" s="1"/>
  <c r="K8" i="52" s="1"/>
  <c r="Q23" i="126"/>
  <c r="P23" i="126"/>
  <c r="O23" i="126"/>
  <c r="I21" i="126"/>
  <c r="N21" i="126" s="1"/>
  <c r="H21" i="126"/>
  <c r="H20" i="126"/>
  <c r="I20" i="126" s="1"/>
  <c r="K20" i="126" s="1"/>
  <c r="H19" i="126"/>
  <c r="I19" i="126" s="1"/>
  <c r="H18" i="126"/>
  <c r="I18" i="126" s="1"/>
  <c r="H17" i="126"/>
  <c r="I17" i="126" s="1"/>
  <c r="H16" i="126"/>
  <c r="I16" i="126" s="1"/>
  <c r="K16" i="126" s="1"/>
  <c r="H15" i="126"/>
  <c r="I15" i="126" s="1"/>
  <c r="H14" i="126"/>
  <c r="I14" i="126" s="1"/>
  <c r="H13" i="126"/>
  <c r="I13" i="126" s="1"/>
  <c r="H12" i="126"/>
  <c r="I12" i="126" s="1"/>
  <c r="K12" i="126" s="1"/>
  <c r="H11" i="126"/>
  <c r="I11" i="126" s="1"/>
  <c r="H10" i="126"/>
  <c r="I10" i="126" s="1"/>
  <c r="H9" i="126"/>
  <c r="I9" i="126" s="1"/>
  <c r="H8" i="126"/>
  <c r="I8" i="126" s="1"/>
  <c r="K8" i="126" s="1"/>
  <c r="Q23" i="39"/>
  <c r="P23" i="39"/>
  <c r="O23" i="39"/>
  <c r="H21" i="39"/>
  <c r="I21" i="39" s="1"/>
  <c r="H20" i="39"/>
  <c r="I20" i="39" s="1"/>
  <c r="K20" i="39" s="1"/>
  <c r="H19" i="39"/>
  <c r="I19" i="39" s="1"/>
  <c r="H18" i="39"/>
  <c r="I18" i="39" s="1"/>
  <c r="H17" i="39"/>
  <c r="I17" i="39" s="1"/>
  <c r="H16" i="39"/>
  <c r="I16" i="39" s="1"/>
  <c r="K16" i="39" s="1"/>
  <c r="H15" i="39"/>
  <c r="I15" i="39" s="1"/>
  <c r="H14" i="39"/>
  <c r="I14" i="39" s="1"/>
  <c r="H13" i="39"/>
  <c r="I13" i="39" s="1"/>
  <c r="H12" i="39"/>
  <c r="I12" i="39" s="1"/>
  <c r="K12" i="39" s="1"/>
  <c r="H11" i="39"/>
  <c r="I11" i="39" s="1"/>
  <c r="H10" i="39"/>
  <c r="I10" i="39" s="1"/>
  <c r="H9" i="39"/>
  <c r="I9" i="39" s="1"/>
  <c r="N9" i="39" s="1"/>
  <c r="H8" i="39"/>
  <c r="I8" i="39" s="1"/>
  <c r="K8" i="39" s="1"/>
  <c r="Q23" i="28"/>
  <c r="P23" i="28"/>
  <c r="O23" i="28"/>
  <c r="H21" i="28"/>
  <c r="I21" i="28" s="1"/>
  <c r="H20" i="28"/>
  <c r="I20" i="28" s="1"/>
  <c r="K20" i="28" s="1"/>
  <c r="H19" i="28"/>
  <c r="I19" i="28" s="1"/>
  <c r="H18" i="28"/>
  <c r="I18" i="28" s="1"/>
  <c r="H17" i="28"/>
  <c r="I17" i="28" s="1"/>
  <c r="H16" i="28"/>
  <c r="I16" i="28" s="1"/>
  <c r="K16" i="28" s="1"/>
  <c r="H15" i="28"/>
  <c r="I15" i="28" s="1"/>
  <c r="H14" i="28"/>
  <c r="I14" i="28" s="1"/>
  <c r="H13" i="28"/>
  <c r="I13" i="28" s="1"/>
  <c r="H12" i="28"/>
  <c r="I12" i="28" s="1"/>
  <c r="K12" i="28" s="1"/>
  <c r="H11" i="28"/>
  <c r="I11" i="28" s="1"/>
  <c r="H10" i="28"/>
  <c r="I10" i="28" s="1"/>
  <c r="H9" i="28"/>
  <c r="I9" i="28" s="1"/>
  <c r="H8" i="28"/>
  <c r="I8" i="28" s="1"/>
  <c r="K8" i="28" s="1"/>
  <c r="Q23" i="79"/>
  <c r="P23" i="79"/>
  <c r="O23" i="79"/>
  <c r="I21" i="79"/>
  <c r="K21" i="79" s="1"/>
  <c r="M21" i="79" s="1"/>
  <c r="H21" i="79"/>
  <c r="H20" i="79"/>
  <c r="I20" i="79" s="1"/>
  <c r="K20" i="79" s="1"/>
  <c r="H19" i="79"/>
  <c r="I19" i="79" s="1"/>
  <c r="H18" i="79"/>
  <c r="I18" i="79" s="1"/>
  <c r="H17" i="79"/>
  <c r="I17" i="79" s="1"/>
  <c r="H16" i="79"/>
  <c r="I16" i="79" s="1"/>
  <c r="K16" i="79" s="1"/>
  <c r="H15" i="79"/>
  <c r="I15" i="79" s="1"/>
  <c r="H14" i="79"/>
  <c r="I14" i="79" s="1"/>
  <c r="H13" i="79"/>
  <c r="I13" i="79" s="1"/>
  <c r="I12" i="79"/>
  <c r="K12" i="79" s="1"/>
  <c r="H12" i="79"/>
  <c r="H11" i="79"/>
  <c r="I11" i="79" s="1"/>
  <c r="H10" i="79"/>
  <c r="I10" i="79" s="1"/>
  <c r="H9" i="79"/>
  <c r="I9" i="79" s="1"/>
  <c r="H8" i="79"/>
  <c r="I8" i="79" s="1"/>
  <c r="K8" i="79" s="1"/>
  <c r="Q23" i="118"/>
  <c r="P23" i="118"/>
  <c r="O23" i="118"/>
  <c r="H21" i="118"/>
  <c r="I21" i="118" s="1"/>
  <c r="H20" i="118"/>
  <c r="I20" i="118" s="1"/>
  <c r="K20" i="118" s="1"/>
  <c r="H19" i="118"/>
  <c r="I19" i="118" s="1"/>
  <c r="H18" i="118"/>
  <c r="I18" i="118" s="1"/>
  <c r="H17" i="118"/>
  <c r="I17" i="118" s="1"/>
  <c r="H16" i="118"/>
  <c r="I16" i="118" s="1"/>
  <c r="K16" i="118" s="1"/>
  <c r="H15" i="118"/>
  <c r="I15" i="118" s="1"/>
  <c r="H14" i="118"/>
  <c r="I14" i="118" s="1"/>
  <c r="H13" i="118"/>
  <c r="I13" i="118" s="1"/>
  <c r="I12" i="118"/>
  <c r="K12" i="118" s="1"/>
  <c r="H12" i="118"/>
  <c r="H11" i="118"/>
  <c r="I11" i="118" s="1"/>
  <c r="H10" i="118"/>
  <c r="I10" i="118" s="1"/>
  <c r="K10" i="118" s="1"/>
  <c r="H9" i="118"/>
  <c r="I9" i="118" s="1"/>
  <c r="J9" i="118" s="1"/>
  <c r="H8" i="118"/>
  <c r="Q23" i="43"/>
  <c r="P23" i="43"/>
  <c r="O23" i="43"/>
  <c r="J21" i="43"/>
  <c r="I21" i="43"/>
  <c r="N21" i="43" s="1"/>
  <c r="H21" i="43"/>
  <c r="H20" i="43"/>
  <c r="I20" i="43" s="1"/>
  <c r="N20" i="43" s="1"/>
  <c r="H19" i="43"/>
  <c r="I19" i="43" s="1"/>
  <c r="H18" i="43"/>
  <c r="I18" i="43" s="1"/>
  <c r="H17" i="43"/>
  <c r="I17" i="43" s="1"/>
  <c r="I16" i="43"/>
  <c r="N16" i="43" s="1"/>
  <c r="H16" i="43"/>
  <c r="H15" i="43"/>
  <c r="I15" i="43" s="1"/>
  <c r="H14" i="43"/>
  <c r="I14" i="43" s="1"/>
  <c r="H13" i="43"/>
  <c r="I13" i="43" s="1"/>
  <c r="H12" i="43"/>
  <c r="I12" i="43" s="1"/>
  <c r="N12" i="43" s="1"/>
  <c r="H11" i="43"/>
  <c r="I11" i="43" s="1"/>
  <c r="H10" i="43"/>
  <c r="I10" i="43" s="1"/>
  <c r="H9" i="43"/>
  <c r="I9" i="43" s="1"/>
  <c r="H8" i="43"/>
  <c r="I8" i="43" s="1"/>
  <c r="P23" i="64"/>
  <c r="O23" i="64"/>
  <c r="I21" i="64"/>
  <c r="K21" i="64" s="1"/>
  <c r="H21" i="64"/>
  <c r="H20" i="64"/>
  <c r="I20" i="64" s="1"/>
  <c r="H19" i="64"/>
  <c r="I19" i="64" s="1"/>
  <c r="H18" i="64"/>
  <c r="I18" i="64" s="1"/>
  <c r="H17" i="64"/>
  <c r="I17" i="64" s="1"/>
  <c r="K17" i="64" s="1"/>
  <c r="H16" i="64"/>
  <c r="I16" i="64" s="1"/>
  <c r="H15" i="64"/>
  <c r="I15" i="64" s="1"/>
  <c r="H14" i="64"/>
  <c r="I14" i="64" s="1"/>
  <c r="H13" i="64"/>
  <c r="I13" i="64" s="1"/>
  <c r="K13" i="64" s="1"/>
  <c r="H12" i="64"/>
  <c r="I12" i="64" s="1"/>
  <c r="H11" i="64"/>
  <c r="I11" i="64" s="1"/>
  <c r="H10" i="64"/>
  <c r="I10" i="64" s="1"/>
  <c r="H9" i="64"/>
  <c r="I9" i="64" s="1"/>
  <c r="K9" i="64" s="1"/>
  <c r="Q23" i="127"/>
  <c r="P23" i="127"/>
  <c r="O23" i="127"/>
  <c r="H21" i="127"/>
  <c r="I21" i="127" s="1"/>
  <c r="H20" i="127"/>
  <c r="I20" i="127" s="1"/>
  <c r="K20" i="127" s="1"/>
  <c r="H19" i="127"/>
  <c r="I19" i="127" s="1"/>
  <c r="H18" i="127"/>
  <c r="I18" i="127" s="1"/>
  <c r="H17" i="127"/>
  <c r="I17" i="127" s="1"/>
  <c r="I16" i="127"/>
  <c r="K16" i="127" s="1"/>
  <c r="H16" i="127"/>
  <c r="H15" i="127"/>
  <c r="I15" i="127" s="1"/>
  <c r="H14" i="127"/>
  <c r="I14" i="127" s="1"/>
  <c r="H13" i="127"/>
  <c r="I13" i="127" s="1"/>
  <c r="H12" i="127"/>
  <c r="I12" i="127" s="1"/>
  <c r="K12" i="127" s="1"/>
  <c r="H11" i="127"/>
  <c r="I11" i="127" s="1"/>
  <c r="H10" i="127"/>
  <c r="I10" i="127" s="1"/>
  <c r="H9" i="127"/>
  <c r="H8" i="127"/>
  <c r="I8" i="127" s="1"/>
  <c r="K8" i="127" s="1"/>
  <c r="Q23" i="34"/>
  <c r="P23" i="34"/>
  <c r="O23" i="34"/>
  <c r="H21" i="34"/>
  <c r="I21" i="34" s="1"/>
  <c r="N21" i="34" s="1"/>
  <c r="H20" i="34"/>
  <c r="I20" i="34" s="1"/>
  <c r="H19" i="34"/>
  <c r="I19" i="34" s="1"/>
  <c r="H18" i="34"/>
  <c r="I18" i="34" s="1"/>
  <c r="H17" i="34"/>
  <c r="I17" i="34" s="1"/>
  <c r="N17" i="34" s="1"/>
  <c r="H16" i="34"/>
  <c r="I16" i="34" s="1"/>
  <c r="H15" i="34"/>
  <c r="I15" i="34" s="1"/>
  <c r="H14" i="34"/>
  <c r="I14" i="34" s="1"/>
  <c r="H13" i="34"/>
  <c r="I13" i="34" s="1"/>
  <c r="N13" i="34" s="1"/>
  <c r="H12" i="34"/>
  <c r="I12" i="34" s="1"/>
  <c r="H11" i="34"/>
  <c r="I11" i="34" s="1"/>
  <c r="H10" i="34"/>
  <c r="I10" i="34" s="1"/>
  <c r="I9" i="34"/>
  <c r="N9" i="34" s="1"/>
  <c r="H9" i="34"/>
  <c r="H8" i="34"/>
  <c r="I8" i="34" s="1"/>
  <c r="Q23" i="35"/>
  <c r="P23" i="35"/>
  <c r="O23" i="35"/>
  <c r="I21" i="35"/>
  <c r="K21" i="35" s="1"/>
  <c r="H21" i="35"/>
  <c r="H20" i="35"/>
  <c r="I20" i="35" s="1"/>
  <c r="H19" i="35"/>
  <c r="I19" i="35" s="1"/>
  <c r="N18" i="35"/>
  <c r="I18" i="35"/>
  <c r="K18" i="35" s="1"/>
  <c r="H18" i="35"/>
  <c r="I17" i="35"/>
  <c r="K17" i="35" s="1"/>
  <c r="H17" i="35"/>
  <c r="H16" i="35"/>
  <c r="I16" i="35" s="1"/>
  <c r="H15" i="35"/>
  <c r="I15" i="35" s="1"/>
  <c r="N14" i="35"/>
  <c r="I14" i="35"/>
  <c r="K14" i="35" s="1"/>
  <c r="H14" i="35"/>
  <c r="H13" i="35"/>
  <c r="I13" i="35" s="1"/>
  <c r="K13" i="35" s="1"/>
  <c r="H12" i="35"/>
  <c r="I12" i="35" s="1"/>
  <c r="H11" i="35"/>
  <c r="I11" i="35" s="1"/>
  <c r="H10" i="35"/>
  <c r="I10" i="35" s="1"/>
  <c r="H9" i="35"/>
  <c r="I9" i="35" s="1"/>
  <c r="K9" i="35" s="1"/>
  <c r="H8" i="35"/>
  <c r="P23" i="125"/>
  <c r="O23" i="125"/>
  <c r="H21" i="125"/>
  <c r="I21" i="125" s="1"/>
  <c r="H20" i="125"/>
  <c r="I20" i="125" s="1"/>
  <c r="N20" i="125" s="1"/>
  <c r="H19" i="125"/>
  <c r="I19" i="125" s="1"/>
  <c r="H18" i="125"/>
  <c r="I18" i="125" s="1"/>
  <c r="H17" i="125"/>
  <c r="I17" i="125" s="1"/>
  <c r="I16" i="125"/>
  <c r="K16" i="125" s="1"/>
  <c r="H16" i="125"/>
  <c r="H15" i="125"/>
  <c r="I15" i="125" s="1"/>
  <c r="I14" i="125"/>
  <c r="N14" i="125" s="1"/>
  <c r="H14" i="125"/>
  <c r="H13" i="125"/>
  <c r="I13" i="125" s="1"/>
  <c r="H12" i="125"/>
  <c r="I12" i="125" s="1"/>
  <c r="K12" i="125" s="1"/>
  <c r="H11" i="125"/>
  <c r="I11" i="125" s="1"/>
  <c r="H10" i="125"/>
  <c r="I10" i="125" s="1"/>
  <c r="H9" i="125"/>
  <c r="I9" i="125" s="1"/>
  <c r="H8" i="125"/>
  <c r="I8" i="125" s="1"/>
  <c r="P23" i="18"/>
  <c r="O23" i="18"/>
  <c r="H21" i="18"/>
  <c r="I21" i="18" s="1"/>
  <c r="K21" i="18" s="1"/>
  <c r="H20" i="18"/>
  <c r="I20" i="18" s="1"/>
  <c r="H19" i="18"/>
  <c r="I19" i="18" s="1"/>
  <c r="H18" i="18"/>
  <c r="I18" i="18" s="1"/>
  <c r="H17" i="18"/>
  <c r="I17" i="18" s="1"/>
  <c r="K17" i="18" s="1"/>
  <c r="H16" i="18"/>
  <c r="I16" i="18" s="1"/>
  <c r="H15" i="18"/>
  <c r="I15" i="18" s="1"/>
  <c r="H14" i="18"/>
  <c r="I14" i="18" s="1"/>
  <c r="H13" i="18"/>
  <c r="I13" i="18" s="1"/>
  <c r="K13" i="18" s="1"/>
  <c r="H12" i="18"/>
  <c r="I12" i="18" s="1"/>
  <c r="H11" i="18"/>
  <c r="I11" i="18" s="1"/>
  <c r="H10" i="18"/>
  <c r="I10" i="18" s="1"/>
  <c r="H9" i="18"/>
  <c r="I9" i="18" s="1"/>
  <c r="K9" i="18" s="1"/>
  <c r="H8" i="18"/>
  <c r="I8" i="18" s="1"/>
  <c r="O23" i="130"/>
  <c r="H21" i="130"/>
  <c r="I21" i="130" s="1"/>
  <c r="K21" i="130" s="1"/>
  <c r="H20" i="130"/>
  <c r="I20" i="130" s="1"/>
  <c r="H19" i="130"/>
  <c r="I19" i="130" s="1"/>
  <c r="H18" i="130"/>
  <c r="I18" i="130" s="1"/>
  <c r="K18" i="130" s="1"/>
  <c r="M18" i="130" s="1"/>
  <c r="H17" i="130"/>
  <c r="I17" i="130" s="1"/>
  <c r="J17" i="130" s="1"/>
  <c r="H16" i="130"/>
  <c r="I16" i="130" s="1"/>
  <c r="H15" i="130"/>
  <c r="I15" i="130" s="1"/>
  <c r="H14" i="130"/>
  <c r="I14" i="130" s="1"/>
  <c r="J13" i="130"/>
  <c r="H10" i="130"/>
  <c r="I10" i="130" s="1"/>
  <c r="H11" i="130"/>
  <c r="I11" i="130" s="1"/>
  <c r="H9" i="130"/>
  <c r="I9" i="130" s="1"/>
  <c r="N9" i="130" s="1"/>
  <c r="H8" i="130"/>
  <c r="O23" i="96"/>
  <c r="H21" i="96"/>
  <c r="I21" i="96" s="1"/>
  <c r="K21" i="96" s="1"/>
  <c r="H20" i="96"/>
  <c r="I20" i="96" s="1"/>
  <c r="H19" i="96"/>
  <c r="I19" i="96" s="1"/>
  <c r="K18" i="96"/>
  <c r="M18" i="96" s="1"/>
  <c r="I18" i="96"/>
  <c r="N18" i="96" s="1"/>
  <c r="H18" i="96"/>
  <c r="I17" i="96"/>
  <c r="K17" i="96" s="1"/>
  <c r="H17" i="96"/>
  <c r="H16" i="96"/>
  <c r="I16" i="96" s="1"/>
  <c r="H15" i="96"/>
  <c r="I15" i="96" s="1"/>
  <c r="H14" i="96"/>
  <c r="I14" i="96" s="1"/>
  <c r="H13" i="96"/>
  <c r="I13" i="96" s="1"/>
  <c r="K13" i="96" s="1"/>
  <c r="H12" i="96"/>
  <c r="I12" i="96" s="1"/>
  <c r="H11" i="96"/>
  <c r="I11" i="96" s="1"/>
  <c r="I10" i="96"/>
  <c r="K10" i="96" s="1"/>
  <c r="M10" i="96" s="1"/>
  <c r="H10" i="96"/>
  <c r="I9" i="96"/>
  <c r="K9" i="96" s="1"/>
  <c r="H9" i="96"/>
  <c r="H8" i="96"/>
  <c r="O23" i="132"/>
  <c r="H21" i="132"/>
  <c r="I21" i="132" s="1"/>
  <c r="K21" i="132" s="1"/>
  <c r="H20" i="132"/>
  <c r="I20" i="132" s="1"/>
  <c r="H19" i="132"/>
  <c r="I19" i="132" s="1"/>
  <c r="H18" i="132"/>
  <c r="I18" i="132" s="1"/>
  <c r="H17" i="132"/>
  <c r="I17" i="132" s="1"/>
  <c r="K17" i="132" s="1"/>
  <c r="H16" i="132"/>
  <c r="I16" i="132" s="1"/>
  <c r="H15" i="132"/>
  <c r="I15" i="132" s="1"/>
  <c r="H14" i="132"/>
  <c r="I14" i="132" s="1"/>
  <c r="I13" i="132"/>
  <c r="K13" i="132" s="1"/>
  <c r="H13" i="132"/>
  <c r="H12" i="132"/>
  <c r="I12" i="132" s="1"/>
  <c r="H11" i="132"/>
  <c r="I11" i="132" s="1"/>
  <c r="H10" i="132"/>
  <c r="I10" i="132" s="1"/>
  <c r="H9" i="132"/>
  <c r="I9" i="132" s="1"/>
  <c r="K9" i="132" s="1"/>
  <c r="H8" i="132"/>
  <c r="O23" i="107"/>
  <c r="H21" i="107"/>
  <c r="I21" i="107" s="1"/>
  <c r="H20" i="107"/>
  <c r="I20" i="107" s="1"/>
  <c r="H19" i="107"/>
  <c r="I19" i="107" s="1"/>
  <c r="H18" i="107"/>
  <c r="I18" i="107" s="1"/>
  <c r="K18" i="107" s="1"/>
  <c r="H17" i="107"/>
  <c r="I17" i="107" s="1"/>
  <c r="H16" i="107"/>
  <c r="I16" i="107" s="1"/>
  <c r="H15" i="107"/>
  <c r="I15" i="107" s="1"/>
  <c r="H14" i="107"/>
  <c r="I14" i="107" s="1"/>
  <c r="K14" i="107" s="1"/>
  <c r="H13" i="107"/>
  <c r="I13" i="107" s="1"/>
  <c r="H12" i="107"/>
  <c r="I12" i="107" s="1"/>
  <c r="H11" i="107"/>
  <c r="I11" i="107" s="1"/>
  <c r="H10" i="107"/>
  <c r="I10" i="107" s="1"/>
  <c r="K10" i="107" s="1"/>
  <c r="H9" i="107"/>
  <c r="I9" i="107" s="1"/>
  <c r="H8" i="107"/>
  <c r="N17" i="79" l="1"/>
  <c r="K17" i="79"/>
  <c r="M17" i="79" s="1"/>
  <c r="J17" i="79"/>
  <c r="J18" i="64"/>
  <c r="N18" i="64"/>
  <c r="K18" i="64"/>
  <c r="M18" i="64" s="1"/>
  <c r="K17" i="27"/>
  <c r="N17" i="27"/>
  <c r="J17" i="27"/>
  <c r="K21" i="27"/>
  <c r="N21" i="27"/>
  <c r="J21" i="27"/>
  <c r="N15" i="22"/>
  <c r="K15" i="22"/>
  <c r="L15" i="22" s="1"/>
  <c r="N14" i="49"/>
  <c r="K14" i="49"/>
  <c r="M14" i="49" s="1"/>
  <c r="J14" i="49"/>
  <c r="N15" i="132"/>
  <c r="K15" i="132"/>
  <c r="M15" i="132" s="1"/>
  <c r="N19" i="132"/>
  <c r="K19" i="132"/>
  <c r="M19" i="132" s="1"/>
  <c r="J14" i="96"/>
  <c r="N14" i="96"/>
  <c r="K14" i="96"/>
  <c r="M14" i="96" s="1"/>
  <c r="N17" i="43"/>
  <c r="K17" i="43"/>
  <c r="M17" i="43" s="1"/>
  <c r="J17" i="43"/>
  <c r="N14" i="27"/>
  <c r="K14" i="27"/>
  <c r="M14" i="27" s="1"/>
  <c r="J14" i="27"/>
  <c r="N18" i="27"/>
  <c r="K18" i="27"/>
  <c r="M18" i="27" s="1"/>
  <c r="J18" i="27"/>
  <c r="N13" i="117"/>
  <c r="K13" i="117"/>
  <c r="M13" i="117" s="1"/>
  <c r="N16" i="122"/>
  <c r="K16" i="122"/>
  <c r="M16" i="122" s="1"/>
  <c r="N18" i="49"/>
  <c r="K18" i="49"/>
  <c r="M18" i="49" s="1"/>
  <c r="J18" i="49"/>
  <c r="N13" i="79"/>
  <c r="K13" i="79"/>
  <c r="M13" i="79" s="1"/>
  <c r="J13" i="79"/>
  <c r="N21" i="117"/>
  <c r="K21" i="117"/>
  <c r="M21" i="117" s="1"/>
  <c r="N17" i="44"/>
  <c r="K17" i="44"/>
  <c r="M17" i="44" s="1"/>
  <c r="N18" i="125"/>
  <c r="K18" i="125"/>
  <c r="L18" i="125" s="1"/>
  <c r="J21" i="52"/>
  <c r="N21" i="52"/>
  <c r="K21" i="52"/>
  <c r="M21" i="52" s="1"/>
  <c r="N21" i="90"/>
  <c r="K21" i="90"/>
  <c r="M21" i="90" s="1"/>
  <c r="N16" i="66"/>
  <c r="K16" i="66"/>
  <c r="M16" i="66" s="1"/>
  <c r="N20" i="66"/>
  <c r="K20" i="66"/>
  <c r="M20" i="66" s="1"/>
  <c r="N14" i="26"/>
  <c r="K14" i="26"/>
  <c r="M14" i="26" s="1"/>
  <c r="J14" i="26"/>
  <c r="N14" i="130"/>
  <c r="K14" i="130"/>
  <c r="M14" i="130" s="1"/>
  <c r="J14" i="130"/>
  <c r="N10" i="96"/>
  <c r="J18" i="96"/>
  <c r="N18" i="130"/>
  <c r="J14" i="35"/>
  <c r="J18" i="35"/>
  <c r="N21" i="79"/>
  <c r="K9" i="117"/>
  <c r="M9" i="117" s="1"/>
  <c r="K12" i="122"/>
  <c r="M12" i="122" s="1"/>
  <c r="J11" i="111"/>
  <c r="J12" i="85"/>
  <c r="K21" i="44"/>
  <c r="M21" i="44" s="1"/>
  <c r="K10" i="49"/>
  <c r="M10" i="49" s="1"/>
  <c r="K11" i="111"/>
  <c r="M11" i="111" s="1"/>
  <c r="K12" i="85"/>
  <c r="M12" i="85" s="1"/>
  <c r="N10" i="49"/>
  <c r="J10" i="96"/>
  <c r="J18" i="130"/>
  <c r="K14" i="125"/>
  <c r="M14" i="125" s="1"/>
  <c r="K21" i="43"/>
  <c r="M21" i="43" s="1"/>
  <c r="J21" i="79"/>
  <c r="K17" i="117"/>
  <c r="M17" i="117" s="1"/>
  <c r="K19" i="22"/>
  <c r="L19" i="22" s="1"/>
  <c r="N11" i="130"/>
  <c r="J11" i="130"/>
  <c r="K11" i="130"/>
  <c r="M11" i="130" s="1"/>
  <c r="N11" i="132"/>
  <c r="K11" i="132"/>
  <c r="M11" i="132" s="1"/>
  <c r="K10" i="26"/>
  <c r="M10" i="26" s="1"/>
  <c r="N10" i="26"/>
  <c r="J10" i="26"/>
  <c r="N13" i="44"/>
  <c r="K13" i="44"/>
  <c r="M13" i="44" s="1"/>
  <c r="N17" i="90"/>
  <c r="K17" i="90"/>
  <c r="M17" i="90" s="1"/>
  <c r="J13" i="52"/>
  <c r="N13" i="52"/>
  <c r="N17" i="126"/>
  <c r="J17" i="126"/>
  <c r="K17" i="126"/>
  <c r="M17" i="126" s="1"/>
  <c r="N9" i="118"/>
  <c r="N13" i="43"/>
  <c r="K13" i="43"/>
  <c r="M13" i="43" s="1"/>
  <c r="J13" i="43"/>
  <c r="N18" i="34"/>
  <c r="K18" i="34"/>
  <c r="M18" i="34" s="1"/>
  <c r="J18" i="34"/>
  <c r="K10" i="35"/>
  <c r="M10" i="35" s="1"/>
  <c r="J10" i="35"/>
  <c r="N10" i="35"/>
  <c r="N12" i="66"/>
  <c r="K12" i="66"/>
  <c r="M12" i="66" s="1"/>
  <c r="N11" i="22"/>
  <c r="K11" i="22"/>
  <c r="L11" i="22" s="1"/>
  <c r="I9" i="44"/>
  <c r="H28" i="44" s="1"/>
  <c r="J8" i="85"/>
  <c r="N8" i="85"/>
  <c r="K8" i="85"/>
  <c r="M8" i="85" s="1"/>
  <c r="J9" i="27"/>
  <c r="N9" i="27"/>
  <c r="K10" i="27"/>
  <c r="M10" i="27" s="1"/>
  <c r="J10" i="27"/>
  <c r="N13" i="90"/>
  <c r="K13" i="90"/>
  <c r="M13" i="90" s="1"/>
  <c r="J9" i="52"/>
  <c r="N9" i="52"/>
  <c r="K9" i="52"/>
  <c r="M9" i="52" s="1"/>
  <c r="K9" i="126"/>
  <c r="M9" i="126" s="1"/>
  <c r="N9" i="126"/>
  <c r="J9" i="126"/>
  <c r="J13" i="126"/>
  <c r="N13" i="126"/>
  <c r="K13" i="126"/>
  <c r="M13" i="126" s="1"/>
  <c r="J21" i="126"/>
  <c r="K21" i="126"/>
  <c r="M21" i="126" s="1"/>
  <c r="H29" i="28"/>
  <c r="I8" i="118"/>
  <c r="H29" i="118" s="1"/>
  <c r="J9" i="79"/>
  <c r="N9" i="79"/>
  <c r="K9" i="79"/>
  <c r="M9" i="79" s="1"/>
  <c r="H29" i="79"/>
  <c r="K9" i="43"/>
  <c r="M9" i="43" s="1"/>
  <c r="N9" i="43"/>
  <c r="J9" i="43"/>
  <c r="H29" i="43"/>
  <c r="K13" i="39"/>
  <c r="M13" i="39" s="1"/>
  <c r="N13" i="39"/>
  <c r="J13" i="39"/>
  <c r="J17" i="39"/>
  <c r="N17" i="39"/>
  <c r="K17" i="39"/>
  <c r="M17" i="39" s="1"/>
  <c r="J21" i="39"/>
  <c r="N21" i="39"/>
  <c r="K21" i="39"/>
  <c r="M21" i="39" s="1"/>
  <c r="J9" i="39"/>
  <c r="K9" i="39"/>
  <c r="M9" i="39" s="1"/>
  <c r="N14" i="34"/>
  <c r="K14" i="34"/>
  <c r="M14" i="34" s="1"/>
  <c r="J14" i="34"/>
  <c r="J10" i="34"/>
  <c r="K10" i="34"/>
  <c r="M10" i="34" s="1"/>
  <c r="N10" i="34"/>
  <c r="N10" i="125"/>
  <c r="K10" i="125"/>
  <c r="M10" i="125" s="1"/>
  <c r="H28" i="125"/>
  <c r="J10" i="18"/>
  <c r="K10" i="18"/>
  <c r="M10" i="18" s="1"/>
  <c r="N10" i="18"/>
  <c r="K14" i="18"/>
  <c r="M14" i="18" s="1"/>
  <c r="J14" i="18"/>
  <c r="N14" i="18"/>
  <c r="N18" i="18"/>
  <c r="K18" i="18"/>
  <c r="M18" i="18" s="1"/>
  <c r="J18" i="18"/>
  <c r="N9" i="90"/>
  <c r="K9" i="90"/>
  <c r="M9" i="90" s="1"/>
  <c r="K10" i="64"/>
  <c r="M10" i="64" s="1"/>
  <c r="J10" i="64"/>
  <c r="N10" i="64"/>
  <c r="K14" i="64"/>
  <c r="M14" i="64" s="1"/>
  <c r="J14" i="64"/>
  <c r="N14" i="64"/>
  <c r="H27" i="26"/>
  <c r="K12" i="26"/>
  <c r="N12" i="26"/>
  <c r="J12" i="26"/>
  <c r="N15" i="26"/>
  <c r="J15" i="26"/>
  <c r="K15" i="26"/>
  <c r="K16" i="26"/>
  <c r="N16" i="26"/>
  <c r="J16" i="26"/>
  <c r="N19" i="26"/>
  <c r="J19" i="26"/>
  <c r="K19" i="26"/>
  <c r="K8" i="26"/>
  <c r="I23" i="26"/>
  <c r="N8" i="26"/>
  <c r="J8" i="26"/>
  <c r="N11" i="26"/>
  <c r="J11" i="26"/>
  <c r="K11" i="26"/>
  <c r="K20" i="26"/>
  <c r="N20" i="26"/>
  <c r="J20" i="26"/>
  <c r="H26" i="26"/>
  <c r="K9" i="26"/>
  <c r="L10" i="26"/>
  <c r="K13" i="26"/>
  <c r="L14" i="26"/>
  <c r="K17" i="26"/>
  <c r="L18" i="26"/>
  <c r="K21" i="26"/>
  <c r="J9" i="26"/>
  <c r="J13" i="26"/>
  <c r="J17" i="26"/>
  <c r="J21" i="26"/>
  <c r="K8" i="49"/>
  <c r="I23" i="49"/>
  <c r="N8" i="49"/>
  <c r="J8" i="49"/>
  <c r="N11" i="49"/>
  <c r="J11" i="49"/>
  <c r="K11" i="49"/>
  <c r="H27" i="49"/>
  <c r="K12" i="49"/>
  <c r="N12" i="49"/>
  <c r="J12" i="49"/>
  <c r="N15" i="49"/>
  <c r="J15" i="49"/>
  <c r="K15" i="49"/>
  <c r="K16" i="49"/>
  <c r="N16" i="49"/>
  <c r="J16" i="49"/>
  <c r="N19" i="49"/>
  <c r="J19" i="49"/>
  <c r="K19" i="49"/>
  <c r="K20" i="49"/>
  <c r="N20" i="49"/>
  <c r="J20" i="49"/>
  <c r="J9" i="49"/>
  <c r="N13" i="49"/>
  <c r="J21" i="49"/>
  <c r="H26" i="49"/>
  <c r="K9" i="49"/>
  <c r="L10" i="49"/>
  <c r="K13" i="49"/>
  <c r="L14" i="49"/>
  <c r="K17" i="49"/>
  <c r="L18" i="49"/>
  <c r="K21" i="49"/>
  <c r="J17" i="49"/>
  <c r="N20" i="73"/>
  <c r="J20" i="73"/>
  <c r="K20" i="73"/>
  <c r="N11" i="73"/>
  <c r="K11" i="73"/>
  <c r="J11" i="73"/>
  <c r="L14" i="73"/>
  <c r="M14" i="73"/>
  <c r="N12" i="73"/>
  <c r="J12" i="73"/>
  <c r="K12" i="73"/>
  <c r="J15" i="73"/>
  <c r="K15" i="73"/>
  <c r="N15" i="73"/>
  <c r="L18" i="73"/>
  <c r="M18" i="73"/>
  <c r="L10" i="73"/>
  <c r="M10" i="73"/>
  <c r="K17" i="73"/>
  <c r="N17" i="73"/>
  <c r="J17" i="73"/>
  <c r="K21" i="73"/>
  <c r="N21" i="73"/>
  <c r="J21" i="73"/>
  <c r="K13" i="73"/>
  <c r="N13" i="73"/>
  <c r="J13" i="73"/>
  <c r="N16" i="73"/>
  <c r="J16" i="73"/>
  <c r="K16" i="73"/>
  <c r="K19" i="73"/>
  <c r="N19" i="73"/>
  <c r="J19" i="73"/>
  <c r="I9" i="73"/>
  <c r="H27" i="73" s="1"/>
  <c r="J10" i="73"/>
  <c r="N10" i="73"/>
  <c r="J14" i="73"/>
  <c r="N14" i="73"/>
  <c r="J18" i="73"/>
  <c r="N18" i="73"/>
  <c r="I8" i="73"/>
  <c r="L18" i="66"/>
  <c r="M18" i="66"/>
  <c r="L14" i="66"/>
  <c r="M14" i="66"/>
  <c r="K19" i="66"/>
  <c r="N19" i="66"/>
  <c r="J19" i="66"/>
  <c r="K21" i="66"/>
  <c r="N21" i="66"/>
  <c r="J21" i="66"/>
  <c r="L10" i="66"/>
  <c r="M10" i="66"/>
  <c r="K15" i="66"/>
  <c r="N15" i="66"/>
  <c r="J15" i="66"/>
  <c r="K17" i="66"/>
  <c r="N17" i="66"/>
  <c r="J17" i="66"/>
  <c r="K11" i="66"/>
  <c r="N11" i="66"/>
  <c r="J11" i="66"/>
  <c r="K13" i="66"/>
  <c r="N13" i="66"/>
  <c r="J13" i="66"/>
  <c r="L8" i="66"/>
  <c r="I9" i="66"/>
  <c r="H26" i="66" s="1"/>
  <c r="J10" i="66"/>
  <c r="N10" i="66"/>
  <c r="J14" i="66"/>
  <c r="N14" i="66"/>
  <c r="L16" i="66"/>
  <c r="J18" i="66"/>
  <c r="N18" i="66"/>
  <c r="L20" i="66"/>
  <c r="J8" i="66"/>
  <c r="N8" i="66"/>
  <c r="J12" i="66"/>
  <c r="J16" i="66"/>
  <c r="J20" i="66"/>
  <c r="K17" i="134"/>
  <c r="N17" i="134"/>
  <c r="J17" i="134"/>
  <c r="N20" i="134"/>
  <c r="J20" i="134"/>
  <c r="K20" i="134"/>
  <c r="K11" i="134"/>
  <c r="N11" i="134"/>
  <c r="J11" i="134"/>
  <c r="K21" i="134"/>
  <c r="N21" i="134"/>
  <c r="J21" i="134"/>
  <c r="K9" i="134"/>
  <c r="N9" i="134"/>
  <c r="J9" i="134"/>
  <c r="N12" i="134"/>
  <c r="J12" i="134"/>
  <c r="K12" i="134"/>
  <c r="N15" i="134"/>
  <c r="J15" i="134"/>
  <c r="K15" i="134"/>
  <c r="K13" i="134"/>
  <c r="N13" i="134"/>
  <c r="J13" i="134"/>
  <c r="N16" i="134"/>
  <c r="J16" i="134"/>
  <c r="K16" i="134"/>
  <c r="K19" i="134"/>
  <c r="N19" i="134"/>
  <c r="J19" i="134"/>
  <c r="N10" i="134"/>
  <c r="N14" i="134"/>
  <c r="I8" i="134"/>
  <c r="H28" i="134" s="1"/>
  <c r="K10" i="134"/>
  <c r="K14" i="134"/>
  <c r="K18" i="134"/>
  <c r="H26" i="134"/>
  <c r="H27" i="134"/>
  <c r="J18" i="134"/>
  <c r="K8" i="22"/>
  <c r="I23" i="22"/>
  <c r="N8" i="22"/>
  <c r="J8" i="22"/>
  <c r="K14" i="22"/>
  <c r="N14" i="22"/>
  <c r="J14" i="22"/>
  <c r="K16" i="22"/>
  <c r="N16" i="22"/>
  <c r="J16" i="22"/>
  <c r="K10" i="22"/>
  <c r="N10" i="22"/>
  <c r="J10" i="22"/>
  <c r="K12" i="22"/>
  <c r="N12" i="22"/>
  <c r="J12" i="22"/>
  <c r="H26" i="22"/>
  <c r="K18" i="22"/>
  <c r="N18" i="22"/>
  <c r="J18" i="22"/>
  <c r="K20" i="22"/>
  <c r="N20" i="22"/>
  <c r="J20" i="22"/>
  <c r="K9" i="22"/>
  <c r="M11" i="22"/>
  <c r="K13" i="22"/>
  <c r="M15" i="22"/>
  <c r="K17" i="22"/>
  <c r="M19" i="22"/>
  <c r="K21" i="22"/>
  <c r="J11" i="22"/>
  <c r="J15" i="22"/>
  <c r="J19" i="22"/>
  <c r="H27" i="22"/>
  <c r="H28" i="22"/>
  <c r="J9" i="22"/>
  <c r="J13" i="22"/>
  <c r="J17" i="22"/>
  <c r="J21" i="22"/>
  <c r="K20" i="114"/>
  <c r="N20" i="114"/>
  <c r="J20" i="114"/>
  <c r="K8" i="114"/>
  <c r="N8" i="114"/>
  <c r="J8" i="114"/>
  <c r="L11" i="114"/>
  <c r="M11" i="114"/>
  <c r="K18" i="114"/>
  <c r="N18" i="114"/>
  <c r="J18" i="114"/>
  <c r="N12" i="114"/>
  <c r="J12" i="114"/>
  <c r="K12" i="114"/>
  <c r="K14" i="114"/>
  <c r="N14" i="114"/>
  <c r="J14" i="114"/>
  <c r="N17" i="114"/>
  <c r="J17" i="114"/>
  <c r="K17" i="114"/>
  <c r="N21" i="114"/>
  <c r="J21" i="114"/>
  <c r="K21" i="114"/>
  <c r="K10" i="114"/>
  <c r="N10" i="114"/>
  <c r="J10" i="114"/>
  <c r="N13" i="114"/>
  <c r="J13" i="114"/>
  <c r="K13" i="114"/>
  <c r="K16" i="114"/>
  <c r="N16" i="114"/>
  <c r="J16" i="114"/>
  <c r="J11" i="114"/>
  <c r="N11" i="114"/>
  <c r="I9" i="114"/>
  <c r="H27" i="114" s="1"/>
  <c r="K15" i="114"/>
  <c r="K19" i="114"/>
  <c r="J15" i="114"/>
  <c r="J19" i="114"/>
  <c r="K12" i="44"/>
  <c r="N12" i="44"/>
  <c r="J12" i="44"/>
  <c r="K14" i="44"/>
  <c r="N14" i="44"/>
  <c r="J14" i="44"/>
  <c r="K8" i="44"/>
  <c r="N8" i="44"/>
  <c r="J8" i="44"/>
  <c r="K10" i="44"/>
  <c r="N10" i="44"/>
  <c r="J10" i="44"/>
  <c r="L19" i="44"/>
  <c r="M19" i="44"/>
  <c r="L15" i="44"/>
  <c r="M15" i="44"/>
  <c r="K20" i="44"/>
  <c r="N20" i="44"/>
  <c r="J20" i="44"/>
  <c r="L11" i="44"/>
  <c r="M11" i="44"/>
  <c r="K16" i="44"/>
  <c r="N16" i="44"/>
  <c r="J16" i="44"/>
  <c r="K18" i="44"/>
  <c r="N18" i="44"/>
  <c r="J18" i="44"/>
  <c r="J11" i="44"/>
  <c r="N11" i="44"/>
  <c r="L13" i="44"/>
  <c r="J15" i="44"/>
  <c r="N15" i="44"/>
  <c r="L17" i="44"/>
  <c r="J19" i="44"/>
  <c r="N19" i="44"/>
  <c r="L21" i="44"/>
  <c r="H27" i="44"/>
  <c r="J13" i="44"/>
  <c r="J17" i="44"/>
  <c r="J21" i="44"/>
  <c r="N17" i="85"/>
  <c r="J17" i="85"/>
  <c r="K17" i="85"/>
  <c r="H28" i="85"/>
  <c r="K18" i="85"/>
  <c r="N18" i="85"/>
  <c r="J18" i="85"/>
  <c r="N21" i="85"/>
  <c r="J21" i="85"/>
  <c r="K21" i="85"/>
  <c r="K14" i="85"/>
  <c r="N14" i="85"/>
  <c r="J14" i="85"/>
  <c r="K20" i="85"/>
  <c r="N20" i="85"/>
  <c r="J20" i="85"/>
  <c r="K10" i="85"/>
  <c r="N10" i="85"/>
  <c r="J10" i="85"/>
  <c r="N13" i="85"/>
  <c r="J13" i="85"/>
  <c r="K13" i="85"/>
  <c r="K16" i="85"/>
  <c r="N16" i="85"/>
  <c r="J16" i="85"/>
  <c r="J11" i="85"/>
  <c r="N15" i="85"/>
  <c r="H27" i="85"/>
  <c r="I9" i="85"/>
  <c r="H26" i="85" s="1"/>
  <c r="K11" i="85"/>
  <c r="L12" i="85"/>
  <c r="K15" i="85"/>
  <c r="K19" i="85"/>
  <c r="J19" i="85"/>
  <c r="K14" i="103"/>
  <c r="N14" i="103"/>
  <c r="J14" i="103"/>
  <c r="N17" i="103"/>
  <c r="J17" i="103"/>
  <c r="K17" i="103"/>
  <c r="K20" i="103"/>
  <c r="N20" i="103"/>
  <c r="J20" i="103"/>
  <c r="K8" i="103"/>
  <c r="J8" i="103"/>
  <c r="N8" i="103"/>
  <c r="L11" i="103"/>
  <c r="M11" i="103"/>
  <c r="K18" i="103"/>
  <c r="N18" i="103"/>
  <c r="J18" i="103"/>
  <c r="N21" i="103"/>
  <c r="J21" i="103"/>
  <c r="K21" i="103"/>
  <c r="N12" i="103"/>
  <c r="K12" i="103"/>
  <c r="J12" i="103"/>
  <c r="L15" i="103"/>
  <c r="M15" i="103"/>
  <c r="K10" i="103"/>
  <c r="N10" i="103"/>
  <c r="J10" i="103"/>
  <c r="N13" i="103"/>
  <c r="J13" i="103"/>
  <c r="K13" i="103"/>
  <c r="J16" i="103"/>
  <c r="K16" i="103"/>
  <c r="N16" i="103"/>
  <c r="L19" i="103"/>
  <c r="M19" i="103"/>
  <c r="J11" i="103"/>
  <c r="N11" i="103"/>
  <c r="J15" i="103"/>
  <c r="N15" i="103"/>
  <c r="J19" i="103"/>
  <c r="N19" i="103"/>
  <c r="I9" i="103"/>
  <c r="I23" i="103" s="1"/>
  <c r="H28" i="103"/>
  <c r="K20" i="106"/>
  <c r="N20" i="106"/>
  <c r="J20" i="106"/>
  <c r="N8" i="106"/>
  <c r="K8" i="106"/>
  <c r="J8" i="106"/>
  <c r="L11" i="106"/>
  <c r="M11" i="106"/>
  <c r="K18" i="106"/>
  <c r="N18" i="106"/>
  <c r="J18" i="106"/>
  <c r="N12" i="106"/>
  <c r="K12" i="106"/>
  <c r="J12" i="106"/>
  <c r="K14" i="106"/>
  <c r="N14" i="106"/>
  <c r="J14" i="106"/>
  <c r="N17" i="106"/>
  <c r="J17" i="106"/>
  <c r="K17" i="106"/>
  <c r="N21" i="106"/>
  <c r="J21" i="106"/>
  <c r="K21" i="106"/>
  <c r="K10" i="106"/>
  <c r="N10" i="106"/>
  <c r="J10" i="106"/>
  <c r="N13" i="106"/>
  <c r="J13" i="106"/>
  <c r="K13" i="106"/>
  <c r="K16" i="106"/>
  <c r="J16" i="106"/>
  <c r="N16" i="106"/>
  <c r="J11" i="106"/>
  <c r="N11" i="106"/>
  <c r="J19" i="106"/>
  <c r="I9" i="106"/>
  <c r="H27" i="106" s="1"/>
  <c r="K15" i="106"/>
  <c r="K19" i="106"/>
  <c r="J15" i="106"/>
  <c r="L10" i="82"/>
  <c r="M10" i="82"/>
  <c r="J11" i="82"/>
  <c r="N11" i="82"/>
  <c r="K11" i="82"/>
  <c r="L14" i="82"/>
  <c r="M14" i="82"/>
  <c r="K21" i="82"/>
  <c r="N21" i="82"/>
  <c r="J21" i="82"/>
  <c r="N20" i="82"/>
  <c r="J20" i="82"/>
  <c r="K20" i="82"/>
  <c r="N12" i="82"/>
  <c r="J12" i="82"/>
  <c r="K12" i="82"/>
  <c r="J15" i="82"/>
  <c r="K15" i="82"/>
  <c r="N15" i="82"/>
  <c r="L18" i="82"/>
  <c r="M18" i="82"/>
  <c r="K17" i="82"/>
  <c r="N17" i="82"/>
  <c r="J17" i="82"/>
  <c r="K13" i="82"/>
  <c r="N13" i="82"/>
  <c r="J13" i="82"/>
  <c r="N16" i="82"/>
  <c r="J16" i="82"/>
  <c r="K16" i="82"/>
  <c r="K19" i="82"/>
  <c r="N19" i="82"/>
  <c r="J19" i="82"/>
  <c r="I9" i="82"/>
  <c r="J10" i="82"/>
  <c r="N10" i="82"/>
  <c r="J14" i="82"/>
  <c r="N14" i="82"/>
  <c r="J18" i="82"/>
  <c r="N18" i="82"/>
  <c r="I8" i="82"/>
  <c r="K17" i="111"/>
  <c r="N17" i="111"/>
  <c r="J17" i="111"/>
  <c r="N20" i="111"/>
  <c r="J20" i="111"/>
  <c r="K20" i="111"/>
  <c r="L14" i="111"/>
  <c r="M14" i="111"/>
  <c r="N12" i="111"/>
  <c r="J12" i="111"/>
  <c r="K12" i="111"/>
  <c r="K15" i="111"/>
  <c r="N15" i="111"/>
  <c r="J15" i="111"/>
  <c r="L18" i="111"/>
  <c r="M18" i="111"/>
  <c r="K21" i="111"/>
  <c r="N21" i="111"/>
  <c r="J21" i="111"/>
  <c r="K13" i="111"/>
  <c r="N13" i="111"/>
  <c r="J13" i="111"/>
  <c r="N16" i="111"/>
  <c r="J16" i="111"/>
  <c r="K16" i="111"/>
  <c r="J19" i="111"/>
  <c r="K19" i="111"/>
  <c r="N19" i="111"/>
  <c r="I9" i="111"/>
  <c r="J10" i="111"/>
  <c r="J14" i="111"/>
  <c r="N14" i="111"/>
  <c r="J18" i="111"/>
  <c r="N18" i="111"/>
  <c r="I8" i="111"/>
  <c r="K10" i="111"/>
  <c r="L11" i="111"/>
  <c r="K11" i="122"/>
  <c r="N11" i="122"/>
  <c r="J11" i="122"/>
  <c r="K13" i="122"/>
  <c r="N13" i="122"/>
  <c r="J13" i="122"/>
  <c r="L18" i="122"/>
  <c r="M18" i="122"/>
  <c r="K21" i="122"/>
  <c r="N21" i="122"/>
  <c r="J21" i="122"/>
  <c r="L14" i="122"/>
  <c r="M14" i="122"/>
  <c r="K19" i="122"/>
  <c r="N19" i="122"/>
  <c r="J19" i="122"/>
  <c r="L10" i="122"/>
  <c r="M10" i="122"/>
  <c r="K15" i="122"/>
  <c r="N15" i="122"/>
  <c r="J15" i="122"/>
  <c r="K17" i="122"/>
  <c r="N17" i="122"/>
  <c r="J17" i="122"/>
  <c r="K20" i="122"/>
  <c r="L8" i="122"/>
  <c r="I9" i="122"/>
  <c r="H27" i="122" s="1"/>
  <c r="J10" i="122"/>
  <c r="N10" i="122"/>
  <c r="L12" i="122"/>
  <c r="J14" i="122"/>
  <c r="N14" i="122"/>
  <c r="L16" i="122"/>
  <c r="J18" i="122"/>
  <c r="N18" i="122"/>
  <c r="J8" i="122"/>
  <c r="N8" i="122"/>
  <c r="J12" i="122"/>
  <c r="J16" i="122"/>
  <c r="J20" i="122"/>
  <c r="K12" i="117"/>
  <c r="J12" i="117"/>
  <c r="N12" i="117"/>
  <c r="N14" i="117"/>
  <c r="J14" i="117"/>
  <c r="K14" i="117"/>
  <c r="K8" i="117"/>
  <c r="I23" i="117"/>
  <c r="N8" i="117"/>
  <c r="J8" i="117"/>
  <c r="N10" i="117"/>
  <c r="J10" i="117"/>
  <c r="K10" i="117"/>
  <c r="M19" i="117"/>
  <c r="L19" i="117"/>
  <c r="M15" i="117"/>
  <c r="L15" i="117"/>
  <c r="K20" i="117"/>
  <c r="N20" i="117"/>
  <c r="J20" i="117"/>
  <c r="L11" i="117"/>
  <c r="M11" i="117"/>
  <c r="K16" i="117"/>
  <c r="N16" i="117"/>
  <c r="J16" i="117"/>
  <c r="N18" i="117"/>
  <c r="J18" i="117"/>
  <c r="K18" i="117"/>
  <c r="J9" i="117"/>
  <c r="J13" i="117"/>
  <c r="J17" i="117"/>
  <c r="J21" i="117"/>
  <c r="L9" i="117"/>
  <c r="J11" i="117"/>
  <c r="N11" i="117"/>
  <c r="L13" i="117"/>
  <c r="J15" i="117"/>
  <c r="N15" i="117"/>
  <c r="L17" i="117"/>
  <c r="J19" i="117"/>
  <c r="N19" i="117"/>
  <c r="L21" i="117"/>
  <c r="M11" i="55"/>
  <c r="L11" i="55"/>
  <c r="K21" i="55"/>
  <c r="N21" i="55"/>
  <c r="J21" i="55"/>
  <c r="K9" i="55"/>
  <c r="N9" i="55"/>
  <c r="J9" i="55"/>
  <c r="K12" i="55"/>
  <c r="N12" i="55"/>
  <c r="J12" i="55"/>
  <c r="N14" i="55"/>
  <c r="J14" i="55"/>
  <c r="K14" i="55"/>
  <c r="K17" i="55"/>
  <c r="N17" i="55"/>
  <c r="J17" i="55"/>
  <c r="K20" i="55"/>
  <c r="N20" i="55"/>
  <c r="J20" i="55"/>
  <c r="K8" i="55"/>
  <c r="I23" i="55"/>
  <c r="N8" i="55"/>
  <c r="J8" i="55"/>
  <c r="N18" i="55"/>
  <c r="J18" i="55"/>
  <c r="K18" i="55"/>
  <c r="M15" i="55"/>
  <c r="L15" i="55"/>
  <c r="N10" i="55"/>
  <c r="J10" i="55"/>
  <c r="K10" i="55"/>
  <c r="K13" i="55"/>
  <c r="N13" i="55"/>
  <c r="J13" i="55"/>
  <c r="K16" i="55"/>
  <c r="N16" i="55"/>
  <c r="J16" i="55"/>
  <c r="M19" i="55"/>
  <c r="L19" i="55"/>
  <c r="J11" i="55"/>
  <c r="N11" i="55"/>
  <c r="J15" i="55"/>
  <c r="N15" i="55"/>
  <c r="J19" i="55"/>
  <c r="N19" i="55"/>
  <c r="L8" i="27"/>
  <c r="M8" i="27"/>
  <c r="L13" i="27"/>
  <c r="M13" i="27"/>
  <c r="L16" i="27"/>
  <c r="M16" i="27"/>
  <c r="L20" i="27"/>
  <c r="M20" i="27"/>
  <c r="M9" i="27"/>
  <c r="L9" i="27"/>
  <c r="K12" i="27"/>
  <c r="N12" i="27"/>
  <c r="J12" i="27"/>
  <c r="K15" i="27"/>
  <c r="N15" i="27"/>
  <c r="J15" i="27"/>
  <c r="M17" i="27"/>
  <c r="L17" i="27"/>
  <c r="K19" i="27"/>
  <c r="N19" i="27"/>
  <c r="J19" i="27"/>
  <c r="M21" i="27"/>
  <c r="L21" i="27"/>
  <c r="J8" i="27"/>
  <c r="N8" i="27"/>
  <c r="J13" i="27"/>
  <c r="N13" i="27"/>
  <c r="L14" i="27"/>
  <c r="J16" i="27"/>
  <c r="N16" i="27"/>
  <c r="J20" i="27"/>
  <c r="N20" i="27"/>
  <c r="I23" i="27"/>
  <c r="K12" i="90"/>
  <c r="N12" i="90"/>
  <c r="J12" i="90"/>
  <c r="N14" i="90"/>
  <c r="J14" i="90"/>
  <c r="K14" i="90"/>
  <c r="K8" i="90"/>
  <c r="I23" i="90"/>
  <c r="N8" i="90"/>
  <c r="J8" i="90"/>
  <c r="N10" i="90"/>
  <c r="J10" i="90"/>
  <c r="K10" i="90"/>
  <c r="M19" i="90"/>
  <c r="L19" i="90"/>
  <c r="M15" i="90"/>
  <c r="L15" i="90"/>
  <c r="K20" i="90"/>
  <c r="N20" i="90"/>
  <c r="J20" i="90"/>
  <c r="M11" i="90"/>
  <c r="L11" i="90"/>
  <c r="K16" i="90"/>
  <c r="N16" i="90"/>
  <c r="J16" i="90"/>
  <c r="N18" i="90"/>
  <c r="J18" i="90"/>
  <c r="K18" i="90"/>
  <c r="J9" i="90"/>
  <c r="J13" i="90"/>
  <c r="J17" i="90"/>
  <c r="J21" i="90"/>
  <c r="J11" i="90"/>
  <c r="N11" i="90"/>
  <c r="L13" i="90"/>
  <c r="J15" i="90"/>
  <c r="N15" i="90"/>
  <c r="L17" i="90"/>
  <c r="J19" i="90"/>
  <c r="N19" i="90"/>
  <c r="L21" i="90"/>
  <c r="K11" i="52"/>
  <c r="N11" i="52"/>
  <c r="J11" i="52"/>
  <c r="N14" i="52"/>
  <c r="J14" i="52"/>
  <c r="K14" i="52"/>
  <c r="L20" i="52"/>
  <c r="M20" i="52"/>
  <c r="L8" i="52"/>
  <c r="M8" i="52"/>
  <c r="K15" i="52"/>
  <c r="N15" i="52"/>
  <c r="J15" i="52"/>
  <c r="N18" i="52"/>
  <c r="J18" i="52"/>
  <c r="K18" i="52"/>
  <c r="L12" i="52"/>
  <c r="M12" i="52"/>
  <c r="K19" i="52"/>
  <c r="N19" i="52"/>
  <c r="J19" i="52"/>
  <c r="N10" i="52"/>
  <c r="J10" i="52"/>
  <c r="K10" i="52"/>
  <c r="L16" i="52"/>
  <c r="M16" i="52"/>
  <c r="J8" i="52"/>
  <c r="N8" i="52"/>
  <c r="J12" i="52"/>
  <c r="N12" i="52"/>
  <c r="J16" i="52"/>
  <c r="N16" i="52"/>
  <c r="J20" i="52"/>
  <c r="N20" i="52"/>
  <c r="I23" i="52"/>
  <c r="L13" i="52"/>
  <c r="L17" i="52"/>
  <c r="L21" i="52"/>
  <c r="K11" i="126"/>
  <c r="N11" i="126"/>
  <c r="J11" i="126"/>
  <c r="N14" i="126"/>
  <c r="J14" i="126"/>
  <c r="K14" i="126"/>
  <c r="L20" i="126"/>
  <c r="M20" i="126"/>
  <c r="L8" i="126"/>
  <c r="M8" i="126"/>
  <c r="K15" i="126"/>
  <c r="N15" i="126"/>
  <c r="J15" i="126"/>
  <c r="N18" i="126"/>
  <c r="J18" i="126"/>
  <c r="K18" i="126"/>
  <c r="L12" i="126"/>
  <c r="M12" i="126"/>
  <c r="K19" i="126"/>
  <c r="N19" i="126"/>
  <c r="J19" i="126"/>
  <c r="N10" i="126"/>
  <c r="J10" i="126"/>
  <c r="K10" i="126"/>
  <c r="L16" i="126"/>
  <c r="M16" i="126"/>
  <c r="J8" i="126"/>
  <c r="N8" i="126"/>
  <c r="J12" i="126"/>
  <c r="N12" i="126"/>
  <c r="J16" i="126"/>
  <c r="N16" i="126"/>
  <c r="J20" i="126"/>
  <c r="N20" i="126"/>
  <c r="I23" i="126"/>
  <c r="L9" i="126"/>
  <c r="L17" i="126"/>
  <c r="K11" i="39"/>
  <c r="N11" i="39"/>
  <c r="J11" i="39"/>
  <c r="N14" i="39"/>
  <c r="J14" i="39"/>
  <c r="K14" i="39"/>
  <c r="L8" i="39"/>
  <c r="M8" i="39"/>
  <c r="K15" i="39"/>
  <c r="N15" i="39"/>
  <c r="J15" i="39"/>
  <c r="N18" i="39"/>
  <c r="J18" i="39"/>
  <c r="K18" i="39"/>
  <c r="L12" i="39"/>
  <c r="M12" i="39"/>
  <c r="K19" i="39"/>
  <c r="N19" i="39"/>
  <c r="J19" i="39"/>
  <c r="L20" i="39"/>
  <c r="M20" i="39"/>
  <c r="N10" i="39"/>
  <c r="J10" i="39"/>
  <c r="K10" i="39"/>
  <c r="L16" i="39"/>
  <c r="M16" i="39"/>
  <c r="J8" i="39"/>
  <c r="N8" i="39"/>
  <c r="J12" i="39"/>
  <c r="N12" i="39"/>
  <c r="J16" i="39"/>
  <c r="N16" i="39"/>
  <c r="J20" i="39"/>
  <c r="N20" i="39"/>
  <c r="I23" i="39"/>
  <c r="K11" i="28"/>
  <c r="N11" i="28"/>
  <c r="J11" i="28"/>
  <c r="N14" i="28"/>
  <c r="J14" i="28"/>
  <c r="K14" i="28"/>
  <c r="K17" i="28"/>
  <c r="N17" i="28"/>
  <c r="J17" i="28"/>
  <c r="L8" i="28"/>
  <c r="M8" i="28"/>
  <c r="K15" i="28"/>
  <c r="N15" i="28"/>
  <c r="J15" i="28"/>
  <c r="N18" i="28"/>
  <c r="J18" i="28"/>
  <c r="K18" i="28"/>
  <c r="K21" i="28"/>
  <c r="N21" i="28"/>
  <c r="J21" i="28"/>
  <c r="J9" i="28"/>
  <c r="K9" i="28"/>
  <c r="N9" i="28"/>
  <c r="L12" i="28"/>
  <c r="M12" i="28"/>
  <c r="K19" i="28"/>
  <c r="N19" i="28"/>
  <c r="J19" i="28"/>
  <c r="L20" i="28"/>
  <c r="M20" i="28"/>
  <c r="N10" i="28"/>
  <c r="J10" i="28"/>
  <c r="K10" i="28"/>
  <c r="N13" i="28"/>
  <c r="J13" i="28"/>
  <c r="K13" i="28"/>
  <c r="L16" i="28"/>
  <c r="M16" i="28"/>
  <c r="J8" i="28"/>
  <c r="N8" i="28"/>
  <c r="J12" i="28"/>
  <c r="N12" i="28"/>
  <c r="J16" i="28"/>
  <c r="N16" i="28"/>
  <c r="J20" i="28"/>
  <c r="N20" i="28"/>
  <c r="I23" i="28"/>
  <c r="H27" i="28" s="1"/>
  <c r="K11" i="79"/>
  <c r="N11" i="79"/>
  <c r="J11" i="79"/>
  <c r="N14" i="79"/>
  <c r="J14" i="79"/>
  <c r="K14" i="79"/>
  <c r="L20" i="79"/>
  <c r="M20" i="79"/>
  <c r="L8" i="79"/>
  <c r="M8" i="79"/>
  <c r="K15" i="79"/>
  <c r="N15" i="79"/>
  <c r="J15" i="79"/>
  <c r="N18" i="79"/>
  <c r="J18" i="79"/>
  <c r="K18" i="79"/>
  <c r="L12" i="79"/>
  <c r="M12" i="79"/>
  <c r="K19" i="79"/>
  <c r="N19" i="79"/>
  <c r="J19" i="79"/>
  <c r="N10" i="79"/>
  <c r="J10" i="79"/>
  <c r="K10" i="79"/>
  <c r="L16" i="79"/>
  <c r="M16" i="79"/>
  <c r="J8" i="79"/>
  <c r="N8" i="79"/>
  <c r="J12" i="79"/>
  <c r="N12" i="79"/>
  <c r="J16" i="79"/>
  <c r="N16" i="79"/>
  <c r="J20" i="79"/>
  <c r="N20" i="79"/>
  <c r="I23" i="79"/>
  <c r="L13" i="79"/>
  <c r="L17" i="79"/>
  <c r="L21" i="79"/>
  <c r="N14" i="118"/>
  <c r="J14" i="118"/>
  <c r="K14" i="118"/>
  <c r="K17" i="118"/>
  <c r="N17" i="118"/>
  <c r="J17" i="118"/>
  <c r="L20" i="118"/>
  <c r="M20" i="118"/>
  <c r="K8" i="118"/>
  <c r="I23" i="118"/>
  <c r="H27" i="118" s="1"/>
  <c r="N8" i="118"/>
  <c r="J8" i="118"/>
  <c r="K15" i="118"/>
  <c r="N15" i="118"/>
  <c r="J15" i="118"/>
  <c r="N18" i="118"/>
  <c r="J18" i="118"/>
  <c r="K18" i="118"/>
  <c r="K21" i="118"/>
  <c r="N21" i="118"/>
  <c r="J21" i="118"/>
  <c r="N10" i="118"/>
  <c r="J10" i="118"/>
  <c r="L12" i="118"/>
  <c r="M12" i="118"/>
  <c r="K19" i="118"/>
  <c r="N19" i="118"/>
  <c r="J19" i="118"/>
  <c r="K11" i="118"/>
  <c r="N11" i="118"/>
  <c r="J11" i="118"/>
  <c r="K9" i="118"/>
  <c r="M10" i="118"/>
  <c r="L10" i="118"/>
  <c r="K13" i="118"/>
  <c r="N13" i="118"/>
  <c r="J13" i="118"/>
  <c r="L16" i="118"/>
  <c r="M16" i="118"/>
  <c r="J12" i="118"/>
  <c r="N12" i="118"/>
  <c r="J16" i="118"/>
  <c r="N16" i="118"/>
  <c r="J20" i="118"/>
  <c r="N20" i="118"/>
  <c r="H28" i="118"/>
  <c r="I23" i="43"/>
  <c r="H28" i="43" s="1"/>
  <c r="K15" i="43"/>
  <c r="N15" i="43"/>
  <c r="J15" i="43"/>
  <c r="N18" i="43"/>
  <c r="J18" i="43"/>
  <c r="K18" i="43"/>
  <c r="K19" i="43"/>
  <c r="N19" i="43"/>
  <c r="J19" i="43"/>
  <c r="K11" i="43"/>
  <c r="N11" i="43"/>
  <c r="J11" i="43"/>
  <c r="N14" i="43"/>
  <c r="J14" i="43"/>
  <c r="K14" i="43"/>
  <c r="N10" i="43"/>
  <c r="J10" i="43"/>
  <c r="K10" i="43"/>
  <c r="J8" i="43"/>
  <c r="J12" i="43"/>
  <c r="K8" i="43"/>
  <c r="K12" i="43"/>
  <c r="L13" i="43"/>
  <c r="K16" i="43"/>
  <c r="L17" i="43"/>
  <c r="K20" i="43"/>
  <c r="L21" i="43"/>
  <c r="N8" i="43"/>
  <c r="J16" i="43"/>
  <c r="J20" i="43"/>
  <c r="K12" i="64"/>
  <c r="N12" i="64"/>
  <c r="J12" i="64"/>
  <c r="N15" i="64"/>
  <c r="J15" i="64"/>
  <c r="K15" i="64"/>
  <c r="L21" i="64"/>
  <c r="M21" i="64"/>
  <c r="I23" i="64"/>
  <c r="H28" i="64" s="1"/>
  <c r="N11" i="64"/>
  <c r="J11" i="64"/>
  <c r="K11" i="64"/>
  <c r="L17" i="64"/>
  <c r="M17" i="64"/>
  <c r="L9" i="64"/>
  <c r="M9" i="64"/>
  <c r="K16" i="64"/>
  <c r="N16" i="64"/>
  <c r="J16" i="64"/>
  <c r="N19" i="64"/>
  <c r="J19" i="64"/>
  <c r="K19" i="64"/>
  <c r="L13" i="64"/>
  <c r="M13" i="64"/>
  <c r="K20" i="64"/>
  <c r="N20" i="64"/>
  <c r="J20" i="64"/>
  <c r="J9" i="64"/>
  <c r="N9" i="64"/>
  <c r="J13" i="64"/>
  <c r="N13" i="64"/>
  <c r="J17" i="64"/>
  <c r="N17" i="64"/>
  <c r="J21" i="64"/>
  <c r="N21" i="64"/>
  <c r="L10" i="64"/>
  <c r="L18" i="64"/>
  <c r="N11" i="127"/>
  <c r="J11" i="127"/>
  <c r="K11" i="127"/>
  <c r="K14" i="127"/>
  <c r="N14" i="127"/>
  <c r="J14" i="127"/>
  <c r="N17" i="127"/>
  <c r="J17" i="127"/>
  <c r="K17" i="127"/>
  <c r="M20" i="127"/>
  <c r="L20" i="127"/>
  <c r="M8" i="127"/>
  <c r="L8" i="127"/>
  <c r="N15" i="127"/>
  <c r="J15" i="127"/>
  <c r="K15" i="127"/>
  <c r="K18" i="127"/>
  <c r="N18" i="127"/>
  <c r="J18" i="127"/>
  <c r="N21" i="127"/>
  <c r="J21" i="127"/>
  <c r="K21" i="127"/>
  <c r="M12" i="127"/>
  <c r="L12" i="127"/>
  <c r="N19" i="127"/>
  <c r="J19" i="127"/>
  <c r="K19" i="127"/>
  <c r="K10" i="127"/>
  <c r="N10" i="127"/>
  <c r="J10" i="127"/>
  <c r="K13" i="127"/>
  <c r="N13" i="127"/>
  <c r="J13" i="127"/>
  <c r="M16" i="127"/>
  <c r="L16" i="127"/>
  <c r="J8" i="127"/>
  <c r="N16" i="127"/>
  <c r="J20" i="127"/>
  <c r="I9" i="127"/>
  <c r="I23" i="127" s="1"/>
  <c r="N8" i="127"/>
  <c r="J12" i="127"/>
  <c r="N12" i="127"/>
  <c r="J16" i="127"/>
  <c r="N20" i="127"/>
  <c r="K12" i="34"/>
  <c r="N12" i="34"/>
  <c r="J12" i="34"/>
  <c r="N15" i="34"/>
  <c r="J15" i="34"/>
  <c r="K15" i="34"/>
  <c r="K8" i="34"/>
  <c r="I23" i="34"/>
  <c r="H27" i="34" s="1"/>
  <c r="N8" i="34"/>
  <c r="J8" i="34"/>
  <c r="N11" i="34"/>
  <c r="J11" i="34"/>
  <c r="K11" i="34"/>
  <c r="K16" i="34"/>
  <c r="N16" i="34"/>
  <c r="J16" i="34"/>
  <c r="N19" i="34"/>
  <c r="J19" i="34"/>
  <c r="K19" i="34"/>
  <c r="K20" i="34"/>
  <c r="N20" i="34"/>
  <c r="J20" i="34"/>
  <c r="K9" i="34"/>
  <c r="L10" i="34"/>
  <c r="K13" i="34"/>
  <c r="L14" i="34"/>
  <c r="K17" i="34"/>
  <c r="L18" i="34"/>
  <c r="K21" i="34"/>
  <c r="J9" i="34"/>
  <c r="J13" i="34"/>
  <c r="J17" i="34"/>
  <c r="J21" i="34"/>
  <c r="L9" i="35"/>
  <c r="M9" i="35"/>
  <c r="L13" i="35"/>
  <c r="M13" i="35"/>
  <c r="L17" i="35"/>
  <c r="M17" i="35"/>
  <c r="L21" i="35"/>
  <c r="M21" i="35"/>
  <c r="N11" i="35"/>
  <c r="J11" i="35"/>
  <c r="K11" i="35"/>
  <c r="N15" i="35"/>
  <c r="J15" i="35"/>
  <c r="K15" i="35"/>
  <c r="N19" i="35"/>
  <c r="J19" i="35"/>
  <c r="K19" i="35"/>
  <c r="L10" i="35"/>
  <c r="K12" i="35"/>
  <c r="N12" i="35"/>
  <c r="J12" i="35"/>
  <c r="M14" i="35"/>
  <c r="L14" i="35"/>
  <c r="K16" i="35"/>
  <c r="N16" i="35"/>
  <c r="J16" i="35"/>
  <c r="M18" i="35"/>
  <c r="L18" i="35"/>
  <c r="K20" i="35"/>
  <c r="N20" i="35"/>
  <c r="J20" i="35"/>
  <c r="I8" i="35"/>
  <c r="H27" i="35" s="1"/>
  <c r="J9" i="35"/>
  <c r="N9" i="35"/>
  <c r="J13" i="35"/>
  <c r="N13" i="35"/>
  <c r="J17" i="35"/>
  <c r="N17" i="35"/>
  <c r="J21" i="35"/>
  <c r="N21" i="35"/>
  <c r="K9" i="125"/>
  <c r="N9" i="125"/>
  <c r="J9" i="125"/>
  <c r="N11" i="125"/>
  <c r="K11" i="125"/>
  <c r="J11" i="125"/>
  <c r="L16" i="125"/>
  <c r="M16" i="125"/>
  <c r="K21" i="125"/>
  <c r="N21" i="125"/>
  <c r="J21" i="125"/>
  <c r="M12" i="125"/>
  <c r="L12" i="125"/>
  <c r="J17" i="125"/>
  <c r="K17" i="125"/>
  <c r="N17" i="125"/>
  <c r="K19" i="125"/>
  <c r="N19" i="125"/>
  <c r="J19" i="125"/>
  <c r="K13" i="125"/>
  <c r="N13" i="125"/>
  <c r="J13" i="125"/>
  <c r="N15" i="125"/>
  <c r="K15" i="125"/>
  <c r="J15" i="125"/>
  <c r="M18" i="125"/>
  <c r="K20" i="125"/>
  <c r="J10" i="125"/>
  <c r="J14" i="125"/>
  <c r="J18" i="125"/>
  <c r="H27" i="125"/>
  <c r="J8" i="125"/>
  <c r="N8" i="125"/>
  <c r="J12" i="125"/>
  <c r="N12" i="125"/>
  <c r="L14" i="125"/>
  <c r="J16" i="125"/>
  <c r="N16" i="125"/>
  <c r="J20" i="125"/>
  <c r="I23" i="125"/>
  <c r="K8" i="125"/>
  <c r="K8" i="18"/>
  <c r="I23" i="18"/>
  <c r="H27" i="18" s="1"/>
  <c r="N8" i="18"/>
  <c r="J8" i="18"/>
  <c r="L17" i="18"/>
  <c r="M17" i="18"/>
  <c r="K12" i="18"/>
  <c r="N12" i="18"/>
  <c r="J12" i="18"/>
  <c r="N15" i="18"/>
  <c r="J15" i="18"/>
  <c r="K15" i="18"/>
  <c r="L21" i="18"/>
  <c r="M21" i="18"/>
  <c r="L9" i="18"/>
  <c r="M9" i="18"/>
  <c r="K16" i="18"/>
  <c r="N16" i="18"/>
  <c r="J16" i="18"/>
  <c r="N19" i="18"/>
  <c r="J19" i="18"/>
  <c r="K19" i="18"/>
  <c r="N11" i="18"/>
  <c r="J11" i="18"/>
  <c r="K11" i="18"/>
  <c r="L13" i="18"/>
  <c r="M13" i="18"/>
  <c r="K20" i="18"/>
  <c r="N20" i="18"/>
  <c r="J20" i="18"/>
  <c r="J9" i="18"/>
  <c r="N9" i="18"/>
  <c r="J13" i="18"/>
  <c r="N13" i="18"/>
  <c r="J17" i="18"/>
  <c r="N17" i="18"/>
  <c r="J21" i="18"/>
  <c r="N21" i="18"/>
  <c r="L14" i="18"/>
  <c r="L18" i="18"/>
  <c r="N10" i="130"/>
  <c r="J10" i="130"/>
  <c r="K10" i="130"/>
  <c r="N15" i="130"/>
  <c r="J15" i="130"/>
  <c r="K15" i="130"/>
  <c r="L21" i="130"/>
  <c r="M21" i="130"/>
  <c r="K16" i="130"/>
  <c r="N16" i="130"/>
  <c r="J16" i="130"/>
  <c r="N19" i="130"/>
  <c r="J19" i="130"/>
  <c r="K19" i="130"/>
  <c r="K20" i="130"/>
  <c r="N20" i="130"/>
  <c r="J20" i="130"/>
  <c r="I8" i="130"/>
  <c r="H27" i="130" s="1"/>
  <c r="J9" i="130"/>
  <c r="N17" i="130"/>
  <c r="J21" i="130"/>
  <c r="N21" i="130"/>
  <c r="K9" i="130"/>
  <c r="L11" i="130"/>
  <c r="K13" i="130"/>
  <c r="L14" i="130"/>
  <c r="K17" i="130"/>
  <c r="L18" i="130"/>
  <c r="N11" i="96"/>
  <c r="J11" i="96"/>
  <c r="K11" i="96"/>
  <c r="L17" i="96"/>
  <c r="M17" i="96"/>
  <c r="K12" i="96"/>
  <c r="N12" i="96"/>
  <c r="J12" i="96"/>
  <c r="N15" i="96"/>
  <c r="J15" i="96"/>
  <c r="K15" i="96"/>
  <c r="L21" i="96"/>
  <c r="M21" i="96"/>
  <c r="L9" i="96"/>
  <c r="M9" i="96"/>
  <c r="K16" i="96"/>
  <c r="N16" i="96"/>
  <c r="J16" i="96"/>
  <c r="N19" i="96"/>
  <c r="J19" i="96"/>
  <c r="K19" i="96"/>
  <c r="L13" i="96"/>
  <c r="M13" i="96"/>
  <c r="K20" i="96"/>
  <c r="N20" i="96"/>
  <c r="J20" i="96"/>
  <c r="I8" i="96"/>
  <c r="H28" i="96" s="1"/>
  <c r="J9" i="96"/>
  <c r="N9" i="96"/>
  <c r="J13" i="96"/>
  <c r="N13" i="96"/>
  <c r="J17" i="96"/>
  <c r="N17" i="96"/>
  <c r="J21" i="96"/>
  <c r="N21" i="96"/>
  <c r="L10" i="96"/>
  <c r="L14" i="96"/>
  <c r="L18" i="96"/>
  <c r="L9" i="132"/>
  <c r="M9" i="132"/>
  <c r="N14" i="132"/>
  <c r="J14" i="132"/>
  <c r="K14" i="132"/>
  <c r="K16" i="132"/>
  <c r="N16" i="132"/>
  <c r="J16" i="132"/>
  <c r="J10" i="132"/>
  <c r="K10" i="132"/>
  <c r="N10" i="132"/>
  <c r="K12" i="132"/>
  <c r="N12" i="132"/>
  <c r="J12" i="132"/>
  <c r="L21" i="132"/>
  <c r="M21" i="132"/>
  <c r="L17" i="132"/>
  <c r="M17" i="132"/>
  <c r="L13" i="132"/>
  <c r="M13" i="132"/>
  <c r="K18" i="132"/>
  <c r="N18" i="132"/>
  <c r="J18" i="132"/>
  <c r="K20" i="132"/>
  <c r="N20" i="132"/>
  <c r="J20" i="132"/>
  <c r="I8" i="132"/>
  <c r="H28" i="132" s="1"/>
  <c r="J9" i="132"/>
  <c r="N9" i="132"/>
  <c r="L11" i="132"/>
  <c r="J13" i="132"/>
  <c r="N13" i="132"/>
  <c r="L15" i="132"/>
  <c r="J17" i="132"/>
  <c r="N17" i="132"/>
  <c r="L19" i="132"/>
  <c r="J21" i="132"/>
  <c r="N21" i="132"/>
  <c r="H27" i="132"/>
  <c r="J11" i="132"/>
  <c r="J15" i="132"/>
  <c r="J19" i="132"/>
  <c r="N11" i="107"/>
  <c r="K11" i="107"/>
  <c r="J11" i="107"/>
  <c r="M14" i="107"/>
  <c r="L14" i="107"/>
  <c r="K21" i="107"/>
  <c r="N21" i="107"/>
  <c r="J21" i="107"/>
  <c r="L10" i="107"/>
  <c r="M10" i="107"/>
  <c r="K17" i="107"/>
  <c r="N17" i="107"/>
  <c r="J17" i="107"/>
  <c r="K20" i="107"/>
  <c r="N20" i="107"/>
  <c r="J20" i="107"/>
  <c r="K9" i="107"/>
  <c r="N9" i="107"/>
  <c r="J9" i="107"/>
  <c r="N12" i="107"/>
  <c r="J12" i="107"/>
  <c r="K12" i="107"/>
  <c r="N15" i="107"/>
  <c r="J15" i="107"/>
  <c r="K15" i="107"/>
  <c r="M18" i="107"/>
  <c r="L18" i="107"/>
  <c r="K13" i="107"/>
  <c r="N13" i="107"/>
  <c r="J13" i="107"/>
  <c r="K16" i="107"/>
  <c r="N16" i="107"/>
  <c r="J16" i="107"/>
  <c r="N19" i="107"/>
  <c r="J19" i="107"/>
  <c r="K19" i="107"/>
  <c r="J10" i="107"/>
  <c r="N10" i="107"/>
  <c r="J14" i="107"/>
  <c r="N14" i="107"/>
  <c r="I8" i="107"/>
  <c r="H28" i="107" s="1"/>
  <c r="J18" i="107"/>
  <c r="N18" i="107"/>
  <c r="L18" i="27" l="1"/>
  <c r="H27" i="107"/>
  <c r="H28" i="122"/>
  <c r="H29" i="122"/>
  <c r="H27" i="103"/>
  <c r="L9" i="39"/>
  <c r="L9" i="43"/>
  <c r="H27" i="96"/>
  <c r="H28" i="73"/>
  <c r="J9" i="44"/>
  <c r="I23" i="44"/>
  <c r="H26" i="44"/>
  <c r="I26" i="44" s="1"/>
  <c r="L9" i="90"/>
  <c r="L9" i="52"/>
  <c r="L13" i="126"/>
  <c r="L17" i="39"/>
  <c r="H27" i="43"/>
  <c r="I27" i="43" s="1"/>
  <c r="L10" i="18"/>
  <c r="H28" i="66"/>
  <c r="H27" i="66"/>
  <c r="I26" i="66" s="1"/>
  <c r="H29" i="66"/>
  <c r="L12" i="66"/>
  <c r="I23" i="66"/>
  <c r="H28" i="114"/>
  <c r="N9" i="44"/>
  <c r="K9" i="44"/>
  <c r="K23" i="44" s="1"/>
  <c r="L8" i="85"/>
  <c r="L10" i="27"/>
  <c r="L21" i="126"/>
  <c r="L13" i="39"/>
  <c r="L21" i="39"/>
  <c r="H28" i="28"/>
  <c r="I27" i="28" s="1"/>
  <c r="L9" i="79"/>
  <c r="K23" i="39"/>
  <c r="L10" i="125"/>
  <c r="H28" i="18"/>
  <c r="I27" i="18" s="1"/>
  <c r="L14" i="64"/>
  <c r="H27" i="64"/>
  <c r="I27" i="64" s="1"/>
  <c r="I26" i="26"/>
  <c r="M16" i="26"/>
  <c r="L16" i="26"/>
  <c r="L21" i="26"/>
  <c r="M21" i="26"/>
  <c r="L15" i="26"/>
  <c r="M15" i="26"/>
  <c r="K23" i="26"/>
  <c r="L8" i="26"/>
  <c r="M8" i="26"/>
  <c r="M12" i="26"/>
  <c r="L12" i="26"/>
  <c r="L11" i="26"/>
  <c r="M11" i="26"/>
  <c r="L13" i="26"/>
  <c r="M13" i="26"/>
  <c r="L17" i="26"/>
  <c r="M17" i="26"/>
  <c r="L9" i="26"/>
  <c r="M9" i="26"/>
  <c r="M20" i="26"/>
  <c r="L20" i="26"/>
  <c r="J23" i="26"/>
  <c r="L19" i="26"/>
  <c r="M19" i="26"/>
  <c r="I26" i="49"/>
  <c r="M16" i="49"/>
  <c r="L16" i="49"/>
  <c r="L11" i="49"/>
  <c r="M11" i="49"/>
  <c r="L21" i="49"/>
  <c r="M21" i="49"/>
  <c r="L13" i="49"/>
  <c r="M13" i="49"/>
  <c r="M15" i="49"/>
  <c r="L15" i="49"/>
  <c r="L17" i="49"/>
  <c r="M17" i="49"/>
  <c r="L9" i="49"/>
  <c r="M9" i="49"/>
  <c r="M19" i="49"/>
  <c r="L19" i="49"/>
  <c r="J23" i="49"/>
  <c r="M20" i="49"/>
  <c r="L20" i="49"/>
  <c r="L12" i="49"/>
  <c r="M12" i="49"/>
  <c r="M8" i="49"/>
  <c r="K23" i="49"/>
  <c r="L8" i="49"/>
  <c r="M21" i="73"/>
  <c r="L21" i="73"/>
  <c r="M13" i="73"/>
  <c r="L13" i="73"/>
  <c r="M15" i="73"/>
  <c r="L15" i="73"/>
  <c r="M20" i="73"/>
  <c r="L20" i="73"/>
  <c r="M11" i="73"/>
  <c r="L11" i="73"/>
  <c r="I23" i="73"/>
  <c r="N8" i="73"/>
  <c r="J8" i="73"/>
  <c r="K8" i="73"/>
  <c r="K9" i="73"/>
  <c r="N9" i="73"/>
  <c r="J9" i="73"/>
  <c r="M16" i="73"/>
  <c r="L16" i="73"/>
  <c r="H29" i="73"/>
  <c r="H26" i="73"/>
  <c r="I26" i="73" s="1"/>
  <c r="M19" i="73"/>
  <c r="L19" i="73"/>
  <c r="M17" i="73"/>
  <c r="L17" i="73"/>
  <c r="M12" i="73"/>
  <c r="L12" i="73"/>
  <c r="M15" i="66"/>
  <c r="L15" i="66"/>
  <c r="K9" i="66"/>
  <c r="N9" i="66"/>
  <c r="J9" i="66"/>
  <c r="J23" i="66" s="1"/>
  <c r="M11" i="66"/>
  <c r="L11" i="66"/>
  <c r="M17" i="66"/>
  <c r="L17" i="66"/>
  <c r="M19" i="66"/>
  <c r="L19" i="66"/>
  <c r="M13" i="66"/>
  <c r="L13" i="66"/>
  <c r="M21" i="66"/>
  <c r="L21" i="66"/>
  <c r="L10" i="134"/>
  <c r="M10" i="134"/>
  <c r="L16" i="134"/>
  <c r="M16" i="134"/>
  <c r="M11" i="134"/>
  <c r="L11" i="134"/>
  <c r="I26" i="134"/>
  <c r="I23" i="134"/>
  <c r="N8" i="134"/>
  <c r="J8" i="134"/>
  <c r="J23" i="134" s="1"/>
  <c r="K8" i="134"/>
  <c r="M13" i="134"/>
  <c r="L13" i="134"/>
  <c r="M12" i="134"/>
  <c r="L12" i="134"/>
  <c r="M21" i="134"/>
  <c r="L21" i="134"/>
  <c r="H29" i="134"/>
  <c r="L18" i="134"/>
  <c r="M18" i="134"/>
  <c r="M15" i="134"/>
  <c r="L15" i="134"/>
  <c r="M9" i="134"/>
  <c r="L9" i="134"/>
  <c r="L20" i="134"/>
  <c r="M20" i="134"/>
  <c r="L14" i="134"/>
  <c r="M14" i="134"/>
  <c r="M19" i="134"/>
  <c r="L19" i="134"/>
  <c r="M17" i="134"/>
  <c r="L17" i="134"/>
  <c r="M17" i="22"/>
  <c r="L17" i="22"/>
  <c r="M9" i="22"/>
  <c r="L9" i="22"/>
  <c r="M16" i="22"/>
  <c r="L16" i="22"/>
  <c r="J23" i="22"/>
  <c r="M10" i="22"/>
  <c r="L10" i="22"/>
  <c r="M21" i="22"/>
  <c r="L21" i="22"/>
  <c r="M13" i="22"/>
  <c r="L13" i="22"/>
  <c r="M18" i="22"/>
  <c r="L18" i="22"/>
  <c r="M12" i="22"/>
  <c r="L12" i="22"/>
  <c r="M20" i="22"/>
  <c r="L20" i="22"/>
  <c r="I26" i="22"/>
  <c r="M14" i="22"/>
  <c r="L14" i="22"/>
  <c r="M8" i="22"/>
  <c r="K23" i="22"/>
  <c r="L8" i="22"/>
  <c r="L19" i="114"/>
  <c r="M19" i="114"/>
  <c r="M13" i="114"/>
  <c r="L13" i="114"/>
  <c r="L15" i="114"/>
  <c r="M15" i="114"/>
  <c r="M10" i="114"/>
  <c r="L10" i="114"/>
  <c r="L17" i="114"/>
  <c r="M17" i="114"/>
  <c r="M18" i="114"/>
  <c r="L18" i="114"/>
  <c r="M16" i="114"/>
  <c r="L16" i="114"/>
  <c r="M12" i="114"/>
  <c r="L12" i="114"/>
  <c r="M8" i="114"/>
  <c r="L8" i="114"/>
  <c r="N9" i="114"/>
  <c r="J9" i="114"/>
  <c r="J23" i="114" s="1"/>
  <c r="K9" i="114"/>
  <c r="L21" i="114"/>
  <c r="M21" i="114"/>
  <c r="L14" i="114"/>
  <c r="M14" i="114"/>
  <c r="H26" i="114"/>
  <c r="I26" i="114" s="1"/>
  <c r="I23" i="114"/>
  <c r="M20" i="114"/>
  <c r="L20" i="114"/>
  <c r="M16" i="44"/>
  <c r="L16" i="44"/>
  <c r="M14" i="44"/>
  <c r="L14" i="44"/>
  <c r="M18" i="44"/>
  <c r="L18" i="44"/>
  <c r="M20" i="44"/>
  <c r="L20" i="44"/>
  <c r="M10" i="44"/>
  <c r="L10" i="44"/>
  <c r="M8" i="44"/>
  <c r="L8" i="44"/>
  <c r="J23" i="44"/>
  <c r="M12" i="44"/>
  <c r="L12" i="44"/>
  <c r="M20" i="85"/>
  <c r="L20" i="85"/>
  <c r="I26" i="85"/>
  <c r="L17" i="85"/>
  <c r="M17" i="85"/>
  <c r="L11" i="85"/>
  <c r="M11" i="85"/>
  <c r="M16" i="85"/>
  <c r="L16" i="85"/>
  <c r="L21" i="85"/>
  <c r="M21" i="85"/>
  <c r="L15" i="85"/>
  <c r="M15" i="85"/>
  <c r="M10" i="85"/>
  <c r="L10" i="85"/>
  <c r="L19" i="85"/>
  <c r="M19" i="85"/>
  <c r="N9" i="85"/>
  <c r="J9" i="85"/>
  <c r="J23" i="85" s="1"/>
  <c r="K9" i="85"/>
  <c r="I23" i="85"/>
  <c r="L13" i="85"/>
  <c r="M13" i="85"/>
  <c r="M14" i="85"/>
  <c r="L14" i="85"/>
  <c r="M18" i="85"/>
  <c r="L18" i="85"/>
  <c r="L10" i="103"/>
  <c r="M10" i="103"/>
  <c r="M12" i="103"/>
  <c r="L12" i="103"/>
  <c r="L18" i="103"/>
  <c r="M18" i="103"/>
  <c r="M16" i="103"/>
  <c r="L16" i="103"/>
  <c r="M20" i="103"/>
  <c r="L20" i="103"/>
  <c r="N9" i="103"/>
  <c r="J9" i="103"/>
  <c r="J23" i="103" s="1"/>
  <c r="K9" i="103"/>
  <c r="K23" i="103" s="1"/>
  <c r="H26" i="103"/>
  <c r="M8" i="103"/>
  <c r="L8" i="103"/>
  <c r="M17" i="103"/>
  <c r="L17" i="103"/>
  <c r="M13" i="103"/>
  <c r="L13" i="103"/>
  <c r="M21" i="103"/>
  <c r="L21" i="103"/>
  <c r="M14" i="103"/>
  <c r="L14" i="103"/>
  <c r="L19" i="106"/>
  <c r="M19" i="106"/>
  <c r="M16" i="106"/>
  <c r="L16" i="106"/>
  <c r="I23" i="106"/>
  <c r="L15" i="106"/>
  <c r="M15" i="106"/>
  <c r="M13" i="106"/>
  <c r="L13" i="106"/>
  <c r="M12" i="106"/>
  <c r="L12" i="106"/>
  <c r="N9" i="106"/>
  <c r="J9" i="106"/>
  <c r="J23" i="106" s="1"/>
  <c r="K9" i="106"/>
  <c r="M10" i="106"/>
  <c r="L10" i="106"/>
  <c r="L17" i="106"/>
  <c r="M17" i="106"/>
  <c r="M18" i="106"/>
  <c r="L18" i="106"/>
  <c r="M8" i="106"/>
  <c r="K23" i="106"/>
  <c r="L8" i="106"/>
  <c r="H28" i="106"/>
  <c r="L21" i="106"/>
  <c r="M21" i="106"/>
  <c r="M14" i="106"/>
  <c r="L14" i="106"/>
  <c r="H26" i="106"/>
  <c r="I26" i="106" s="1"/>
  <c r="M20" i="106"/>
  <c r="L20" i="106"/>
  <c r="I23" i="82"/>
  <c r="N8" i="82"/>
  <c r="J8" i="82"/>
  <c r="K8" i="82"/>
  <c r="K9" i="82"/>
  <c r="N9" i="82"/>
  <c r="J9" i="82"/>
  <c r="L17" i="82"/>
  <c r="M17" i="82"/>
  <c r="M15" i="82"/>
  <c r="L15" i="82"/>
  <c r="H28" i="82"/>
  <c r="M13" i="82"/>
  <c r="L13" i="82"/>
  <c r="H27" i="82"/>
  <c r="H29" i="82"/>
  <c r="M16" i="82"/>
  <c r="L16" i="82"/>
  <c r="M12" i="82"/>
  <c r="L12" i="82"/>
  <c r="M20" i="82"/>
  <c r="L20" i="82"/>
  <c r="M11" i="82"/>
  <c r="L11" i="82"/>
  <c r="H26" i="82"/>
  <c r="M19" i="82"/>
  <c r="L19" i="82"/>
  <c r="L21" i="82"/>
  <c r="M21" i="82"/>
  <c r="M12" i="111"/>
  <c r="L12" i="111"/>
  <c r="L10" i="111"/>
  <c r="M10" i="111"/>
  <c r="K9" i="111"/>
  <c r="N9" i="111"/>
  <c r="J9" i="111"/>
  <c r="M16" i="111"/>
  <c r="L16" i="111"/>
  <c r="M21" i="111"/>
  <c r="L21" i="111"/>
  <c r="I23" i="111"/>
  <c r="N8" i="111"/>
  <c r="J8" i="111"/>
  <c r="K8" i="111"/>
  <c r="L13" i="111"/>
  <c r="M13" i="111"/>
  <c r="H29" i="111"/>
  <c r="M20" i="111"/>
  <c r="L20" i="111"/>
  <c r="H26" i="111"/>
  <c r="H28" i="111"/>
  <c r="M19" i="111"/>
  <c r="L19" i="111"/>
  <c r="M15" i="111"/>
  <c r="L15" i="111"/>
  <c r="H27" i="111"/>
  <c r="L17" i="111"/>
  <c r="M17" i="111"/>
  <c r="K9" i="122"/>
  <c r="N9" i="122"/>
  <c r="J9" i="122"/>
  <c r="J23" i="122" s="1"/>
  <c r="I23" i="122"/>
  <c r="H26" i="122"/>
  <c r="I26" i="122" s="1"/>
  <c r="M15" i="122"/>
  <c r="L15" i="122"/>
  <c r="M21" i="122"/>
  <c r="L21" i="122"/>
  <c r="M17" i="122"/>
  <c r="L17" i="122"/>
  <c r="M11" i="122"/>
  <c r="L11" i="122"/>
  <c r="M20" i="122"/>
  <c r="L20" i="122"/>
  <c r="M19" i="122"/>
  <c r="L19" i="122"/>
  <c r="M13" i="122"/>
  <c r="L13" i="122"/>
  <c r="K23" i="117"/>
  <c r="L8" i="117"/>
  <c r="M8" i="117"/>
  <c r="M18" i="117"/>
  <c r="L18" i="117"/>
  <c r="L20" i="117"/>
  <c r="M20" i="117"/>
  <c r="J23" i="117"/>
  <c r="M14" i="117"/>
  <c r="L14" i="117"/>
  <c r="L16" i="117"/>
  <c r="M16" i="117"/>
  <c r="M10" i="117"/>
  <c r="L10" i="117"/>
  <c r="L12" i="117"/>
  <c r="M12" i="117"/>
  <c r="M18" i="55"/>
  <c r="L18" i="55"/>
  <c r="M17" i="55"/>
  <c r="L17" i="55"/>
  <c r="M21" i="55"/>
  <c r="L21" i="55"/>
  <c r="M9" i="55"/>
  <c r="L9" i="55"/>
  <c r="L16" i="55"/>
  <c r="M16" i="55"/>
  <c r="M10" i="55"/>
  <c r="L10" i="55"/>
  <c r="J23" i="55"/>
  <c r="L20" i="55"/>
  <c r="M20" i="55"/>
  <c r="M14" i="55"/>
  <c r="L14" i="55"/>
  <c r="M13" i="55"/>
  <c r="L13" i="55"/>
  <c r="K23" i="55"/>
  <c r="L8" i="55"/>
  <c r="M8" i="55"/>
  <c r="L12" i="55"/>
  <c r="M12" i="55"/>
  <c r="J23" i="27"/>
  <c r="L12" i="27"/>
  <c r="M12" i="27"/>
  <c r="L19" i="27"/>
  <c r="M19" i="27"/>
  <c r="L15" i="27"/>
  <c r="M15" i="27"/>
  <c r="K23" i="27"/>
  <c r="M18" i="90"/>
  <c r="L18" i="90"/>
  <c r="L16" i="90"/>
  <c r="M16" i="90"/>
  <c r="K23" i="90"/>
  <c r="L8" i="90"/>
  <c r="M8" i="90"/>
  <c r="L20" i="90"/>
  <c r="M20" i="90"/>
  <c r="J23" i="90"/>
  <c r="M14" i="90"/>
  <c r="L14" i="90"/>
  <c r="M10" i="90"/>
  <c r="L10" i="90"/>
  <c r="L12" i="90"/>
  <c r="M12" i="90"/>
  <c r="J23" i="52"/>
  <c r="M19" i="52"/>
  <c r="L19" i="52"/>
  <c r="L15" i="52"/>
  <c r="M15" i="52"/>
  <c r="M14" i="52"/>
  <c r="L14" i="52"/>
  <c r="M10" i="52"/>
  <c r="L10" i="52"/>
  <c r="M18" i="52"/>
  <c r="L18" i="52"/>
  <c r="K23" i="52"/>
  <c r="M11" i="52"/>
  <c r="L11" i="52"/>
  <c r="J23" i="126"/>
  <c r="M19" i="126"/>
  <c r="L19" i="126"/>
  <c r="M15" i="126"/>
  <c r="L15" i="126"/>
  <c r="M14" i="126"/>
  <c r="L14" i="126"/>
  <c r="M10" i="126"/>
  <c r="L10" i="126"/>
  <c r="M18" i="126"/>
  <c r="L18" i="126"/>
  <c r="K23" i="126"/>
  <c r="M11" i="126"/>
  <c r="L11" i="126"/>
  <c r="M18" i="39"/>
  <c r="L18" i="39"/>
  <c r="M19" i="39"/>
  <c r="L19" i="39"/>
  <c r="M15" i="39"/>
  <c r="L15" i="39"/>
  <c r="M14" i="39"/>
  <c r="L14" i="39"/>
  <c r="J23" i="39"/>
  <c r="M10" i="39"/>
  <c r="L10" i="39"/>
  <c r="L11" i="39"/>
  <c r="M11" i="39"/>
  <c r="M19" i="28"/>
  <c r="L19" i="28"/>
  <c r="M9" i="28"/>
  <c r="L9" i="28"/>
  <c r="M10" i="28"/>
  <c r="L10" i="28"/>
  <c r="M21" i="28"/>
  <c r="L21" i="28"/>
  <c r="M13" i="28"/>
  <c r="L13" i="28"/>
  <c r="M18" i="28"/>
  <c r="L18" i="28"/>
  <c r="K23" i="28"/>
  <c r="M14" i="28"/>
  <c r="L14" i="28"/>
  <c r="M17" i="28"/>
  <c r="L17" i="28"/>
  <c r="J23" i="28"/>
  <c r="L15" i="28"/>
  <c r="M15" i="28"/>
  <c r="M11" i="28"/>
  <c r="L11" i="28"/>
  <c r="M15" i="79"/>
  <c r="L15" i="79"/>
  <c r="M10" i="79"/>
  <c r="L10" i="79"/>
  <c r="J23" i="79"/>
  <c r="H27" i="79"/>
  <c r="H28" i="79"/>
  <c r="M14" i="79"/>
  <c r="L14" i="79"/>
  <c r="L19" i="79"/>
  <c r="M19" i="79"/>
  <c r="M18" i="79"/>
  <c r="L18" i="79"/>
  <c r="K23" i="79"/>
  <c r="M11" i="79"/>
  <c r="L11" i="79"/>
  <c r="M9" i="118"/>
  <c r="L9" i="118"/>
  <c r="M21" i="118"/>
  <c r="L21" i="118"/>
  <c r="M14" i="118"/>
  <c r="L14" i="118"/>
  <c r="M19" i="118"/>
  <c r="L19" i="118"/>
  <c r="M18" i="118"/>
  <c r="L18" i="118"/>
  <c r="I27" i="118"/>
  <c r="M13" i="118"/>
  <c r="L13" i="118"/>
  <c r="J23" i="118"/>
  <c r="M17" i="118"/>
  <c r="L17" i="118"/>
  <c r="M11" i="118"/>
  <c r="L11" i="118"/>
  <c r="M15" i="118"/>
  <c r="L15" i="118"/>
  <c r="K23" i="118"/>
  <c r="L8" i="118"/>
  <c r="M8" i="118"/>
  <c r="L16" i="43"/>
  <c r="M16" i="43"/>
  <c r="K23" i="43"/>
  <c r="L8" i="43"/>
  <c r="M8" i="43"/>
  <c r="L18" i="43"/>
  <c r="M18" i="43"/>
  <c r="L20" i="43"/>
  <c r="M20" i="43"/>
  <c r="L12" i="43"/>
  <c r="M12" i="43"/>
  <c r="J23" i="43"/>
  <c r="L15" i="43"/>
  <c r="M15" i="43"/>
  <c r="M11" i="43"/>
  <c r="L11" i="43"/>
  <c r="L10" i="43"/>
  <c r="M10" i="43"/>
  <c r="M14" i="43"/>
  <c r="L14" i="43"/>
  <c r="M19" i="43"/>
  <c r="L19" i="43"/>
  <c r="M11" i="64"/>
  <c r="L11" i="64"/>
  <c r="M15" i="64"/>
  <c r="L15" i="64"/>
  <c r="M19" i="64"/>
  <c r="L19" i="64"/>
  <c r="K23" i="64"/>
  <c r="L12" i="64"/>
  <c r="M12" i="64"/>
  <c r="M20" i="64"/>
  <c r="L20" i="64"/>
  <c r="L16" i="64"/>
  <c r="M16" i="64"/>
  <c r="J23" i="64"/>
  <c r="H28" i="127"/>
  <c r="M14" i="127"/>
  <c r="L14" i="127"/>
  <c r="I27" i="125"/>
  <c r="L21" i="127"/>
  <c r="M21" i="127"/>
  <c r="M11" i="127"/>
  <c r="L11" i="127"/>
  <c r="M10" i="127"/>
  <c r="L10" i="127"/>
  <c r="M18" i="127"/>
  <c r="L18" i="127"/>
  <c r="H27" i="127"/>
  <c r="N9" i="127"/>
  <c r="J9" i="127"/>
  <c r="J23" i="127" s="1"/>
  <c r="K9" i="127"/>
  <c r="L13" i="127"/>
  <c r="M13" i="127"/>
  <c r="M19" i="127"/>
  <c r="L19" i="127"/>
  <c r="L15" i="127"/>
  <c r="M15" i="127"/>
  <c r="L17" i="127"/>
  <c r="M17" i="127"/>
  <c r="L19" i="34"/>
  <c r="M19" i="34"/>
  <c r="L21" i="34"/>
  <c r="M21" i="34"/>
  <c r="L13" i="34"/>
  <c r="M13" i="34"/>
  <c r="M16" i="34"/>
  <c r="L16" i="34"/>
  <c r="J23" i="34"/>
  <c r="M15" i="34"/>
  <c r="L15" i="34"/>
  <c r="K23" i="34"/>
  <c r="L8" i="34"/>
  <c r="M8" i="34"/>
  <c r="L11" i="34"/>
  <c r="M11" i="34"/>
  <c r="M12" i="34"/>
  <c r="L12" i="34"/>
  <c r="L17" i="34"/>
  <c r="M17" i="34"/>
  <c r="L9" i="34"/>
  <c r="M9" i="34"/>
  <c r="M20" i="34"/>
  <c r="L20" i="34"/>
  <c r="H28" i="34"/>
  <c r="I27" i="34" s="1"/>
  <c r="L20" i="35"/>
  <c r="M20" i="35"/>
  <c r="M11" i="35"/>
  <c r="L11" i="35"/>
  <c r="K8" i="35"/>
  <c r="I23" i="35"/>
  <c r="N8" i="35"/>
  <c r="J8" i="35"/>
  <c r="J23" i="35" s="1"/>
  <c r="L16" i="35"/>
  <c r="M16" i="35"/>
  <c r="H28" i="35"/>
  <c r="M15" i="35"/>
  <c r="L15" i="35"/>
  <c r="M12" i="35"/>
  <c r="L12" i="35"/>
  <c r="M19" i="35"/>
  <c r="L19" i="35"/>
  <c r="J23" i="125"/>
  <c r="L15" i="125"/>
  <c r="M15" i="125"/>
  <c r="L13" i="125"/>
  <c r="M13" i="125"/>
  <c r="L20" i="125"/>
  <c r="M20" i="125"/>
  <c r="L17" i="125"/>
  <c r="M17" i="125"/>
  <c r="M8" i="125"/>
  <c r="K23" i="125"/>
  <c r="L8" i="125"/>
  <c r="M19" i="125"/>
  <c r="L19" i="125"/>
  <c r="L21" i="125"/>
  <c r="M21" i="125"/>
  <c r="M11" i="125"/>
  <c r="L11" i="125"/>
  <c r="L9" i="125"/>
  <c r="M9" i="125"/>
  <c r="L12" i="18"/>
  <c r="M12" i="18"/>
  <c r="J23" i="18"/>
  <c r="M19" i="18"/>
  <c r="L19" i="18"/>
  <c r="M11" i="18"/>
  <c r="L11" i="18"/>
  <c r="M16" i="18"/>
  <c r="L16" i="18"/>
  <c r="M20" i="18"/>
  <c r="L20" i="18"/>
  <c r="M15" i="18"/>
  <c r="L15" i="18"/>
  <c r="M8" i="18"/>
  <c r="L8" i="18"/>
  <c r="K23" i="18"/>
  <c r="M10" i="130"/>
  <c r="L10" i="130"/>
  <c r="L13" i="130"/>
  <c r="M13" i="130"/>
  <c r="M20" i="130"/>
  <c r="L20" i="130"/>
  <c r="K8" i="130"/>
  <c r="I23" i="130"/>
  <c r="N8" i="130"/>
  <c r="J8" i="130"/>
  <c r="J23" i="130" s="1"/>
  <c r="M19" i="130"/>
  <c r="L19" i="130"/>
  <c r="M15" i="130"/>
  <c r="L15" i="130"/>
  <c r="L17" i="130"/>
  <c r="M17" i="130"/>
  <c r="L9" i="130"/>
  <c r="M9" i="130"/>
  <c r="L16" i="130"/>
  <c r="M16" i="130"/>
  <c r="H28" i="130"/>
  <c r="M19" i="96"/>
  <c r="L19" i="96"/>
  <c r="K8" i="96"/>
  <c r="I23" i="96"/>
  <c r="N8" i="96"/>
  <c r="J8" i="96"/>
  <c r="J23" i="96" s="1"/>
  <c r="M15" i="96"/>
  <c r="L15" i="96"/>
  <c r="M11" i="96"/>
  <c r="L11" i="96"/>
  <c r="M12" i="96"/>
  <c r="L12" i="96"/>
  <c r="M20" i="96"/>
  <c r="L20" i="96"/>
  <c r="L16" i="96"/>
  <c r="M16" i="96"/>
  <c r="M18" i="132"/>
  <c r="L18" i="132"/>
  <c r="M10" i="132"/>
  <c r="L10" i="132"/>
  <c r="M16" i="132"/>
  <c r="L16" i="132"/>
  <c r="M20" i="132"/>
  <c r="L20" i="132"/>
  <c r="K8" i="132"/>
  <c r="I23" i="132"/>
  <c r="I27" i="132" s="1"/>
  <c r="N8" i="132"/>
  <c r="J8" i="132"/>
  <c r="J23" i="132" s="1"/>
  <c r="M12" i="132"/>
  <c r="L12" i="132"/>
  <c r="M14" i="132"/>
  <c r="L14" i="132"/>
  <c r="L13" i="107"/>
  <c r="M13" i="107"/>
  <c r="M16" i="107"/>
  <c r="L16" i="107"/>
  <c r="L17" i="107"/>
  <c r="M17" i="107"/>
  <c r="M12" i="107"/>
  <c r="L12" i="107"/>
  <c r="M20" i="107"/>
  <c r="L20" i="107"/>
  <c r="L21" i="107"/>
  <c r="M21" i="107"/>
  <c r="M11" i="107"/>
  <c r="L11" i="107"/>
  <c r="K8" i="107"/>
  <c r="I23" i="107"/>
  <c r="I27" i="107" s="1"/>
  <c r="N8" i="107"/>
  <c r="J8" i="107"/>
  <c r="J23" i="107" s="1"/>
  <c r="M15" i="107"/>
  <c r="L15" i="107"/>
  <c r="M9" i="107"/>
  <c r="L9" i="107"/>
  <c r="M19" i="107"/>
  <c r="L19" i="107"/>
  <c r="H26" i="55"/>
  <c r="H26" i="27"/>
  <c r="H26" i="52"/>
  <c r="H26" i="39"/>
  <c r="I28" i="122" l="1"/>
  <c r="M23" i="79"/>
  <c r="L23" i="26"/>
  <c r="M23" i="27"/>
  <c r="I26" i="103"/>
  <c r="L23" i="27"/>
  <c r="L23" i="79"/>
  <c r="I27" i="96"/>
  <c r="L23" i="52"/>
  <c r="L23" i="28"/>
  <c r="I28" i="66"/>
  <c r="L23" i="22"/>
  <c r="M9" i="44"/>
  <c r="L9" i="44"/>
  <c r="L23" i="44" s="1"/>
  <c r="M23" i="52"/>
  <c r="M23" i="126"/>
  <c r="L23" i="126"/>
  <c r="M23" i="28"/>
  <c r="M23" i="39"/>
  <c r="L23" i="39"/>
  <c r="L23" i="18"/>
  <c r="M23" i="26"/>
  <c r="M23" i="49"/>
  <c r="I28" i="134"/>
  <c r="L23" i="49"/>
  <c r="L9" i="73"/>
  <c r="M9" i="73"/>
  <c r="I28" i="73"/>
  <c r="M8" i="73"/>
  <c r="K23" i="73"/>
  <c r="L8" i="73"/>
  <c r="J23" i="73"/>
  <c r="M9" i="66"/>
  <c r="M23" i="66" s="1"/>
  <c r="L9" i="66"/>
  <c r="L23" i="66" s="1"/>
  <c r="K23" i="66"/>
  <c r="K23" i="134"/>
  <c r="M8" i="134"/>
  <c r="M23" i="134" s="1"/>
  <c r="L8" i="134"/>
  <c r="L23" i="134" s="1"/>
  <c r="M23" i="22"/>
  <c r="L9" i="114"/>
  <c r="L23" i="114" s="1"/>
  <c r="M9" i="114"/>
  <c r="M23" i="114" s="1"/>
  <c r="K23" i="114"/>
  <c r="M23" i="44"/>
  <c r="L9" i="85"/>
  <c r="L23" i="85" s="1"/>
  <c r="M9" i="85"/>
  <c r="M23" i="85" s="1"/>
  <c r="K23" i="85"/>
  <c r="M9" i="103"/>
  <c r="M23" i="103" s="1"/>
  <c r="L9" i="103"/>
  <c r="L23" i="103" s="1"/>
  <c r="M9" i="106"/>
  <c r="M23" i="106" s="1"/>
  <c r="L9" i="106"/>
  <c r="L23" i="106" s="1"/>
  <c r="M8" i="82"/>
  <c r="K23" i="82"/>
  <c r="L8" i="82"/>
  <c r="J23" i="82"/>
  <c r="I28" i="111"/>
  <c r="I26" i="82"/>
  <c r="M9" i="82"/>
  <c r="L9" i="82"/>
  <c r="I28" i="82"/>
  <c r="L8" i="111"/>
  <c r="M8" i="111"/>
  <c r="K23" i="111"/>
  <c r="J23" i="111"/>
  <c r="I26" i="111"/>
  <c r="M9" i="111"/>
  <c r="L9" i="111"/>
  <c r="M9" i="122"/>
  <c r="M23" i="122" s="1"/>
  <c r="L9" i="122"/>
  <c r="L23" i="122" s="1"/>
  <c r="K23" i="122"/>
  <c r="M23" i="117"/>
  <c r="L23" i="117"/>
  <c r="M23" i="55"/>
  <c r="L23" i="55"/>
  <c r="I27" i="127"/>
  <c r="M23" i="90"/>
  <c r="L23" i="90"/>
  <c r="I27" i="79"/>
  <c r="M23" i="118"/>
  <c r="L23" i="118"/>
  <c r="L23" i="43"/>
  <c r="M23" i="43"/>
  <c r="L23" i="64"/>
  <c r="M23" i="64"/>
  <c r="L9" i="127"/>
  <c r="L23" i="127" s="1"/>
  <c r="M9" i="127"/>
  <c r="M23" i="127" s="1"/>
  <c r="K23" i="127"/>
  <c r="M23" i="34"/>
  <c r="L23" i="34"/>
  <c r="I27" i="35"/>
  <c r="K23" i="35"/>
  <c r="L8" i="35"/>
  <c r="L23" i="35" s="1"/>
  <c r="M8" i="35"/>
  <c r="M23" i="35" s="1"/>
  <c r="L23" i="125"/>
  <c r="M23" i="125"/>
  <c r="M23" i="18"/>
  <c r="I27" i="130"/>
  <c r="M8" i="130"/>
  <c r="M23" i="130" s="1"/>
  <c r="K23" i="130"/>
  <c r="L8" i="130"/>
  <c r="L23" i="130" s="1"/>
  <c r="M8" i="96"/>
  <c r="M23" i="96" s="1"/>
  <c r="K23" i="96"/>
  <c r="L8" i="96"/>
  <c r="L23" i="96" s="1"/>
  <c r="L8" i="132"/>
  <c r="L23" i="132" s="1"/>
  <c r="M8" i="132"/>
  <c r="M23" i="132" s="1"/>
  <c r="K23" i="132"/>
  <c r="M8" i="107"/>
  <c r="M23" i="107" s="1"/>
  <c r="K23" i="107"/>
  <c r="L8" i="107"/>
  <c r="L23" i="107" s="1"/>
  <c r="H29" i="26"/>
  <c r="H28" i="26"/>
  <c r="H28" i="49"/>
  <c r="H29" i="22"/>
  <c r="I28" i="22" s="1"/>
  <c r="H29" i="114"/>
  <c r="I28" i="114" s="1"/>
  <c r="H29" i="103"/>
  <c r="I28" i="103" s="1"/>
  <c r="H29" i="106"/>
  <c r="I28" i="106" s="1"/>
  <c r="H29" i="117"/>
  <c r="H28" i="117"/>
  <c r="H26" i="117"/>
  <c r="H27" i="117"/>
  <c r="H27" i="55"/>
  <c r="I26" i="55" s="1"/>
  <c r="H28" i="55"/>
  <c r="H27" i="27"/>
  <c r="I26" i="27" s="1"/>
  <c r="H28" i="27"/>
  <c r="H29" i="90"/>
  <c r="H26" i="90"/>
  <c r="H27" i="90"/>
  <c r="H28" i="90"/>
  <c r="H27" i="52"/>
  <c r="I26" i="52" s="1"/>
  <c r="H28" i="52"/>
  <c r="H26" i="126"/>
  <c r="H27" i="126"/>
  <c r="H29" i="126"/>
  <c r="H28" i="126"/>
  <c r="H27" i="39"/>
  <c r="I26" i="39" s="1"/>
  <c r="H28" i="39"/>
  <c r="L23" i="111" l="1"/>
  <c r="M23" i="73"/>
  <c r="M23" i="82"/>
  <c r="L23" i="73"/>
  <c r="L23" i="82"/>
  <c r="M23" i="111"/>
  <c r="C1" i="134"/>
  <c r="I28" i="26"/>
  <c r="H29" i="49"/>
  <c r="H29" i="44"/>
  <c r="I28" i="44" s="1"/>
  <c r="H29" i="85"/>
  <c r="I28" i="85" s="1"/>
  <c r="I28" i="117"/>
  <c r="I26" i="117"/>
  <c r="H29" i="55"/>
  <c r="I26" i="90"/>
  <c r="H29" i="27"/>
  <c r="I28" i="90"/>
  <c r="H29" i="52"/>
  <c r="I28" i="126"/>
  <c r="I26" i="126"/>
  <c r="H29" i="39"/>
  <c r="I28" i="49" l="1"/>
  <c r="I28" i="55"/>
  <c r="I28" i="27"/>
  <c r="I28" i="52"/>
  <c r="I28" i="39"/>
  <c r="H29" i="132"/>
  <c r="C1" i="132" l="1"/>
  <c r="C1" i="130" l="1"/>
  <c r="H29" i="127" l="1"/>
  <c r="D1" i="127" l="1"/>
  <c r="D1" i="126" l="1"/>
  <c r="C1" i="125" l="1"/>
  <c r="C1" i="122" l="1"/>
  <c r="C1" i="118" l="1"/>
  <c r="C1" i="117" l="1"/>
  <c r="C1" i="114" l="1"/>
  <c r="C1" i="111" l="1"/>
  <c r="C1" i="107" l="1"/>
  <c r="C1" i="106" l="1"/>
  <c r="C1" i="103" l="1"/>
  <c r="H29" i="96" l="1"/>
  <c r="C1" i="96" l="1"/>
  <c r="C1" i="90" l="1"/>
  <c r="C1" i="85" l="1"/>
  <c r="T30" i="26"/>
  <c r="S30" i="26"/>
  <c r="R30" i="26"/>
  <c r="Q30" i="26"/>
  <c r="P30" i="26"/>
  <c r="O30" i="26"/>
  <c r="H29" i="34" l="1"/>
  <c r="C1" i="34" l="1"/>
  <c r="C1" i="35" l="1"/>
  <c r="C1" i="28" l="1"/>
  <c r="C1" i="79"/>
  <c r="C1" i="39" l="1"/>
  <c r="C1" i="52" l="1"/>
  <c r="C1" i="82" l="1"/>
  <c r="C1" i="73" l="1"/>
  <c r="H35" i="26" l="1"/>
  <c r="I30" i="26"/>
  <c r="C1" i="26" s="1"/>
  <c r="H36" i="26"/>
  <c r="J30" i="26" l="1"/>
  <c r="K30" i="26"/>
  <c r="I35" i="26"/>
  <c r="M30" i="26" l="1"/>
  <c r="L30" i="26"/>
  <c r="C1" i="55" l="1"/>
  <c r="C1" i="44" l="1"/>
  <c r="H29" i="18"/>
  <c r="C1" i="18"/>
  <c r="C1" i="49" l="1"/>
  <c r="C1" i="66"/>
  <c r="H29" i="64" l="1"/>
  <c r="C1" i="64"/>
  <c r="C1" i="43" l="1"/>
  <c r="D1" i="27" l="1"/>
  <c r="C1" i="22" l="1"/>
</calcChain>
</file>

<file path=xl/comments1.xml><?xml version="1.0" encoding="utf-8"?>
<comments xmlns="http://schemas.openxmlformats.org/spreadsheetml/2006/main">
  <authors>
    <author>OrlyE</author>
  </authors>
  <commentList>
    <comment ref="O110" authorId="0" shapeId="0">
      <text>
        <r>
          <rPr>
            <b/>
            <sz val="9"/>
            <color indexed="81"/>
            <rFont val="Tahoma"/>
            <family val="2"/>
          </rPr>
          <t>OrlyE:</t>
        </r>
        <r>
          <rPr>
            <sz val="9"/>
            <color indexed="81"/>
            <rFont val="Tahoma"/>
            <family val="2"/>
          </rPr>
          <t xml:space="preserve">
באיזו תדירות מבטלת?</t>
        </r>
      </text>
    </comment>
  </commentList>
</comments>
</file>

<file path=xl/comments10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1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2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3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4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5.xml><?xml version="1.0" encoding="utf-8"?>
<comments xmlns="http://schemas.openxmlformats.org/spreadsheetml/2006/main">
  <authors>
    <author>Einav Avizemer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6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דצמבר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7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סומליה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אפרול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אריאל</t>
        </r>
      </text>
    </comment>
  </commentList>
</comments>
</file>

<file path=xl/comments18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9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.xml><?xml version="1.0" encoding="utf-8"?>
<comments xmlns="http://schemas.openxmlformats.org/spreadsheetml/2006/main">
  <authors>
    <author>Einav Avizemer</author>
  </authors>
  <commentList>
    <comment ref="L9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חודשי</t>
        </r>
      </text>
    </comment>
    <comment ref="L20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חודשי</t>
        </r>
      </text>
    </comment>
    <comment ref="L37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של מקסים מדצמבר</t>
        </r>
      </text>
    </comment>
    <comment ref="L72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של מקסים מדצמבר</t>
        </r>
      </text>
    </comment>
    <comment ref="L134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של מקסים מדצמבר</t>
        </r>
      </text>
    </comment>
  </commentList>
</comments>
</file>

<file path=xl/comments20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1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ביייליס</t>
        </r>
      </text>
    </comment>
  </commentList>
</comments>
</file>

<file path=xl/comments22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3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4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5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דצמבר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השלמה על אירועים דצמבר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קניי כוסות וקרח פאק אפ נייטס</t>
        </r>
      </text>
    </comment>
  </commentList>
</comments>
</file>

<file path=xl/comments26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7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8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9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0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1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2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3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4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5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סומליה</t>
        </r>
      </text>
    </comment>
  </commentList>
</comments>
</file>

<file path=xl/comments6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דוחות אחרונים דצמבר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דוחות אחרונים דצמבר</t>
        </r>
      </text>
    </comment>
  </commentList>
</comments>
</file>

<file path=xl/comments7.xml><?xml version="1.0" encoding="utf-8"?>
<comments xmlns="http://schemas.openxmlformats.org/spreadsheetml/2006/main">
  <authors>
    <author>Einav Avizemer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8.xml><?xml version="1.0" encoding="utf-8"?>
<comments xmlns="http://schemas.openxmlformats.org/spreadsheetml/2006/main">
  <authors>
    <author>Einav Avizemer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9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sharedStrings.xml><?xml version="1.0" encoding="utf-8"?>
<sst xmlns="http://schemas.openxmlformats.org/spreadsheetml/2006/main" count="5161" uniqueCount="1070">
  <si>
    <t>תאריך</t>
  </si>
  <si>
    <t>שם משפחה</t>
  </si>
  <si>
    <t>ש. התחלה</t>
  </si>
  <si>
    <t>ש. סיום</t>
  </si>
  <si>
    <t>סה"כ שעות ודקות</t>
  </si>
  <si>
    <t>סה"כ שעות</t>
  </si>
  <si>
    <t>נוספות 125%</t>
  </si>
  <si>
    <t>נוספות 150%</t>
  </si>
  <si>
    <t>סה"כ</t>
  </si>
  <si>
    <t>ש. רגילות (כולל הפסקה בתשלום)</t>
  </si>
  <si>
    <t>סה"כ נוספות (M+N)</t>
  </si>
  <si>
    <t>תעריף נסיעות</t>
  </si>
  <si>
    <t>ריכוז שעות עבודה לחודש : ________________</t>
  </si>
  <si>
    <t>שם הספק: דנאל כ"א</t>
  </si>
  <si>
    <t>כתובת העובד:____________________</t>
  </si>
  <si>
    <t>שם העובד:_______________________</t>
  </si>
  <si>
    <t>שם הלקוח בו התבצע הדיול</t>
  </si>
  <si>
    <t>מיקום גאוגרפי</t>
  </si>
  <si>
    <t>הערות</t>
  </si>
  <si>
    <t>תעריף לשעת : 100%:______________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</si>
  <si>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</si>
  <si>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</si>
  <si>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סוג משמרת</t>
  </si>
  <si>
    <t>יום לפעילות</t>
  </si>
  <si>
    <t>מיקום דיול</t>
  </si>
  <si>
    <t>אזור</t>
  </si>
  <si>
    <t>אופי הפעילות</t>
  </si>
  <si>
    <t xml:space="preserve">שעת הגעה </t>
  </si>
  <si>
    <t>שעת סיום</t>
  </si>
  <si>
    <t>מספר בק שנפתחו לטעימה</t>
  </si>
  <si>
    <t>שם פרטי</t>
  </si>
  <si>
    <t xml:space="preserve">  תעודת זהות</t>
  </si>
  <si>
    <t>תאריך לידה</t>
  </si>
  <si>
    <t>תאריך התחלה</t>
  </si>
  <si>
    <t>רחוב</t>
  </si>
  <si>
    <t>מספר בית</t>
  </si>
  <si>
    <t>ישוב</t>
  </si>
  <si>
    <t>מיקוד</t>
  </si>
  <si>
    <t>אדמוני</t>
  </si>
  <si>
    <t>פרלי</t>
  </si>
  <si>
    <t xml:space="preserve">הלילך </t>
  </si>
  <si>
    <t>בית עזרא</t>
  </si>
  <si>
    <t>052-4798432</t>
  </si>
  <si>
    <t xml:space="preserve">גל </t>
  </si>
  <si>
    <t>ענבר</t>
  </si>
  <si>
    <t>חיפה</t>
  </si>
  <si>
    <t>גנטמן</t>
  </si>
  <si>
    <t>אנה</t>
  </si>
  <si>
    <t xml:space="preserve">וייס </t>
  </si>
  <si>
    <t>אייל</t>
  </si>
  <si>
    <t>אליעזר קשני</t>
  </si>
  <si>
    <t>45/18</t>
  </si>
  <si>
    <t>ירושלים</t>
  </si>
  <si>
    <t>052-8915194</t>
  </si>
  <si>
    <t>מור</t>
  </si>
  <si>
    <t>תמי</t>
  </si>
  <si>
    <t>הג"א</t>
  </si>
  <si>
    <t>גדרה</t>
  </si>
  <si>
    <t>8/2</t>
  </si>
  <si>
    <t>054-9546030</t>
  </si>
  <si>
    <t>גרימברג</t>
  </si>
  <si>
    <t>שלי</t>
  </si>
  <si>
    <t>אלתמן</t>
  </si>
  <si>
    <t>ראשון לציון</t>
  </si>
  <si>
    <t>058-6251251</t>
  </si>
  <si>
    <t>שוקרון</t>
  </si>
  <si>
    <t>שיר</t>
  </si>
  <si>
    <t>דיזינגוף</t>
  </si>
  <si>
    <t>269/4</t>
  </si>
  <si>
    <t>תל אביב</t>
  </si>
  <si>
    <t>055-6664305</t>
  </si>
  <si>
    <t xml:space="preserve">דסקל </t>
  </si>
  <si>
    <t>טל</t>
  </si>
  <si>
    <t>התפוז</t>
  </si>
  <si>
    <t>נשר</t>
  </si>
  <si>
    <t>טעימה</t>
  </si>
  <si>
    <t>טל דסקל</t>
  </si>
  <si>
    <t>שיר שוקרון</t>
  </si>
  <si>
    <t>תשובה</t>
  </si>
  <si>
    <t>שאולי</t>
  </si>
  <si>
    <t>אריאל</t>
  </si>
  <si>
    <t>רחובות</t>
  </si>
  <si>
    <t>באום</t>
  </si>
  <si>
    <t>כרמל</t>
  </si>
  <si>
    <t>צור יגאל</t>
  </si>
  <si>
    <t>מאייר</t>
  </si>
  <si>
    <t>התפוז 38 נשר</t>
  </si>
  <si>
    <t>יאיר</t>
  </si>
  <si>
    <t>אוחיון</t>
  </si>
  <si>
    <t>שמואלי</t>
  </si>
  <si>
    <t>שורק</t>
  </si>
  <si>
    <t>קרן</t>
  </si>
  <si>
    <t>מס בק שנמכרו- יועץ</t>
  </si>
  <si>
    <t>הפלמ"ח</t>
  </si>
  <si>
    <t>ק.ביאליק</t>
  </si>
  <si>
    <t>הל"ה</t>
  </si>
  <si>
    <t>אור יהודה</t>
  </si>
  <si>
    <t>050-8245595</t>
  </si>
  <si>
    <t>יהודה הלוי</t>
  </si>
  <si>
    <t>ק.אונו</t>
  </si>
  <si>
    <t>050-9000311</t>
  </si>
  <si>
    <t>ניצן</t>
  </si>
  <si>
    <t>פרידמן</t>
  </si>
  <si>
    <t>נתן</t>
  </si>
  <si>
    <t>רוטנברג</t>
  </si>
  <si>
    <t>אוסיף</t>
  </si>
  <si>
    <t>054-8186086</t>
  </si>
  <si>
    <t>נטלי</t>
  </si>
  <si>
    <t>אור</t>
  </si>
  <si>
    <t>מנוחה ונחלה</t>
  </si>
  <si>
    <t>51/13</t>
  </si>
  <si>
    <t>054-7715403</t>
  </si>
  <si>
    <t>רבינא</t>
  </si>
  <si>
    <t>050-7772799</t>
  </si>
  <si>
    <t>נצח ירושלים</t>
  </si>
  <si>
    <t>אפרת</t>
  </si>
  <si>
    <t>הבושם</t>
  </si>
  <si>
    <t>36/12</t>
  </si>
  <si>
    <t>מבשרת ציון</t>
  </si>
  <si>
    <t>054-9964697</t>
  </si>
  <si>
    <t>תמריץ קצירי</t>
  </si>
  <si>
    <t>בר גיל</t>
  </si>
  <si>
    <t>זהבה</t>
  </si>
  <si>
    <t>השריון</t>
  </si>
  <si>
    <t>22/15</t>
  </si>
  <si>
    <t>נס ציונה</t>
  </si>
  <si>
    <t>050-6618662</t>
  </si>
  <si>
    <t>ארז אונגר</t>
  </si>
  <si>
    <t>יאיר אוחיון</t>
  </si>
  <si>
    <t>תמריץ אריאל</t>
  </si>
  <si>
    <t>זהבה בר גיל</t>
  </si>
  <si>
    <t>ניצן פרידמן</t>
  </si>
  <si>
    <t>גורודצקי</t>
  </si>
  <si>
    <t>לאה</t>
  </si>
  <si>
    <t>צייטליון אהרון</t>
  </si>
  <si>
    <t>9/14</t>
  </si>
  <si>
    <t>קריית חיים</t>
  </si>
  <si>
    <t>054-7337500</t>
  </si>
  <si>
    <t>נגב</t>
  </si>
  <si>
    <t>נטע</t>
  </si>
  <si>
    <t>וולפסון</t>
  </si>
  <si>
    <t>050-4375246</t>
  </si>
  <si>
    <t>תוספת אירוע</t>
  </si>
  <si>
    <t>לוי</t>
  </si>
  <si>
    <t>שלומית</t>
  </si>
  <si>
    <t>זינבה</t>
  </si>
  <si>
    <t>שי</t>
  </si>
  <si>
    <t>בימבד</t>
  </si>
  <si>
    <t>יוסי</t>
  </si>
  <si>
    <t>ורד</t>
  </si>
  <si>
    <t>ליכטנברג</t>
  </si>
  <si>
    <t>מיכל</t>
  </si>
  <si>
    <t>צרפתי</t>
  </si>
  <si>
    <t>תמריץ מנהלת</t>
  </si>
  <si>
    <t xml:space="preserve">אסרף </t>
  </si>
  <si>
    <t>שני אלונים</t>
  </si>
  <si>
    <t>מושב אומץ</t>
  </si>
  <si>
    <t>052-8338321</t>
  </si>
  <si>
    <t>השומר</t>
  </si>
  <si>
    <t>קרית ביאליק</t>
  </si>
  <si>
    <t>052-6851384</t>
  </si>
  <si>
    <t>ציפורן</t>
  </si>
  <si>
    <t>אשקלון</t>
  </si>
  <si>
    <t>054-2228457</t>
  </si>
  <si>
    <t>אשר ברש</t>
  </si>
  <si>
    <t>הרצליה</t>
  </si>
  <si>
    <t>050-7414500</t>
  </si>
  <si>
    <t>אלעד</t>
  </si>
  <si>
    <t>חזן</t>
  </si>
  <si>
    <t>באר שבע</t>
  </si>
  <si>
    <t>כנר</t>
  </si>
  <si>
    <t>ראשלצ</t>
  </si>
  <si>
    <t>ויינברג</t>
  </si>
  <si>
    <t>פסו</t>
  </si>
  <si>
    <t>בכר</t>
  </si>
  <si>
    <t>הבושם- עין חמד</t>
  </si>
  <si>
    <t>38 / 3</t>
  </si>
  <si>
    <t>02-5346136</t>
  </si>
  <si>
    <t>צליל</t>
  </si>
  <si>
    <t>אמיתי</t>
  </si>
  <si>
    <t>הר נתרון</t>
  </si>
  <si>
    <t>צור הדסה</t>
  </si>
  <si>
    <t>054-8036012</t>
  </si>
  <si>
    <t>ליאור</t>
  </si>
  <si>
    <t>הארזים</t>
  </si>
  <si>
    <t>12--26</t>
  </si>
  <si>
    <t>בית הכרם ירושלים</t>
  </si>
  <si>
    <t>052-3618662</t>
  </si>
  <si>
    <t>סדובסקי</t>
  </si>
  <si>
    <t>יבגני</t>
  </si>
  <si>
    <t>רמת גן</t>
  </si>
  <si>
    <t>אנסטסיה</t>
  </si>
  <si>
    <t>בטונין</t>
  </si>
  <si>
    <t>לאה גורדצקי</t>
  </si>
  <si>
    <t>זאב בנין</t>
  </si>
  <si>
    <t>054-2008607</t>
  </si>
  <si>
    <t>תומר</t>
  </si>
  <si>
    <t>כהן</t>
  </si>
  <si>
    <t>קמי</t>
  </si>
  <si>
    <t>הדרכה</t>
  </si>
  <si>
    <t>שאר הפעילויות</t>
  </si>
  <si>
    <t>סובול</t>
  </si>
  <si>
    <t>ביקוב</t>
  </si>
  <si>
    <t>עידו</t>
  </si>
  <si>
    <t>כפר סבא</t>
  </si>
  <si>
    <t>אליזרוב</t>
  </si>
  <si>
    <t>מושיקו</t>
  </si>
  <si>
    <t>צדקיהו</t>
  </si>
  <si>
    <t>דיינה</t>
  </si>
  <si>
    <t>כוכבי</t>
  </si>
  <si>
    <t>לילנבלום</t>
  </si>
  <si>
    <t>054-4449985</t>
  </si>
  <si>
    <t>מרכולת</t>
  </si>
  <si>
    <t>054-6611606</t>
  </si>
  <si>
    <t>חן</t>
  </si>
  <si>
    <t>יהודה שטרן</t>
  </si>
  <si>
    <t>31/12</t>
  </si>
  <si>
    <t>רמלה</t>
  </si>
  <si>
    <t>050-4585850</t>
  </si>
  <si>
    <t>זהריאן</t>
  </si>
  <si>
    <t>דפנה</t>
  </si>
  <si>
    <t>6</t>
  </si>
  <si>
    <t>050-7440026</t>
  </si>
  <si>
    <t>ג'ורדן</t>
  </si>
  <si>
    <t>בן סרוק</t>
  </si>
  <si>
    <t>4</t>
  </si>
  <si>
    <t>050-2885580</t>
  </si>
  <si>
    <t>לימור</t>
  </si>
  <si>
    <t>דין</t>
  </si>
  <si>
    <t>ננה</t>
  </si>
  <si>
    <t>נתניה</t>
  </si>
  <si>
    <t>אליאס</t>
  </si>
  <si>
    <t>חמאם</t>
  </si>
  <si>
    <t>יחיאל</t>
  </si>
  <si>
    <t>אביטל</t>
  </si>
  <si>
    <t>גולד</t>
  </si>
  <si>
    <t>קוגן</t>
  </si>
  <si>
    <t>יבנה</t>
  </si>
  <si>
    <t>מ. לקוחות</t>
  </si>
  <si>
    <t>ת"ד  283</t>
  </si>
  <si>
    <t>קיבוץ כפר גלעדי</t>
  </si>
  <si>
    <t>050-2429889</t>
  </si>
  <si>
    <t>מינץ</t>
  </si>
  <si>
    <t>054-5311297</t>
  </si>
  <si>
    <t>תל חי</t>
  </si>
  <si>
    <t>054-7411116</t>
  </si>
  <si>
    <t>אלחרירי</t>
  </si>
  <si>
    <t>054-9105152</t>
  </si>
  <si>
    <t>גצ'ילדזה</t>
  </si>
  <si>
    <t>מפו</t>
  </si>
  <si>
    <t>פאינה</t>
  </si>
  <si>
    <t>אלכסנדרה</t>
  </si>
  <si>
    <t>גולמוב</t>
  </si>
  <si>
    <t>052-6160216</t>
  </si>
  <si>
    <t>054-3127211</t>
  </si>
  <si>
    <t>אדווה</t>
  </si>
  <si>
    <t>דני</t>
  </si>
  <si>
    <t>פינקלברג</t>
  </si>
  <si>
    <t>אלינה</t>
  </si>
  <si>
    <t>שלפין</t>
  </si>
  <si>
    <t>עדי יחיאל</t>
  </si>
  <si>
    <t>אדי</t>
  </si>
  <si>
    <t>בסון</t>
  </si>
  <si>
    <t>רותם</t>
  </si>
  <si>
    <t>רגינה</t>
  </si>
  <si>
    <t>לוחמי גליפולי</t>
  </si>
  <si>
    <t>052-4554972</t>
  </si>
  <si>
    <t>האלה</t>
  </si>
  <si>
    <t>רעננה</t>
  </si>
  <si>
    <t>054-3361422</t>
  </si>
  <si>
    <t>שפרינצק</t>
  </si>
  <si>
    <t>קרית ים</t>
  </si>
  <si>
    <t>052-3101331</t>
  </si>
  <si>
    <t>צייגר</t>
  </si>
  <si>
    <t>יוקנעם מושבה</t>
  </si>
  <si>
    <t>052-3877925</t>
  </si>
  <si>
    <t>באר גבם</t>
  </si>
  <si>
    <t>054-4899668</t>
  </si>
  <si>
    <t>עינב</t>
  </si>
  <si>
    <t>טלפון בבית</t>
  </si>
  <si>
    <t>050-65555619</t>
  </si>
  <si>
    <t>טיטונוביץ</t>
  </si>
  <si>
    <t>העובד</t>
  </si>
  <si>
    <t>הודעת פלאפון+הודעת מייל לדנאל</t>
  </si>
  <si>
    <t>הגדוד העברי</t>
  </si>
  <si>
    <t>054-4919489</t>
  </si>
  <si>
    <t>הודעת פייסבוק+ הודעת מייל לדנאל</t>
  </si>
  <si>
    <t>נתיב חן</t>
  </si>
  <si>
    <t>052-3437566</t>
  </si>
  <si>
    <t>דנאל</t>
  </si>
  <si>
    <t>נסיר</t>
  </si>
  <si>
    <t>יעקוב דורי</t>
  </si>
  <si>
    <t>052-5870840</t>
  </si>
  <si>
    <t>פוטר</t>
  </si>
  <si>
    <t>הודעת מייל לדנאל</t>
  </si>
  <si>
    <t>קיסיל</t>
  </si>
  <si>
    <t>ברברה</t>
  </si>
  <si>
    <t>עוגב</t>
  </si>
  <si>
    <t>11/7</t>
  </si>
  <si>
    <t>ראש העין</t>
  </si>
  <si>
    <t>054-5507579</t>
  </si>
  <si>
    <t>סיום העסקה טלפוני+ הודעת מייל לדנאל</t>
  </si>
  <si>
    <t xml:space="preserve">שפיר </t>
  </si>
  <si>
    <t>גל</t>
  </si>
  <si>
    <t>תוספתא</t>
  </si>
  <si>
    <t>2/2</t>
  </si>
  <si>
    <t>03-6046128</t>
  </si>
  <si>
    <t xml:space="preserve">גירון </t>
  </si>
  <si>
    <t>נחלת בנימין</t>
  </si>
  <si>
    <t>054-7932464</t>
  </si>
  <si>
    <t>שרף</t>
  </si>
  <si>
    <t xml:space="preserve">ארלוזורוב </t>
  </si>
  <si>
    <t>חולון</t>
  </si>
  <si>
    <t>054-5935711</t>
  </si>
  <si>
    <t>התפטר</t>
  </si>
  <si>
    <t xml:space="preserve">צרפתי </t>
  </si>
  <si>
    <t>קובי</t>
  </si>
  <si>
    <t>דרך ההגנה</t>
  </si>
  <si>
    <t>054-2520207</t>
  </si>
  <si>
    <t>ריג'י</t>
  </si>
  <si>
    <t>סטאס</t>
  </si>
  <si>
    <t>עזרא</t>
  </si>
  <si>
    <t>054-3375158</t>
  </si>
  <si>
    <t>שקי</t>
  </si>
  <si>
    <t>משה דיין</t>
  </si>
  <si>
    <t>050-3068499</t>
  </si>
  <si>
    <t>050-2917000</t>
  </si>
  <si>
    <t>פוטרה</t>
  </si>
  <si>
    <t>ספיבק</t>
  </si>
  <si>
    <t>רון</t>
  </si>
  <si>
    <t>אנה פרנק/בנות חיל</t>
  </si>
  <si>
    <t>03-9645765</t>
  </si>
  <si>
    <t>חנקין</t>
  </si>
  <si>
    <t>057-3203384</t>
  </si>
  <si>
    <t xml:space="preserve"> 12/06/2014</t>
  </si>
  <si>
    <t>בראשי</t>
  </si>
  <si>
    <t>אביעד</t>
  </si>
  <si>
    <t xml:space="preserve">דוכיפת </t>
  </si>
  <si>
    <t>050-8941301</t>
  </si>
  <si>
    <t>גן יבנה</t>
  </si>
  <si>
    <t>052-4002252</t>
  </si>
  <si>
    <t>נחמני</t>
  </si>
  <si>
    <t>052-4460088</t>
  </si>
  <si>
    <t>אהוד מנור</t>
  </si>
  <si>
    <t>054-3180988</t>
  </si>
  <si>
    <t>כנרת</t>
  </si>
  <si>
    <t>052-8936321</t>
  </si>
  <si>
    <t>רוקח</t>
  </si>
  <si>
    <t>054-7647903</t>
  </si>
  <si>
    <t>סיום העסקה טלפוני+הודעת מייל לדנאל</t>
  </si>
  <si>
    <t>הלפנבאום</t>
  </si>
  <si>
    <t>מעיין</t>
  </si>
  <si>
    <t>אברהם שפירא</t>
  </si>
  <si>
    <t>2/27</t>
  </si>
  <si>
    <t>050-8540044</t>
  </si>
  <si>
    <t>התפטרה</t>
  </si>
  <si>
    <t>מאלניש</t>
  </si>
  <si>
    <t>יסמין</t>
  </si>
  <si>
    <t>טור מלרא</t>
  </si>
  <si>
    <t>03-6318372</t>
  </si>
  <si>
    <t>יוני נתניהו</t>
  </si>
  <si>
    <t>14</t>
  </si>
  <si>
    <t>גבעת שמואל</t>
  </si>
  <si>
    <t>052-3261262</t>
  </si>
  <si>
    <t>עקיבא</t>
  </si>
  <si>
    <t>054-2223839</t>
  </si>
  <si>
    <t>שיחה טלפונית+ הודעת מייל לדנאל</t>
  </si>
  <si>
    <t>שמעון אבידן</t>
  </si>
  <si>
    <t>8</t>
  </si>
  <si>
    <t>052-5828887</t>
  </si>
  <si>
    <t>כפכפי</t>
  </si>
  <si>
    <t>אלבז</t>
  </si>
  <si>
    <t>יפו</t>
  </si>
  <si>
    <t>דויידי</t>
  </si>
  <si>
    <t>יצחק גרינבויים</t>
  </si>
  <si>
    <t>40</t>
  </si>
  <si>
    <t>054-4865746</t>
  </si>
  <si>
    <t>מרזוק טעזר ב</t>
  </si>
  <si>
    <t>11</t>
  </si>
  <si>
    <t>052-5449422</t>
  </si>
  <si>
    <t>חגי</t>
  </si>
  <si>
    <t>זיבליק</t>
  </si>
  <si>
    <t>קרית אתא</t>
  </si>
  <si>
    <t>יואב</t>
  </si>
  <si>
    <t>כפר תבור</t>
  </si>
  <si>
    <t>ת"ד 64</t>
  </si>
  <si>
    <t>050-9505548</t>
  </si>
  <si>
    <t>בן נאים</t>
  </si>
  <si>
    <t>גיל</t>
  </si>
  <si>
    <t>יפת</t>
  </si>
  <si>
    <t>ליבנשטיין</t>
  </si>
  <si>
    <t>יואב לברן</t>
  </si>
  <si>
    <t>דודי</t>
  </si>
  <si>
    <t>זוהר רון</t>
  </si>
  <si>
    <t>רבקה ליבנשטיין</t>
  </si>
  <si>
    <t>ריפא</t>
  </si>
  <si>
    <t>רימלט</t>
  </si>
  <si>
    <t>054-7449039</t>
  </si>
  <si>
    <t>חופית</t>
  </si>
  <si>
    <t>פרובין</t>
  </si>
  <si>
    <t>29</t>
  </si>
  <si>
    <t>03-9674983</t>
  </si>
  <si>
    <t>לב רן</t>
  </si>
  <si>
    <t>הגילה</t>
  </si>
  <si>
    <t>5</t>
  </si>
  <si>
    <t>054-4219221</t>
  </si>
  <si>
    <t>נצר חזני</t>
  </si>
  <si>
    <t>1037</t>
  </si>
  <si>
    <t>054-2240227</t>
  </si>
  <si>
    <t>20</t>
  </si>
  <si>
    <t>054-5876528</t>
  </si>
  <si>
    <t>רבקה</t>
  </si>
  <si>
    <t>נווה יעקוב הרב פרדס</t>
  </si>
  <si>
    <t>37</t>
  </si>
  <si>
    <t>054-5249562</t>
  </si>
  <si>
    <t xml:space="preserve">טופס בקשה ממני+אישור הסיום משרון </t>
  </si>
  <si>
    <t>התפטר טלפונית, מתוייק טופס התפטרות</t>
  </si>
  <si>
    <t>הדובדבן</t>
  </si>
  <si>
    <t>קרית אונו</t>
  </si>
  <si>
    <t>052-3064490</t>
  </si>
  <si>
    <t>שרון</t>
  </si>
  <si>
    <t>פוטרה טלפוני. הודעה לדנאל מתוייקת</t>
  </si>
  <si>
    <t>, מתוייק טופס התפטרות</t>
  </si>
  <si>
    <t>רחבת גד</t>
  </si>
  <si>
    <t>5/18</t>
  </si>
  <si>
    <t>קרית גת</t>
  </si>
  <si>
    <t>052-8330365</t>
  </si>
  <si>
    <t>מתוייק טופס סיום העסקה</t>
  </si>
  <si>
    <t>התפטר באסמס, מתוייק מכתב התפטרות</t>
  </si>
  <si>
    <t>פוטר טלפוני. הודעה לדנאל מתוייקת</t>
  </si>
  <si>
    <t>פוטרה כי לא יכולה לעבוד שישי . הודעה לדנאל מתוייקת</t>
  </si>
  <si>
    <t>טלפונית. מתוייקת הודעה לדנאל</t>
  </si>
  <si>
    <t>נועה</t>
  </si>
  <si>
    <t>הלמן</t>
  </si>
  <si>
    <t>טלפון</t>
  </si>
  <si>
    <t>אניעם</t>
  </si>
  <si>
    <t>050-8807734</t>
  </si>
  <si>
    <t>מודיעין</t>
  </si>
  <si>
    <t>ברודי</t>
  </si>
  <si>
    <t>גאליס</t>
  </si>
  <si>
    <t>מירן</t>
  </si>
  <si>
    <t>אהרון כצנלסון</t>
  </si>
  <si>
    <t>21</t>
  </si>
  <si>
    <t>פתח תקווה</t>
  </si>
  <si>
    <t>050-6996865</t>
  </si>
  <si>
    <t>גבריאל דוד</t>
  </si>
  <si>
    <t>יגאל ידין</t>
  </si>
  <si>
    <t>41</t>
  </si>
  <si>
    <t>054-3092200</t>
  </si>
  <si>
    <t>נטישה</t>
  </si>
  <si>
    <t>מתוייקת הודעה במייל לדנאל</t>
  </si>
  <si>
    <t>איילת</t>
  </si>
  <si>
    <t>חופית דודי</t>
  </si>
  <si>
    <t>גוטקין</t>
  </si>
  <si>
    <t>סיוון</t>
  </si>
  <si>
    <t>ולדימיר</t>
  </si>
  <si>
    <t>בודקוב</t>
  </si>
  <si>
    <t>לורה</t>
  </si>
  <si>
    <t>יוסף</t>
  </si>
  <si>
    <t>עיסא</t>
  </si>
  <si>
    <t>מרציאנו</t>
  </si>
  <si>
    <t>אילת</t>
  </si>
  <si>
    <t>אוקסנה</t>
  </si>
  <si>
    <t>נוגה</t>
  </si>
  <si>
    <t>מיכלסקי</t>
  </si>
  <si>
    <t>התפטרה (שינויים בתואר אקדמי)</t>
  </si>
  <si>
    <t>הודיעה על הפסקה זמנית אך מאז לא ענתה נטישה</t>
  </si>
  <si>
    <t>פוטרה משום שאין מספיק עבודה</t>
  </si>
  <si>
    <t>נטישה שהובילה להתפטרות</t>
  </si>
  <si>
    <t>התפטרה (מחלת הנשיקה)</t>
  </si>
  <si>
    <t>נטישה? (עסק שהקים שיגשג )</t>
  </si>
  <si>
    <t xml:space="preserve">פוטר עקב חוסר זמן בלימודים </t>
  </si>
  <si>
    <t>פיטורים חודש עבודה אחרון 4/14</t>
  </si>
  <si>
    <t>ללא טופס פיטורים</t>
  </si>
  <si>
    <t>עבדה משמרת אחת לא הגישה טופס פיטורים</t>
  </si>
  <si>
    <t>לתייק טופס שסיים העסקה</t>
  </si>
  <si>
    <t>V</t>
  </si>
  <si>
    <t>קליאן</t>
  </si>
  <si>
    <t>האצ"ל</t>
  </si>
  <si>
    <t>24/1</t>
  </si>
  <si>
    <t>050-7175207</t>
  </si>
  <si>
    <t>עבדה משמרת אחת לא הגישה טופס פיטורים, מתוייק</t>
  </si>
  <si>
    <t>גינר</t>
  </si>
  <si>
    <t>המרגנית</t>
  </si>
  <si>
    <t>22</t>
  </si>
  <si>
    <t>10/13/1993</t>
  </si>
  <si>
    <t>אהרון לובלון</t>
  </si>
  <si>
    <t>24</t>
  </si>
  <si>
    <t>לוד</t>
  </si>
  <si>
    <t>דרך יותם</t>
  </si>
  <si>
    <t>4010</t>
  </si>
  <si>
    <t>מלצט</t>
  </si>
  <si>
    <t>1</t>
  </si>
  <si>
    <t>החצבאני</t>
  </si>
  <si>
    <t>20/1</t>
  </si>
  <si>
    <t>יקנעם עילית</t>
  </si>
  <si>
    <t>שי עגנון</t>
  </si>
  <si>
    <t>23</t>
  </si>
  <si>
    <t>אישצנקו</t>
  </si>
  <si>
    <t>המכבים</t>
  </si>
  <si>
    <t>3</t>
  </si>
  <si>
    <t>052-3336117</t>
  </si>
  <si>
    <t>054-7808057</t>
  </si>
  <si>
    <t>054-7622766</t>
  </si>
  <si>
    <t>052-5776252</t>
  </si>
  <si>
    <t>050-2939297</t>
  </si>
  <si>
    <t>050-9689085</t>
  </si>
  <si>
    <t>054-3397312</t>
  </si>
  <si>
    <t>ליז</t>
  </si>
  <si>
    <t>פרץ</t>
  </si>
  <si>
    <t>יוסף עיסא</t>
  </si>
  <si>
    <t>בת ים</t>
  </si>
  <si>
    <t>כתריאל</t>
  </si>
  <si>
    <t>ליטל</t>
  </si>
  <si>
    <t>אליהו</t>
  </si>
  <si>
    <t>צור</t>
  </si>
  <si>
    <t>בן עטיה</t>
  </si>
  <si>
    <t>730 ₪</t>
  </si>
  <si>
    <t>?</t>
  </si>
  <si>
    <t>1460 ₪</t>
  </si>
  <si>
    <t>1540 ₪</t>
  </si>
  <si>
    <t>694 ₪</t>
  </si>
  <si>
    <t>נלקח מתקציב שיווק</t>
  </si>
  <si>
    <t>1400 ₪</t>
  </si>
  <si>
    <t>שמחה הולצברג</t>
  </si>
  <si>
    <t>054-5988341</t>
  </si>
  <si>
    <t>אברבנאל</t>
  </si>
  <si>
    <t>054-5586868</t>
  </si>
  <si>
    <t>הארי רמת חן</t>
  </si>
  <si>
    <t>39</t>
  </si>
  <si>
    <t>052-5759128</t>
  </si>
  <si>
    <t>לוברונו</t>
  </si>
  <si>
    <t>7</t>
  </si>
  <si>
    <t>052-8875657</t>
  </si>
  <si>
    <t>הגליל</t>
  </si>
  <si>
    <t>9</t>
  </si>
  <si>
    <t>כפר יונה</t>
  </si>
  <si>
    <t>052-7027820</t>
  </si>
  <si>
    <t>סיבת סיום העסקה</t>
  </si>
  <si>
    <t>תאריך סיום העסקה</t>
  </si>
  <si>
    <t>מסיים ההעסקה</t>
  </si>
  <si>
    <t>טפסים רלוונטים מתוייקים</t>
  </si>
  <si>
    <t>שדרות ארגמן</t>
  </si>
  <si>
    <t>7001-11</t>
  </si>
  <si>
    <t>052-3303422</t>
  </si>
  <si>
    <t>אייל וייס</t>
  </si>
  <si>
    <t>גבעתיים</t>
  </si>
  <si>
    <t>אחי ידיד</t>
  </si>
  <si>
    <t>שחר</t>
  </si>
  <si>
    <t>ג'ורלט</t>
  </si>
  <si>
    <t>חושן</t>
  </si>
  <si>
    <t>לי לב</t>
  </si>
  <si>
    <t>קורין</t>
  </si>
  <si>
    <t>רפאל</t>
  </si>
  <si>
    <t>טיילת נווה</t>
  </si>
  <si>
    <t>32</t>
  </si>
  <si>
    <t>קצרין</t>
  </si>
  <si>
    <t>054-7534311</t>
  </si>
  <si>
    <t>אזולאי</t>
  </si>
  <si>
    <t>תהילה</t>
  </si>
  <si>
    <t>שדרות תל חי</t>
  </si>
  <si>
    <t>אשדוד</t>
  </si>
  <si>
    <t>054-4260564</t>
  </si>
  <si>
    <t>אחד העם</t>
  </si>
  <si>
    <t>2</t>
  </si>
  <si>
    <t>054-7838226</t>
  </si>
  <si>
    <t xml:space="preserve">דוד רמז </t>
  </si>
  <si>
    <t>054-8329488</t>
  </si>
  <si>
    <t>אבישג</t>
  </si>
  <si>
    <t>יצחק</t>
  </si>
  <si>
    <t>שלמה צמח</t>
  </si>
  <si>
    <t>052-6380196</t>
  </si>
  <si>
    <t>אוראן</t>
  </si>
  <si>
    <t>התאנה</t>
  </si>
  <si>
    <t>054-5689884</t>
  </si>
  <si>
    <t>קרסן</t>
  </si>
  <si>
    <t>תום</t>
  </si>
  <si>
    <t>קיבוץ עין גב</t>
  </si>
  <si>
    <t>054-5658751</t>
  </si>
  <si>
    <t>מינקוב</t>
  </si>
  <si>
    <t>אילונה</t>
  </si>
  <si>
    <t>שונית</t>
  </si>
  <si>
    <t>053-8281222</t>
  </si>
  <si>
    <t>טומסיס</t>
  </si>
  <si>
    <t>נופר</t>
  </si>
  <si>
    <t>סימטת הדגן</t>
  </si>
  <si>
    <t>רמת ישי</t>
  </si>
  <si>
    <t>054-4799302</t>
  </si>
  <si>
    <t>משאבים</t>
  </si>
  <si>
    <t>הוד השרון</t>
  </si>
  <si>
    <t>054-5651121</t>
  </si>
  <si>
    <t xml:space="preserve">פוטרה </t>
  </si>
  <si>
    <t>לוטן</t>
  </si>
  <si>
    <t>אורטל</t>
  </si>
  <si>
    <t>גולדשטיין</t>
  </si>
  <si>
    <t>גולדרייך</t>
  </si>
  <si>
    <t>מתן גולדרייך</t>
  </si>
  <si>
    <t>אורטל גולדשטיין</t>
  </si>
  <si>
    <t>מתן</t>
  </si>
  <si>
    <t>רונן</t>
  </si>
  <si>
    <t>אורן</t>
  </si>
  <si>
    <t>ירין</t>
  </si>
  <si>
    <t>ראובני</t>
  </si>
  <si>
    <t>פהמי</t>
  </si>
  <si>
    <t>חדאד</t>
  </si>
  <si>
    <t>אברמוב</t>
  </si>
  <si>
    <t>אוריה</t>
  </si>
  <si>
    <t>תמריץ רותם</t>
  </si>
  <si>
    <t>רחבת הביטחון</t>
  </si>
  <si>
    <t>בר יוסף</t>
  </si>
  <si>
    <t>משעול דרדר</t>
  </si>
  <si>
    <t>15 ב'</t>
  </si>
  <si>
    <t>ארלוזורוב</t>
  </si>
  <si>
    <t>וייזברג</t>
  </si>
  <si>
    <t>השחר</t>
  </si>
  <si>
    <t>23 א'</t>
  </si>
  <si>
    <t>אלמותנבי</t>
  </si>
  <si>
    <t>19</t>
  </si>
  <si>
    <t>מעלות תרשיחא</t>
  </si>
  <si>
    <t>נורית</t>
  </si>
  <si>
    <t>קידר</t>
  </si>
  <si>
    <t>יונתן</t>
  </si>
  <si>
    <t>אגו</t>
  </si>
  <si>
    <t>הרב רובינשטיין</t>
  </si>
  <si>
    <t>3 א'</t>
  </si>
  <si>
    <t>כוזלי</t>
  </si>
  <si>
    <t>שירין</t>
  </si>
  <si>
    <t>משעול לופית</t>
  </si>
  <si>
    <t>10</t>
  </si>
  <si>
    <t>053-3031088</t>
  </si>
  <si>
    <t>לוינזון</t>
  </si>
  <si>
    <t>אטד</t>
  </si>
  <si>
    <t>052-5618916</t>
  </si>
  <si>
    <t>יצחקי כהן</t>
  </si>
  <si>
    <t>דגניה</t>
  </si>
  <si>
    <t>אליהו חכים</t>
  </si>
  <si>
    <t>17</t>
  </si>
  <si>
    <t>052-5660503</t>
  </si>
  <si>
    <t>עמור</t>
  </si>
  <si>
    <t>לירון</t>
  </si>
  <si>
    <t>הנרי קנדל</t>
  </si>
  <si>
    <t>12</t>
  </si>
  <si>
    <t>052-8081201</t>
  </si>
  <si>
    <t>קבלו</t>
  </si>
  <si>
    <t>כיכר רפידים</t>
  </si>
  <si>
    <t>054-7239960</t>
  </si>
  <si>
    <t>שרגא רפאלי</t>
  </si>
  <si>
    <t>052-3733753</t>
  </si>
  <si>
    <t>פדלון</t>
  </si>
  <si>
    <t>052-7320365</t>
  </si>
  <si>
    <t>חזיזה</t>
  </si>
  <si>
    <t>לורן</t>
  </si>
  <si>
    <t>טופז</t>
  </si>
  <si>
    <t>שמש</t>
  </si>
  <si>
    <t>סהר</t>
  </si>
  <si>
    <t>נחמיאס</t>
  </si>
  <si>
    <t>בית שמש</t>
  </si>
  <si>
    <t>השלמה ל50 לשעה</t>
  </si>
  <si>
    <t>לירון כהן</t>
  </si>
  <si>
    <t>פרייב</t>
  </si>
  <si>
    <t>ליפז</t>
  </si>
  <si>
    <t>שטרן</t>
  </si>
  <si>
    <t>גורמי</t>
  </si>
  <si>
    <t>טליה</t>
  </si>
  <si>
    <t>שלמון</t>
  </si>
  <si>
    <t>דבורה פרייב</t>
  </si>
  <si>
    <t>חזי עבודי</t>
  </si>
  <si>
    <t>גורמי ספיאשוילי</t>
  </si>
  <si>
    <t>ליטל כתראיל</t>
  </si>
  <si>
    <t>ירדן</t>
  </si>
  <si>
    <t>עמית</t>
  </si>
  <si>
    <t>מרקוביץ</t>
  </si>
  <si>
    <t>לי</t>
  </si>
  <si>
    <t>אני</t>
  </si>
  <si>
    <t>יקיר</t>
  </si>
  <si>
    <t>תם</t>
  </si>
  <si>
    <t>עבודי</t>
  </si>
  <si>
    <t>שמעיה</t>
  </si>
  <si>
    <t>אברבוך</t>
  </si>
  <si>
    <t>רמת השרון</t>
  </si>
  <si>
    <t>דבורה</t>
  </si>
  <si>
    <t>אמיר</t>
  </si>
  <si>
    <t>פטרשבסקי</t>
  </si>
  <si>
    <t>תמיר</t>
  </si>
  <si>
    <t>שילו</t>
  </si>
  <si>
    <t>מעוז</t>
  </si>
  <si>
    <t>יאן</t>
  </si>
  <si>
    <t>מקור החסידה</t>
  </si>
  <si>
    <t xml:space="preserve">מלכה </t>
  </si>
  <si>
    <t>נוי</t>
  </si>
  <si>
    <t>בשארי סעדיה ויוסף</t>
  </si>
  <si>
    <t>050-8364941</t>
  </si>
  <si>
    <t>טרומפלדור</t>
  </si>
  <si>
    <t>052-3943118</t>
  </si>
  <si>
    <t>סושקו</t>
  </si>
  <si>
    <t>דניאלה</t>
  </si>
  <si>
    <t>054-6216355</t>
  </si>
  <si>
    <t>צלילי חנינא</t>
  </si>
  <si>
    <t>ת"א</t>
  </si>
  <si>
    <t>פרז</t>
  </si>
  <si>
    <t>ספיר</t>
  </si>
  <si>
    <t>לוי אשכול</t>
  </si>
  <si>
    <t>63</t>
  </si>
  <si>
    <t>050-8212941</t>
  </si>
  <si>
    <t>פקאן</t>
  </si>
  <si>
    <t>054-8123077</t>
  </si>
  <si>
    <t>דולין</t>
  </si>
  <si>
    <t>קיילה</t>
  </si>
  <si>
    <t>שינקין</t>
  </si>
  <si>
    <t>הראל</t>
  </si>
  <si>
    <t>השרון</t>
  </si>
  <si>
    <t>054-7851336</t>
  </si>
  <si>
    <t>הובשר</t>
  </si>
  <si>
    <t>אימבר</t>
  </si>
  <si>
    <t>18</t>
  </si>
  <si>
    <t>עומר</t>
  </si>
  <si>
    <t>חיניץ</t>
  </si>
  <si>
    <t>תרצה</t>
  </si>
  <si>
    <t>052-3701170</t>
  </si>
  <si>
    <t>אברהמי</t>
  </si>
  <si>
    <t>ליעד</t>
  </si>
  <si>
    <t xml:space="preserve">ריינס </t>
  </si>
  <si>
    <t xml:space="preserve">כהן </t>
  </si>
  <si>
    <t>מיטל נופר</t>
  </si>
  <si>
    <t>המרי</t>
  </si>
  <si>
    <t>גבעתים</t>
  </si>
  <si>
    <t>חדד</t>
  </si>
  <si>
    <t>זבוטינסקי</t>
  </si>
  <si>
    <t>הגיא</t>
  </si>
  <si>
    <t>מגדל העמק</t>
  </si>
  <si>
    <t>054-7606105</t>
  </si>
  <si>
    <t>רויטל</t>
  </si>
  <si>
    <t>ראש פינה</t>
  </si>
  <si>
    <t>16</t>
  </si>
  <si>
    <t>054-6375557</t>
  </si>
  <si>
    <t>בן מאיר</t>
  </si>
  <si>
    <t>אורי</t>
  </si>
  <si>
    <t>אבן שמואל</t>
  </si>
  <si>
    <t>30</t>
  </si>
  <si>
    <t>שדה גת</t>
  </si>
  <si>
    <t>054-5969983</t>
  </si>
  <si>
    <t>גלעד</t>
  </si>
  <si>
    <t>דרזנר</t>
  </si>
  <si>
    <t>054-5233369</t>
  </si>
  <si>
    <t>050-2310100</t>
  </si>
  <si>
    <t>קדמי</t>
  </si>
  <si>
    <t>מושב שתולים</t>
  </si>
  <si>
    <t>השיטה</t>
  </si>
  <si>
    <t>050-5556689</t>
  </si>
  <si>
    <t>דניאל</t>
  </si>
  <si>
    <t>052-3883516</t>
  </si>
  <si>
    <t>חיים בר לב</t>
  </si>
  <si>
    <t>052-3064435</t>
  </si>
  <si>
    <t>עציון</t>
  </si>
  <si>
    <t>054-9732633</t>
  </si>
  <si>
    <t>שביל הלה</t>
  </si>
  <si>
    <t>050-3300323</t>
  </si>
  <si>
    <t>אנג'ל</t>
  </si>
  <si>
    <t>בית אלמוג רוזמרין</t>
  </si>
  <si>
    <t>אביב</t>
  </si>
  <si>
    <t>העצמאות</t>
  </si>
  <si>
    <t xml:space="preserve">שלמון </t>
  </si>
  <si>
    <t>054-6631608</t>
  </si>
  <si>
    <t>פרדס חנה</t>
  </si>
  <si>
    <t>אשל</t>
  </si>
  <si>
    <t>050-9909392</t>
  </si>
  <si>
    <t>חפץ</t>
  </si>
  <si>
    <t>אבן גבירול</t>
  </si>
  <si>
    <t>בן דור</t>
  </si>
  <si>
    <t>זוהר</t>
  </si>
  <si>
    <t>זאב גלר</t>
  </si>
  <si>
    <t>054-4813712</t>
  </si>
  <si>
    <t>המייסדים</t>
  </si>
  <si>
    <t>052-5278892</t>
  </si>
  <si>
    <t>ריטר</t>
  </si>
  <si>
    <t>מיכאל</t>
  </si>
  <si>
    <t>משהשרת</t>
  </si>
  <si>
    <t>עדיקה</t>
  </si>
  <si>
    <t>מיטל</t>
  </si>
  <si>
    <t>ישראל אלדד</t>
  </si>
  <si>
    <t>052-42268860</t>
  </si>
  <si>
    <t>עין עקב</t>
  </si>
  <si>
    <t>053-6333154</t>
  </si>
  <si>
    <t>אל שיר</t>
  </si>
  <si>
    <t>אמה</t>
  </si>
  <si>
    <t>נהריה</t>
  </si>
  <si>
    <t>עדי</t>
  </si>
  <si>
    <t>לתייק הודעה לדנאל</t>
  </si>
  <si>
    <t>נשלח לה פורמט צריכה להעביר למייל</t>
  </si>
  <si>
    <t>להדפיס טופס שסיים העסקה</t>
  </si>
  <si>
    <t xml:space="preserve">התפטרה </t>
  </si>
  <si>
    <t>להדפיס סיום העסקה מהפייסבוק</t>
  </si>
  <si>
    <t>נטישה (לא עונה)</t>
  </si>
  <si>
    <t>052-6851183</t>
  </si>
  <si>
    <t>נטישה (לא ענתה)</t>
  </si>
  <si>
    <t>פוטרה חוסר התאמה</t>
  </si>
  <si>
    <t>054-9382236</t>
  </si>
  <si>
    <t>050-5271563</t>
  </si>
  <si>
    <t>נטישה . עזבה את אילת</t>
  </si>
  <si>
    <t>נטישה. לא עונה</t>
  </si>
  <si>
    <t>נטישה. עזבה את הארץ</t>
  </si>
  <si>
    <t>052-4782853</t>
  </si>
  <si>
    <t>פוטרה אין עבודה</t>
  </si>
  <si>
    <t>נטישה לא זמינה לעבודה</t>
  </si>
  <si>
    <t>התפטר לקראת טיסה לחול</t>
  </si>
  <si>
    <t>עוד לא שלח סיום העסקה</t>
  </si>
  <si>
    <t xml:space="preserve">נטישה. </t>
  </si>
  <si>
    <t>אריאל אברבוך</t>
  </si>
  <si>
    <t>רוויטל שמעיה</t>
  </si>
  <si>
    <t>050-9101253</t>
  </si>
  <si>
    <t>קלוזני</t>
  </si>
  <si>
    <t>פבל</t>
  </si>
  <si>
    <t>פוטרה אין משך העסקה</t>
  </si>
  <si>
    <t>פאבל קלוז'ני</t>
  </si>
  <si>
    <t>נטישה לא עונה</t>
  </si>
  <si>
    <t>ספיאשוילי</t>
  </si>
  <si>
    <t>להדפיס</t>
  </si>
  <si>
    <t>נשלח לאישור בפייס</t>
  </si>
  <si>
    <t>נשלח אישור לפייס</t>
  </si>
  <si>
    <t>יש תיעוד ווטס אפ (אייפון)</t>
  </si>
  <si>
    <t>נשלח אישור לפייסבוק</t>
  </si>
  <si>
    <t>עזבה לחול לכמה חודשים וחזרה ולא היתה לה עבודה</t>
  </si>
  <si>
    <t>התפטרה טסה לחול</t>
  </si>
  <si>
    <t>להדפיס מהנייד</t>
  </si>
  <si>
    <t>לא שלחה עדיין</t>
  </si>
  <si>
    <t>ואתורי</t>
  </si>
  <si>
    <t>גיא</t>
  </si>
  <si>
    <t>בילו השומר</t>
  </si>
  <si>
    <t>054-2368654</t>
  </si>
  <si>
    <t>גיא ואתורי</t>
  </si>
  <si>
    <t>קורל</t>
  </si>
  <si>
    <t>טרופ</t>
  </si>
  <si>
    <t>ירון</t>
  </si>
  <si>
    <t>ירון טרופ</t>
  </si>
  <si>
    <t>אלי פקנייב</t>
  </si>
  <si>
    <t>יהודה הריס</t>
  </si>
  <si>
    <t>אלכסנדר פולישצ'וק</t>
  </si>
  <si>
    <t>11.8 ₪ למשמח</t>
  </si>
  <si>
    <t>פולישצ'וק</t>
  </si>
  <si>
    <t>אלכסנדר</t>
  </si>
  <si>
    <t>פקנייב</t>
  </si>
  <si>
    <t>אלי</t>
  </si>
  <si>
    <t>הריס</t>
  </si>
  <si>
    <t>יהודה</t>
  </si>
  <si>
    <t>מידן</t>
  </si>
  <si>
    <t>נועם קורן</t>
  </si>
  <si>
    <t>לוין</t>
  </si>
  <si>
    <t>קימחי</t>
  </si>
  <si>
    <t>גולבצוב</t>
  </si>
  <si>
    <t>דימיטרי</t>
  </si>
  <si>
    <t>בוכטרגר</t>
  </si>
  <si>
    <t>קורן</t>
  </si>
  <si>
    <t>נועם</t>
  </si>
  <si>
    <t>צוויג</t>
  </si>
  <si>
    <t>שקד</t>
  </si>
  <si>
    <t>עידו שמש</t>
  </si>
  <si>
    <t>תמריץ וודקה</t>
  </si>
  <si>
    <t>תמריץ דודי</t>
  </si>
  <si>
    <t>השלמה 50 לשעה</t>
  </si>
  <si>
    <t>22 ₪ ליום ליקר מרקט</t>
  </si>
  <si>
    <t>42 ₪ ליום</t>
  </si>
  <si>
    <t>14 ליום</t>
  </si>
  <si>
    <t>יואב לב רן</t>
  </si>
  <si>
    <t>גורמי ספיאשווילי</t>
  </si>
  <si>
    <t>אלמוגית</t>
  </si>
  <si>
    <t>אירוע-קצירי</t>
  </si>
  <si>
    <t>אלמוגית פטליס</t>
  </si>
  <si>
    <t>אספולון</t>
  </si>
  <si>
    <t>טנקרי</t>
  </si>
  <si>
    <t>בולט</t>
  </si>
  <si>
    <t>דניאלה סושקו</t>
  </si>
  <si>
    <t>מקסים בוקלוב</t>
  </si>
  <si>
    <t>שם היועצ/ת</t>
  </si>
  <si>
    <t>תוויות שורה</t>
  </si>
  <si>
    <t>סכום כולל</t>
  </si>
  <si>
    <t>סכום של מס בק שנמכרו- יועץ</t>
  </si>
  <si>
    <t>סה"כ שעות (למשוך נוסחא)</t>
  </si>
  <si>
    <t>סכום של סה"כ שעות (למשוך נוסחא)</t>
  </si>
  <si>
    <t>מקסים וחניש</t>
  </si>
  <si>
    <t>תוויות עמודה</t>
  </si>
  <si>
    <t>סולומון אמינוב</t>
  </si>
  <si>
    <t>סיימה העסקה</t>
  </si>
  <si>
    <t>יש תיעוד</t>
  </si>
  <si>
    <t>נגר</t>
  </si>
  <si>
    <t>איתי</t>
  </si>
  <si>
    <t>סיים העסקה</t>
  </si>
  <si>
    <t>שימוע מתועד</t>
  </si>
  <si>
    <t>מתועד</t>
  </si>
  <si>
    <t>מתועד.אין צורך בשימוע. חודש אחד</t>
  </si>
  <si>
    <t>מתועד. אין צורך בשימוע. בחודש אחד</t>
  </si>
  <si>
    <t>אירועים</t>
  </si>
  <si>
    <t>נטישה. התחילה משרה מלאה לא עידכנה ולא ענתה</t>
  </si>
  <si>
    <t>מתועד. אין שימוע חודש 1</t>
  </si>
  <si>
    <t>לאופר</t>
  </si>
  <si>
    <t>ניבה</t>
  </si>
  <si>
    <t>ניבה לאופר</t>
  </si>
  <si>
    <t>תמיר יהודה</t>
  </si>
  <si>
    <t>ריינדוביץ</t>
  </si>
  <si>
    <t>פטליס</t>
  </si>
  <si>
    <t>אלגרבלי</t>
  </si>
  <si>
    <t>פוטרה אחרי משמרת</t>
  </si>
  <si>
    <t>יחזקאל</t>
  </si>
  <si>
    <t>קריתי</t>
  </si>
  <si>
    <t>שני</t>
  </si>
  <si>
    <t>זוזות</t>
  </si>
  <si>
    <t>קורלי</t>
  </si>
  <si>
    <t>סמירנוב</t>
  </si>
  <si>
    <t>אנאל</t>
  </si>
  <si>
    <t>וחניש</t>
  </si>
  <si>
    <t>מקסים</t>
  </si>
  <si>
    <t>כלב</t>
  </si>
  <si>
    <t>בוקלוב</t>
  </si>
  <si>
    <t>אברהם</t>
  </si>
  <si>
    <t xml:space="preserve">פרוב </t>
  </si>
  <si>
    <t xml:space="preserve">שלום </t>
  </si>
  <si>
    <t xml:space="preserve">יהודה </t>
  </si>
  <si>
    <t>בן</t>
  </si>
  <si>
    <t>אמינוב</t>
  </si>
  <si>
    <t>סולומון</t>
  </si>
  <si>
    <t>יוסף כלב</t>
  </si>
  <si>
    <t>קדרון</t>
  </si>
  <si>
    <t>אוריאל</t>
  </si>
  <si>
    <t>חמישי</t>
  </si>
  <si>
    <t>אוריאל קדרון</t>
  </si>
  <si>
    <t>סולומון אמינבו</t>
  </si>
  <si>
    <t>אירוע-אריאל</t>
  </si>
  <si>
    <t>לוטם חיימוביץ</t>
  </si>
  <si>
    <t>נסיעות ליום: 25 ₪</t>
  </si>
  <si>
    <t>21 ליום</t>
  </si>
  <si>
    <t>(ריק)</t>
  </si>
  <si>
    <t>נחמיה</t>
  </si>
  <si>
    <t>איציק</t>
  </si>
  <si>
    <t>052-3950752</t>
  </si>
  <si>
    <t>המשמח</t>
  </si>
  <si>
    <t>ליקר מרקט XO</t>
  </si>
  <si>
    <t>052-3950850</t>
  </si>
  <si>
    <t>פור סיזן</t>
  </si>
  <si>
    <t>מעיליא</t>
  </si>
  <si>
    <t>מבחר המשקאות</t>
  </si>
  <si>
    <t>רוני</t>
  </si>
  <si>
    <t>052-3950666</t>
  </si>
  <si>
    <t xml:space="preserve">יין בעיר </t>
  </si>
  <si>
    <t>אסי</t>
  </si>
  <si>
    <t>052-3950854</t>
  </si>
  <si>
    <t xml:space="preserve">בנא </t>
  </si>
  <si>
    <t>שישי</t>
  </si>
  <si>
    <t>רועי</t>
  </si>
  <si>
    <t>052-5950542</t>
  </si>
  <si>
    <t>בילו</t>
  </si>
  <si>
    <t>אורן בר יוסף</t>
  </si>
  <si>
    <t xml:space="preserve">סלובטיק </t>
  </si>
  <si>
    <t>בית המשקאות</t>
  </si>
  <si>
    <t>עמית מרקוביץ</t>
  </si>
  <si>
    <t>הבית של פיסטוק</t>
  </si>
  <si>
    <t>שלישי</t>
  </si>
  <si>
    <t>עדן אליאש</t>
  </si>
  <si>
    <t>אפיק וקנין</t>
  </si>
  <si>
    <t>שקד צוויג</t>
  </si>
  <si>
    <t>היכל התרבות תל אביב</t>
  </si>
  <si>
    <t>תערוכת summlier</t>
  </si>
  <si>
    <t>ליטל כתריאל</t>
  </si>
  <si>
    <t>כפר חיים</t>
  </si>
  <si>
    <t>הבשר של ניר</t>
  </si>
  <si>
    <t>ראשון</t>
  </si>
  <si>
    <t>השקה שואו רום</t>
  </si>
  <si>
    <t>אירוע-יוליה</t>
  </si>
  <si>
    <t>אריאל באום</t>
  </si>
  <si>
    <t>סיטונאות בינימינה</t>
  </si>
  <si>
    <t>בינימינה</t>
  </si>
  <si>
    <t>משקאות הטורקי</t>
  </si>
  <si>
    <t>המשק גבעת חן</t>
  </si>
  <si>
    <t>גבעת חן</t>
  </si>
  <si>
    <t>כפרסבא</t>
  </si>
  <si>
    <t>אליאסי</t>
  </si>
  <si>
    <t>יהודה הלוי תל אביב</t>
  </si>
  <si>
    <t>ז'קו קנטי</t>
  </si>
  <si>
    <t>הרצוג 61 ירושלים</t>
  </si>
  <si>
    <t>טעימות : קאנונבול קברנה וקאנונבול סובניון בלאן </t>
  </si>
  <si>
    <t>קיורטוש</t>
  </si>
  <si>
    <t>ויצמן 6 רחובות</t>
  </si>
  <si>
    <t>טעימות יינות תבור מסדרת אדמה</t>
  </si>
  <si>
    <t>בוקובזה</t>
  </si>
  <si>
    <t>מעיינות נצרת</t>
  </si>
  <si>
    <t>נצרת עילית</t>
  </si>
  <si>
    <t>שבת</t>
  </si>
  <si>
    <t>מינימרקט עבוד</t>
  </si>
  <si>
    <t>שפרעם</t>
  </si>
  <si>
    <t>סיים העסקה אחרי התאריך האחרון החודש</t>
  </si>
  <si>
    <t>סיימה העסקה אחרי התאריך האחרון החודש</t>
  </si>
  <si>
    <t>מרכז המשקאות</t>
  </si>
  <si>
    <t>מרכז מזון</t>
  </si>
  <si>
    <t>רוזאנה</t>
  </si>
  <si>
    <t>ירכא</t>
  </si>
  <si>
    <t>הרצל תל אביב</t>
  </si>
  <si>
    <t>כורזין גבעתיים</t>
  </si>
  <si>
    <t>משקאות דני</t>
  </si>
  <si>
    <t>טיב טעם</t>
  </si>
  <si>
    <t>קובי ברק</t>
  </si>
  <si>
    <t xml:space="preserve">דוכן גן שמואל </t>
  </si>
  <si>
    <t>גן שמואל</t>
  </si>
  <si>
    <t>שמוליק תדמית יום</t>
  </si>
  <si>
    <t>פרש מרקט</t>
  </si>
  <si>
    <t>קמפרי</t>
  </si>
  <si>
    <t>האירוס 1 קרית ים</t>
  </si>
  <si>
    <t>דוב פרמר 14 חיפה</t>
  </si>
  <si>
    <t>ברון הירש 15 פתח תקווה</t>
  </si>
  <si>
    <t>קשת טעמים</t>
  </si>
  <si>
    <t>גבעת ברנר צומת בילו</t>
  </si>
  <si>
    <t>בייליס</t>
  </si>
  <si>
    <t>פולג נתניה</t>
  </si>
  <si>
    <t>טעימות אדמה</t>
  </si>
  <si>
    <t>גורדונס/טנקרי+טוניק</t>
  </si>
  <si>
    <t>איליה תדמית יום</t>
  </si>
  <si>
    <t>052-3950655</t>
  </si>
  <si>
    <t>052-3950674</t>
  </si>
  <si>
    <t>052-5950503</t>
  </si>
  <si>
    <t>052-5950528</t>
  </si>
  <si>
    <t>בייליס.</t>
  </si>
  <si>
    <t>מוזיון  תל אביב</t>
  </si>
  <si>
    <t>לאה גורודצקי</t>
  </si>
  <si>
    <t>השלמה ל4</t>
  </si>
  <si>
    <t>חסות אפרול שפריץ</t>
  </si>
  <si>
    <t>ספיר  הדר</t>
  </si>
  <si>
    <t>פיופ</t>
  </si>
  <si>
    <t>רמת אשכול ירושלים</t>
  </si>
  <si>
    <t>משמרת בוטלה. חצי מהשכר הועבר. תקלה אצלי</t>
  </si>
  <si>
    <t>דיזנגוף סנטר</t>
  </si>
  <si>
    <t>אירוע- עדיה</t>
  </si>
  <si>
    <t>אירוע וויסקי דרך היין</t>
  </si>
  <si>
    <t xml:space="preserve">רוני </t>
  </si>
  <si>
    <t>בייליס -3</t>
  </si>
  <si>
    <t>אדמה קברנה-2| אדמה שירז-2</t>
  </si>
  <si>
    <t>אדמה קברנה+אדמה מרלו+אדמה שרדונה</t>
  </si>
  <si>
    <t>הר גוורץ+אדמה מרלו+אדמה שירז</t>
  </si>
  <si>
    <t>בלאק לייבל+בייליס</t>
  </si>
  <si>
    <t>אדמה שירז+ברברה</t>
  </si>
  <si>
    <t>אדמה קברנה+רוסאן</t>
  </si>
  <si>
    <t>X</t>
  </si>
  <si>
    <t>קשת</t>
  </si>
  <si>
    <t>אדמה סובינון+אדמה קברנה</t>
  </si>
  <si>
    <t>קמפרי. דיול בוטל עקב תקלה של רוזאנה</t>
  </si>
  <si>
    <t>זו משמרת אחרונה שלו. מסיים העסקה</t>
  </si>
  <si>
    <t>רוסאן</t>
  </si>
  <si>
    <t>סינגלטון+קרדו</t>
  </si>
  <si>
    <t>אדמה שרדונה+אדמה קברנה</t>
  </si>
  <si>
    <t>אדמה קברנה+אדמה רוסאן</t>
  </si>
  <si>
    <t>סינגלטון</t>
  </si>
  <si>
    <t>קרדו</t>
  </si>
  <si>
    <t>הר גוורץ+אדמה גוורץ+אדמה שירז+אדמה סוביניון</t>
  </si>
  <si>
    <t>הר שירז</t>
  </si>
  <si>
    <t>בייליס. נוספה שעה לשכר</t>
  </si>
  <si>
    <t>סינגלטון, סינגלטון טיילפייר, קארדו, טליסקר סטורם טליסקאר 10, קארדו, אובן, בולט ובולט שיפון. נוספו שעתיים</t>
  </si>
  <si>
    <t>נוספה שעה לשכר</t>
  </si>
  <si>
    <t>נוספו שעתיים לשכר</t>
  </si>
  <si>
    <t>סיים העסקה בתאריך האחרון החודש</t>
  </si>
  <si>
    <t>השלמה  50 לשעה</t>
  </si>
  <si>
    <t>אירוע-רותם</t>
  </si>
  <si>
    <t>FUCK UP NIGHTS TLV</t>
  </si>
  <si>
    <t>רביעי</t>
  </si>
  <si>
    <t>הדרכת סומליה</t>
  </si>
  <si>
    <t>הדרכה- קצירי</t>
  </si>
  <si>
    <t>הר גוורץ+הר שירז</t>
  </si>
  <si>
    <t>טל מאורגן</t>
  </si>
  <si>
    <t>מוזיאון  תל אביב</t>
  </si>
  <si>
    <t>NaN</t>
  </si>
  <si>
    <t>16:00:00</t>
  </si>
  <si>
    <t>14:00:00</t>
  </si>
  <si>
    <t>rishonLezion</t>
  </si>
  <si>
    <t>blabla</t>
  </si>
  <si>
    <t>2017-01-25T12:00:00.000Z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</si>
</sst>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[$-1000000]h:mm;@"/>
    <numFmt numFmtId="165" formatCode="0.0"/>
  </numFmts>
  <fonts count="36" x14ac:knownFonts="1">
    <font>
      <sz val="11"/>
      <color theme="1"/>
      <name val="Calibri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9"/>
      <color indexed="8"/>
      <name val="Arial"/>
      <family val="2"/>
      <charset val="177"/>
    </font>
    <font>
      <sz val="9"/>
      <color indexed="8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color theme="1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b/>
      <sz val="10"/>
      <color indexed="10"/>
      <name val="Arial"/>
      <family val="2"/>
      <charset val="177"/>
    </font>
    <font>
      <sz val="9"/>
      <color theme="1"/>
      <name val="Calibri"/>
      <family val="2"/>
      <charset val="177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9"/>
      <color rgb="FF373E4D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  <charset val="177"/>
    </font>
    <font>
      <b/>
      <u/>
      <sz val="10"/>
      <name val="Calibri"/>
      <family val="2"/>
      <scheme val="minor"/>
    </font>
    <font>
      <b/>
      <sz val="10"/>
      <name val="Arial"/>
      <family val="2"/>
      <charset val="177"/>
    </font>
    <font>
      <sz val="10"/>
      <color theme="1"/>
      <name val="Arial"/>
      <family val="2"/>
      <charset val="177"/>
    </font>
    <font>
      <sz val="10"/>
      <name val="Arial"/>
      <family val="2"/>
      <charset val="177"/>
    </font>
    <font>
      <b/>
      <sz val="8"/>
      <color rgb="FFFF0000"/>
      <name val="Calibri"/>
      <family val="2"/>
      <charset val="177"/>
      <scheme val="minor"/>
    </font>
    <font>
      <b/>
      <sz val="8"/>
      <name val="Tahoma"/>
      <family val="2"/>
    </font>
    <font>
      <sz val="11"/>
      <name val="Calibri"/>
      <family val="2"/>
      <charset val="177"/>
      <scheme val="minor"/>
    </font>
    <font>
      <b/>
      <sz val="10"/>
      <color indexed="8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6" fillId="0" borderId="0"/>
  </cellStyleXfs>
  <cellXfs count="270">
    <xf numFmtId="0" fontId="0" fillId="0" borderId="0" xfId="0"/>
    <xf numFmtId="164" fontId="2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5" fillId="0" borderId="0" xfId="0" applyFont="1"/>
    <xf numFmtId="0" fontId="10" fillId="0" borderId="1" xfId="0" applyFont="1" applyFill="1" applyBorder="1" applyAlignment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1" fillId="2" borderId="6" xfId="0" applyFont="1" applyFill="1" applyBorder="1" applyAlignment="1">
      <alignment horizontal="right" vertical="center" wrapText="1"/>
    </xf>
    <xf numFmtId="2" fontId="14" fillId="2" borderId="7" xfId="0" applyNumberFormat="1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center" vertical="center" wrapText="1"/>
    </xf>
    <xf numFmtId="16" fontId="2" fillId="0" borderId="10" xfId="0" applyNumberFormat="1" applyFont="1" applyBorder="1" applyAlignment="1">
      <alignment horizontal="right"/>
    </xf>
    <xf numFmtId="0" fontId="0" fillId="0" borderId="9" xfId="0" applyBorder="1"/>
    <xf numFmtId="43" fontId="0" fillId="0" borderId="11" xfId="1" applyFont="1" applyBorder="1"/>
    <xf numFmtId="0" fontId="13" fillId="0" borderId="8" xfId="0" applyFont="1" applyBorder="1" applyAlignment="1">
      <alignment wrapText="1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right"/>
    </xf>
    <xf numFmtId="0" fontId="15" fillId="0" borderId="1" xfId="1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0" fillId="0" borderId="0" xfId="0" applyNumberFormat="1" applyFill="1"/>
    <xf numFmtId="49" fontId="15" fillId="0" borderId="1" xfId="1" applyNumberFormat="1" applyFont="1" applyFill="1" applyBorder="1" applyAlignment="1">
      <alignment horizontal="right"/>
    </xf>
    <xf numFmtId="14" fontId="9" fillId="0" borderId="1" xfId="0" applyNumberFormat="1" applyFont="1" applyFill="1" applyBorder="1" applyAlignment="1"/>
    <xf numFmtId="0" fontId="9" fillId="0" borderId="1" xfId="0" applyFont="1" applyFill="1" applyBorder="1"/>
    <xf numFmtId="0" fontId="1" fillId="2" borderId="14" xfId="0" applyFont="1" applyFill="1" applyBorder="1" applyAlignment="1">
      <alignment horizontal="right" vertical="center" wrapText="1"/>
    </xf>
    <xf numFmtId="16" fontId="2" fillId="0" borderId="4" xfId="0" applyNumberFormat="1" applyFont="1" applyBorder="1" applyAlignment="1">
      <alignment horizontal="right"/>
    </xf>
    <xf numFmtId="2" fontId="0" fillId="0" borderId="0" xfId="0" applyNumberFormat="1"/>
    <xf numFmtId="0" fontId="0" fillId="0" borderId="3" xfId="0" applyBorder="1"/>
    <xf numFmtId="43" fontId="0" fillId="0" borderId="4" xfId="1" applyFont="1" applyBorder="1"/>
    <xf numFmtId="43" fontId="0" fillId="0" borderId="3" xfId="1" applyFont="1" applyBorder="1"/>
    <xf numFmtId="0" fontId="0" fillId="0" borderId="16" xfId="0" applyBorder="1"/>
    <xf numFmtId="0" fontId="0" fillId="0" borderId="4" xfId="0" applyBorder="1"/>
    <xf numFmtId="43" fontId="0" fillId="0" borderId="0" xfId="1" applyFont="1"/>
    <xf numFmtId="14" fontId="10" fillId="0" borderId="1" xfId="0" applyNumberFormat="1" applyFont="1" applyFill="1" applyBorder="1" applyAlignment="1"/>
    <xf numFmtId="20" fontId="11" fillId="0" borderId="1" xfId="2" applyNumberFormat="1" applyFont="1" applyFill="1" applyBorder="1" applyAlignment="1"/>
    <xf numFmtId="0" fontId="0" fillId="0" borderId="18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6" borderId="17" xfId="0" applyFill="1" applyBorder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6" fillId="7" borderId="1" xfId="0" applyFont="1" applyFill="1" applyBorder="1"/>
    <xf numFmtId="0" fontId="19" fillId="8" borderId="1" xfId="0" applyFont="1" applyFill="1" applyBorder="1" applyAlignment="1">
      <alignment wrapText="1"/>
    </xf>
    <xf numFmtId="0" fontId="19" fillId="8" borderId="1" xfId="0" applyFont="1" applyFill="1" applyBorder="1" applyAlignment="1">
      <alignment horizontal="right" wrapText="1"/>
    </xf>
    <xf numFmtId="14" fontId="9" fillId="0" borderId="2" xfId="0" applyNumberFormat="1" applyFont="1" applyFill="1" applyBorder="1" applyAlignment="1"/>
    <xf numFmtId="0" fontId="22" fillId="0" borderId="0" xfId="0" applyFont="1"/>
    <xf numFmtId="0" fontId="6" fillId="0" borderId="1" xfId="0" applyFont="1" applyBorder="1"/>
    <xf numFmtId="0" fontId="20" fillId="0" borderId="1" xfId="0" applyFont="1" applyFill="1" applyBorder="1"/>
    <xf numFmtId="0" fontId="20" fillId="0" borderId="1" xfId="0" applyFont="1" applyFill="1" applyBorder="1" applyAlignment="1">
      <alignment horizontal="right"/>
    </xf>
    <xf numFmtId="14" fontId="20" fillId="0" borderId="1" xfId="0" applyNumberFormat="1" applyFont="1" applyFill="1" applyBorder="1"/>
    <xf numFmtId="0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horizontal="center"/>
    </xf>
    <xf numFmtId="49" fontId="20" fillId="0" borderId="1" xfId="1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/>
    <xf numFmtId="165" fontId="7" fillId="5" borderId="1" xfId="2" applyNumberFormat="1" applyFont="1" applyFill="1" applyBorder="1" applyAlignment="1">
      <alignment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right" vertical="center" wrapText="1" readingOrder="2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19" fillId="0" borderId="1" xfId="0" applyFont="1" applyBorder="1"/>
    <xf numFmtId="0" fontId="19" fillId="7" borderId="1" xfId="0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6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9" fontId="6" fillId="0" borderId="1" xfId="0" applyNumberFormat="1" applyFont="1" applyFill="1" applyBorder="1"/>
    <xf numFmtId="1" fontId="6" fillId="0" borderId="1" xfId="0" applyNumberFormat="1" applyFont="1" applyFill="1" applyBorder="1"/>
    <xf numFmtId="13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/>
    <xf numFmtId="14" fontId="6" fillId="0" borderId="1" xfId="0" applyNumberFormat="1" applyFont="1" applyFill="1" applyBorder="1"/>
    <xf numFmtId="49" fontId="20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readingOrder="2"/>
    </xf>
    <xf numFmtId="49" fontId="6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/>
    <xf numFmtId="14" fontId="6" fillId="0" borderId="1" xfId="0" applyNumberFormat="1" applyFont="1" applyFill="1" applyBorder="1" applyAlignment="1">
      <alignment horizontal="right" wrapText="1"/>
    </xf>
    <xf numFmtId="14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justify" readingOrder="2"/>
    </xf>
    <xf numFmtId="12" fontId="20" fillId="0" borderId="1" xfId="1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164" fontId="9" fillId="0" borderId="1" xfId="0" applyNumberFormat="1" applyFont="1" applyBorder="1" applyAlignment="1"/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/>
    <xf numFmtId="0" fontId="12" fillId="0" borderId="0" xfId="0" applyFont="1"/>
    <xf numFmtId="0" fontId="12" fillId="0" borderId="1" xfId="0" applyFont="1" applyFill="1" applyBorder="1"/>
    <xf numFmtId="0" fontId="12" fillId="0" borderId="1" xfId="0" applyFont="1" applyBorder="1"/>
    <xf numFmtId="0" fontId="24" fillId="0" borderId="1" xfId="0" applyFont="1" applyBorder="1"/>
    <xf numFmtId="0" fontId="24" fillId="0" borderId="1" xfId="0" applyFont="1" applyBorder="1" applyAlignment="1">
      <alignment horizontal="right"/>
    </xf>
    <xf numFmtId="14" fontId="25" fillId="0" borderId="1" xfId="0" applyNumberFormat="1" applyFont="1" applyBorder="1" applyAlignment="1">
      <alignment horizontal="center"/>
    </xf>
    <xf numFmtId="0" fontId="24" fillId="0" borderId="1" xfId="0" applyFont="1" applyFill="1" applyBorder="1"/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14" fontId="12" fillId="0" borderId="1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4" xfId="0" applyBorder="1"/>
    <xf numFmtId="0" fontId="0" fillId="0" borderId="1" xfId="0" applyFill="1" applyBorder="1"/>
    <xf numFmtId="0" fontId="0" fillId="0" borderId="4" xfId="0" applyFill="1" applyBorder="1"/>
    <xf numFmtId="9" fontId="20" fillId="0" borderId="1" xfId="0" applyNumberFormat="1" applyFont="1" applyFill="1" applyBorder="1"/>
    <xf numFmtId="0" fontId="0" fillId="0" borderId="0" xfId="0"/>
    <xf numFmtId="0" fontId="9" fillId="0" borderId="1" xfId="0" applyFont="1" applyFill="1" applyBorder="1" applyAlignment="1"/>
    <xf numFmtId="0" fontId="6" fillId="10" borderId="1" xfId="0" applyFont="1" applyFill="1" applyBorder="1" applyAlignment="1">
      <alignment horizontal="right" readingOrder="2"/>
    </xf>
    <xf numFmtId="0" fontId="6" fillId="10" borderId="1" xfId="0" applyFont="1" applyFill="1" applyBorder="1"/>
    <xf numFmtId="0" fontId="20" fillId="10" borderId="1" xfId="0" applyFont="1" applyFill="1" applyBorder="1" applyAlignment="1"/>
    <xf numFmtId="0" fontId="7" fillId="5" borderId="1" xfId="2" applyFont="1" applyFill="1" applyBorder="1" applyAlignment="1">
      <alignment horizontal="center" wrapText="1"/>
    </xf>
    <xf numFmtId="0" fontId="7" fillId="5" borderId="1" xfId="2" applyFont="1" applyFill="1" applyBorder="1" applyAlignment="1">
      <alignment wrapText="1"/>
    </xf>
    <xf numFmtId="14" fontId="9" fillId="0" borderId="1" xfId="0" applyNumberFormat="1" applyFont="1" applyFill="1" applyBorder="1" applyAlignment="1"/>
    <xf numFmtId="0" fontId="9" fillId="0" borderId="1" xfId="0" applyFont="1" applyFill="1" applyBorder="1" applyAlignment="1"/>
    <xf numFmtId="164" fontId="9" fillId="0" borderId="1" xfId="0" applyNumberFormat="1" applyFont="1" applyFill="1" applyBorder="1" applyAlignment="1"/>
    <xf numFmtId="0" fontId="19" fillId="0" borderId="4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horizontal="right" wrapText="1"/>
    </xf>
    <xf numFmtId="0" fontId="20" fillId="0" borderId="4" xfId="0" applyFont="1" applyFill="1" applyBorder="1" applyAlignment="1">
      <alignment wrapText="1"/>
    </xf>
    <xf numFmtId="0" fontId="6" fillId="0" borderId="4" xfId="0" applyFont="1" applyFill="1" applyBorder="1"/>
    <xf numFmtId="0" fontId="6" fillId="0" borderId="4" xfId="0" applyFont="1" applyBorder="1"/>
    <xf numFmtId="0" fontId="6" fillId="0" borderId="2" xfId="0" applyFont="1" applyBorder="1"/>
    <xf numFmtId="0" fontId="6" fillId="7" borderId="2" xfId="0" applyFont="1" applyFill="1" applyBorder="1"/>
    <xf numFmtId="14" fontId="6" fillId="7" borderId="2" xfId="0" applyNumberFormat="1" applyFont="1" applyFill="1" applyBorder="1"/>
    <xf numFmtId="49" fontId="6" fillId="7" borderId="2" xfId="0" applyNumberFormat="1" applyFont="1" applyFill="1" applyBorder="1" applyAlignment="1">
      <alignment horizontal="right"/>
    </xf>
    <xf numFmtId="0" fontId="29" fillId="7" borderId="2" xfId="0" applyFont="1" applyFill="1" applyBorder="1" applyAlignment="1">
      <alignment horizontal="center"/>
    </xf>
    <xf numFmtId="0" fontId="6" fillId="0" borderId="10" xfId="0" applyFont="1" applyFill="1" applyBorder="1"/>
    <xf numFmtId="0" fontId="12" fillId="0" borderId="10" xfId="0" applyFont="1" applyFill="1" applyBorder="1"/>
    <xf numFmtId="0" fontId="12" fillId="0" borderId="10" xfId="0" applyFont="1" applyBorder="1"/>
    <xf numFmtId="0" fontId="6" fillId="0" borderId="20" xfId="0" applyFont="1" applyFill="1" applyBorder="1"/>
    <xf numFmtId="0" fontId="6" fillId="0" borderId="23" xfId="0" applyFont="1" applyFill="1" applyBorder="1"/>
    <xf numFmtId="0" fontId="19" fillId="4" borderId="6" xfId="0" applyFont="1" applyFill="1" applyBorder="1"/>
    <xf numFmtId="0" fontId="19" fillId="4" borderId="7" xfId="0" applyFont="1" applyFill="1" applyBorder="1" applyAlignment="1">
      <alignment wrapText="1"/>
    </xf>
    <xf numFmtId="0" fontId="19" fillId="4" borderId="7" xfId="0" applyFont="1" applyFill="1" applyBorder="1" applyAlignment="1">
      <alignment horizontal="right" wrapText="1"/>
    </xf>
    <xf numFmtId="0" fontId="19" fillId="4" borderId="7" xfId="0" applyFont="1" applyFill="1" applyBorder="1"/>
    <xf numFmtId="0" fontId="19" fillId="4" borderId="7" xfId="0" applyFont="1" applyFill="1" applyBorder="1" applyAlignment="1">
      <alignment horizontal="right"/>
    </xf>
    <xf numFmtId="0" fontId="27" fillId="4" borderId="8" xfId="0" applyFont="1" applyFill="1" applyBorder="1" applyAlignment="1">
      <alignment horizontal="center"/>
    </xf>
    <xf numFmtId="0" fontId="20" fillId="10" borderId="2" xfId="0" applyFont="1" applyFill="1" applyBorder="1"/>
    <xf numFmtId="0" fontId="20" fillId="10" borderId="2" xfId="0" applyFont="1" applyFill="1" applyBorder="1" applyAlignment="1">
      <alignment horizontal="right"/>
    </xf>
    <xf numFmtId="14" fontId="20" fillId="10" borderId="2" xfId="0" applyNumberFormat="1" applyFont="1" applyFill="1" applyBorder="1"/>
    <xf numFmtId="0" fontId="20" fillId="10" borderId="2" xfId="1" applyNumberFormat="1" applyFont="1" applyFill="1" applyBorder="1" applyAlignment="1">
      <alignment horizontal="right"/>
    </xf>
    <xf numFmtId="0" fontId="28" fillId="10" borderId="11" xfId="0" applyFont="1" applyFill="1" applyBorder="1" applyAlignment="1">
      <alignment horizontal="center"/>
    </xf>
    <xf numFmtId="0" fontId="20" fillId="10" borderId="1" xfId="0" applyFont="1" applyFill="1" applyBorder="1"/>
    <xf numFmtId="0" fontId="20" fillId="10" borderId="1" xfId="0" applyFont="1" applyFill="1" applyBorder="1" applyAlignment="1">
      <alignment horizontal="right"/>
    </xf>
    <xf numFmtId="14" fontId="20" fillId="10" borderId="1" xfId="0" applyNumberFormat="1" applyFont="1" applyFill="1" applyBorder="1"/>
    <xf numFmtId="0" fontId="20" fillId="10" borderId="1" xfId="1" applyNumberFormat="1" applyFont="1" applyFill="1" applyBorder="1" applyAlignment="1">
      <alignment horizontal="right"/>
    </xf>
    <xf numFmtId="0" fontId="28" fillId="10" borderId="9" xfId="0" applyFont="1" applyFill="1" applyBorder="1" applyAlignment="1">
      <alignment horizontal="center"/>
    </xf>
    <xf numFmtId="14" fontId="6" fillId="10" borderId="1" xfId="0" applyNumberFormat="1" applyFont="1" applyFill="1" applyBorder="1"/>
    <xf numFmtId="49" fontId="20" fillId="10" borderId="1" xfId="1" applyNumberFormat="1" applyFont="1" applyFill="1" applyBorder="1" applyAlignment="1">
      <alignment horizontal="right"/>
    </xf>
    <xf numFmtId="0" fontId="6" fillId="10" borderId="1" xfId="0" applyFont="1" applyFill="1" applyBorder="1" applyAlignment="1">
      <alignment horizontal="right"/>
    </xf>
    <xf numFmtId="0" fontId="29" fillId="10" borderId="9" xfId="0" applyFont="1" applyFill="1" applyBorder="1" applyAlignment="1">
      <alignment horizontal="center"/>
    </xf>
    <xf numFmtId="49" fontId="20" fillId="10" borderId="1" xfId="0" applyNumberFormat="1" applyFont="1" applyFill="1" applyBorder="1" applyAlignment="1">
      <alignment horizontal="right"/>
    </xf>
    <xf numFmtId="49" fontId="6" fillId="10" borderId="1" xfId="0" applyNumberFormat="1" applyFont="1" applyFill="1" applyBorder="1" applyAlignment="1">
      <alignment horizontal="right"/>
    </xf>
    <xf numFmtId="0" fontId="12" fillId="10" borderId="1" xfId="0" applyFont="1" applyFill="1" applyBorder="1" applyAlignment="1">
      <alignment horizontal="right"/>
    </xf>
    <xf numFmtId="0" fontId="12" fillId="10" borderId="1" xfId="0" applyFont="1" applyFill="1" applyBorder="1"/>
    <xf numFmtId="0" fontId="12" fillId="10" borderId="9" xfId="0" applyFont="1" applyFill="1" applyBorder="1" applyAlignment="1">
      <alignment horizontal="center"/>
    </xf>
    <xf numFmtId="0" fontId="6" fillId="10" borderId="21" xfId="0" applyFont="1" applyFill="1" applyBorder="1"/>
    <xf numFmtId="0" fontId="6" fillId="10" borderId="21" xfId="0" applyFont="1" applyFill="1" applyBorder="1" applyAlignment="1">
      <alignment horizontal="right"/>
    </xf>
    <xf numFmtId="14" fontId="6" fillId="10" borderId="21" xfId="0" applyNumberFormat="1" applyFont="1" applyFill="1" applyBorder="1"/>
    <xf numFmtId="0" fontId="20" fillId="10" borderId="21" xfId="0" applyFont="1" applyFill="1" applyBorder="1" applyAlignment="1">
      <alignment horizontal="right"/>
    </xf>
    <xf numFmtId="49" fontId="20" fillId="10" borderId="21" xfId="1" applyNumberFormat="1" applyFont="1" applyFill="1" applyBorder="1" applyAlignment="1">
      <alignment horizontal="right"/>
    </xf>
    <xf numFmtId="0" fontId="20" fillId="10" borderId="21" xfId="0" applyFont="1" applyFill="1" applyBorder="1"/>
    <xf numFmtId="0" fontId="29" fillId="10" borderId="22" xfId="0" applyFont="1" applyFill="1" applyBorder="1" applyAlignment="1">
      <alignment horizontal="center"/>
    </xf>
    <xf numFmtId="0" fontId="0" fillId="0" borderId="0" xfId="0" applyFill="1" applyBorder="1"/>
    <xf numFmtId="0" fontId="30" fillId="4" borderId="7" xfId="0" applyFont="1" applyFill="1" applyBorder="1" applyAlignment="1">
      <alignment vertical="center" wrapText="1"/>
    </xf>
    <xf numFmtId="0" fontId="30" fillId="4" borderId="12" xfId="0" applyFont="1" applyFill="1" applyBorder="1" applyAlignment="1">
      <alignment vertical="center" wrapText="1"/>
    </xf>
    <xf numFmtId="0" fontId="0" fillId="0" borderId="3" xfId="0" applyFill="1" applyBorder="1"/>
    <xf numFmtId="0" fontId="0" fillId="9" borderId="3" xfId="0" applyFill="1" applyBorder="1"/>
    <xf numFmtId="0" fontId="0" fillId="11" borderId="5" xfId="0" applyFill="1" applyBorder="1"/>
    <xf numFmtId="0" fontId="0" fillId="11" borderId="0" xfId="0" applyFill="1" applyAlignment="1">
      <alignment wrapText="1"/>
    </xf>
    <xf numFmtId="0" fontId="0" fillId="12" borderId="5" xfId="0" applyFill="1" applyBorder="1"/>
    <xf numFmtId="0" fontId="0" fillId="12" borderId="0" xfId="0" applyFill="1"/>
    <xf numFmtId="0" fontId="0" fillId="9" borderId="0" xfId="0" applyFill="1"/>
    <xf numFmtId="0" fontId="7" fillId="5" borderId="13" xfId="2" applyFont="1" applyFill="1" applyBorder="1" applyAlignment="1">
      <alignment wrapText="1"/>
    </xf>
    <xf numFmtId="164" fontId="7" fillId="5" borderId="13" xfId="2" applyNumberFormat="1" applyFont="1" applyFill="1" applyBorder="1" applyAlignment="1">
      <alignment wrapText="1"/>
    </xf>
    <xf numFmtId="16" fontId="7" fillId="5" borderId="13" xfId="2" applyNumberFormat="1" applyFont="1" applyFill="1" applyBorder="1" applyAlignment="1">
      <alignment wrapText="1"/>
    </xf>
    <xf numFmtId="2" fontId="9" fillId="0" borderId="1" xfId="0" applyNumberFormat="1" applyFont="1" applyFill="1" applyBorder="1" applyAlignment="1"/>
    <xf numFmtId="0" fontId="0" fillId="4" borderId="0" xfId="0" applyFill="1"/>
    <xf numFmtId="2" fontId="32" fillId="0" borderId="1" xfId="0" applyNumberFormat="1" applyFont="1" applyBorder="1"/>
    <xf numFmtId="0" fontId="0" fillId="0" borderId="0" xfId="0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7" xfId="0" applyFill="1" applyBorder="1"/>
    <xf numFmtId="0" fontId="0" fillId="0" borderId="2" xfId="0" applyFill="1" applyBorder="1"/>
    <xf numFmtId="0" fontId="29" fillId="10" borderId="3" xfId="0" applyFont="1" applyFill="1" applyBorder="1" applyAlignment="1">
      <alignment horizontal="center"/>
    </xf>
    <xf numFmtId="14" fontId="12" fillId="0" borderId="1" xfId="0" applyNumberFormat="1" applyFont="1" applyBorder="1"/>
    <xf numFmtId="0" fontId="12" fillId="0" borderId="9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6" fillId="0" borderId="1" xfId="0" applyNumberFormat="1" applyFont="1" applyFill="1" applyBorder="1"/>
    <xf numFmtId="0" fontId="29" fillId="10" borderId="1" xfId="0" applyFont="1" applyFill="1" applyBorder="1" applyAlignment="1">
      <alignment horizontal="center"/>
    </xf>
    <xf numFmtId="0" fontId="6" fillId="0" borderId="28" xfId="0" applyFont="1" applyFill="1" applyBorder="1"/>
    <xf numFmtId="0" fontId="6" fillId="10" borderId="13" xfId="0" applyFont="1" applyFill="1" applyBorder="1" applyAlignment="1">
      <alignment horizontal="right" readingOrder="2"/>
    </xf>
    <xf numFmtId="0" fontId="6" fillId="10" borderId="13" xfId="0" applyFont="1" applyFill="1" applyBorder="1"/>
    <xf numFmtId="14" fontId="6" fillId="10" borderId="13" xfId="0" applyNumberFormat="1" applyFont="1" applyFill="1" applyBorder="1"/>
    <xf numFmtId="49" fontId="6" fillId="10" borderId="13" xfId="0" applyNumberFormat="1" applyFont="1" applyFill="1" applyBorder="1" applyAlignment="1">
      <alignment horizontal="right"/>
    </xf>
    <xf numFmtId="0" fontId="29" fillId="10" borderId="15" xfId="0" applyFont="1" applyFill="1" applyBorder="1" applyAlignment="1">
      <alignment horizontal="center"/>
    </xf>
    <xf numFmtId="164" fontId="31" fillId="5" borderId="13" xfId="2" applyNumberFormat="1" applyFont="1" applyFill="1" applyBorder="1" applyAlignment="1">
      <alignment wrapText="1"/>
    </xf>
    <xf numFmtId="14" fontId="9" fillId="0" borderId="1" xfId="0" applyNumberFormat="1" applyFont="1" applyFill="1" applyBorder="1" applyAlignment="1">
      <alignment vertical="top" wrapText="1"/>
    </xf>
    <xf numFmtId="0" fontId="1" fillId="2" borderId="29" xfId="0" applyFont="1" applyFill="1" applyBorder="1" applyAlignment="1">
      <alignment horizontal="right" vertical="center" wrapText="1"/>
    </xf>
    <xf numFmtId="0" fontId="1" fillId="2" borderId="30" xfId="0" applyFont="1" applyFill="1" applyBorder="1" applyAlignment="1">
      <alignment horizontal="right" vertical="center" wrapText="1"/>
    </xf>
    <xf numFmtId="2" fontId="14" fillId="2" borderId="31" xfId="0" applyNumberFormat="1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30" fillId="4" borderId="31" xfId="0" applyFont="1" applyFill="1" applyBorder="1" applyAlignment="1">
      <alignment vertical="center" wrapText="1"/>
    </xf>
    <xf numFmtId="0" fontId="30" fillId="4" borderId="32" xfId="0" applyFont="1" applyFill="1" applyBorder="1" applyAlignment="1">
      <alignment vertical="center" wrapText="1"/>
    </xf>
    <xf numFmtId="0" fontId="0" fillId="13" borderId="17" xfId="0" applyFill="1" applyBorder="1"/>
    <xf numFmtId="0" fontId="0" fillId="14" borderId="17" xfId="0" applyFill="1" applyBorder="1" applyAlignment="1">
      <alignment horizontal="center" wrapText="1"/>
    </xf>
    <xf numFmtId="0" fontId="0" fillId="0" borderId="33" xfId="0" applyNumberFormat="1" applyBorder="1" applyAlignment="1">
      <alignment horizontal="center"/>
    </xf>
    <xf numFmtId="0" fontId="0" fillId="0" borderId="19" xfId="0" applyBorder="1" applyAlignment="1">
      <alignment horizontal="right"/>
    </xf>
    <xf numFmtId="0" fontId="0" fillId="11" borderId="17" xfId="0" applyFill="1" applyBorder="1"/>
    <xf numFmtId="0" fontId="0" fillId="0" borderId="33" xfId="0" applyBorder="1" applyAlignment="1">
      <alignment horizontal="right"/>
    </xf>
    <xf numFmtId="0" fontId="0" fillId="11" borderId="34" xfId="0" applyFill="1" applyBorder="1"/>
    <xf numFmtId="0" fontId="0" fillId="11" borderId="24" xfId="0" applyFill="1" applyBorder="1"/>
    <xf numFmtId="0" fontId="0" fillId="11" borderId="25" xfId="0" applyFill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right"/>
    </xf>
    <xf numFmtId="2" fontId="32" fillId="0" borderId="13" xfId="0" applyNumberFormat="1" applyFont="1" applyBorder="1"/>
    <xf numFmtId="2" fontId="32" fillId="0" borderId="37" xfId="0" applyNumberFormat="1" applyFont="1" applyBorder="1"/>
    <xf numFmtId="2" fontId="32" fillId="0" borderId="38" xfId="0" applyNumberFormat="1" applyFont="1" applyBorder="1"/>
    <xf numFmtId="2" fontId="32" fillId="0" borderId="10" xfId="0" applyNumberFormat="1" applyFont="1" applyBorder="1"/>
    <xf numFmtId="2" fontId="32" fillId="0" borderId="9" xfId="0" applyNumberFormat="1" applyFont="1" applyBorder="1"/>
    <xf numFmtId="0" fontId="32" fillId="0" borderId="39" xfId="0" applyFont="1" applyBorder="1" applyAlignment="1">
      <alignment horizontal="right"/>
    </xf>
    <xf numFmtId="0" fontId="32" fillId="0" borderId="35" xfId="0" applyFont="1" applyBorder="1" applyAlignment="1">
      <alignment horizontal="right"/>
    </xf>
    <xf numFmtId="20" fontId="9" fillId="0" borderId="1" xfId="0" applyNumberFormat="1" applyFont="1" applyFill="1" applyBorder="1"/>
    <xf numFmtId="0" fontId="32" fillId="0" borderId="1" xfId="0" applyFont="1" applyBorder="1" applyAlignment="1">
      <alignment horizontal="right"/>
    </xf>
    <xf numFmtId="2" fontId="32" fillId="0" borderId="2" xfId="0" applyNumberFormat="1" applyFont="1" applyBorder="1"/>
    <xf numFmtId="0" fontId="32" fillId="0" borderId="2" xfId="0" applyFont="1" applyBorder="1" applyAlignment="1">
      <alignment horizontal="right"/>
    </xf>
    <xf numFmtId="16" fontId="2" fillId="11" borderId="10" xfId="0" applyNumberFormat="1" applyFont="1" applyFill="1" applyBorder="1" applyAlignment="1">
      <alignment horizontal="right"/>
    </xf>
    <xf numFmtId="16" fontId="2" fillId="11" borderId="4" xfId="0" applyNumberFormat="1" applyFont="1" applyFill="1" applyBorder="1" applyAlignment="1">
      <alignment horizontal="right"/>
    </xf>
    <xf numFmtId="164" fontId="2" fillId="11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20" fontId="9" fillId="0" borderId="1" xfId="0" applyNumberFormat="1" applyFont="1" applyFill="1" applyBorder="1" applyAlignment="1">
      <alignment horizontal="right"/>
    </xf>
    <xf numFmtId="165" fontId="9" fillId="0" borderId="1" xfId="0" applyNumberFormat="1" applyFont="1" applyFill="1" applyBorder="1"/>
    <xf numFmtId="0" fontId="9" fillId="0" borderId="1" xfId="0" applyFont="1" applyFill="1" applyBorder="1" applyAlignment="1">
      <alignment horizontal="right"/>
    </xf>
    <xf numFmtId="0" fontId="9" fillId="0" borderId="0" xfId="0" applyFont="1" applyFill="1" applyAlignment="1">
      <alignment vertical="center"/>
    </xf>
    <xf numFmtId="16" fontId="2" fillId="14" borderId="10" xfId="0" applyNumberFormat="1" applyFont="1" applyFill="1" applyBorder="1" applyAlignment="1">
      <alignment horizontal="right"/>
    </xf>
    <xf numFmtId="16" fontId="2" fillId="14" borderId="4" xfId="0" applyNumberFormat="1" applyFont="1" applyFill="1" applyBorder="1" applyAlignment="1">
      <alignment horizontal="right"/>
    </xf>
    <xf numFmtId="164" fontId="2" fillId="14" borderId="1" xfId="0" applyNumberFormat="1" applyFont="1" applyFill="1" applyBorder="1" applyAlignment="1">
      <alignment horizontal="right"/>
    </xf>
    <xf numFmtId="14" fontId="9" fillId="13" borderId="1" xfId="0" applyNumberFormat="1" applyFont="1" applyFill="1" applyBorder="1" applyAlignment="1"/>
    <xf numFmtId="0" fontId="9" fillId="13" borderId="1" xfId="0" applyFont="1" applyFill="1" applyBorder="1" applyAlignment="1"/>
    <xf numFmtId="16" fontId="2" fillId="0" borderId="10" xfId="0" applyNumberFormat="1" applyFont="1" applyFill="1" applyBorder="1" applyAlignment="1">
      <alignment horizontal="right"/>
    </xf>
    <xf numFmtId="16" fontId="2" fillId="0" borderId="4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4" fontId="33" fillId="14" borderId="1" xfId="0" applyNumberFormat="1" applyFont="1" applyFill="1" applyBorder="1" applyAlignment="1"/>
    <xf numFmtId="0" fontId="33" fillId="14" borderId="1" xfId="0" applyFont="1" applyFill="1" applyBorder="1" applyAlignment="1"/>
    <xf numFmtId="0" fontId="8" fillId="14" borderId="1" xfId="0" applyFont="1" applyFill="1" applyBorder="1"/>
    <xf numFmtId="2" fontId="32" fillId="0" borderId="0" xfId="0" applyNumberFormat="1" applyFont="1" applyBorder="1"/>
    <xf numFmtId="2" fontId="32" fillId="0" borderId="40" xfId="0" applyNumberFormat="1" applyFont="1" applyBorder="1"/>
    <xf numFmtId="2" fontId="0" fillId="0" borderId="41" xfId="0" applyNumberFormat="1" applyBorder="1"/>
    <xf numFmtId="0" fontId="15" fillId="0" borderId="0" xfId="0" applyFont="1" applyFill="1" applyBorder="1" applyAlignment="1">
      <alignment horizontal="right"/>
    </xf>
    <xf numFmtId="0" fontId="15" fillId="0" borderId="0" xfId="1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4" fontId="9" fillId="0" borderId="1" xfId="0" applyNumberFormat="1" applyFont="1" applyBorder="1"/>
    <xf numFmtId="14" fontId="9" fillId="0" borderId="1" xfId="0" applyNumberFormat="1" applyFont="1" applyBorder="1"/>
  </cellXfs>
  <cellStyles count="4">
    <cellStyle name="Comma" xfId="1" builtinId="3"/>
    <cellStyle name="Normal" xfId="0" builtinId="0"/>
    <cellStyle name="Normal 2" xfId="2"/>
    <cellStyle name="Normal 2 3" xfId="3"/>
  </cellStyles>
  <dxfs count="50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00FF"/>
        </patternFill>
      </fill>
    </dxf>
    <dxf>
      <alignment horizont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</dxfs>
  <tableStyles count="0" defaultTableStyle="TableStyleMedium9" defaultPivotStyle="PivotStyleLight16"/>
  <colors>
    <mruColors>
      <color rgb="FFFF00FF"/>
      <color rgb="FFFF99FF"/>
      <color rgb="FFFF6600"/>
      <color rgb="FFFF66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inav Avizemer" refreshedDate="42771.53172997685" createdVersion="4" refreshedVersion="4" minRefreshableVersion="3" recordCount="141">
  <cacheSource type="worksheet">
    <worksheetSource ref="A1:N1048576" sheet="לוח דיול חודשי"/>
  </cacheSource>
  <cacheFields count="14">
    <cacheField name="תאריך" numFmtId="0">
      <sharedItems containsNonDate="0" containsDate="1" containsString="0" containsBlank="1" minDate="2017-01-01T00:00:00" maxDate="2017-02-01T00:00:00"/>
    </cacheField>
    <cacheField name="יום לפעילות" numFmtId="0">
      <sharedItems containsBlank="1"/>
    </cacheField>
    <cacheField name="מיקום דיול" numFmtId="0">
      <sharedItems containsBlank="1"/>
    </cacheField>
    <cacheField name="אזור" numFmtId="0">
      <sharedItems containsBlank="1"/>
    </cacheField>
    <cacheField name="אופי הפעילות" numFmtId="0">
      <sharedItems containsBlank="1" count="13">
        <s v="אירוע-יוליה"/>
        <s v="טעימה"/>
        <s v="אירוע- עדיה"/>
        <s v="אירוע-אריאל"/>
        <s v="הדרכה- קצירי"/>
        <s v="אירוע-רותם"/>
        <s v="אירוע-קצירי"/>
        <m/>
        <s v="אירוע-תמיר" u="1"/>
        <s v="אירוע-דיוויד" u="1"/>
        <s v="אירוע- רותם" u="1"/>
        <s v="הדרכה" u="1"/>
        <s v="משרד" u="1"/>
      </sharedItems>
    </cacheField>
    <cacheField name="שעת הגעה " numFmtId="164">
      <sharedItems containsNonDate="0" containsDate="1" containsString="0" containsBlank="1" minDate="1899-12-30T08:00:00" maxDate="1899-12-30T18:30:00"/>
    </cacheField>
    <cacheField name="שעת סיום" numFmtId="164">
      <sharedItems containsNonDate="0" containsDate="1" containsString="0" containsBlank="1" minDate="1899-12-30T12:30:00" maxDate="1899-12-30T23:00:00"/>
    </cacheField>
    <cacheField name="הערות" numFmtId="0">
      <sharedItems containsBlank="1"/>
    </cacheField>
    <cacheField name="מ. לקוחות" numFmtId="0">
      <sharedItems containsBlank="1"/>
    </cacheField>
    <cacheField name="טלפון" numFmtId="0">
      <sharedItems containsBlank="1"/>
    </cacheField>
    <cacheField name="שם היועצ/ת" numFmtId="0">
      <sharedItems containsBlank="1" count="57">
        <s v="אייל וייס"/>
        <s v="יאיר אוחיון"/>
        <s v="לירון כהן"/>
        <s v="יהודה הריס"/>
        <s v="רבקה ליבנשטיין"/>
        <s v="פאבל קלוז'ני"/>
        <s v="טל דסקל"/>
        <s v="אלכסנדר פולישצ'וק"/>
        <s v="עדי יחיאל"/>
        <s v="יואב לב רן"/>
        <s v="אריאל אברבוך"/>
        <s v="עדן אליאש"/>
        <s v="גורמי ספיאשווילי"/>
        <s v="זהבה בר גיל"/>
        <s v="חופית דודי"/>
        <s v="תמיר יהודה"/>
        <s v="עמית מרקוביץ"/>
        <s v="אוריאל קדרון"/>
        <s v="אורטל גולדשטיין"/>
        <s v="סולומון אמינוב"/>
        <s v="עידו שמש"/>
        <s v="ירון טרופ"/>
        <s v="גיא ואתורי"/>
        <s v="ניצן פרידמן"/>
        <s v="אלמוגית פטליס"/>
        <s v="אפיק וקנין"/>
        <s v="מקסים וחניש"/>
        <s v="מקסים בוקלוב"/>
        <s v="יוסף עיסא"/>
        <s v="שקד צוויג"/>
        <s v="ליטל כתריאל"/>
        <s v="מתן גולדרייך"/>
        <s v="אלי פקנייב"/>
        <s v="לאה גורודצקי"/>
        <s v="ספיר  הדר"/>
        <s v="אריאל באום"/>
        <s v="רוויטל שמעיה"/>
        <m/>
        <s v="מור בן" u="1"/>
        <s v="שיר שוקרון" u="1"/>
        <s v="חזי עבודי" u="1"/>
        <s v="נועם קורן" u="1"/>
        <s v="טל ריפא" u="1"/>
        <s v="קורלי זוזות" u="1"/>
        <s v="אנאל סמירנוב" u="1"/>
        <s v="לאה גורודסקי" u="1"/>
        <s v="אייל עמר" u="1"/>
        <s v="דבורה פרייב" u="1"/>
        <s v="לוטם חיימוביץ" u="1"/>
        <s v="אמיר פטרשבסקי" u="1"/>
        <s v="גיא קימחי" u="1"/>
        <s v="לורן חזיזה" u="1"/>
        <s v="יוסף כלב" u="1"/>
        <s v="דניאלה סושקו" u="1"/>
        <s v="ניבה לאופר" u="1"/>
        <s v="סיוון מרציאנו" u="1"/>
        <s v="עומרי נווה" u="1"/>
      </sharedItems>
    </cacheField>
    <cacheField name="מס בק שנמכרו- יועץ" numFmtId="0">
      <sharedItems containsBlank="1" containsMixedTypes="1" containsNumber="1" containsInteger="1" minValue="0" maxValue="119"/>
    </cacheField>
    <cacheField name="מספר בק שנפתחו לטעימה" numFmtId="0">
      <sharedItems containsBlank="1"/>
    </cacheField>
    <cacheField name="סה&quot;כ שעות (למשוך נוסחא)" numFmtId="0">
      <sharedItems containsString="0" containsBlank="1" containsNumber="1" minValue="2.0000000000000009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d v="2017-01-01T00:00:00"/>
    <s v="ראשון"/>
    <s v="השקה שואו רום"/>
    <s v="תל אביב"/>
    <x v="0"/>
    <d v="1899-12-30T16:00:00"/>
    <d v="1899-12-30T22:00:00"/>
    <m/>
    <m/>
    <m/>
    <x v="0"/>
    <s v="X"/>
    <m/>
    <n v="6"/>
  </r>
  <r>
    <d v="2017-01-05T00:00:00"/>
    <s v="חמישי"/>
    <s v="נחמיה"/>
    <s v="ירושלים"/>
    <x v="1"/>
    <d v="1899-12-30T16:00:00"/>
    <d v="1899-12-30T21:00:00"/>
    <m/>
    <s v="איציק"/>
    <s v="052-3950752"/>
    <x v="1"/>
    <n v="35"/>
    <m/>
    <n v="5.0000000000000009"/>
  </r>
  <r>
    <d v="2017-01-05T00:00:00"/>
    <s v="חמישי"/>
    <s v="הבית של פיסטוק"/>
    <s v="בית שמש"/>
    <x v="1"/>
    <d v="1899-12-30T16:00:00"/>
    <d v="1899-12-30T21:00:00"/>
    <m/>
    <s v="איציק"/>
    <s v="052-3950752"/>
    <x v="2"/>
    <n v="19"/>
    <m/>
    <n v="5.0000000000000009"/>
  </r>
  <r>
    <d v="2017-01-05T00:00:00"/>
    <s v="חמישי"/>
    <s v="המשמח"/>
    <s v="ירושלים"/>
    <x v="1"/>
    <d v="1899-12-30T16:00:00"/>
    <d v="1899-12-30T21:00:00"/>
    <m/>
    <s v="איציק"/>
    <s v="052-3950752"/>
    <x v="3"/>
    <n v="22"/>
    <m/>
    <n v="5.0000000000000009"/>
  </r>
  <r>
    <d v="2017-01-05T00:00:00"/>
    <s v="חמישי"/>
    <s v="בנא "/>
    <s v="ירושלים"/>
    <x v="1"/>
    <d v="1899-12-30T16:30:00"/>
    <d v="1899-12-30T21:30:00"/>
    <s v="נוספה שעה לשכר"/>
    <s v="איציק"/>
    <s v="052-3950752"/>
    <x v="4"/>
    <n v="29"/>
    <m/>
    <n v="5.0000000000000009"/>
  </r>
  <r>
    <d v="2017-01-05T00:00:00"/>
    <s v="חמישי"/>
    <s v="מרכז מזון"/>
    <s v="ירכא"/>
    <x v="1"/>
    <d v="1899-12-30T16:00:00"/>
    <d v="1899-12-30T21:00:00"/>
    <m/>
    <s v="רוזאנה"/>
    <m/>
    <x v="5"/>
    <n v="18"/>
    <m/>
    <n v="5.0000000000000009"/>
  </r>
  <r>
    <d v="2017-01-05T00:00:00"/>
    <s v="חמישי"/>
    <s v="ליקר מרקט XO"/>
    <s v="קרית אתא"/>
    <x v="1"/>
    <d v="1899-12-30T16:00:00"/>
    <d v="1899-12-30T21:00:00"/>
    <m/>
    <s v="מיכל"/>
    <s v="052-3950850"/>
    <x v="6"/>
    <n v="50"/>
    <m/>
    <n v="5.0000000000000009"/>
  </r>
  <r>
    <d v="2017-01-05T00:00:00"/>
    <s v="חמישי"/>
    <s v="פור סיזן"/>
    <s v="מעיליא"/>
    <x v="1"/>
    <d v="1899-12-30T18:00:00"/>
    <d v="1899-12-30T23:00:00"/>
    <m/>
    <s v="מיכל"/>
    <s v="052-3950850"/>
    <x v="7"/>
    <m/>
    <m/>
    <n v="5.0000000000000009"/>
  </r>
  <r>
    <d v="2017-01-05T00:00:00"/>
    <s v="חמישי"/>
    <s v="יין בעיר "/>
    <s v="כפר סבא"/>
    <x v="1"/>
    <d v="1899-12-30T16:00:00"/>
    <d v="1899-12-30T21:00:00"/>
    <m/>
    <s v="רועי"/>
    <s v="052-5950542"/>
    <x v="8"/>
    <n v="86"/>
    <m/>
    <n v="5.0000000000000009"/>
  </r>
  <r>
    <d v="2017-01-05T00:00:00"/>
    <s v="חמישי"/>
    <s v="בוקובזה"/>
    <s v="באר שבע"/>
    <x v="1"/>
    <d v="1899-12-30T16:00:00"/>
    <d v="1899-12-30T21:00:00"/>
    <m/>
    <s v="אסי"/>
    <s v="052-3950854"/>
    <x v="9"/>
    <n v="19"/>
    <m/>
    <n v="5.0000000000000009"/>
  </r>
  <r>
    <d v="2017-01-05T00:00:00"/>
    <s v="חמישי"/>
    <s v="משקאות הטורקי"/>
    <s v="כפר סבא"/>
    <x v="1"/>
    <d v="1899-12-30T16:00:00"/>
    <d v="1899-12-30T21:00:00"/>
    <m/>
    <s v="רועי"/>
    <s v="052-5950542"/>
    <x v="10"/>
    <n v="9"/>
    <m/>
    <n v="5.0000000000000009"/>
  </r>
  <r>
    <d v="2017-01-05T00:00:00"/>
    <s v="חמישי"/>
    <s v="מבחר המשקאות"/>
    <s v="תל אביב"/>
    <x v="1"/>
    <d v="1899-12-30T16:30:00"/>
    <d v="1899-12-30T21:30:00"/>
    <m/>
    <s v="רוני"/>
    <s v="052-3950666"/>
    <x v="11"/>
    <n v="16"/>
    <m/>
    <n v="5.0000000000000009"/>
  </r>
  <r>
    <d v="2017-01-05T00:00:00"/>
    <s v="חמישי"/>
    <s v="בנא "/>
    <s v="באר שבע"/>
    <x v="1"/>
    <d v="1899-12-30T16:00:00"/>
    <d v="1899-12-30T21:00:00"/>
    <m/>
    <s v="אסי"/>
    <s v="052-3950854"/>
    <x v="12"/>
    <n v="14"/>
    <m/>
    <n v="5.0000000000000009"/>
  </r>
  <r>
    <d v="2017-01-06T00:00:00"/>
    <s v="שישי"/>
    <s v="נחמיה"/>
    <s v="ירושלים"/>
    <x v="1"/>
    <d v="1899-12-30T10:00:00"/>
    <d v="1899-12-30T15:00:00"/>
    <m/>
    <s v="איציק"/>
    <s v="052-3950752"/>
    <x v="1"/>
    <n v="55"/>
    <m/>
    <n v="5"/>
  </r>
  <r>
    <d v="2017-01-06T00:00:00"/>
    <s v="שישי"/>
    <s v="המשמח"/>
    <s v="ירושלים"/>
    <x v="1"/>
    <d v="1899-12-30T10:00:00"/>
    <d v="1899-12-30T15:00:00"/>
    <m/>
    <s v="איציק"/>
    <s v="052-3950752"/>
    <x v="3"/>
    <n v="43"/>
    <m/>
    <n v="5"/>
  </r>
  <r>
    <d v="2017-01-06T00:00:00"/>
    <s v="שישי"/>
    <s v="בנא "/>
    <s v="ירושלים"/>
    <x v="1"/>
    <d v="1899-12-30T10:00:00"/>
    <d v="1899-12-30T14:30:00"/>
    <m/>
    <s v="איציק"/>
    <s v="052-3950752"/>
    <x v="13"/>
    <n v="26"/>
    <m/>
    <n v="4.4999999999999982"/>
  </r>
  <r>
    <d v="2017-01-06T00:00:00"/>
    <s v="שישי"/>
    <s v="ז'קו קנטי"/>
    <s v="הרצוג 61 ירושלים"/>
    <x v="1"/>
    <d v="1899-12-30T10:00:00"/>
    <d v="1899-12-30T15:00:00"/>
    <s v="טעימות : קאנונבול קברנה וקאנונבול סובניון בלאן "/>
    <s v="שמוליק תדמית יום"/>
    <s v="052-5950528"/>
    <x v="4"/>
    <n v="7"/>
    <s v="אדמה סובינון+אדמה קברנה"/>
    <n v="5"/>
  </r>
  <r>
    <d v="2017-01-06T00:00:00"/>
    <s v="שישי"/>
    <s v="ליקר מרקט XO"/>
    <s v="קרית אתא"/>
    <x v="1"/>
    <d v="1899-12-30T10:00:00"/>
    <d v="1899-12-30T15:00:00"/>
    <m/>
    <s v="מיכל"/>
    <s v="052-3950850"/>
    <x v="5"/>
    <n v="19"/>
    <m/>
    <n v="5"/>
  </r>
  <r>
    <d v="2017-01-06T00:00:00"/>
    <s v="שישי"/>
    <s v="פור סיזן"/>
    <s v="מעיליא"/>
    <x v="1"/>
    <d v="1899-12-30T12:00:00"/>
    <d v="1899-12-30T17:00:00"/>
    <m/>
    <s v="מיכל"/>
    <s v="052-3950850"/>
    <x v="7"/>
    <m/>
    <m/>
    <n v="5.0000000000000009"/>
  </r>
  <r>
    <d v="2017-01-06T00:00:00"/>
    <s v="שישי"/>
    <s v="בוקובזה"/>
    <s v="באר שבע"/>
    <x v="1"/>
    <d v="1899-12-30T09:00:00"/>
    <d v="1899-12-30T14:00:00"/>
    <m/>
    <s v="אסי"/>
    <s v="052-3950854"/>
    <x v="14"/>
    <n v="26"/>
    <m/>
    <n v="5.0000000000000009"/>
  </r>
  <r>
    <d v="2017-01-06T00:00:00"/>
    <s v="שישי"/>
    <s v="בוקובזה"/>
    <s v="באר שבע"/>
    <x v="1"/>
    <d v="1899-12-30T09:00:00"/>
    <d v="1899-12-30T14:00:00"/>
    <m/>
    <s v="אסי"/>
    <s v="052-3950854"/>
    <x v="9"/>
    <n v="26"/>
    <m/>
    <n v="5.0000000000000009"/>
  </r>
  <r>
    <d v="2017-01-06T00:00:00"/>
    <s v="שישי"/>
    <s v="משקאות הטורקי"/>
    <s v="כפרסבא"/>
    <x v="1"/>
    <d v="1899-12-30T10:00:00"/>
    <d v="1899-12-30T15:00:00"/>
    <m/>
    <s v="רועי"/>
    <s v="052-5950542"/>
    <x v="15"/>
    <n v="28"/>
    <m/>
    <n v="5"/>
  </r>
  <r>
    <d v="2017-01-06T00:00:00"/>
    <s v="שישי"/>
    <s v="הבשר של ניר"/>
    <s v="כפר חיים"/>
    <x v="1"/>
    <d v="1899-12-30T10:00:00"/>
    <d v="1899-12-30T15:00:00"/>
    <s v="גורדונס/טנקרי+טוניק"/>
    <s v="רועי"/>
    <s v="052-5950542"/>
    <x v="16"/>
    <n v="7"/>
    <m/>
    <n v="5"/>
  </r>
  <r>
    <d v="2017-01-06T00:00:00"/>
    <s v="שישי"/>
    <s v="יין בעיר "/>
    <s v="כפר סבא"/>
    <x v="1"/>
    <d v="1899-12-30T11:00:00"/>
    <d v="1899-12-30T15:00:00"/>
    <m/>
    <s v="רועי"/>
    <s v="052-5950542"/>
    <x v="17"/>
    <n v="62"/>
    <m/>
    <n v="4"/>
  </r>
  <r>
    <d v="2017-01-06T00:00:00"/>
    <s v="שישי"/>
    <s v="המשק גבעת חן"/>
    <s v="גבעת חן"/>
    <x v="1"/>
    <d v="1899-12-30T10:00:00"/>
    <d v="1899-12-30T15:00:00"/>
    <m/>
    <s v="רועי"/>
    <s v="052-5950542"/>
    <x v="18"/>
    <n v="12"/>
    <s v="אדמה קברנה+אדמה רוסאן"/>
    <n v="5"/>
  </r>
  <r>
    <d v="2017-01-06T00:00:00"/>
    <s v="שישי"/>
    <s v="בנא "/>
    <s v="ראשלצ"/>
    <x v="1"/>
    <d v="1899-12-30T10:00:00"/>
    <d v="1899-12-30T15:00:00"/>
    <m/>
    <s v="אסי"/>
    <s v="052-3950854"/>
    <x v="19"/>
    <n v="45"/>
    <m/>
    <n v="5"/>
  </r>
  <r>
    <d v="2017-01-06T00:00:00"/>
    <s v="שישי"/>
    <s v="סיטונאות בינימינה"/>
    <s v="בינימינה"/>
    <x v="1"/>
    <d v="1899-12-30T08:00:00"/>
    <d v="1899-12-30T15:00:00"/>
    <s v="סינגלטון, סינגלטון טיילפייר, קארדו, טליסקר סטורם טליסקאר 10, קארדו, אובן, בולט ובולט שיפון. נוספו שעתיים"/>
    <s v="רועי"/>
    <s v="052-5950542"/>
    <x v="10"/>
    <n v="22"/>
    <m/>
    <n v="7"/>
  </r>
  <r>
    <d v="2017-01-06T00:00:00"/>
    <s v="שישי"/>
    <s v="מבחר המשקאות"/>
    <s v="תל אביב"/>
    <x v="1"/>
    <d v="1899-12-30T11:00:00"/>
    <d v="1899-12-30T16:00:00"/>
    <m/>
    <s v="רוני"/>
    <s v="052-3950666"/>
    <x v="20"/>
    <n v="33"/>
    <m/>
    <n v="5"/>
  </r>
  <r>
    <d v="2017-01-06T00:00:00"/>
    <s v="שישי"/>
    <s v="משקאות דני"/>
    <s v="ראשלצ"/>
    <x v="1"/>
    <d v="1899-12-30T10:00:00"/>
    <d v="1899-12-30T12:30:00"/>
    <s v="משמרת בוטלה. חצי מהשכר הועבר. תקלה אצלי"/>
    <s v="אסי"/>
    <s v="052-3950854"/>
    <x v="11"/>
    <n v="0"/>
    <m/>
    <n v="2.5000000000000004"/>
  </r>
  <r>
    <d v="2017-01-06T00:00:00"/>
    <s v="שישי"/>
    <s v="אליאסי"/>
    <s v="הרצל תל אביב"/>
    <x v="1"/>
    <d v="1899-12-30T11:20:00"/>
    <d v="1899-12-30T15:30:00"/>
    <m/>
    <s v="רוני"/>
    <s v="052-3950666"/>
    <x v="21"/>
    <n v="2"/>
    <s v="קשת"/>
    <n v="4.1666666666666661"/>
  </r>
  <r>
    <d v="2017-01-06T00:00:00"/>
    <s v="שישי"/>
    <s v="בנא "/>
    <s v="בילו"/>
    <x v="1"/>
    <d v="1899-12-30T10:00:00"/>
    <d v="1899-12-30T15:00:00"/>
    <m/>
    <s v="אסי"/>
    <s v="052-3950854"/>
    <x v="22"/>
    <n v="24"/>
    <m/>
    <n v="5"/>
  </r>
  <r>
    <d v="2017-01-06T00:00:00"/>
    <s v="שישי"/>
    <s v="בנא "/>
    <s v="באר שבע"/>
    <x v="1"/>
    <d v="1899-12-30T10:00:00"/>
    <d v="1899-12-30T15:00:00"/>
    <m/>
    <s v="אסי"/>
    <s v="052-3950854"/>
    <x v="23"/>
    <n v="10"/>
    <m/>
    <n v="5"/>
  </r>
  <r>
    <d v="2017-01-06T00:00:00"/>
    <s v="שישי"/>
    <s v="יין בעיר "/>
    <s v="באר שבע"/>
    <x v="1"/>
    <d v="1899-12-30T10:00:00"/>
    <d v="1899-12-30T15:00:00"/>
    <m/>
    <s v="אסי"/>
    <s v="052-3950854"/>
    <x v="12"/>
    <n v="18"/>
    <m/>
    <n v="5"/>
  </r>
  <r>
    <d v="2017-01-06T00:00:00"/>
    <s v="שישי"/>
    <s v="אלמוגית"/>
    <s v="אילת"/>
    <x v="1"/>
    <d v="1899-12-30T11:00:00"/>
    <d v="1899-12-30T15:00:00"/>
    <m/>
    <s v="אורן בר יוסף"/>
    <m/>
    <x v="24"/>
    <n v="90"/>
    <m/>
    <n v="4"/>
  </r>
  <r>
    <d v="2017-01-06T00:00:00"/>
    <s v="שישי"/>
    <s v="סלובטיק "/>
    <s v="אילת"/>
    <x v="1"/>
    <d v="1899-12-30T11:00:00"/>
    <d v="1899-12-30T15:00:00"/>
    <m/>
    <s v="אורן בר יוסף"/>
    <m/>
    <x v="25"/>
    <n v="10"/>
    <m/>
    <n v="4"/>
  </r>
  <r>
    <d v="2017-01-06T00:00:00"/>
    <s v="שישי"/>
    <s v="בית המשקאות"/>
    <s v="אילת"/>
    <x v="1"/>
    <d v="1899-12-30T11:00:00"/>
    <d v="1899-12-30T15:00:00"/>
    <m/>
    <s v="אורן בר יוסף"/>
    <m/>
    <x v="26"/>
    <m/>
    <m/>
    <n v="4"/>
  </r>
  <r>
    <d v="2017-01-12T00:00:00"/>
    <s v="חמישי"/>
    <s v="נחמיה"/>
    <s v="ירושלים"/>
    <x v="1"/>
    <d v="1899-12-30T16:00:00"/>
    <d v="1899-12-30T21:00:00"/>
    <m/>
    <s v="איציק"/>
    <s v="052-3950752"/>
    <x v="1"/>
    <n v="60"/>
    <m/>
    <n v="5.0000000000000009"/>
  </r>
  <r>
    <d v="2017-01-12T00:00:00"/>
    <s v="חמישי"/>
    <s v="המשמח"/>
    <s v="ירושלים"/>
    <x v="1"/>
    <d v="1899-12-30T16:00:00"/>
    <d v="1899-12-30T21:00:00"/>
    <m/>
    <s v="איציק"/>
    <s v="052-3950752"/>
    <x v="3"/>
    <n v="23"/>
    <m/>
    <n v="5.0000000000000009"/>
  </r>
  <r>
    <d v="2017-01-12T00:00:00"/>
    <s v="חמישי"/>
    <s v="פיופ"/>
    <s v="רמת אשכול ירושלים"/>
    <x v="1"/>
    <d v="1899-12-30T17:30:00"/>
    <d v="1899-12-30T22:30:00"/>
    <m/>
    <s v="איציק"/>
    <s v="052-3950752"/>
    <x v="4"/>
    <n v="13"/>
    <m/>
    <n v="5.0000000000000009"/>
  </r>
  <r>
    <d v="2017-01-12T00:00:00"/>
    <s v="חמישי"/>
    <s v="פרש מרקט"/>
    <s v="האירוס 1 קרית ים"/>
    <x v="1"/>
    <d v="1899-12-30T16:00:00"/>
    <d v="1899-12-30T21:00:00"/>
    <s v="קמפרי. דיול בוטל עקב תקלה של רוזאנה"/>
    <s v="רוזאנה"/>
    <s v="052-5950503"/>
    <x v="6"/>
    <n v="0"/>
    <m/>
    <n v="5.0000000000000009"/>
  </r>
  <r>
    <d v="2017-01-12T00:00:00"/>
    <s v="חמישי"/>
    <s v="יין בעיר "/>
    <s v="כפר סבא"/>
    <x v="1"/>
    <d v="1899-12-30T16:00:00"/>
    <d v="1899-12-30T21:00:00"/>
    <m/>
    <s v="רועי"/>
    <s v="052-5950542"/>
    <x v="8"/>
    <n v="69"/>
    <m/>
    <n v="5.0000000000000009"/>
  </r>
  <r>
    <d v="2017-01-12T00:00:00"/>
    <s v="חמישי"/>
    <s v="קשת טעמים"/>
    <s v="פולג נתניה"/>
    <x v="1"/>
    <d v="1899-12-30T16:00:00"/>
    <d v="1899-12-30T20:00:00"/>
    <s v="בייליס."/>
    <s v="קובי ברק"/>
    <m/>
    <x v="9"/>
    <n v="1"/>
    <s v="בלאק לייבל+בייליס"/>
    <n v="4.0000000000000018"/>
  </r>
  <r>
    <d v="2017-01-12T00:00:00"/>
    <s v="חמישי"/>
    <s v="משקאות הטורקי"/>
    <s v="כפר סבא"/>
    <x v="1"/>
    <d v="1899-12-30T16:00:00"/>
    <d v="1899-12-30T21:00:00"/>
    <m/>
    <s v="רועי"/>
    <s v="052-5950542"/>
    <x v="17"/>
    <n v="28"/>
    <m/>
    <n v="5.0000000000000009"/>
  </r>
  <r>
    <d v="2017-01-12T00:00:00"/>
    <s v="חמישי"/>
    <s v="פרש מרקט"/>
    <s v="ברון הירש 15 פתח תקווה"/>
    <x v="1"/>
    <d v="1899-12-30T16:00:00"/>
    <d v="1899-12-30T21:00:00"/>
    <s v="קמפרי"/>
    <s v="קובי ברק"/>
    <s v="052-3950674"/>
    <x v="18"/>
    <n v="0"/>
    <s v="קמפרי"/>
    <n v="5.0000000000000009"/>
  </r>
  <r>
    <d v="2017-01-12T00:00:00"/>
    <s v="חמישי"/>
    <s v="מבחר המשקאות"/>
    <s v="תל אביב"/>
    <x v="1"/>
    <d v="1899-12-30T16:30:00"/>
    <d v="1899-12-30T21:30:00"/>
    <m/>
    <s v="רוני"/>
    <s v="052-3950666"/>
    <x v="11"/>
    <n v="22"/>
    <m/>
    <n v="5.0000000000000009"/>
  </r>
  <r>
    <d v="2017-01-12T00:00:00"/>
    <s v="חמישי"/>
    <s v="קשת טעמים"/>
    <s v="ראשלצ"/>
    <x v="1"/>
    <d v="1899-12-30T16:30:00"/>
    <d v="1899-12-30T21:00:00"/>
    <s v="בייליס. נוספה שעה לשכר"/>
    <s v="אייל גל"/>
    <s v="052-3950655"/>
    <x v="27"/>
    <n v="1"/>
    <s v="בייליס"/>
    <n v="4.5"/>
  </r>
  <r>
    <d v="2017-01-12T00:00:00"/>
    <s v="חמישי"/>
    <s v="בנא "/>
    <s v="באר שבע"/>
    <x v="1"/>
    <d v="1899-12-30T16:00:00"/>
    <d v="1899-12-30T21:00:00"/>
    <m/>
    <s v="אסי"/>
    <s v="052-3950854"/>
    <x v="23"/>
    <n v="6"/>
    <m/>
    <n v="5.0000000000000009"/>
  </r>
  <r>
    <d v="2017-01-13T00:00:00"/>
    <s v="שישי"/>
    <s v="נחמיה"/>
    <s v="ירושלים"/>
    <x v="1"/>
    <d v="1899-12-30T10:00:00"/>
    <d v="1899-12-30T15:00:00"/>
    <m/>
    <s v="איציק"/>
    <s v="052-3950752"/>
    <x v="1"/>
    <n v="78"/>
    <m/>
    <n v="5"/>
  </r>
  <r>
    <d v="2017-01-13T00:00:00"/>
    <s v="שישי"/>
    <s v="המשמח"/>
    <s v="ירושלים"/>
    <x v="1"/>
    <d v="1899-12-30T10:00:00"/>
    <d v="1899-12-30T15:00:00"/>
    <m/>
    <s v="איציק"/>
    <s v="052-3950752"/>
    <x v="3"/>
    <n v="48"/>
    <m/>
    <n v="5"/>
  </r>
  <r>
    <d v="2017-01-13T00:00:00"/>
    <s v="שישי"/>
    <s v="בנא "/>
    <s v="ירושלים"/>
    <x v="1"/>
    <d v="1899-12-30T09:00:00"/>
    <d v="1899-12-30T15:00:00"/>
    <s v="נוספה שעה לשכר"/>
    <s v="איציק"/>
    <s v="052-3950752"/>
    <x v="4"/>
    <n v="30"/>
    <m/>
    <n v="6"/>
  </r>
  <r>
    <d v="2017-01-13T00:00:00"/>
    <s v="שישי"/>
    <s v="ליקר מרקט XO"/>
    <s v="קרית אתא"/>
    <x v="1"/>
    <d v="1899-12-30T10:00:00"/>
    <d v="1899-12-30T15:00:00"/>
    <m/>
    <s v="מיכל"/>
    <s v="052-3950850"/>
    <x v="6"/>
    <n v="60"/>
    <m/>
    <n v="5"/>
  </r>
  <r>
    <d v="2017-01-13T00:00:00"/>
    <s v="שישי"/>
    <s v="פרש מרקט"/>
    <s v="דוב פרמר 14 חיפה"/>
    <x v="1"/>
    <d v="1899-12-30T10:00:00"/>
    <d v="1899-12-30T14:00:00"/>
    <s v="קמפרי"/>
    <s v="רוזאנה"/>
    <s v="052-5950503"/>
    <x v="28"/>
    <n v="0"/>
    <m/>
    <n v="4"/>
  </r>
  <r>
    <d v="2017-01-13T00:00:00"/>
    <s v="שישי"/>
    <s v="מרכז מזון"/>
    <s v="ירכא"/>
    <x v="1"/>
    <d v="1899-12-30T11:00:00"/>
    <d v="1899-12-30T16:00:00"/>
    <m/>
    <s v="רוזאנה"/>
    <s v="052-5950503"/>
    <x v="29"/>
    <n v="39"/>
    <m/>
    <n v="5"/>
  </r>
  <r>
    <d v="2017-01-13T00:00:00"/>
    <s v="שישי"/>
    <s v="טיב טעם"/>
    <s v="נתניה"/>
    <x v="1"/>
    <d v="1899-12-30T11:00:00"/>
    <d v="1899-12-30T16:00:00"/>
    <m/>
    <s v="קובי ברק"/>
    <s v="052-3950674"/>
    <x v="9"/>
    <n v="29"/>
    <s v="הר גוורץ+אדמה מרלו+אדמה שירז"/>
    <n v="5"/>
  </r>
  <r>
    <d v="2017-01-13T00:00:00"/>
    <s v="שישי"/>
    <s v="הבשר של ניר"/>
    <s v="כפר חיים"/>
    <x v="1"/>
    <d v="1899-12-30T10:00:00"/>
    <d v="1899-12-30T15:00:00"/>
    <s v="גורדונס/טנקרי+טוניק"/>
    <s v="רועי"/>
    <s v="052-5950542"/>
    <x v="30"/>
    <n v="12"/>
    <s v="הר גוורץ+אדמה גוורץ+אדמה שירז+אדמה סוביניון"/>
    <n v="5"/>
  </r>
  <r>
    <d v="2017-01-13T00:00:00"/>
    <s v="שישי"/>
    <s v="דוכן גן שמואל "/>
    <s v="גן שמואל"/>
    <x v="1"/>
    <d v="1899-12-30T10:00:00"/>
    <d v="1899-12-30T15:00:00"/>
    <s v="טעימות אדמה"/>
    <s v="רועי"/>
    <s v="052-5950542"/>
    <x v="16"/>
    <n v="5"/>
    <s v="אדמה קברנה+רוסאן"/>
    <n v="5"/>
  </r>
  <r>
    <d v="2017-01-13T00:00:00"/>
    <s v="שישי"/>
    <s v="המשק גבעת חן"/>
    <s v="גבעת חן"/>
    <x v="1"/>
    <d v="1899-12-30T10:00:00"/>
    <d v="1899-12-30T15:00:00"/>
    <m/>
    <s v="רועי"/>
    <m/>
    <x v="18"/>
    <n v="13"/>
    <s v="אדמה שרדונה+אדמה קברנה"/>
    <n v="5"/>
  </r>
  <r>
    <d v="2017-01-13T00:00:00"/>
    <s v="שישי"/>
    <s v="בנא "/>
    <s v="ראשלצ"/>
    <x v="1"/>
    <d v="1899-12-30T10:00:00"/>
    <d v="1899-12-30T15:00:00"/>
    <m/>
    <s v="אסי"/>
    <s v="052-3950854"/>
    <x v="19"/>
    <n v="48"/>
    <m/>
    <n v="5"/>
  </r>
  <r>
    <d v="2017-01-13T00:00:00"/>
    <s v="שישי"/>
    <s v="משקאות הטורקי"/>
    <s v="כפר סבא"/>
    <x v="1"/>
    <d v="1899-12-30T10:00:00"/>
    <d v="1899-12-30T15:00:00"/>
    <m/>
    <s v="רועי"/>
    <s v="052-5950542"/>
    <x v="10"/>
    <n v="19"/>
    <m/>
    <n v="5"/>
  </r>
  <r>
    <d v="2017-01-13T00:00:00"/>
    <s v="שישי"/>
    <s v="מבחר המשקאות"/>
    <s v="תל אביב"/>
    <x v="1"/>
    <d v="1899-12-30T11:00:00"/>
    <d v="1899-12-30T16:00:00"/>
    <m/>
    <s v="רוני"/>
    <s v="052-3950666"/>
    <x v="20"/>
    <n v="16"/>
    <m/>
    <n v="5"/>
  </r>
  <r>
    <d v="2017-01-13T00:00:00"/>
    <s v="שישי"/>
    <s v="הבית של פיסטוק"/>
    <s v="בית שמש"/>
    <x v="1"/>
    <d v="1899-12-30T08:30:00"/>
    <d v="1899-12-30T14:00:00"/>
    <s v="נוספו שעתיים לשכר"/>
    <s v="איציק"/>
    <s v="052-3950752"/>
    <x v="11"/>
    <n v="37"/>
    <m/>
    <n v="5.5"/>
  </r>
  <r>
    <d v="2017-01-13T00:00:00"/>
    <s v="שישי"/>
    <s v="אליאסי"/>
    <s v="חולון"/>
    <x v="1"/>
    <d v="1899-12-30T10:00:00"/>
    <d v="1899-12-30T15:00:00"/>
    <m/>
    <s v="רוני"/>
    <s v="052-3950666"/>
    <x v="27"/>
    <n v="10"/>
    <s v="אדמה שירז+ברברה"/>
    <n v="5"/>
  </r>
  <r>
    <d v="2017-01-13T00:00:00"/>
    <s v="שישי"/>
    <s v="אליאסי"/>
    <s v="יהודה הלוי תל אביב"/>
    <x v="1"/>
    <d v="1899-12-30T10:30:00"/>
    <d v="1899-12-30T15:30:00"/>
    <m/>
    <s v="רוני"/>
    <s v="052-3950666"/>
    <x v="21"/>
    <n v="18"/>
    <s v="אדמה קברנה-2| אדמה שירז-2"/>
    <n v="5.0000000000000009"/>
  </r>
  <r>
    <d v="2017-01-13T00:00:00"/>
    <s v="שישי"/>
    <s v="בנא "/>
    <s v="בילו"/>
    <x v="1"/>
    <d v="1899-12-30T10:00:00"/>
    <d v="1899-12-30T15:00:00"/>
    <m/>
    <s v="אסי"/>
    <s v="052-3950854"/>
    <x v="22"/>
    <n v="69"/>
    <m/>
    <n v="5"/>
  </r>
  <r>
    <d v="2017-01-13T00:00:00"/>
    <s v="שישי"/>
    <s v="קיורטוש"/>
    <s v="ויצמן 6 רחובות"/>
    <x v="1"/>
    <d v="1899-12-30T09:30:00"/>
    <d v="1899-12-30T14:30:00"/>
    <s v="טעימות יינות תבור מסדרת אדמה"/>
    <s v="איליה תדמית יום"/>
    <s v="052-3950854"/>
    <x v="31"/>
    <n v="7"/>
    <s v="אדמה קברנה+אדמה מרלו+אדמה שרדונה"/>
    <n v="5"/>
  </r>
  <r>
    <d v="2017-01-13T00:00:00"/>
    <s v="שישי"/>
    <s v="בוקובזה"/>
    <s v="באר שבע"/>
    <x v="1"/>
    <d v="1899-12-30T09:00:00"/>
    <d v="1899-12-30T14:00:00"/>
    <m/>
    <s v="אסי"/>
    <s v="052-3950854"/>
    <x v="32"/>
    <n v="52"/>
    <m/>
    <n v="5.0000000000000009"/>
  </r>
  <r>
    <d v="2017-01-13T00:00:00"/>
    <s v="שישי"/>
    <s v="בנא "/>
    <s v="באר שבע"/>
    <x v="1"/>
    <d v="1899-12-30T10:00:00"/>
    <d v="1899-12-30T15:00:00"/>
    <m/>
    <s v="אסי"/>
    <s v="052-3950854"/>
    <x v="12"/>
    <n v="19"/>
    <m/>
    <n v="5"/>
  </r>
  <r>
    <d v="2017-01-13T00:00:00"/>
    <s v="שישי"/>
    <s v="אלמוגית"/>
    <s v="אילת"/>
    <x v="1"/>
    <d v="1899-12-30T11:00:00"/>
    <d v="1899-12-30T15:00:00"/>
    <m/>
    <s v="אורן בר יוסף"/>
    <m/>
    <x v="24"/>
    <n v="111"/>
    <m/>
    <n v="4"/>
  </r>
  <r>
    <d v="2017-01-13T00:00:00"/>
    <s v="שישי"/>
    <s v="סלובטיק "/>
    <s v="אילת"/>
    <x v="1"/>
    <d v="1899-12-30T11:00:00"/>
    <d v="1899-12-30T15:00:00"/>
    <m/>
    <s v="אורן בר יוסף"/>
    <m/>
    <x v="25"/>
    <n v="13"/>
    <m/>
    <n v="4"/>
  </r>
  <r>
    <d v="2017-01-14T00:00:00"/>
    <s v="שבת"/>
    <s v="מינימרקט עבוד"/>
    <s v="שפרעם"/>
    <x v="1"/>
    <d v="1899-12-30T11:00:00"/>
    <d v="1899-12-30T16:00:00"/>
    <m/>
    <s v="מיכל"/>
    <s v="052-3950850"/>
    <x v="28"/>
    <n v="1"/>
    <m/>
    <n v="5"/>
  </r>
  <r>
    <d v="2017-01-13T00:00:00"/>
    <s v="שישי"/>
    <s v="בית המשקאות"/>
    <s v="אילת"/>
    <x v="1"/>
    <d v="1899-12-30T11:00:00"/>
    <d v="1899-12-30T15:00:00"/>
    <m/>
    <s v="אורן בר יוסף"/>
    <m/>
    <x v="26"/>
    <m/>
    <m/>
    <n v="4"/>
  </r>
  <r>
    <d v="2017-01-19T00:00:00"/>
    <s v="חמישי"/>
    <s v="נחמיה"/>
    <s v="ירושלים"/>
    <x v="1"/>
    <d v="1899-12-30T16:00:00"/>
    <d v="1899-12-30T21:00:00"/>
    <m/>
    <s v="איציק"/>
    <s v="052-3950752"/>
    <x v="1"/>
    <n v="67"/>
    <m/>
    <n v="5.0000000000000009"/>
  </r>
  <r>
    <d v="2017-01-19T00:00:00"/>
    <s v="חמישי"/>
    <s v="הבית של פיסטוק"/>
    <s v="בית שמש"/>
    <x v="1"/>
    <d v="1899-12-30T16:00:00"/>
    <d v="1899-12-30T21:00:00"/>
    <m/>
    <s v="איציק"/>
    <s v="052-3950752"/>
    <x v="2"/>
    <n v="49"/>
    <m/>
    <n v="5.0000000000000009"/>
  </r>
  <r>
    <d v="2017-01-19T00:00:00"/>
    <s v="חמישי"/>
    <s v="המשמח"/>
    <s v="ירושלים"/>
    <x v="1"/>
    <d v="1899-12-30T16:00:00"/>
    <d v="1899-12-30T21:00:00"/>
    <m/>
    <s v="איציק"/>
    <s v="052-3950752"/>
    <x v="3"/>
    <n v="30"/>
    <m/>
    <n v="5.0000000000000009"/>
  </r>
  <r>
    <d v="2017-01-19T00:00:00"/>
    <s v="חמישי"/>
    <s v="בנא "/>
    <s v="ירושלים"/>
    <x v="1"/>
    <d v="1899-12-30T16:30:00"/>
    <d v="1899-12-30T21:30:00"/>
    <s v="נוספה שעה לשכר"/>
    <s v="איציק"/>
    <s v="052-3950752"/>
    <x v="4"/>
    <n v="34"/>
    <m/>
    <n v="5.0000000000000009"/>
  </r>
  <r>
    <d v="2017-01-19T00:00:00"/>
    <s v="חמישי"/>
    <s v="ליקר מרקט XO"/>
    <s v="קרית אתא"/>
    <x v="1"/>
    <d v="1899-12-30T16:00:00"/>
    <d v="1899-12-30T21:00:00"/>
    <m/>
    <s v="מיכל"/>
    <s v="052-3950850"/>
    <x v="5"/>
    <n v="26"/>
    <m/>
    <n v="5.0000000000000009"/>
  </r>
  <r>
    <d v="2017-01-19T00:00:00"/>
    <s v="חמישי"/>
    <s v="משקאות הטורקי"/>
    <s v="כפר סבא"/>
    <x v="1"/>
    <d v="1899-12-30T16:30:00"/>
    <d v="1899-12-30T21:30:00"/>
    <m/>
    <s v="רועי"/>
    <s v="052-5950542"/>
    <x v="17"/>
    <n v="32"/>
    <m/>
    <n v="5.0000000000000009"/>
  </r>
  <r>
    <d v="2017-01-19T00:00:00"/>
    <s v="חמישי"/>
    <s v="יין בעיר "/>
    <s v="כפר סבא"/>
    <x v="1"/>
    <d v="1899-12-30T16:00:00"/>
    <d v="1899-12-30T21:00:00"/>
    <m/>
    <s v="רועי"/>
    <s v="052-5950542"/>
    <x v="18"/>
    <n v="48"/>
    <m/>
    <n v="5.0000000000000009"/>
  </r>
  <r>
    <d v="2017-01-19T00:00:00"/>
    <s v="חמישי"/>
    <s v="אירוע וויסקי דרך היין"/>
    <s v="דיזנגוף סנטר"/>
    <x v="2"/>
    <d v="1899-12-30T18:30:00"/>
    <d v="1899-12-30T22:30:00"/>
    <s v="השלמה ל4"/>
    <s v="רוני "/>
    <m/>
    <x v="10"/>
    <s v="X"/>
    <m/>
    <n v="3.9999999999999991"/>
  </r>
  <r>
    <d v="2017-01-19T00:00:00"/>
    <s v="חמישי"/>
    <s v="מבחר המשקאות"/>
    <s v="תל אביב"/>
    <x v="1"/>
    <d v="1899-12-30T16:30:00"/>
    <d v="1899-12-30T21:30:00"/>
    <m/>
    <s v="רוני"/>
    <s v="052-3950666"/>
    <x v="11"/>
    <n v="27"/>
    <m/>
    <n v="5.0000000000000009"/>
  </r>
  <r>
    <d v="2017-01-19T00:00:00"/>
    <s v="חמישי"/>
    <s v="בוקובזה"/>
    <s v="באר שבע"/>
    <x v="1"/>
    <d v="1899-12-30T16:00:00"/>
    <d v="1899-12-30T21:00:00"/>
    <m/>
    <s v="אסי"/>
    <s v="052-3950854"/>
    <x v="31"/>
    <n v="16"/>
    <m/>
    <n v="5.0000000000000009"/>
  </r>
  <r>
    <d v="2017-01-19T00:00:00"/>
    <s v="חמישי"/>
    <s v="בנא "/>
    <s v="באר שבע"/>
    <x v="1"/>
    <d v="1899-12-30T16:00:00"/>
    <d v="1899-12-30T21:00:00"/>
    <m/>
    <s v="אסי"/>
    <s v="052-3950854"/>
    <x v="12"/>
    <n v="14"/>
    <m/>
    <n v="5.0000000000000009"/>
  </r>
  <r>
    <d v="2017-01-20T00:00:00"/>
    <s v="שישי"/>
    <s v="נחמיה"/>
    <s v="ירושלים"/>
    <x v="1"/>
    <d v="1899-12-30T10:00:00"/>
    <d v="1899-12-30T15:00:00"/>
    <m/>
    <s v="איציק"/>
    <s v="052-3950752"/>
    <x v="1"/>
    <n v="119"/>
    <m/>
    <n v="5"/>
  </r>
  <r>
    <d v="2017-01-20T00:00:00"/>
    <s v="שישי"/>
    <s v="המשמח"/>
    <s v="ירושלים"/>
    <x v="1"/>
    <d v="1899-12-30T10:00:00"/>
    <d v="1899-12-30T15:00:00"/>
    <m/>
    <s v="איציק"/>
    <s v="052-3950752"/>
    <x v="3"/>
    <n v="42"/>
    <m/>
    <n v="5"/>
  </r>
  <r>
    <d v="2017-01-20T00:00:00"/>
    <s v="שישי"/>
    <s v="בנא "/>
    <s v="ירושלים"/>
    <x v="1"/>
    <d v="1899-12-30T10:00:00"/>
    <d v="1899-12-30T14:30:00"/>
    <m/>
    <s v="איציק"/>
    <s v="052-3950752"/>
    <x v="13"/>
    <n v="26"/>
    <m/>
    <n v="4.4999999999999982"/>
  </r>
  <r>
    <d v="2017-01-20T00:00:00"/>
    <s v="שישי"/>
    <s v="מרכז המשקאות"/>
    <s v="קרית אתא"/>
    <x v="1"/>
    <d v="1899-12-30T10:00:00"/>
    <d v="1899-12-30T15:00:00"/>
    <m/>
    <s v="מיכל"/>
    <s v="052-3950850"/>
    <x v="5"/>
    <n v="6"/>
    <m/>
    <n v="5"/>
  </r>
  <r>
    <d v="2017-01-20T00:00:00"/>
    <s v="שישי"/>
    <s v="ליקר מרקט XO"/>
    <s v="קרית אתא"/>
    <x v="1"/>
    <d v="1899-12-30T10:00:00"/>
    <d v="1899-12-30T15:00:00"/>
    <m/>
    <s v="מיכל"/>
    <s v="052-3950850"/>
    <x v="29"/>
    <n v="33"/>
    <s v="רוסאן"/>
    <n v="5"/>
  </r>
  <r>
    <d v="2017-01-20T00:00:00"/>
    <s v="שישי"/>
    <s v="מעיינות נצרת"/>
    <s v="נצרת עילית"/>
    <x v="1"/>
    <d v="1899-12-30T12:00:00"/>
    <d v="1899-12-30T17:00:00"/>
    <m/>
    <s v="מיכל"/>
    <s v="052-3950850"/>
    <x v="28"/>
    <n v="2"/>
    <m/>
    <n v="5.0000000000000009"/>
  </r>
  <r>
    <d v="2017-01-20T00:00:00"/>
    <s v="שישי"/>
    <s v="הבשר של ניר"/>
    <s v="כפר חיים"/>
    <x v="1"/>
    <d v="1899-12-30T10:00:00"/>
    <d v="1899-12-30T14:00:00"/>
    <s v="גורדונס/טנקרי+טוניק"/>
    <s v="רועי"/>
    <s v="052-5950542"/>
    <x v="16"/>
    <n v="10"/>
    <s v="הר שירז"/>
    <n v="4"/>
  </r>
  <r>
    <d v="2017-01-20T00:00:00"/>
    <s v="שישי"/>
    <s v="משקאות הטורקי"/>
    <s v="כפר סבא"/>
    <x v="1"/>
    <d v="1899-12-30T11:00:00"/>
    <d v="1899-12-30T15:00:00"/>
    <m/>
    <s v="רועי"/>
    <s v="052-5950542"/>
    <x v="17"/>
    <n v="22"/>
    <m/>
    <n v="4"/>
  </r>
  <r>
    <d v="2017-01-20T00:00:00"/>
    <s v="שישי"/>
    <s v="בנא "/>
    <s v="ראשלצ"/>
    <x v="1"/>
    <d v="1899-12-30T10:00:00"/>
    <d v="1899-12-30T15:00:00"/>
    <m/>
    <s v="אסי"/>
    <s v="052-3950854"/>
    <x v="19"/>
    <n v="33"/>
    <m/>
    <n v="5"/>
  </r>
  <r>
    <d v="2017-01-20T00:00:00"/>
    <s v="שישי"/>
    <s v="סיטונאות בינימינה"/>
    <s v="בינימינה"/>
    <x v="1"/>
    <d v="1899-12-30T08:30:00"/>
    <d v="1899-12-30T15:00:00"/>
    <s v="סינגלטון, סינגלטון טיילפייר, קארדו, טליסקר סטורם טליסקאר 10, קארדו, אובן, בולט ובולט שיפון. נוספו שעתיים"/>
    <s v="רועי"/>
    <s v="052-5950542"/>
    <x v="10"/>
    <n v="18"/>
    <m/>
    <n v="6.5"/>
  </r>
  <r>
    <d v="2017-01-20T00:00:00"/>
    <s v="שישי"/>
    <s v="מבחר המשקאות"/>
    <s v="תל אביב"/>
    <x v="1"/>
    <d v="1899-12-30T11:00:00"/>
    <d v="1899-12-30T16:00:00"/>
    <m/>
    <s v="רוני"/>
    <s v="052-3950666"/>
    <x v="20"/>
    <n v="12"/>
    <m/>
    <n v="5"/>
  </r>
  <r>
    <d v="2017-01-20T00:00:00"/>
    <s v="שישי"/>
    <s v="הבית של פיסטוק"/>
    <s v="בית שמש"/>
    <x v="1"/>
    <d v="1899-12-30T08:30:00"/>
    <d v="1899-12-30T15:30:00"/>
    <s v="נוספו שעתיים לשכר"/>
    <s v="איציק"/>
    <s v="052-3950752"/>
    <x v="11"/>
    <n v="42"/>
    <m/>
    <n v="7"/>
  </r>
  <r>
    <d v="2017-01-20T00:00:00"/>
    <s v="שישי"/>
    <s v="קשת טעמים"/>
    <s v="גבעת ברנר צומת בילו"/>
    <x v="1"/>
    <d v="1899-12-30T10:00:00"/>
    <d v="1899-12-30T15:00:00"/>
    <s v="בייליס"/>
    <s v="אייל גל"/>
    <s v="052-3950655"/>
    <x v="21"/>
    <n v="15"/>
    <s v="בייליס -3"/>
    <n v="5"/>
  </r>
  <r>
    <d v="2017-01-20T00:00:00"/>
    <s v="שישי"/>
    <s v="בנא "/>
    <s v="בילו"/>
    <x v="1"/>
    <d v="1899-12-30T10:00:00"/>
    <d v="1899-12-30T15:00:00"/>
    <m/>
    <s v="אסי"/>
    <s v="052-3950854"/>
    <x v="22"/>
    <n v="29"/>
    <m/>
    <n v="5"/>
  </r>
  <r>
    <d v="2017-01-20T00:00:00"/>
    <s v="שישי"/>
    <s v="בוקובזה"/>
    <s v="באר שבע"/>
    <x v="1"/>
    <d v="1899-12-30T10:00:00"/>
    <d v="1899-12-30T15:00:00"/>
    <m/>
    <s v="אסי"/>
    <s v="052-3950854"/>
    <x v="32"/>
    <n v="26"/>
    <m/>
    <n v="5"/>
  </r>
  <r>
    <d v="2017-01-20T00:00:00"/>
    <s v="שישי"/>
    <s v="יין בעיר "/>
    <s v="באר שבע"/>
    <x v="1"/>
    <d v="1899-12-30T10:00:00"/>
    <d v="1899-12-30T15:00:00"/>
    <m/>
    <s v="אסי"/>
    <s v="052-3950854"/>
    <x v="12"/>
    <n v="16"/>
    <m/>
    <n v="5"/>
  </r>
  <r>
    <d v="2017-01-20T00:00:00"/>
    <s v="שישי"/>
    <s v="אלמוגית"/>
    <s v="אילת"/>
    <x v="1"/>
    <d v="1899-12-30T11:00:00"/>
    <d v="1899-12-30T15:00:00"/>
    <m/>
    <s v="אורן בר יוסף"/>
    <m/>
    <x v="24"/>
    <n v="46"/>
    <m/>
    <n v="4"/>
  </r>
  <r>
    <d v="2017-01-20T00:00:00"/>
    <s v="שישי"/>
    <s v="סלובטיק "/>
    <s v="אילת"/>
    <x v="1"/>
    <d v="1899-12-30T11:00:00"/>
    <d v="1899-12-30T15:00:00"/>
    <m/>
    <s v="אורן בר יוסף"/>
    <m/>
    <x v="25"/>
    <n v="12"/>
    <m/>
    <n v="4"/>
  </r>
  <r>
    <d v="2017-01-20T00:00:00"/>
    <s v="שישי"/>
    <s v="בית המשקאות"/>
    <s v="אילת"/>
    <x v="1"/>
    <d v="1899-12-30T11:00:00"/>
    <d v="1899-12-30T15:00:00"/>
    <m/>
    <s v="אורן בר יוסף"/>
    <m/>
    <x v="26"/>
    <n v="48"/>
    <m/>
    <n v="4"/>
  </r>
  <r>
    <d v="2017-01-23T00:00:00"/>
    <s v="שני"/>
    <s v="FUCK UP NIGHTS TLV"/>
    <s v="תל אביב"/>
    <x v="3"/>
    <d v="1899-12-30T18:30:00"/>
    <d v="1899-12-30T22:30:00"/>
    <s v="השלמה ל4"/>
    <m/>
    <m/>
    <x v="33"/>
    <s v="X"/>
    <m/>
    <n v="3.9999999999999991"/>
  </r>
  <r>
    <d v="2017-01-23T00:00:00"/>
    <s v="שני"/>
    <s v="FUCK UP NIGHTS TLV"/>
    <s v="תל אביב"/>
    <x v="3"/>
    <d v="1899-12-30T18:30:00"/>
    <d v="1899-12-30T22:30:00"/>
    <s v="השלמה ל4"/>
    <m/>
    <m/>
    <x v="34"/>
    <s v="X"/>
    <m/>
    <n v="3.9999999999999991"/>
  </r>
  <r>
    <d v="2017-01-25T00:00:00"/>
    <s v="רביעי"/>
    <s v="הדרכת סומליה"/>
    <s v="תל אביב"/>
    <x v="4"/>
    <d v="1899-12-30T12:00:00"/>
    <d v="1899-12-30T14:00:00"/>
    <m/>
    <m/>
    <m/>
    <x v="20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35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33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32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21"/>
    <s v="X"/>
    <m/>
    <n v="2.0000000000000009"/>
  </r>
  <r>
    <d v="2017-01-26T00:00:00"/>
    <s v="חמישי"/>
    <s v="חסות אפרול שפריץ"/>
    <s v="מוזיון  תל אביב"/>
    <x v="5"/>
    <d v="1899-12-30T18:30:00"/>
    <d v="1899-12-30T22:30:00"/>
    <s v="השלמה ל4"/>
    <m/>
    <m/>
    <x v="33"/>
    <s v="X"/>
    <m/>
    <n v="3.9999999999999991"/>
  </r>
  <r>
    <d v="2017-01-26T00:00:00"/>
    <s v="חמישי"/>
    <s v="חסות אפרול שפריץ"/>
    <s v="מוזיון  תל אביב"/>
    <x v="1"/>
    <d v="1899-12-30T18:30:00"/>
    <d v="1899-12-30T22:30:00"/>
    <s v="השלמה ל4"/>
    <m/>
    <m/>
    <x v="34"/>
    <s v="X"/>
    <m/>
    <n v="3.9999999999999991"/>
  </r>
  <r>
    <d v="2017-01-26T00:00:00"/>
    <s v="חמישי"/>
    <s v="נחמיה"/>
    <s v="ירושלים"/>
    <x v="1"/>
    <d v="1899-12-30T16:00:00"/>
    <d v="1899-12-30T21:00:00"/>
    <m/>
    <s v="איציק"/>
    <s v="052-3950752"/>
    <x v="1"/>
    <n v="43"/>
    <m/>
    <n v="5.0000000000000009"/>
  </r>
  <r>
    <d v="2017-01-26T00:00:00"/>
    <s v="חמישי"/>
    <s v="המשמח"/>
    <s v="ירושלים"/>
    <x v="1"/>
    <d v="1899-12-30T16:00:00"/>
    <d v="1899-12-30T21:00:00"/>
    <m/>
    <s v="איציק"/>
    <s v="052-3950752"/>
    <x v="3"/>
    <n v="34"/>
    <m/>
    <n v="5.0000000000000009"/>
  </r>
  <r>
    <d v="2017-01-26T00:00:00"/>
    <s v="חמישי"/>
    <s v="בנא "/>
    <s v="ירושלים"/>
    <x v="1"/>
    <d v="1899-12-30T16:30:00"/>
    <d v="1899-12-30T21:30:00"/>
    <s v="נוספה שעה לשכר"/>
    <s v="איציק"/>
    <s v="052-3950752"/>
    <x v="4"/>
    <n v="35"/>
    <s v="סינגלטון"/>
    <n v="5.0000000000000009"/>
  </r>
  <r>
    <d v="2017-01-26T00:00:00"/>
    <s v="חמישי"/>
    <s v="ליקר מרקט XO"/>
    <s v="קרית אתא"/>
    <x v="1"/>
    <d v="1899-12-30T16:00:00"/>
    <d v="1899-12-30T21:00:00"/>
    <m/>
    <s v="מיכל"/>
    <s v="052-3950850"/>
    <x v="5"/>
    <n v="29"/>
    <m/>
    <n v="5.0000000000000009"/>
  </r>
  <r>
    <d v="2017-01-26T00:00:00"/>
    <s v="חמישי"/>
    <s v="יין בעיר "/>
    <s v="כפר סבא"/>
    <x v="1"/>
    <d v="1899-12-30T16:00:00"/>
    <d v="1899-12-30T21:00:00"/>
    <m/>
    <s v="רועי"/>
    <s v="052-5950542"/>
    <x v="17"/>
    <n v="36"/>
    <s v="סינגלטון+קרדו"/>
    <n v="5.0000000000000009"/>
  </r>
  <r>
    <d v="2017-01-26T00:00:00"/>
    <s v="חמישי"/>
    <s v="מבחר המשקאות"/>
    <s v="תל אביב"/>
    <x v="1"/>
    <d v="1899-12-30T16:30:00"/>
    <d v="1899-12-30T21:30:00"/>
    <m/>
    <s v="רוני"/>
    <s v="052-3950666"/>
    <x v="11"/>
    <m/>
    <m/>
    <n v="5.0000000000000009"/>
  </r>
  <r>
    <d v="2017-01-26T00:00:00"/>
    <s v="חמישי"/>
    <s v="בנא "/>
    <s v="באר שבע"/>
    <x v="1"/>
    <d v="1899-12-30T16:00:00"/>
    <d v="1899-12-30T21:00:00"/>
    <m/>
    <s v="אסי"/>
    <s v="052-3950854"/>
    <x v="23"/>
    <n v="8"/>
    <m/>
    <n v="5.0000000000000009"/>
  </r>
  <r>
    <d v="2017-01-26T00:00:00"/>
    <s v="חמישי"/>
    <s v="בוקובזה"/>
    <s v="באר שבע"/>
    <x v="1"/>
    <d v="1899-12-30T16:00:00"/>
    <d v="1899-12-30T21:00:00"/>
    <m/>
    <s v="אסי"/>
    <s v="052-3950854"/>
    <x v="14"/>
    <n v="28"/>
    <s v="קרדו"/>
    <n v="5.0000000000000009"/>
  </r>
  <r>
    <d v="2017-01-27T00:00:00"/>
    <s v="שישי"/>
    <s v="המשמח"/>
    <s v="ירושלים"/>
    <x v="1"/>
    <d v="1899-12-30T10:00:00"/>
    <d v="1899-12-30T15:00:00"/>
    <m/>
    <s v="איציק"/>
    <s v="052-3950752"/>
    <x v="3"/>
    <n v="46"/>
    <m/>
    <n v="5"/>
  </r>
  <r>
    <d v="2017-01-27T00:00:00"/>
    <s v="שישי"/>
    <s v="בנא "/>
    <s v="ירושלים"/>
    <x v="1"/>
    <d v="1899-12-30T16:30:00"/>
    <d v="1899-12-30T21:30:00"/>
    <s v="נוספה שעה לשכר"/>
    <s v="איציק"/>
    <s v="052-3950752"/>
    <x v="4"/>
    <n v="21"/>
    <s v="סינגלטון"/>
    <n v="5.0000000000000009"/>
  </r>
  <r>
    <d v="2017-01-27T00:00:00"/>
    <s v="שישי"/>
    <s v="ליקר מרקט XO"/>
    <s v="קרית אתא"/>
    <x v="1"/>
    <d v="1899-12-30T10:00:00"/>
    <d v="1899-12-30T15:00:00"/>
    <m/>
    <s v="מיכל"/>
    <s v="052-3950850"/>
    <x v="5"/>
    <n v="56"/>
    <m/>
    <n v="5"/>
  </r>
  <r>
    <d v="2017-01-28T00:00:00"/>
    <s v="שבת"/>
    <s v="מינימרקט עבוד"/>
    <s v="שפרעם"/>
    <x v="1"/>
    <d v="1899-12-30T11:00:00"/>
    <d v="1899-12-30T16:00:00"/>
    <m/>
    <s v="מיכל"/>
    <s v="052-3950850"/>
    <x v="28"/>
    <m/>
    <m/>
    <n v="5"/>
  </r>
  <r>
    <d v="2017-01-27T00:00:00"/>
    <s v="שישי"/>
    <s v="הבשר של ניר"/>
    <s v="כפר חיים"/>
    <x v="1"/>
    <d v="1899-12-30T10:00:00"/>
    <d v="1899-12-30T15:00:00"/>
    <s v="גורדונס/טנקרי+טוניק"/>
    <s v="רועי"/>
    <s v="052-5950542"/>
    <x v="16"/>
    <m/>
    <m/>
    <n v="5"/>
  </r>
  <r>
    <d v="2017-01-27T00:00:00"/>
    <s v="שישי"/>
    <s v="מבחר המשקאות"/>
    <s v="תל אביב"/>
    <x v="1"/>
    <d v="1899-12-30T11:00:00"/>
    <d v="1899-12-30T16:00:00"/>
    <m/>
    <s v="רוני"/>
    <s v="052-3950666"/>
    <x v="19"/>
    <m/>
    <m/>
    <n v="5"/>
  </r>
  <r>
    <d v="2017-01-27T00:00:00"/>
    <s v="שישי"/>
    <s v="משקאות הטורקי"/>
    <s v="כפר סבא"/>
    <x v="1"/>
    <d v="1899-12-30T10:00:00"/>
    <d v="1899-12-30T15:00:00"/>
    <m/>
    <s v="רועי"/>
    <s v="052-5950542"/>
    <x v="10"/>
    <n v="11"/>
    <m/>
    <n v="5"/>
  </r>
  <r>
    <d v="2017-01-27T00:00:00"/>
    <s v="שישי"/>
    <s v="בנא "/>
    <s v="ראשלצ"/>
    <x v="1"/>
    <d v="1899-12-30T10:00:00"/>
    <d v="1899-12-30T15:00:00"/>
    <m/>
    <s v="אסי"/>
    <s v="052-3950854"/>
    <x v="22"/>
    <n v="47"/>
    <m/>
    <n v="5"/>
  </r>
  <r>
    <d v="2017-01-27T00:00:00"/>
    <s v="שישי"/>
    <s v="יין בעיר "/>
    <s v="כורזין גבעתיים"/>
    <x v="1"/>
    <d v="1899-12-30T10:00:00"/>
    <d v="1899-12-30T15:00:00"/>
    <m/>
    <s v="רוני"/>
    <s v="052-3950666"/>
    <x v="36"/>
    <m/>
    <m/>
    <n v="5"/>
  </r>
  <r>
    <d v="2017-01-27T00:00:00"/>
    <s v="שישי"/>
    <s v="אליאסי"/>
    <s v="יהודה הלוי תל אביב"/>
    <x v="1"/>
    <d v="1899-12-30T10:30:00"/>
    <d v="1899-12-30T15:30:00"/>
    <m/>
    <s v="רוני"/>
    <s v="052-3950666"/>
    <x v="21"/>
    <m/>
    <m/>
    <n v="5.0000000000000009"/>
  </r>
  <r>
    <d v="2017-01-27T00:00:00"/>
    <s v="שישי"/>
    <s v="בנא "/>
    <s v="בילו"/>
    <x v="1"/>
    <d v="1899-12-30T10:00:00"/>
    <d v="1899-12-30T15:00:00"/>
    <m/>
    <s v="אסי"/>
    <s v="052-3950854"/>
    <x v="11"/>
    <m/>
    <m/>
    <n v="5"/>
  </r>
  <r>
    <d v="2017-01-27T00:00:00"/>
    <s v="שישי"/>
    <s v="בנא "/>
    <s v="באר שבע"/>
    <x v="1"/>
    <d v="1899-12-30T10:00:00"/>
    <d v="1899-12-30T15:00:00"/>
    <m/>
    <s v="אסי"/>
    <s v="052-3950854"/>
    <x v="12"/>
    <n v="11"/>
    <m/>
    <n v="5"/>
  </r>
  <r>
    <d v="2017-01-27T00:00:00"/>
    <s v="שישי"/>
    <s v="אלמוגית"/>
    <s v="אילת"/>
    <x v="1"/>
    <d v="1899-12-30T11:00:00"/>
    <d v="1899-12-30T15:00:00"/>
    <m/>
    <s v="אורן בר יוסף"/>
    <m/>
    <x v="24"/>
    <m/>
    <m/>
    <n v="4"/>
  </r>
  <r>
    <d v="2017-01-27T00:00:00"/>
    <s v="שישי"/>
    <s v="סלובטיק "/>
    <s v="אילת"/>
    <x v="1"/>
    <d v="1899-12-30T11:00:00"/>
    <d v="1899-12-30T15:00:00"/>
    <m/>
    <s v="אורן בר יוסף"/>
    <m/>
    <x v="25"/>
    <m/>
    <m/>
    <n v="4"/>
  </r>
  <r>
    <d v="2017-01-27T00:00:00"/>
    <s v="שישי"/>
    <s v="בית המשקאות"/>
    <s v="אילת"/>
    <x v="1"/>
    <d v="1899-12-30T11:00:00"/>
    <d v="1899-12-30T15:00:00"/>
    <m/>
    <s v="אורן בר יוסף"/>
    <m/>
    <x v="26"/>
    <m/>
    <m/>
    <n v="4"/>
  </r>
  <r>
    <d v="2017-01-30T00:00:00"/>
    <s v="שני"/>
    <s v="תערוכת summlier"/>
    <s v="היכל התרבות תל אביב"/>
    <x v="6"/>
    <d v="1899-12-30T09:00:00"/>
    <d v="1899-12-30T20:00:00"/>
    <m/>
    <m/>
    <m/>
    <x v="35"/>
    <s v="X"/>
    <m/>
    <n v="11"/>
  </r>
  <r>
    <d v="2017-01-30T00:00:00"/>
    <s v="שני"/>
    <s v="תערוכת summlier"/>
    <s v="היכל התרבות תל אביב"/>
    <x v="6"/>
    <d v="1899-12-30T09:00:00"/>
    <d v="1899-12-30T20:00:00"/>
    <m/>
    <m/>
    <m/>
    <x v="21"/>
    <s v="X"/>
    <m/>
    <n v="11"/>
  </r>
  <r>
    <d v="2017-01-30T00:00:00"/>
    <s v="שני"/>
    <s v="תערוכת summlier"/>
    <s v="היכל התרבות תל אביב"/>
    <x v="6"/>
    <d v="1899-12-30T09:30:00"/>
    <d v="1899-12-30T20:00:00"/>
    <m/>
    <m/>
    <m/>
    <x v="33"/>
    <s v="X"/>
    <m/>
    <n v="10.500000000000002"/>
  </r>
  <r>
    <d v="2017-01-31T00:00:00"/>
    <s v="שלישי"/>
    <s v="תערוכת summlier"/>
    <s v="היכל התרבות תל אביב"/>
    <x v="6"/>
    <d v="1899-12-30T09:30:00"/>
    <d v="1899-12-30T15:00:00"/>
    <m/>
    <m/>
    <m/>
    <x v="10"/>
    <s v="X"/>
    <m/>
    <n v="5.5"/>
  </r>
  <r>
    <d v="2017-01-31T00:00:00"/>
    <s v="שלישי"/>
    <s v="תערוכת summlier"/>
    <s v="היכל התרבות תל אביב"/>
    <x v="6"/>
    <d v="1899-12-30T14:30:00"/>
    <d v="1899-12-30T20:30:00"/>
    <m/>
    <m/>
    <m/>
    <x v="20"/>
    <s v="X"/>
    <m/>
    <n v="6"/>
  </r>
  <r>
    <d v="2017-01-31T00:00:00"/>
    <s v="שלישי"/>
    <s v="תערוכת summlier"/>
    <s v="היכל התרבות תל אביב"/>
    <x v="6"/>
    <d v="1899-12-30T09:30:00"/>
    <d v="1899-12-30T20:30:00"/>
    <m/>
    <m/>
    <m/>
    <x v="32"/>
    <s v="X"/>
    <m/>
    <n v="11"/>
  </r>
  <r>
    <d v="2017-01-31T00:00:00"/>
    <s v="שלישי"/>
    <s v="תערוכת summlier"/>
    <s v="היכל התרבות תל אביב"/>
    <x v="6"/>
    <d v="1899-12-30T09:45:00"/>
    <d v="1899-12-30T20:30:00"/>
    <m/>
    <m/>
    <m/>
    <x v="33"/>
    <s v="X"/>
    <m/>
    <n v="10.75"/>
  </r>
  <r>
    <m/>
    <m/>
    <m/>
    <m/>
    <x v="7"/>
    <m/>
    <m/>
    <m/>
    <m/>
    <m/>
    <x v="3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3:J43" firstHeaderRow="1" firstDataRow="2" firstDataCol="1"/>
  <pivotFields count="14">
    <pivotField showAll="0"/>
    <pivotField showAll="0"/>
    <pivotField showAll="0"/>
    <pivotField showAll="0"/>
    <pivotField axis="axisCol" showAll="0">
      <items count="14">
        <item m="1" x="10"/>
        <item m="1" x="9"/>
        <item x="6"/>
        <item m="1" x="8"/>
        <item x="1"/>
        <item x="7"/>
        <item m="1" x="11"/>
        <item x="3"/>
        <item m="1" x="12"/>
        <item x="0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8">
        <item x="18"/>
        <item x="0"/>
        <item x="32"/>
        <item x="7"/>
        <item x="24"/>
        <item m="1" x="49"/>
        <item m="1" x="44"/>
        <item x="10"/>
        <item x="35"/>
        <item x="12"/>
        <item x="22"/>
        <item m="1" x="50"/>
        <item m="1" x="47"/>
        <item m="1" x="53"/>
        <item x="13"/>
        <item x="14"/>
        <item m="1" x="40"/>
        <item x="6"/>
        <item m="1" x="42"/>
        <item x="1"/>
        <item x="3"/>
        <item x="9"/>
        <item m="1" x="52"/>
        <item x="28"/>
        <item x="21"/>
        <item x="33"/>
        <item m="1" x="51"/>
        <item x="2"/>
        <item x="27"/>
        <item x="26"/>
        <item x="31"/>
        <item m="1" x="41"/>
        <item m="1" x="55"/>
        <item x="8"/>
        <item x="20"/>
        <item x="5"/>
        <item m="1" x="43"/>
        <item x="36"/>
        <item m="1" x="39"/>
        <item x="29"/>
        <item x="37"/>
        <item m="1" x="38"/>
        <item m="1" x="56"/>
        <item x="23"/>
        <item m="1" x="46"/>
        <item x="15"/>
        <item x="19"/>
        <item m="1" x="54"/>
        <item m="1" x="45"/>
        <item x="17"/>
        <item m="1" x="48"/>
        <item x="4"/>
        <item x="11"/>
        <item x="16"/>
        <item x="25"/>
        <item x="30"/>
        <item x="34"/>
        <item t="default"/>
      </items>
    </pivotField>
    <pivotField showAll="0"/>
    <pivotField showAll="0"/>
    <pivotField dataField="1" showAll="0"/>
  </pivotFields>
  <rowFields count="1">
    <field x="10"/>
  </rowFields>
  <rowItems count="39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3"/>
    </i>
    <i>
      <x v="34"/>
    </i>
    <i>
      <x v="35"/>
    </i>
    <i>
      <x v="37"/>
    </i>
    <i>
      <x v="39"/>
    </i>
    <i>
      <x v="40"/>
    </i>
    <i>
      <x v="43"/>
    </i>
    <i>
      <x v="45"/>
    </i>
    <i>
      <x v="46"/>
    </i>
    <i>
      <x v="49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4"/>
  </colFields>
  <colItems count="9">
    <i>
      <x v="2"/>
    </i>
    <i>
      <x v="4"/>
    </i>
    <i>
      <x v="5"/>
    </i>
    <i>
      <x v="7"/>
    </i>
    <i>
      <x v="9"/>
    </i>
    <i>
      <x v="10"/>
    </i>
    <i>
      <x v="11"/>
    </i>
    <i>
      <x v="12"/>
    </i>
    <i t="grand">
      <x/>
    </i>
  </colItems>
  <dataFields count="1">
    <dataField name="סכום של סה&quot;כ שעות (למשוך נוסחא)" fld="13" baseField="10" baseItem="0" numFmtId="2"/>
  </dataFields>
  <formats count="35">
    <format dxfId="34">
      <pivotArea outline="0" collapsedLevelsAreSubtotals="1" fieldPosition="0"/>
    </format>
    <format dxfId="33">
      <pivotArea collapsedLevelsAreSubtotals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32">
      <pivotArea grandRow="1" outline="0" collapsedLevelsAreSubtotals="1" fieldPosition="0"/>
    </format>
    <format dxfId="31">
      <pivotArea dataOnly="0" labelOnly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30">
      <pivotArea dataOnly="0" labelOnly="1" grandRow="1" outline="0" fieldPosition="0"/>
    </format>
    <format dxfId="29">
      <pivotArea collapsedLevelsAreSubtotals="1" fieldPosition="0">
        <references count="1">
          <reference field="10" count="1">
            <x v="0"/>
          </reference>
        </references>
      </pivotArea>
    </format>
    <format dxfId="28">
      <pivotArea dataOnly="0" labelOnly="1" fieldPosition="0">
        <references count="1">
          <reference field="10" count="1">
            <x v="0"/>
          </reference>
        </references>
      </pivotArea>
    </format>
    <format dxfId="27">
      <pivotArea dataOnly="0" labelOnly="1" fieldPosition="0">
        <references count="1">
          <reference field="10" count="1">
            <x v="12"/>
          </reference>
        </references>
      </pivotArea>
    </format>
    <format dxfId="26">
      <pivotArea type="origin" dataOnly="0" labelOnly="1" outline="0" fieldPosition="0"/>
    </format>
    <format dxfId="25">
      <pivotArea field="10" type="button" dataOnly="0" labelOnly="1" outline="0" axis="axisRow" fieldPosition="0"/>
    </format>
    <format dxfId="24">
      <pivotArea field="4" type="button" dataOnly="0" labelOnly="1" outline="0" axis="axisCol" fieldPosition="0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Col="1" outline="0" fieldPosition="0"/>
    </format>
    <format dxfId="20">
      <pivotArea collapsedLevelsAreSubtotals="1" fieldPosition="0">
        <references count="1">
          <reference field="10" count="0"/>
        </references>
      </pivotArea>
    </format>
    <format dxfId="19">
      <pivotArea dataOnly="0" labelOnly="1" fieldPosition="0">
        <references count="1">
          <reference field="10" count="0"/>
        </references>
      </pivotArea>
    </format>
    <format dxfId="18">
      <pivotArea field="10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Col="1" outline="0" fieldPosition="0"/>
    </format>
    <format dxfId="15">
      <pivotArea field="10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Col="1" outline="0" fieldPosition="0"/>
    </format>
    <format dxfId="12">
      <pivotArea collapsedLevelsAreSubtotals="1" fieldPosition="0">
        <references count="1">
          <reference field="10" count="0"/>
        </references>
      </pivotArea>
    </format>
    <format dxfId="11">
      <pivotArea field="10" type="button" dataOnly="0" labelOnly="1" outline="0" axis="axisRow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Col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4">
      <pivotArea dataOnly="0" labelOnly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3">
      <pivotArea dataOnly="0" labelOnly="1" fieldPosition="0">
        <references count="1">
          <reference field="4" count="1">
            <x v="7"/>
          </reference>
        </references>
      </pivotArea>
    </format>
    <format dxfId="2">
      <pivotArea dataOnly="0" labelOnly="1" fieldPosition="0">
        <references count="1">
          <reference field="4" count="1">
            <x v="4"/>
          </reference>
        </references>
      </pivotArea>
    </format>
    <format dxfId="1">
      <pivotArea collapsedLevelsAreSubtotals="1" fieldPosition="0">
        <references count="1">
          <reference field="10" count="5">
            <x v="52"/>
            <x v="53"/>
            <x v="54"/>
            <x v="55"/>
            <x v="56"/>
          </reference>
        </references>
      </pivotArea>
    </format>
    <format dxfId="0">
      <pivotArea dataOnly="0" labelOnly="1" fieldPosition="0">
        <references count="1">
          <reference field="10" count="5">
            <x v="52"/>
            <x v="53"/>
            <x v="54"/>
            <x v="55"/>
            <x v="56"/>
          </reference>
        </references>
      </pivotArea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M4:N4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8">
        <item x="18"/>
        <item x="0"/>
        <item x="32"/>
        <item x="7"/>
        <item x="24"/>
        <item m="1" x="49"/>
        <item m="1" x="44"/>
        <item x="10"/>
        <item x="35"/>
        <item x="12"/>
        <item x="22"/>
        <item m="1" x="50"/>
        <item m="1" x="47"/>
        <item m="1" x="53"/>
        <item x="13"/>
        <item x="14"/>
        <item m="1" x="40"/>
        <item x="6"/>
        <item m="1" x="42"/>
        <item x="1"/>
        <item x="3"/>
        <item x="9"/>
        <item m="1" x="52"/>
        <item x="28"/>
        <item x="21"/>
        <item x="33"/>
        <item m="1" x="51"/>
        <item x="2"/>
        <item x="27"/>
        <item x="26"/>
        <item x="31"/>
        <item m="1" x="41"/>
        <item m="1" x="55"/>
        <item x="8"/>
        <item x="20"/>
        <item x="5"/>
        <item m="1" x="43"/>
        <item x="36"/>
        <item m="1" x="39"/>
        <item x="29"/>
        <item x="37"/>
        <item m="1" x="38"/>
        <item m="1" x="56"/>
        <item x="23"/>
        <item m="1" x="46"/>
        <item x="15"/>
        <item x="19"/>
        <item m="1" x="54"/>
        <item m="1" x="45"/>
        <item x="17"/>
        <item m="1" x="48"/>
        <item x="4"/>
        <item x="11"/>
        <item x="16"/>
        <item x="25"/>
        <item x="30"/>
        <item x="34"/>
        <item t="default"/>
      </items>
    </pivotField>
    <pivotField dataField="1" showAll="0"/>
    <pivotField showAll="0"/>
    <pivotField showAll="0"/>
  </pivotFields>
  <rowFields count="1">
    <field x="10"/>
  </rowFields>
  <rowItems count="39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3"/>
    </i>
    <i>
      <x v="34"/>
    </i>
    <i>
      <x v="35"/>
    </i>
    <i>
      <x v="37"/>
    </i>
    <i>
      <x v="39"/>
    </i>
    <i>
      <x v="40"/>
    </i>
    <i>
      <x v="43"/>
    </i>
    <i>
      <x v="45"/>
    </i>
    <i>
      <x v="46"/>
    </i>
    <i>
      <x v="49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סכום של מס בק שנמכרו- יועץ" fld="11" baseField="10" baseItem="0"/>
  </dataFields>
  <formats count="15">
    <format dxfId="49">
      <pivotArea field="10" type="button" dataOnly="0" labelOnly="1" outline="0" axis="axisRow" fieldPosition="0"/>
    </format>
    <format dxfId="48">
      <pivotArea dataOnly="0" labelOnly="1" outline="0" axis="axisValues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field="10" type="button" dataOnly="0" labelOnly="1" outline="0" axis="axisRow" fieldPosition="0"/>
    </format>
    <format dxfId="41">
      <pivotArea dataOnly="0" labelOnly="1" outline="0" axis="axisValues" fieldPosition="0"/>
    </format>
    <format dxfId="40">
      <pivotArea collapsedLevelsAreSubtotals="1" fieldPosition="0">
        <references count="1">
          <reference field="10" count="0"/>
        </references>
      </pivotArea>
    </format>
    <format dxfId="39">
      <pivotArea field="10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10" count="0"/>
        </references>
      </pivotArea>
    </format>
    <format dxfId="36">
      <pivotArea grandRow="1" outline="0" collapsedLevelsAreSubtotals="1" fieldPosition="0"/>
    </format>
    <format dxfId="3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T201"/>
  <sheetViews>
    <sheetView rightToLeft="1" topLeftCell="A43" workbookViewId="0">
      <pane ySplit="7773" topLeftCell="A123"/>
      <selection activeCell="B58" sqref="B58"/>
      <selection pane="bottomLeft" activeCell="F160" sqref="F160"/>
    </sheetView>
  </sheetViews>
  <sheetFormatPr defaultColWidth="9" defaultRowHeight="13" x14ac:dyDescent="0.45"/>
  <cols>
    <col min="1" max="1" width="3.64453125" style="96" customWidth="1"/>
    <col min="2" max="2" width="7.3515625" style="96" customWidth="1"/>
    <col min="3" max="3" width="8.64453125" style="96" customWidth="1"/>
    <col min="4" max="4" width="10.234375" style="105" customWidth="1"/>
    <col min="5" max="5" width="10" style="96" customWidth="1"/>
    <col min="6" max="6" width="11.87890625" style="96" customWidth="1"/>
    <col min="7" max="7" width="14.46875" style="96" bestFit="1" customWidth="1"/>
    <col min="8" max="8" width="8.64453125" style="105" customWidth="1"/>
    <col min="9" max="9" width="11.76171875" style="96" customWidth="1"/>
    <col min="10" max="10" width="6.46875" style="96" customWidth="1"/>
    <col min="11" max="11" width="13.3515625" style="106" customWidth="1"/>
    <col min="12" max="12" width="20.76171875" style="49" bestFit="1" customWidth="1"/>
    <col min="13" max="13" width="11.234375" style="96" bestFit="1" customWidth="1"/>
    <col min="14" max="14" width="7.64453125" style="96" customWidth="1"/>
    <col min="15" max="15" width="31" style="70" customWidth="1"/>
    <col min="16" max="16" width="11" style="71" customWidth="1"/>
    <col min="17" max="17" width="9.87890625" style="71" customWidth="1"/>
    <col min="18" max="18" width="12.1171875" style="71" customWidth="1"/>
    <col min="19" max="19" width="14" style="71" customWidth="1"/>
    <col min="20" max="16384" width="9" style="96"/>
  </cols>
  <sheetData>
    <row r="1" spans="1:20" x14ac:dyDescent="0.4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43"/>
      <c r="M1" s="95"/>
      <c r="N1" s="95"/>
      <c r="O1" s="66"/>
      <c r="P1" s="67"/>
      <c r="Q1" s="67"/>
      <c r="R1" s="67"/>
      <c r="S1" s="67"/>
      <c r="T1" s="94"/>
    </row>
    <row r="2" spans="1:20" s="97" customFormat="1" x14ac:dyDescent="0.45">
      <c r="D2" s="98"/>
      <c r="H2" s="98"/>
      <c r="K2" s="99"/>
      <c r="L2" s="100"/>
      <c r="M2" s="100"/>
      <c r="N2" s="100"/>
      <c r="O2" s="101"/>
      <c r="P2" s="102"/>
      <c r="Q2" s="102"/>
      <c r="R2" s="102"/>
      <c r="S2" s="102"/>
    </row>
    <row r="3" spans="1:20" ht="13.35" thickBot="1" x14ac:dyDescent="0.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43"/>
      <c r="M3" s="95"/>
      <c r="N3" s="95"/>
      <c r="O3" s="66"/>
      <c r="P3" s="67"/>
      <c r="Q3" s="67"/>
      <c r="R3" s="67"/>
      <c r="S3" s="67"/>
      <c r="T3" s="94"/>
    </row>
    <row r="4" spans="1:20" s="68" customFormat="1" ht="26.25" customHeight="1" thickBot="1" x14ac:dyDescent="0.45">
      <c r="A4" s="142"/>
      <c r="B4" s="143" t="s">
        <v>1</v>
      </c>
      <c r="C4" s="143" t="s">
        <v>30</v>
      </c>
      <c r="D4" s="144" t="s">
        <v>31</v>
      </c>
      <c r="E4" s="143" t="s">
        <v>32</v>
      </c>
      <c r="F4" s="143" t="s">
        <v>33</v>
      </c>
      <c r="G4" s="145" t="s">
        <v>34</v>
      </c>
      <c r="H4" s="146" t="s">
        <v>35</v>
      </c>
      <c r="I4" s="145" t="s">
        <v>36</v>
      </c>
      <c r="J4" s="145" t="s">
        <v>37</v>
      </c>
      <c r="K4" s="147" t="s">
        <v>279</v>
      </c>
      <c r="L4" s="126"/>
      <c r="M4" s="60"/>
      <c r="N4" s="61"/>
      <c r="O4" s="62"/>
      <c r="P4" s="63"/>
      <c r="Q4" s="64"/>
      <c r="R4" s="65"/>
      <c r="S4" s="61"/>
    </row>
    <row r="5" spans="1:20" s="43" customFormat="1" ht="12.7" x14ac:dyDescent="0.4">
      <c r="A5" s="137"/>
      <c r="B5" s="153" t="s">
        <v>71</v>
      </c>
      <c r="C5" s="153" t="s">
        <v>72</v>
      </c>
      <c r="D5" s="154">
        <v>300896131</v>
      </c>
      <c r="E5" s="155">
        <v>31995</v>
      </c>
      <c r="F5" s="155">
        <v>41660</v>
      </c>
      <c r="G5" s="154" t="s">
        <v>73</v>
      </c>
      <c r="H5" s="156">
        <v>38</v>
      </c>
      <c r="I5" s="154" t="s">
        <v>74</v>
      </c>
      <c r="J5" s="153">
        <v>36848</v>
      </c>
      <c r="K5" s="157">
        <v>5203553113</v>
      </c>
      <c r="L5" s="128"/>
      <c r="M5" s="52"/>
      <c r="N5" s="54"/>
      <c r="O5" s="73"/>
      <c r="P5" s="54"/>
      <c r="Q5" s="50"/>
      <c r="R5" s="51"/>
      <c r="S5" s="74"/>
      <c r="T5" s="75"/>
    </row>
    <row r="6" spans="1:20" s="43" customFormat="1" ht="12.7" x14ac:dyDescent="0.4">
      <c r="A6" s="137"/>
      <c r="B6" s="153" t="s">
        <v>65</v>
      </c>
      <c r="C6" s="153" t="s">
        <v>66</v>
      </c>
      <c r="D6" s="154">
        <v>305396194</v>
      </c>
      <c r="E6" s="158">
        <v>18588</v>
      </c>
      <c r="F6" s="155">
        <v>41665</v>
      </c>
      <c r="G6" s="154" t="s">
        <v>67</v>
      </c>
      <c r="H6" s="156" t="s">
        <v>68</v>
      </c>
      <c r="I6" s="154" t="s">
        <v>69</v>
      </c>
      <c r="J6" s="153"/>
      <c r="K6" s="157" t="s">
        <v>70</v>
      </c>
      <c r="L6" s="127"/>
      <c r="M6" s="52"/>
      <c r="N6" s="54"/>
      <c r="O6" s="73"/>
      <c r="P6" s="54"/>
      <c r="Q6" s="50"/>
      <c r="R6" s="51"/>
      <c r="S6" s="74"/>
    </row>
    <row r="7" spans="1:20" s="43" customFormat="1" ht="12.7" x14ac:dyDescent="0.4">
      <c r="A7" s="137"/>
      <c r="B7" s="153" t="s">
        <v>88</v>
      </c>
      <c r="C7" s="153" t="s">
        <v>87</v>
      </c>
      <c r="D7" s="154">
        <v>309888477</v>
      </c>
      <c r="E7" s="155">
        <v>33667</v>
      </c>
      <c r="F7" s="155">
        <v>41682</v>
      </c>
      <c r="G7" s="154" t="s">
        <v>114</v>
      </c>
      <c r="H7" s="159">
        <v>12</v>
      </c>
      <c r="I7" s="154" t="s">
        <v>115</v>
      </c>
      <c r="J7" s="153">
        <v>90435</v>
      </c>
      <c r="K7" s="157" t="s">
        <v>280</v>
      </c>
      <c r="L7" s="127"/>
      <c r="M7" s="52"/>
      <c r="N7" s="54"/>
      <c r="O7" s="73"/>
      <c r="P7" s="54"/>
      <c r="Q7" s="50"/>
      <c r="R7" s="51"/>
      <c r="S7" s="74"/>
    </row>
    <row r="8" spans="1:20" s="43" customFormat="1" ht="12.7" x14ac:dyDescent="0.4">
      <c r="A8" s="137"/>
      <c r="B8" s="153" t="s">
        <v>102</v>
      </c>
      <c r="C8" s="153" t="s">
        <v>101</v>
      </c>
      <c r="D8" s="160">
        <v>201339819</v>
      </c>
      <c r="E8" s="155">
        <v>32575</v>
      </c>
      <c r="F8" s="155">
        <v>41682</v>
      </c>
      <c r="G8" s="154" t="s">
        <v>112</v>
      </c>
      <c r="H8" s="156">
        <v>5</v>
      </c>
      <c r="I8" s="154" t="s">
        <v>69</v>
      </c>
      <c r="J8" s="153">
        <v>69395</v>
      </c>
      <c r="K8" s="157" t="s">
        <v>113</v>
      </c>
      <c r="L8" s="127"/>
      <c r="M8" s="52"/>
      <c r="N8" s="54"/>
      <c r="O8" s="73"/>
      <c r="P8" s="54"/>
      <c r="Q8" s="50"/>
      <c r="R8" s="51"/>
      <c r="S8" s="74"/>
    </row>
    <row r="9" spans="1:20" s="43" customFormat="1" ht="12.7" x14ac:dyDescent="0.4">
      <c r="A9" s="137"/>
      <c r="B9" s="153" t="s">
        <v>121</v>
      </c>
      <c r="C9" s="153" t="s">
        <v>122</v>
      </c>
      <c r="D9" s="160">
        <v>203085816</v>
      </c>
      <c r="E9" s="155">
        <v>33083</v>
      </c>
      <c r="F9" s="155">
        <v>41694</v>
      </c>
      <c r="G9" s="154" t="s">
        <v>123</v>
      </c>
      <c r="H9" s="156" t="s">
        <v>124</v>
      </c>
      <c r="I9" s="154" t="s">
        <v>125</v>
      </c>
      <c r="J9" s="153">
        <v>65400</v>
      </c>
      <c r="K9" s="157" t="s">
        <v>126</v>
      </c>
      <c r="L9" s="127"/>
      <c r="M9" s="52"/>
      <c r="N9" s="54"/>
      <c r="O9" s="73"/>
      <c r="P9" s="54"/>
      <c r="Q9" s="50"/>
      <c r="R9" s="51"/>
      <c r="S9" s="74"/>
    </row>
    <row r="10" spans="1:20" s="77" customFormat="1" ht="12.7" x14ac:dyDescent="0.4">
      <c r="A10" s="137"/>
      <c r="B10" s="119" t="s">
        <v>233</v>
      </c>
      <c r="C10" s="119" t="s">
        <v>786</v>
      </c>
      <c r="D10" s="160">
        <v>304987852</v>
      </c>
      <c r="E10" s="158">
        <v>33259</v>
      </c>
      <c r="F10" s="158">
        <v>41875</v>
      </c>
      <c r="G10" s="154" t="s">
        <v>244</v>
      </c>
      <c r="H10" s="156">
        <v>76</v>
      </c>
      <c r="I10" s="154" t="s">
        <v>204</v>
      </c>
      <c r="J10" s="153"/>
      <c r="K10" s="161" t="s">
        <v>245</v>
      </c>
      <c r="L10" s="129"/>
      <c r="M10" s="52"/>
      <c r="O10" s="73"/>
    </row>
    <row r="11" spans="1:20" s="43" customFormat="1" ht="12.7" x14ac:dyDescent="0.4">
      <c r="A11" s="137"/>
      <c r="B11" s="120" t="s">
        <v>395</v>
      </c>
      <c r="C11" s="119" t="s">
        <v>72</v>
      </c>
      <c r="D11" s="119">
        <v>201509015</v>
      </c>
      <c r="E11" s="158">
        <v>32924</v>
      </c>
      <c r="F11" s="158">
        <v>41935</v>
      </c>
      <c r="G11" s="120" t="s">
        <v>396</v>
      </c>
      <c r="H11" s="162" t="s">
        <v>225</v>
      </c>
      <c r="I11" s="120" t="s">
        <v>190</v>
      </c>
      <c r="J11" s="120"/>
      <c r="K11" s="157" t="s">
        <v>397</v>
      </c>
      <c r="L11" s="130"/>
      <c r="O11" s="72"/>
    </row>
    <row r="12" spans="1:20" s="43" customFormat="1" ht="12.7" x14ac:dyDescent="0.4">
      <c r="A12" s="137"/>
      <c r="B12" s="120" t="s">
        <v>392</v>
      </c>
      <c r="C12" s="119" t="s">
        <v>398</v>
      </c>
      <c r="D12" s="119">
        <v>305682346</v>
      </c>
      <c r="E12" s="158">
        <v>33153</v>
      </c>
      <c r="F12" s="158">
        <v>41949</v>
      </c>
      <c r="G12" s="120" t="s">
        <v>399</v>
      </c>
      <c r="H12" s="162" t="s">
        <v>400</v>
      </c>
      <c r="I12" s="120" t="s">
        <v>63</v>
      </c>
      <c r="J12" s="120"/>
      <c r="K12" s="157" t="s">
        <v>401</v>
      </c>
      <c r="L12" s="130"/>
      <c r="O12" s="72"/>
    </row>
    <row r="13" spans="1:20" s="43" customFormat="1" ht="12.7" x14ac:dyDescent="0.4">
      <c r="A13" s="137"/>
      <c r="B13" s="120" t="s">
        <v>402</v>
      </c>
      <c r="C13" s="119" t="s">
        <v>383</v>
      </c>
      <c r="D13" s="119">
        <v>302649074</v>
      </c>
      <c r="E13" s="158">
        <v>32852</v>
      </c>
      <c r="F13" s="158">
        <v>41919</v>
      </c>
      <c r="G13" s="120" t="s">
        <v>403</v>
      </c>
      <c r="H13" s="162" t="s">
        <v>404</v>
      </c>
      <c r="I13" s="120" t="s">
        <v>230</v>
      </c>
      <c r="J13" s="120"/>
      <c r="K13" s="157" t="s">
        <v>405</v>
      </c>
      <c r="L13" s="130"/>
      <c r="O13" s="72"/>
    </row>
    <row r="14" spans="1:20" s="43" customFormat="1" ht="12" customHeight="1" x14ac:dyDescent="0.4">
      <c r="A14" s="137"/>
      <c r="B14" s="120" t="s">
        <v>390</v>
      </c>
      <c r="C14" s="119" t="s">
        <v>411</v>
      </c>
      <c r="D14" s="119">
        <v>205452550</v>
      </c>
      <c r="E14" s="158">
        <v>34530</v>
      </c>
      <c r="F14" s="158">
        <v>41935</v>
      </c>
      <c r="G14" s="120" t="s">
        <v>412</v>
      </c>
      <c r="H14" s="162" t="s">
        <v>413</v>
      </c>
      <c r="I14" s="120" t="s">
        <v>52</v>
      </c>
      <c r="J14" s="120"/>
      <c r="K14" s="157" t="s">
        <v>414</v>
      </c>
      <c r="L14" s="130"/>
      <c r="O14" s="72"/>
    </row>
    <row r="15" spans="1:20" s="43" customFormat="1" ht="12.7" x14ac:dyDescent="0.4">
      <c r="A15" s="137"/>
      <c r="B15" s="153" t="s">
        <v>132</v>
      </c>
      <c r="C15" s="153" t="s">
        <v>133</v>
      </c>
      <c r="D15" s="154">
        <v>201282639</v>
      </c>
      <c r="E15" s="155">
        <v>32890</v>
      </c>
      <c r="F15" s="155">
        <v>41703</v>
      </c>
      <c r="G15" s="154" t="s">
        <v>134</v>
      </c>
      <c r="H15" s="159" t="s">
        <v>135</v>
      </c>
      <c r="I15" s="154" t="s">
        <v>136</v>
      </c>
      <c r="J15" s="153">
        <v>26242</v>
      </c>
      <c r="K15" s="157" t="s">
        <v>137</v>
      </c>
      <c r="L15" s="127"/>
      <c r="M15" s="80"/>
      <c r="O15" s="72"/>
      <c r="P15" s="77"/>
      <c r="Q15" s="77"/>
      <c r="R15" s="77"/>
      <c r="S15" s="77"/>
      <c r="T15" s="77"/>
    </row>
    <row r="16" spans="1:20" s="43" customFormat="1" ht="12.7" x14ac:dyDescent="0.4">
      <c r="A16" s="137"/>
      <c r="B16" s="118" t="s">
        <v>460</v>
      </c>
      <c r="C16" s="119" t="s">
        <v>454</v>
      </c>
      <c r="D16" s="119">
        <v>303163950</v>
      </c>
      <c r="E16" s="158">
        <v>33042</v>
      </c>
      <c r="F16" s="158">
        <v>41991</v>
      </c>
      <c r="G16" s="119" t="s">
        <v>493</v>
      </c>
      <c r="H16" s="163" t="s">
        <v>494</v>
      </c>
      <c r="I16" s="119" t="s">
        <v>495</v>
      </c>
      <c r="J16" s="119"/>
      <c r="K16" s="161" t="s">
        <v>505</v>
      </c>
      <c r="L16" s="130"/>
      <c r="O16" s="72"/>
    </row>
    <row r="17" spans="1:15" s="43" customFormat="1" ht="12.7" x14ac:dyDescent="0.4">
      <c r="A17" s="137"/>
      <c r="B17" s="118" t="s">
        <v>459</v>
      </c>
      <c r="C17" s="119" t="s">
        <v>458</v>
      </c>
      <c r="D17" s="119">
        <v>300491115</v>
      </c>
      <c r="E17" s="158">
        <v>31932</v>
      </c>
      <c r="F17" s="158">
        <v>41991</v>
      </c>
      <c r="G17" s="119" t="s">
        <v>496</v>
      </c>
      <c r="H17" s="163" t="s">
        <v>497</v>
      </c>
      <c r="I17" s="119" t="s">
        <v>45</v>
      </c>
      <c r="J17" s="119"/>
      <c r="K17" s="161" t="s">
        <v>506</v>
      </c>
      <c r="L17" s="130"/>
      <c r="O17" s="72"/>
    </row>
    <row r="18" spans="1:15" s="43" customFormat="1" ht="12.7" x14ac:dyDescent="0.4">
      <c r="A18" s="137"/>
      <c r="B18" s="153" t="s">
        <v>48</v>
      </c>
      <c r="C18" s="153" t="s">
        <v>49</v>
      </c>
      <c r="D18" s="154">
        <v>303093439</v>
      </c>
      <c r="E18" s="155">
        <v>32767</v>
      </c>
      <c r="F18" s="155">
        <v>41658</v>
      </c>
      <c r="G18" s="154" t="s">
        <v>50</v>
      </c>
      <c r="H18" s="156" t="s">
        <v>51</v>
      </c>
      <c r="I18" s="154" t="s">
        <v>52</v>
      </c>
      <c r="J18" s="153"/>
      <c r="K18" s="157" t="s">
        <v>53</v>
      </c>
      <c r="L18" s="127"/>
      <c r="M18" s="78"/>
      <c r="N18" s="78"/>
      <c r="O18" s="72"/>
    </row>
    <row r="19" spans="1:15" s="43" customFormat="1" ht="12.7" x14ac:dyDescent="0.4">
      <c r="A19" s="137"/>
      <c r="B19" s="118" t="s">
        <v>605</v>
      </c>
      <c r="C19" s="119" t="s">
        <v>606</v>
      </c>
      <c r="D19" s="119">
        <v>320564081</v>
      </c>
      <c r="E19" s="158">
        <v>33774</v>
      </c>
      <c r="F19" s="158">
        <v>42137</v>
      </c>
      <c r="G19" s="119" t="s">
        <v>608</v>
      </c>
      <c r="H19" s="163" t="s">
        <v>500</v>
      </c>
      <c r="I19" s="119" t="s">
        <v>418</v>
      </c>
      <c r="J19" s="119"/>
      <c r="K19" s="161">
        <v>527249896</v>
      </c>
      <c r="L19" s="130"/>
      <c r="O19" s="72"/>
    </row>
    <row r="20" spans="1:15" s="43" customFormat="1" ht="12.7" x14ac:dyDescent="0.4">
      <c r="A20" s="137"/>
      <c r="B20" s="118" t="s">
        <v>609</v>
      </c>
      <c r="C20" s="119" t="s">
        <v>107</v>
      </c>
      <c r="D20" s="119">
        <v>203530381</v>
      </c>
      <c r="E20" s="158">
        <v>33957</v>
      </c>
      <c r="F20" s="158">
        <v>42150</v>
      </c>
      <c r="G20" s="119" t="s">
        <v>610</v>
      </c>
      <c r="H20" s="163"/>
      <c r="I20" s="119" t="s">
        <v>461</v>
      </c>
      <c r="J20" s="119"/>
      <c r="K20" s="161">
        <v>536320009</v>
      </c>
      <c r="L20" s="130"/>
      <c r="O20" s="72"/>
    </row>
    <row r="21" spans="1:15" s="43" customFormat="1" ht="12.7" x14ac:dyDescent="0.4">
      <c r="A21" s="137"/>
      <c r="B21" s="118" t="s">
        <v>594</v>
      </c>
      <c r="C21" s="119" t="s">
        <v>593</v>
      </c>
      <c r="D21" s="119">
        <v>203339361</v>
      </c>
      <c r="E21" s="158">
        <v>33538</v>
      </c>
      <c r="F21" s="158">
        <v>42079</v>
      </c>
      <c r="G21" s="119" t="s">
        <v>98</v>
      </c>
      <c r="H21" s="163" t="s">
        <v>611</v>
      </c>
      <c r="I21" s="119" t="s">
        <v>268</v>
      </c>
      <c r="J21" s="119"/>
      <c r="K21" s="161">
        <v>545959589</v>
      </c>
      <c r="L21" s="130"/>
      <c r="O21" s="72"/>
    </row>
    <row r="22" spans="1:15" s="43" customFormat="1" ht="12.7" x14ac:dyDescent="0.4">
      <c r="A22" s="137"/>
      <c r="B22" s="118" t="s">
        <v>595</v>
      </c>
      <c r="C22" s="119" t="s">
        <v>598</v>
      </c>
      <c r="D22" s="119">
        <v>201324852</v>
      </c>
      <c r="E22" s="158">
        <v>32571</v>
      </c>
      <c r="F22" s="158">
        <v>42078</v>
      </c>
      <c r="G22" s="119" t="s">
        <v>612</v>
      </c>
      <c r="H22" s="163" t="s">
        <v>221</v>
      </c>
      <c r="I22" s="119" t="s">
        <v>190</v>
      </c>
      <c r="J22" s="119"/>
      <c r="K22" s="161">
        <v>507530175</v>
      </c>
      <c r="L22" s="130"/>
      <c r="O22" s="72"/>
    </row>
    <row r="23" spans="1:15" s="43" customFormat="1" ht="12.7" x14ac:dyDescent="0.4">
      <c r="A23" s="137"/>
      <c r="B23" s="118" t="s">
        <v>512</v>
      </c>
      <c r="C23" s="119" t="s">
        <v>513</v>
      </c>
      <c r="D23" s="119">
        <v>308097732</v>
      </c>
      <c r="E23" s="158">
        <v>33869</v>
      </c>
      <c r="F23" s="158">
        <v>42006</v>
      </c>
      <c r="G23" s="119" t="s">
        <v>528</v>
      </c>
      <c r="H23" s="163" t="s">
        <v>529</v>
      </c>
      <c r="I23" s="119" t="s">
        <v>230</v>
      </c>
      <c r="J23" s="119"/>
      <c r="K23" s="161" t="s">
        <v>530</v>
      </c>
      <c r="L23" s="130"/>
      <c r="M23" s="78"/>
      <c r="O23" s="72"/>
    </row>
    <row r="24" spans="1:15" s="43" customFormat="1" ht="12.7" x14ac:dyDescent="0.4">
      <c r="A24" s="137"/>
      <c r="B24" s="118" t="s">
        <v>694</v>
      </c>
      <c r="C24" s="119" t="s">
        <v>695</v>
      </c>
      <c r="D24" s="119">
        <v>320783095</v>
      </c>
      <c r="E24" s="158">
        <v>34615</v>
      </c>
      <c r="F24" s="158">
        <v>42156</v>
      </c>
      <c r="G24" s="119" t="s">
        <v>697</v>
      </c>
      <c r="H24" s="163" t="s">
        <v>500</v>
      </c>
      <c r="I24" s="119" t="s">
        <v>698</v>
      </c>
      <c r="J24" s="119"/>
      <c r="K24" s="161" t="s">
        <v>696</v>
      </c>
      <c r="L24" s="130"/>
      <c r="O24" s="72"/>
    </row>
    <row r="25" spans="1:15" s="43" customFormat="1" ht="12.7" x14ac:dyDescent="0.4">
      <c r="A25" s="137"/>
      <c r="B25" s="118" t="s">
        <v>678</v>
      </c>
      <c r="C25" s="119" t="s">
        <v>80</v>
      </c>
      <c r="D25" s="119">
        <v>203936407</v>
      </c>
      <c r="E25" s="158">
        <v>33612</v>
      </c>
      <c r="F25" s="158">
        <v>42287</v>
      </c>
      <c r="G25" s="119" t="s">
        <v>728</v>
      </c>
      <c r="H25" s="163" t="s">
        <v>404</v>
      </c>
      <c r="I25" s="119" t="s">
        <v>729</v>
      </c>
      <c r="J25" s="119"/>
      <c r="K25" s="161" t="s">
        <v>730</v>
      </c>
      <c r="L25" s="130"/>
      <c r="O25" s="72"/>
    </row>
    <row r="26" spans="1:15" s="43" customFormat="1" ht="12.7" x14ac:dyDescent="0.4">
      <c r="A26" s="137"/>
      <c r="B26" s="118" t="s">
        <v>677</v>
      </c>
      <c r="C26" s="119" t="s">
        <v>731</v>
      </c>
      <c r="D26" s="119">
        <v>305615866</v>
      </c>
      <c r="E26" s="158">
        <v>33269</v>
      </c>
      <c r="F26" s="158">
        <v>42299</v>
      </c>
      <c r="G26" s="119" t="s">
        <v>732</v>
      </c>
      <c r="H26" s="163" t="s">
        <v>733</v>
      </c>
      <c r="I26" s="119" t="s">
        <v>312</v>
      </c>
      <c r="J26" s="119"/>
      <c r="K26" s="161" t="s">
        <v>734</v>
      </c>
      <c r="L26" s="130"/>
      <c r="O26" s="72"/>
    </row>
    <row r="27" spans="1:15" s="43" customFormat="1" ht="12.7" x14ac:dyDescent="0.4">
      <c r="A27" s="137"/>
      <c r="B27" s="118" t="s">
        <v>815</v>
      </c>
      <c r="C27" s="119" t="s">
        <v>662</v>
      </c>
      <c r="D27" s="119">
        <v>310605639</v>
      </c>
      <c r="E27" s="158">
        <v>33275</v>
      </c>
      <c r="F27" s="158">
        <v>42243</v>
      </c>
      <c r="G27" s="119" t="s">
        <v>751</v>
      </c>
      <c r="H27" s="163" t="s">
        <v>442</v>
      </c>
      <c r="I27" s="119" t="s">
        <v>169</v>
      </c>
      <c r="J27" s="119"/>
      <c r="K27" s="161" t="s">
        <v>752</v>
      </c>
      <c r="L27" s="130"/>
      <c r="O27" s="72"/>
    </row>
    <row r="28" spans="1:15" s="43" customFormat="1" ht="12.7" x14ac:dyDescent="0.4">
      <c r="A28" s="137"/>
      <c r="B28" s="118" t="s">
        <v>197</v>
      </c>
      <c r="C28" s="119" t="s">
        <v>639</v>
      </c>
      <c r="D28" s="119">
        <v>203220728</v>
      </c>
      <c r="E28" s="158">
        <v>33921</v>
      </c>
      <c r="F28" s="158">
        <v>42215</v>
      </c>
      <c r="G28" s="119" t="s">
        <v>755</v>
      </c>
      <c r="H28" s="163" t="s">
        <v>564</v>
      </c>
      <c r="I28" s="119" t="s">
        <v>656</v>
      </c>
      <c r="J28" s="119"/>
      <c r="K28" s="161" t="s">
        <v>756</v>
      </c>
      <c r="L28" s="130"/>
      <c r="O28" s="72"/>
    </row>
    <row r="29" spans="1:15" s="43" customFormat="1" ht="12.7" x14ac:dyDescent="0.4">
      <c r="A29" s="137"/>
      <c r="B29" s="118" t="s">
        <v>659</v>
      </c>
      <c r="C29" s="119" t="s">
        <v>680</v>
      </c>
      <c r="D29" s="119">
        <v>313447351</v>
      </c>
      <c r="E29" s="158">
        <v>34736</v>
      </c>
      <c r="F29" s="158"/>
      <c r="G29" s="119" t="s">
        <v>772</v>
      </c>
      <c r="H29" s="163" t="s">
        <v>641</v>
      </c>
      <c r="I29" s="119" t="s">
        <v>204</v>
      </c>
      <c r="J29" s="119"/>
      <c r="K29" s="161" t="s">
        <v>773</v>
      </c>
      <c r="L29" s="130"/>
      <c r="O29" s="72"/>
    </row>
    <row r="30" spans="1:15" s="43" customFormat="1" ht="12.7" x14ac:dyDescent="0.4">
      <c r="A30" s="137"/>
      <c r="B30" s="118" t="s">
        <v>676</v>
      </c>
      <c r="C30" s="119" t="s">
        <v>901</v>
      </c>
      <c r="D30" s="119">
        <v>21693619</v>
      </c>
      <c r="E30" s="158">
        <v>31449</v>
      </c>
      <c r="F30" s="158">
        <v>42223</v>
      </c>
      <c r="G30" s="119" t="s">
        <v>781</v>
      </c>
      <c r="H30" s="163" t="s">
        <v>500</v>
      </c>
      <c r="I30" s="119" t="s">
        <v>461</v>
      </c>
      <c r="J30" s="119"/>
      <c r="K30" s="161" t="s">
        <v>782</v>
      </c>
      <c r="L30" s="130"/>
      <c r="O30" s="72"/>
    </row>
    <row r="31" spans="1:15" s="43" customFormat="1" ht="12.7" x14ac:dyDescent="0.4">
      <c r="A31" s="137"/>
      <c r="B31" s="118" t="s">
        <v>682</v>
      </c>
      <c r="C31" s="119" t="s">
        <v>681</v>
      </c>
      <c r="D31" s="119"/>
      <c r="E31" s="158"/>
      <c r="F31" s="158"/>
      <c r="G31" s="119"/>
      <c r="H31" s="163"/>
      <c r="I31" s="119"/>
      <c r="J31" s="119"/>
      <c r="K31" s="161"/>
      <c r="L31" s="130"/>
      <c r="O31" s="72"/>
    </row>
    <row r="32" spans="1:15" s="43" customFormat="1" ht="12.95" customHeight="1" x14ac:dyDescent="0.4">
      <c r="A32" s="137"/>
      <c r="B32" s="118" t="s">
        <v>650</v>
      </c>
      <c r="C32" s="119" t="s">
        <v>651</v>
      </c>
      <c r="D32" s="119">
        <v>313523748</v>
      </c>
      <c r="E32" s="158">
        <v>34677</v>
      </c>
      <c r="F32" s="158">
        <v>42124</v>
      </c>
      <c r="G32" s="119" t="s">
        <v>652</v>
      </c>
      <c r="H32" s="163" t="s">
        <v>492</v>
      </c>
      <c r="I32" s="119" t="s">
        <v>461</v>
      </c>
      <c r="J32" s="119"/>
      <c r="K32" s="161" t="s">
        <v>809</v>
      </c>
      <c r="L32" s="130"/>
      <c r="M32" s="78"/>
      <c r="O32" s="72"/>
    </row>
    <row r="33" spans="1:19" s="77" customFormat="1" ht="12.7" x14ac:dyDescent="0.4">
      <c r="A33" s="137"/>
      <c r="B33" s="119" t="s">
        <v>810</v>
      </c>
      <c r="C33" s="119" t="s">
        <v>811</v>
      </c>
      <c r="D33" s="160"/>
      <c r="E33" s="158"/>
      <c r="F33" s="158"/>
      <c r="G33" s="154"/>
      <c r="H33" s="159"/>
      <c r="I33" s="154"/>
      <c r="J33" s="153"/>
      <c r="K33" s="161"/>
      <c r="L33" s="129"/>
      <c r="M33" s="52"/>
      <c r="N33" s="54"/>
      <c r="O33" s="73"/>
      <c r="P33" s="54"/>
      <c r="Q33" s="50"/>
      <c r="R33" s="51"/>
      <c r="S33" s="74"/>
    </row>
    <row r="34" spans="1:19" s="43" customFormat="1" ht="12.7" x14ac:dyDescent="0.4">
      <c r="A34" s="137"/>
      <c r="B34" s="120" t="s">
        <v>439</v>
      </c>
      <c r="C34" s="119" t="s">
        <v>440</v>
      </c>
      <c r="D34" s="119">
        <v>201524840</v>
      </c>
      <c r="E34" s="158">
        <v>32935</v>
      </c>
      <c r="F34" s="158">
        <v>41971</v>
      </c>
      <c r="G34" s="120" t="s">
        <v>441</v>
      </c>
      <c r="H34" s="162" t="s">
        <v>442</v>
      </c>
      <c r="I34" s="120" t="s">
        <v>443</v>
      </c>
      <c r="J34" s="120"/>
      <c r="K34" s="157" t="s">
        <v>444</v>
      </c>
      <c r="L34" s="130"/>
      <c r="M34" s="24"/>
      <c r="O34" s="72"/>
    </row>
    <row r="35" spans="1:19" s="77" customFormat="1" ht="12.7" x14ac:dyDescent="0.4">
      <c r="A35" s="137"/>
      <c r="B35" s="119" t="s">
        <v>825</v>
      </c>
      <c r="C35" s="119" t="s">
        <v>826</v>
      </c>
      <c r="D35" s="160">
        <v>315942060</v>
      </c>
      <c r="E35" s="158">
        <v>35125</v>
      </c>
      <c r="F35" s="158">
        <v>42021</v>
      </c>
      <c r="G35" s="154" t="s">
        <v>827</v>
      </c>
      <c r="H35" s="159" t="s">
        <v>636</v>
      </c>
      <c r="I35" s="154" t="s">
        <v>171</v>
      </c>
      <c r="J35" s="153"/>
      <c r="K35" s="161" t="s">
        <v>828</v>
      </c>
      <c r="L35" s="129"/>
      <c r="M35" s="52"/>
      <c r="N35" s="54"/>
      <c r="O35" s="73"/>
      <c r="P35" s="54"/>
      <c r="Q35" s="50"/>
      <c r="R35" s="51"/>
      <c r="S35" s="74"/>
    </row>
    <row r="36" spans="1:19" s="43" customFormat="1" ht="12.7" x14ac:dyDescent="0.4">
      <c r="A36" s="141"/>
      <c r="B36" s="148" t="s">
        <v>54</v>
      </c>
      <c r="C36" s="148" t="s">
        <v>55</v>
      </c>
      <c r="D36" s="149">
        <v>310623004</v>
      </c>
      <c r="E36" s="150">
        <v>30986</v>
      </c>
      <c r="F36" s="150">
        <v>41658</v>
      </c>
      <c r="G36" s="149" t="s">
        <v>56</v>
      </c>
      <c r="H36" s="151" t="s">
        <v>58</v>
      </c>
      <c r="I36" s="149" t="s">
        <v>57</v>
      </c>
      <c r="J36" s="148"/>
      <c r="K36" s="152" t="s">
        <v>59</v>
      </c>
      <c r="L36" s="127"/>
      <c r="M36" s="52"/>
      <c r="N36" s="54"/>
      <c r="O36" s="73"/>
      <c r="P36" s="54"/>
      <c r="Q36" s="50"/>
      <c r="R36" s="51"/>
      <c r="S36" s="74"/>
    </row>
    <row r="37" spans="1:19" s="43" customFormat="1" ht="12.7" x14ac:dyDescent="0.4">
      <c r="A37" s="141"/>
      <c r="B37" s="148" t="s">
        <v>897</v>
      </c>
      <c r="C37" s="148" t="s">
        <v>151</v>
      </c>
      <c r="D37" s="149"/>
      <c r="E37" s="150"/>
      <c r="F37" s="150"/>
      <c r="G37" s="149"/>
      <c r="H37" s="151"/>
      <c r="I37" s="149"/>
      <c r="J37" s="148"/>
      <c r="K37" s="152"/>
      <c r="L37" s="127"/>
      <c r="M37" s="52"/>
      <c r="N37" s="54"/>
      <c r="O37" s="73"/>
      <c r="P37" s="54"/>
      <c r="Q37" s="50"/>
      <c r="R37" s="51"/>
      <c r="S37" s="74"/>
    </row>
    <row r="38" spans="1:19" s="43" customFormat="1" ht="12.7" x14ac:dyDescent="0.4">
      <c r="A38" s="141"/>
      <c r="B38" s="148" t="s">
        <v>898</v>
      </c>
      <c r="C38" s="148" t="s">
        <v>864</v>
      </c>
      <c r="D38" s="149"/>
      <c r="E38" s="150"/>
      <c r="F38" s="150"/>
      <c r="G38" s="149"/>
      <c r="H38" s="151"/>
      <c r="I38" s="149"/>
      <c r="J38" s="148"/>
      <c r="K38" s="152"/>
      <c r="L38" s="127"/>
      <c r="M38" s="52"/>
      <c r="N38" s="54"/>
      <c r="O38" s="73"/>
      <c r="P38" s="54"/>
      <c r="Q38" s="50"/>
      <c r="R38" s="51"/>
      <c r="S38" s="74"/>
    </row>
    <row r="39" spans="1:19" s="43" customFormat="1" ht="12.7" x14ac:dyDescent="0.4">
      <c r="A39" s="141"/>
      <c r="B39" s="148" t="s">
        <v>904</v>
      </c>
      <c r="C39" s="148" t="s">
        <v>905</v>
      </c>
      <c r="D39" s="149"/>
      <c r="E39" s="150"/>
      <c r="F39" s="150"/>
      <c r="G39" s="149"/>
      <c r="H39" s="151"/>
      <c r="I39" s="149"/>
      <c r="J39" s="148"/>
      <c r="K39" s="152"/>
      <c r="L39" s="127"/>
      <c r="M39" s="52"/>
      <c r="N39" s="54"/>
      <c r="O39" s="73"/>
      <c r="P39" s="54"/>
      <c r="Q39" s="50"/>
      <c r="R39" s="51"/>
      <c r="S39" s="74"/>
    </row>
    <row r="40" spans="1:19" s="43" customFormat="1" ht="12.7" x14ac:dyDescent="0.4">
      <c r="A40" s="141"/>
      <c r="B40" s="148" t="s">
        <v>906</v>
      </c>
      <c r="C40" s="148" t="s">
        <v>907</v>
      </c>
      <c r="D40" s="149"/>
      <c r="E40" s="150"/>
      <c r="F40" s="150"/>
      <c r="G40" s="149"/>
      <c r="H40" s="151"/>
      <c r="I40" s="149"/>
      <c r="J40" s="148"/>
      <c r="K40" s="152"/>
      <c r="L40" s="127"/>
      <c r="M40" s="52"/>
      <c r="N40" s="54"/>
      <c r="O40" s="73"/>
      <c r="P40" s="54"/>
      <c r="Q40" s="50"/>
      <c r="R40" s="51"/>
      <c r="S40" s="74"/>
    </row>
    <row r="41" spans="1:19" s="43" customFormat="1" ht="12.7" x14ac:dyDescent="0.4">
      <c r="A41" s="141"/>
      <c r="B41" s="148" t="s">
        <v>908</v>
      </c>
      <c r="C41" s="148" t="s">
        <v>909</v>
      </c>
      <c r="D41" s="149"/>
      <c r="E41" s="150"/>
      <c r="F41" s="150"/>
      <c r="G41" s="149"/>
      <c r="H41" s="151"/>
      <c r="I41" s="149"/>
      <c r="J41" s="148"/>
      <c r="K41" s="152"/>
      <c r="L41" s="127"/>
      <c r="M41" s="52"/>
      <c r="N41" s="54"/>
      <c r="O41" s="73"/>
      <c r="P41" s="54"/>
      <c r="Q41" s="50"/>
      <c r="R41" s="51"/>
      <c r="S41" s="74"/>
    </row>
    <row r="42" spans="1:19" x14ac:dyDescent="0.45">
      <c r="A42" s="139"/>
      <c r="B42" s="165" t="s">
        <v>838</v>
      </c>
      <c r="C42" s="165" t="s">
        <v>839</v>
      </c>
      <c r="D42" s="164"/>
      <c r="E42" s="165"/>
      <c r="F42" s="165"/>
      <c r="G42" s="165"/>
      <c r="H42" s="164"/>
      <c r="I42" s="165"/>
      <c r="J42" s="165"/>
      <c r="K42" s="166"/>
      <c r="L42" s="131"/>
    </row>
    <row r="43" spans="1:19" s="77" customFormat="1" ht="12.7" x14ac:dyDescent="0.4">
      <c r="A43" s="137"/>
      <c r="B43" s="119" t="s">
        <v>831</v>
      </c>
      <c r="C43" s="119" t="s">
        <v>832</v>
      </c>
      <c r="D43" s="160"/>
      <c r="E43" s="158"/>
      <c r="F43" s="158"/>
      <c r="G43" s="154"/>
      <c r="H43" s="159"/>
      <c r="I43" s="154"/>
      <c r="J43" s="153"/>
      <c r="K43" s="161"/>
      <c r="L43" s="129"/>
      <c r="M43" s="52"/>
      <c r="N43" s="54"/>
      <c r="O43" s="73"/>
      <c r="P43" s="54"/>
      <c r="Q43" s="50"/>
      <c r="R43" s="51"/>
      <c r="S43" s="74"/>
    </row>
    <row r="44" spans="1:19" s="77" customFormat="1" ht="12.7" x14ac:dyDescent="0.4">
      <c r="A44" s="137"/>
      <c r="B44" s="119" t="s">
        <v>840</v>
      </c>
      <c r="C44" s="119" t="s">
        <v>841</v>
      </c>
      <c r="D44" s="160"/>
      <c r="E44" s="158"/>
      <c r="F44" s="158"/>
      <c r="G44" s="154"/>
      <c r="H44" s="159"/>
      <c r="I44" s="154"/>
      <c r="J44" s="153"/>
      <c r="K44" s="161"/>
      <c r="L44" s="129"/>
      <c r="M44" s="52"/>
      <c r="N44" s="54"/>
      <c r="O44" s="73"/>
      <c r="P44" s="54"/>
      <c r="Q44" s="50"/>
      <c r="R44" s="51"/>
      <c r="S44" s="74"/>
    </row>
    <row r="45" spans="1:19" s="77" customFormat="1" ht="12.7" x14ac:dyDescent="0.4">
      <c r="A45" s="137"/>
      <c r="B45" s="119" t="s">
        <v>847</v>
      </c>
      <c r="C45" s="119" t="s">
        <v>826</v>
      </c>
      <c r="D45" s="160"/>
      <c r="E45" s="158"/>
      <c r="F45" s="158"/>
      <c r="G45" s="154"/>
      <c r="H45" s="159"/>
      <c r="I45" s="154"/>
      <c r="J45" s="153"/>
      <c r="K45" s="161"/>
      <c r="L45" s="129"/>
      <c r="M45" s="52"/>
      <c r="N45" s="54"/>
      <c r="O45" s="73"/>
      <c r="P45" s="54"/>
      <c r="Q45" s="50"/>
      <c r="R45" s="51"/>
      <c r="S45" s="74"/>
    </row>
    <row r="46" spans="1:19" s="77" customFormat="1" ht="12.7" x14ac:dyDescent="0.4">
      <c r="A46" s="137"/>
      <c r="B46" s="119" t="s">
        <v>842</v>
      </c>
      <c r="C46" s="119" t="s">
        <v>843</v>
      </c>
      <c r="D46" s="160"/>
      <c r="E46" s="158"/>
      <c r="F46" s="158"/>
      <c r="G46" s="154"/>
      <c r="H46" s="159"/>
      <c r="I46" s="154"/>
      <c r="J46" s="153"/>
      <c r="K46" s="161"/>
      <c r="L46" s="129"/>
      <c r="M46" s="52"/>
      <c r="N46" s="54"/>
      <c r="O46" s="73"/>
      <c r="P46" s="54"/>
      <c r="Q46" s="50"/>
      <c r="R46" s="51"/>
      <c r="S46" s="74"/>
    </row>
    <row r="47" spans="1:19" s="77" customFormat="1" ht="12.7" x14ac:dyDescent="0.4">
      <c r="A47" s="137"/>
      <c r="B47" s="119" t="s">
        <v>850</v>
      </c>
      <c r="C47" s="119" t="s">
        <v>844</v>
      </c>
      <c r="D47" s="160"/>
      <c r="E47" s="158"/>
      <c r="F47" s="158"/>
      <c r="G47" s="154"/>
      <c r="H47" s="159"/>
      <c r="I47" s="154"/>
      <c r="J47" s="153"/>
      <c r="K47" s="161"/>
      <c r="L47" s="129"/>
      <c r="M47" s="52"/>
      <c r="N47" s="54"/>
      <c r="O47" s="73"/>
      <c r="P47" s="54"/>
      <c r="Q47" s="50"/>
      <c r="R47" s="51"/>
      <c r="S47" s="74"/>
    </row>
    <row r="48" spans="1:19" s="77" customFormat="1" ht="12.7" x14ac:dyDescent="0.4">
      <c r="A48" s="137"/>
      <c r="B48" s="119" t="s">
        <v>851</v>
      </c>
      <c r="C48" s="119" t="s">
        <v>852</v>
      </c>
      <c r="D48" s="160"/>
      <c r="E48" s="158"/>
      <c r="F48" s="158"/>
      <c r="G48" s="154"/>
      <c r="H48" s="159"/>
      <c r="I48" s="154"/>
      <c r="J48" s="153"/>
      <c r="K48" s="161"/>
      <c r="L48" s="129"/>
      <c r="M48" s="52"/>
      <c r="N48" s="54"/>
      <c r="O48" s="73"/>
      <c r="P48" s="54"/>
      <c r="Q48" s="50"/>
      <c r="R48" s="51"/>
      <c r="S48" s="74"/>
    </row>
    <row r="49" spans="1:19" s="77" customFormat="1" ht="12.7" x14ac:dyDescent="0.4">
      <c r="A49" s="130"/>
      <c r="B49" s="119" t="s">
        <v>831</v>
      </c>
      <c r="C49" s="119" t="s">
        <v>832</v>
      </c>
      <c r="D49" s="160"/>
      <c r="E49" s="158"/>
      <c r="F49" s="158"/>
      <c r="G49" s="154"/>
      <c r="H49" s="159"/>
      <c r="I49" s="154"/>
      <c r="J49" s="153"/>
      <c r="K49" s="195"/>
      <c r="L49" s="129"/>
      <c r="M49" s="52"/>
      <c r="N49" s="54"/>
      <c r="O49" s="73"/>
      <c r="P49" s="54"/>
      <c r="Q49" s="50"/>
      <c r="R49" s="51"/>
      <c r="S49" s="74"/>
    </row>
    <row r="50" spans="1:19" s="43" customFormat="1" ht="12.7" x14ac:dyDescent="0.4">
      <c r="B50" s="118" t="s">
        <v>653</v>
      </c>
      <c r="C50" s="119" t="s">
        <v>203</v>
      </c>
      <c r="D50" s="119">
        <v>203229372</v>
      </c>
      <c r="E50" s="158">
        <v>33496</v>
      </c>
      <c r="F50" s="158"/>
      <c r="G50" s="119" t="s">
        <v>496</v>
      </c>
      <c r="H50" s="163" t="s">
        <v>641</v>
      </c>
      <c r="I50" s="119" t="s">
        <v>312</v>
      </c>
      <c r="J50" s="119"/>
      <c r="K50" s="201" t="s">
        <v>703</v>
      </c>
      <c r="O50" s="72"/>
    </row>
    <row r="51" spans="1:19" s="43" customFormat="1" ht="12.7" x14ac:dyDescent="0.4">
      <c r="A51" s="202"/>
      <c r="B51" s="203" t="s">
        <v>893</v>
      </c>
      <c r="C51" s="204" t="s">
        <v>894</v>
      </c>
      <c r="D51" s="204"/>
      <c r="E51" s="205"/>
      <c r="F51" s="205"/>
      <c r="G51" s="204"/>
      <c r="H51" s="206"/>
      <c r="I51" s="204"/>
      <c r="J51" s="204"/>
      <c r="K51" s="207"/>
      <c r="L51" s="130"/>
      <c r="O51" s="72"/>
    </row>
    <row r="52" spans="1:19" s="43" customFormat="1" ht="12.7" x14ac:dyDescent="0.4">
      <c r="A52" s="202"/>
      <c r="B52" s="203" t="s">
        <v>910</v>
      </c>
      <c r="C52" s="204" t="s">
        <v>458</v>
      </c>
      <c r="D52" s="204"/>
      <c r="E52" s="205"/>
      <c r="F52" s="205"/>
      <c r="G52" s="204"/>
      <c r="H52" s="206"/>
      <c r="I52" s="204"/>
      <c r="J52" s="204"/>
      <c r="K52" s="207"/>
      <c r="L52" s="130"/>
      <c r="O52" s="72"/>
    </row>
    <row r="53" spans="1:19" s="43" customFormat="1" ht="12.7" x14ac:dyDescent="0.4">
      <c r="A53" s="202"/>
      <c r="B53" s="203" t="s">
        <v>911</v>
      </c>
      <c r="C53" s="204" t="s">
        <v>909</v>
      </c>
      <c r="D53" s="204"/>
      <c r="E53" s="205"/>
      <c r="F53" s="205"/>
      <c r="G53" s="204"/>
      <c r="H53" s="206"/>
      <c r="I53" s="204"/>
      <c r="J53" s="204"/>
      <c r="K53" s="207"/>
      <c r="L53" s="130"/>
      <c r="O53" s="72"/>
    </row>
    <row r="54" spans="1:19" s="43" customFormat="1" ht="12.7" x14ac:dyDescent="0.4">
      <c r="A54" s="202"/>
      <c r="B54" s="203" t="s">
        <v>915</v>
      </c>
      <c r="C54" s="204" t="s">
        <v>683</v>
      </c>
      <c r="D54" s="204"/>
      <c r="E54" s="205"/>
      <c r="F54" s="205"/>
      <c r="G54" s="204"/>
      <c r="H54" s="206"/>
      <c r="I54" s="204"/>
      <c r="J54" s="204"/>
      <c r="K54" s="207"/>
      <c r="L54" s="130"/>
      <c r="O54" s="72"/>
    </row>
    <row r="55" spans="1:19" s="43" customFormat="1" ht="12.7" x14ac:dyDescent="0.4">
      <c r="A55" s="202"/>
      <c r="B55" s="203" t="s">
        <v>917</v>
      </c>
      <c r="C55" s="204" t="s">
        <v>918</v>
      </c>
      <c r="D55" s="204"/>
      <c r="E55" s="205"/>
      <c r="F55" s="205"/>
      <c r="G55" s="204"/>
      <c r="H55" s="206"/>
      <c r="I55" s="204"/>
      <c r="J55" s="204"/>
      <c r="K55" s="207"/>
      <c r="L55" s="130"/>
      <c r="O55" s="72"/>
    </row>
    <row r="56" spans="1:19" s="43" customFormat="1" ht="12.7" x14ac:dyDescent="0.4">
      <c r="A56" s="202"/>
      <c r="B56" s="203" t="s">
        <v>916</v>
      </c>
      <c r="C56" s="204" t="s">
        <v>54</v>
      </c>
      <c r="D56" s="204"/>
      <c r="E56" s="205"/>
      <c r="F56" s="205"/>
      <c r="G56" s="204"/>
      <c r="H56" s="206"/>
      <c r="I56" s="204"/>
      <c r="J56" s="204"/>
      <c r="K56" s="207"/>
      <c r="L56" s="130"/>
      <c r="O56" s="72"/>
    </row>
    <row r="57" spans="1:19" s="43" customFormat="1" ht="12.7" x14ac:dyDescent="0.4">
      <c r="A57" s="202"/>
      <c r="B57" s="203" t="s">
        <v>920</v>
      </c>
      <c r="C57" s="204" t="s">
        <v>921</v>
      </c>
      <c r="D57" s="204"/>
      <c r="E57" s="205"/>
      <c r="F57" s="205"/>
      <c r="G57" s="204"/>
      <c r="H57" s="206"/>
      <c r="I57" s="204"/>
      <c r="J57" s="204"/>
      <c r="K57" s="207"/>
      <c r="L57" s="130"/>
      <c r="O57" s="72"/>
    </row>
    <row r="58" spans="1:19" s="43" customFormat="1" ht="12.7" x14ac:dyDescent="0.4">
      <c r="A58" s="202"/>
      <c r="B58" s="203" t="s">
        <v>920</v>
      </c>
      <c r="C58" s="204" t="s">
        <v>559</v>
      </c>
      <c r="D58" s="204"/>
      <c r="E58" s="205"/>
      <c r="F58" s="205"/>
      <c r="G58" s="204"/>
      <c r="H58" s="206"/>
      <c r="I58" s="204"/>
      <c r="J58" s="204"/>
      <c r="K58" s="207"/>
      <c r="L58" s="130"/>
      <c r="O58" s="72"/>
    </row>
    <row r="59" spans="1:19" s="77" customFormat="1" thickBot="1" x14ac:dyDescent="0.45">
      <c r="A59" s="140"/>
      <c r="B59" s="167" t="s">
        <v>853</v>
      </c>
      <c r="C59" s="167" t="s">
        <v>854</v>
      </c>
      <c r="D59" s="168"/>
      <c r="E59" s="169"/>
      <c r="F59" s="169"/>
      <c r="G59" s="170"/>
      <c r="H59" s="171"/>
      <c r="I59" s="170"/>
      <c r="J59" s="172"/>
      <c r="K59" s="173"/>
      <c r="L59" s="129"/>
      <c r="M59" s="52"/>
      <c r="N59" s="54"/>
      <c r="O59" s="73"/>
      <c r="P59" s="54"/>
      <c r="Q59" s="50"/>
      <c r="R59" s="51"/>
      <c r="S59" s="74"/>
    </row>
    <row r="60" spans="1:19" s="49" customFormat="1" ht="12.7" x14ac:dyDescent="0.4">
      <c r="A60" s="132"/>
      <c r="B60" s="133"/>
      <c r="C60" s="133"/>
      <c r="D60" s="133"/>
      <c r="E60" s="134"/>
      <c r="F60" s="134"/>
      <c r="G60" s="133"/>
      <c r="H60" s="135"/>
      <c r="I60" s="133"/>
      <c r="J60" s="133"/>
      <c r="K60" s="136"/>
      <c r="L60" s="44"/>
      <c r="M60" s="44"/>
      <c r="N60" s="44"/>
      <c r="O60" s="56"/>
      <c r="P60" s="44"/>
    </row>
    <row r="61" spans="1:19" s="69" customFormat="1" ht="25.35" x14ac:dyDescent="0.4">
      <c r="A61" s="45"/>
      <c r="B61" s="45" t="s">
        <v>1</v>
      </c>
      <c r="C61" s="45" t="s">
        <v>30</v>
      </c>
      <c r="D61" s="46" t="s">
        <v>31</v>
      </c>
      <c r="E61" s="45" t="s">
        <v>32</v>
      </c>
      <c r="F61" s="45" t="s">
        <v>33</v>
      </c>
      <c r="G61" s="45" t="s">
        <v>34</v>
      </c>
      <c r="H61" s="46" t="s">
        <v>35</v>
      </c>
      <c r="I61" s="45" t="s">
        <v>36</v>
      </c>
      <c r="J61" s="45" t="s">
        <v>37</v>
      </c>
      <c r="K61" s="110" t="s">
        <v>279</v>
      </c>
      <c r="L61" s="45" t="s">
        <v>538</v>
      </c>
      <c r="M61" s="45" t="s">
        <v>539</v>
      </c>
      <c r="N61" s="45" t="s">
        <v>540</v>
      </c>
      <c r="O61" s="45" t="s">
        <v>541</v>
      </c>
    </row>
    <row r="62" spans="1:19" s="43" customFormat="1" ht="12.7" x14ac:dyDescent="0.4">
      <c r="B62" s="50" t="s">
        <v>290</v>
      </c>
      <c r="C62" s="50" t="s">
        <v>107</v>
      </c>
      <c r="D62" s="51">
        <v>304947575</v>
      </c>
      <c r="E62" s="52">
        <v>33006</v>
      </c>
      <c r="F62" s="52">
        <v>41658</v>
      </c>
      <c r="G62" s="51" t="s">
        <v>291</v>
      </c>
      <c r="H62" s="76">
        <v>0.21428571428571427</v>
      </c>
      <c r="I62" s="51" t="s">
        <v>230</v>
      </c>
      <c r="J62" s="50">
        <v>42463</v>
      </c>
      <c r="K62" s="103" t="s">
        <v>292</v>
      </c>
      <c r="L62" s="72" t="s">
        <v>293</v>
      </c>
      <c r="M62" s="78">
        <v>41667</v>
      </c>
      <c r="N62" s="43" t="s">
        <v>278</v>
      </c>
      <c r="O62" s="72" t="s">
        <v>294</v>
      </c>
    </row>
    <row r="63" spans="1:19" s="43" customFormat="1" ht="12.7" x14ac:dyDescent="0.4">
      <c r="B63" s="50" t="s">
        <v>302</v>
      </c>
      <c r="C63" s="50" t="s">
        <v>303</v>
      </c>
      <c r="D63" s="51">
        <v>304822703</v>
      </c>
      <c r="E63" s="52">
        <v>33188</v>
      </c>
      <c r="F63" s="52">
        <v>41665</v>
      </c>
      <c r="G63" s="51" t="s">
        <v>304</v>
      </c>
      <c r="H63" s="55" t="s">
        <v>305</v>
      </c>
      <c r="I63" s="51" t="s">
        <v>69</v>
      </c>
      <c r="J63" s="50">
        <v>62917</v>
      </c>
      <c r="K63" s="103" t="s">
        <v>306</v>
      </c>
      <c r="L63" s="72" t="s">
        <v>293</v>
      </c>
      <c r="M63" s="78">
        <v>41679</v>
      </c>
      <c r="N63" s="43" t="s">
        <v>278</v>
      </c>
      <c r="O63" s="72" t="s">
        <v>301</v>
      </c>
    </row>
    <row r="64" spans="1:19" s="43" customFormat="1" ht="12.75" customHeight="1" x14ac:dyDescent="0.4">
      <c r="B64" s="50" t="s">
        <v>315</v>
      </c>
      <c r="C64" s="50" t="s">
        <v>316</v>
      </c>
      <c r="D64" s="51">
        <v>20371834</v>
      </c>
      <c r="E64" s="52">
        <v>33578</v>
      </c>
      <c r="F64" s="52">
        <v>41672</v>
      </c>
      <c r="G64" s="51" t="s">
        <v>317</v>
      </c>
      <c r="H64" s="53">
        <v>57</v>
      </c>
      <c r="I64" s="51" t="s">
        <v>69</v>
      </c>
      <c r="J64" s="50"/>
      <c r="K64" s="103" t="s">
        <v>318</v>
      </c>
      <c r="L64" s="72" t="s">
        <v>293</v>
      </c>
      <c r="M64" s="78">
        <v>41683</v>
      </c>
      <c r="N64" s="43" t="s">
        <v>278</v>
      </c>
      <c r="O64" s="72" t="s">
        <v>301</v>
      </c>
    </row>
    <row r="65" spans="2:15" s="43" customFormat="1" ht="14.25" customHeight="1" x14ac:dyDescent="0.4">
      <c r="B65" s="50" t="s">
        <v>319</v>
      </c>
      <c r="C65" s="50" t="s">
        <v>320</v>
      </c>
      <c r="D65" s="43">
        <v>323325381</v>
      </c>
      <c r="E65" s="52">
        <v>32660</v>
      </c>
      <c r="F65" s="52">
        <v>41672</v>
      </c>
      <c r="G65" s="51" t="s">
        <v>321</v>
      </c>
      <c r="H65" s="53">
        <v>3</v>
      </c>
      <c r="I65" s="51" t="s">
        <v>81</v>
      </c>
      <c r="J65" s="50">
        <v>76200</v>
      </c>
      <c r="K65" s="103" t="s">
        <v>322</v>
      </c>
      <c r="L65" s="72" t="s">
        <v>293</v>
      </c>
      <c r="M65" s="78">
        <v>41683</v>
      </c>
      <c r="N65" s="43" t="s">
        <v>278</v>
      </c>
      <c r="O65" s="72" t="s">
        <v>301</v>
      </c>
    </row>
    <row r="66" spans="2:15" s="43" customFormat="1" ht="12.7" x14ac:dyDescent="0.4">
      <c r="B66" s="50" t="s">
        <v>328</v>
      </c>
      <c r="C66" s="50" t="s">
        <v>329</v>
      </c>
      <c r="D66" s="51">
        <v>305757429</v>
      </c>
      <c r="E66" s="52">
        <v>33579</v>
      </c>
      <c r="F66" s="52">
        <v>41676</v>
      </c>
      <c r="G66" s="51" t="s">
        <v>330</v>
      </c>
      <c r="H66" s="53">
        <v>42</v>
      </c>
      <c r="I66" s="51" t="s">
        <v>171</v>
      </c>
      <c r="J66" s="50">
        <v>75763</v>
      </c>
      <c r="K66" s="103" t="s">
        <v>331</v>
      </c>
      <c r="L66" s="72" t="s">
        <v>314</v>
      </c>
      <c r="M66" s="78">
        <v>41683</v>
      </c>
      <c r="N66" s="43" t="s">
        <v>282</v>
      </c>
      <c r="O66" s="72" t="s">
        <v>294</v>
      </c>
    </row>
    <row r="67" spans="2:15" s="43" customFormat="1" ht="12.7" x14ac:dyDescent="0.4">
      <c r="B67" s="50" t="s">
        <v>307</v>
      </c>
      <c r="C67" s="50" t="s">
        <v>80</v>
      </c>
      <c r="D67" s="51">
        <v>201209269</v>
      </c>
      <c r="E67" s="52">
        <v>32908</v>
      </c>
      <c r="F67" s="52">
        <v>41672</v>
      </c>
      <c r="G67" s="51" t="s">
        <v>308</v>
      </c>
      <c r="H67" s="53">
        <v>128</v>
      </c>
      <c r="I67" s="51" t="s">
        <v>69</v>
      </c>
      <c r="J67" s="50"/>
      <c r="K67" s="103" t="s">
        <v>309</v>
      </c>
      <c r="L67" s="72" t="s">
        <v>293</v>
      </c>
      <c r="M67" s="78">
        <v>41686</v>
      </c>
      <c r="N67" s="43" t="s">
        <v>278</v>
      </c>
      <c r="O67" s="72" t="s">
        <v>301</v>
      </c>
    </row>
    <row r="68" spans="2:15" s="43" customFormat="1" ht="12.7" x14ac:dyDescent="0.4">
      <c r="B68" s="50" t="s">
        <v>295</v>
      </c>
      <c r="C68" s="50" t="s">
        <v>296</v>
      </c>
      <c r="D68" s="51">
        <v>203183850</v>
      </c>
      <c r="E68" s="52">
        <v>33649</v>
      </c>
      <c r="F68" s="52">
        <v>41658</v>
      </c>
      <c r="G68" s="51" t="s">
        <v>297</v>
      </c>
      <c r="H68" s="55" t="s">
        <v>298</v>
      </c>
      <c r="I68" s="51" t="s">
        <v>299</v>
      </c>
      <c r="J68" s="50">
        <v>40800</v>
      </c>
      <c r="K68" s="103" t="s">
        <v>300</v>
      </c>
      <c r="L68" s="72" t="s">
        <v>293</v>
      </c>
      <c r="M68" s="78">
        <v>41689</v>
      </c>
      <c r="N68" s="43" t="s">
        <v>278</v>
      </c>
      <c r="O68" s="72" t="s">
        <v>301</v>
      </c>
    </row>
    <row r="69" spans="2:15" s="43" customFormat="1" ht="12.7" x14ac:dyDescent="0.4">
      <c r="B69" s="50" t="s">
        <v>335</v>
      </c>
      <c r="C69" s="50" t="s">
        <v>336</v>
      </c>
      <c r="D69" s="42">
        <v>66471715</v>
      </c>
      <c r="E69" s="52">
        <v>30924</v>
      </c>
      <c r="F69" s="52">
        <v>41686</v>
      </c>
      <c r="G69" s="51" t="s">
        <v>337</v>
      </c>
      <c r="H69" s="53">
        <v>4</v>
      </c>
      <c r="I69" s="51" t="s">
        <v>237</v>
      </c>
      <c r="J69" s="50">
        <v>70600</v>
      </c>
      <c r="K69" s="103" t="s">
        <v>338</v>
      </c>
      <c r="L69" s="72" t="s">
        <v>314</v>
      </c>
      <c r="M69" s="78">
        <v>41695</v>
      </c>
      <c r="N69" s="43" t="s">
        <v>282</v>
      </c>
      <c r="O69" s="72" t="s">
        <v>294</v>
      </c>
    </row>
    <row r="70" spans="2:15" s="43" customFormat="1" ht="25.35" x14ac:dyDescent="0.4">
      <c r="B70" s="50" t="s">
        <v>323</v>
      </c>
      <c r="C70" s="50" t="s">
        <v>303</v>
      </c>
      <c r="D70" s="51">
        <v>11744851</v>
      </c>
      <c r="E70" s="52">
        <v>32229</v>
      </c>
      <c r="F70" s="52">
        <v>41659</v>
      </c>
      <c r="G70" s="51" t="s">
        <v>324</v>
      </c>
      <c r="H70" s="53">
        <v>82</v>
      </c>
      <c r="I70" s="51" t="s">
        <v>69</v>
      </c>
      <c r="J70" s="50">
        <v>67329</v>
      </c>
      <c r="K70" s="103" t="s">
        <v>325</v>
      </c>
      <c r="L70" s="72" t="s">
        <v>465</v>
      </c>
      <c r="M70" s="78">
        <v>41698</v>
      </c>
      <c r="N70" s="43" t="s">
        <v>282</v>
      </c>
      <c r="O70" s="72" t="s">
        <v>294</v>
      </c>
    </row>
    <row r="71" spans="2:15" s="43" customFormat="1" ht="12.7" x14ac:dyDescent="0.4">
      <c r="B71" s="51" t="s">
        <v>310</v>
      </c>
      <c r="C71" s="51" t="s">
        <v>196</v>
      </c>
      <c r="D71" s="51">
        <v>301332102</v>
      </c>
      <c r="E71" s="83">
        <v>32160</v>
      </c>
      <c r="F71" s="83">
        <v>41672</v>
      </c>
      <c r="G71" s="51" t="s">
        <v>311</v>
      </c>
      <c r="H71" s="53">
        <v>76</v>
      </c>
      <c r="I71" s="51" t="s">
        <v>312</v>
      </c>
      <c r="J71" s="50">
        <v>58327</v>
      </c>
      <c r="K71" s="103" t="s">
        <v>313</v>
      </c>
      <c r="L71" s="72" t="s">
        <v>314</v>
      </c>
      <c r="M71" s="78">
        <v>41701</v>
      </c>
      <c r="N71" s="43" t="s">
        <v>282</v>
      </c>
      <c r="O71" s="72" t="s">
        <v>294</v>
      </c>
    </row>
    <row r="72" spans="2:15" s="43" customFormat="1" ht="12.7" x14ac:dyDescent="0.4">
      <c r="B72" s="43" t="s">
        <v>197</v>
      </c>
      <c r="C72" s="43" t="s">
        <v>198</v>
      </c>
      <c r="D72" s="42">
        <v>201052362</v>
      </c>
      <c r="E72" s="78">
        <v>32986</v>
      </c>
      <c r="F72" s="78">
        <v>41703</v>
      </c>
      <c r="G72" s="43" t="s">
        <v>367</v>
      </c>
      <c r="H72" s="82" t="s">
        <v>368</v>
      </c>
      <c r="I72" s="43" t="s">
        <v>312</v>
      </c>
      <c r="J72" s="78"/>
      <c r="K72" s="104" t="s">
        <v>369</v>
      </c>
      <c r="L72" s="72" t="s">
        <v>327</v>
      </c>
      <c r="M72" s="78">
        <v>41705</v>
      </c>
      <c r="N72" s="77" t="s">
        <v>278</v>
      </c>
      <c r="O72" s="73" t="s">
        <v>294</v>
      </c>
    </row>
    <row r="73" spans="2:15" s="43" customFormat="1" ht="25.35" x14ac:dyDescent="0.4">
      <c r="B73" s="50" t="s">
        <v>145</v>
      </c>
      <c r="C73" s="50" t="s">
        <v>144</v>
      </c>
      <c r="D73" s="42">
        <v>200835882</v>
      </c>
      <c r="E73" s="52">
        <v>32742</v>
      </c>
      <c r="F73" s="52">
        <v>41709</v>
      </c>
      <c r="G73" s="51" t="s">
        <v>341</v>
      </c>
      <c r="H73" s="53">
        <v>13</v>
      </c>
      <c r="I73" s="51" t="s">
        <v>69</v>
      </c>
      <c r="J73" s="50"/>
      <c r="K73" s="103" t="s">
        <v>342</v>
      </c>
      <c r="L73" s="72" t="s">
        <v>466</v>
      </c>
      <c r="M73" s="78">
        <v>41733</v>
      </c>
      <c r="N73" s="43" t="s">
        <v>282</v>
      </c>
      <c r="O73" s="72" t="s">
        <v>294</v>
      </c>
    </row>
    <row r="74" spans="2:15" s="43" customFormat="1" ht="25.35" x14ac:dyDescent="0.4">
      <c r="B74" s="43" t="s">
        <v>356</v>
      </c>
      <c r="C74" s="43" t="s">
        <v>357</v>
      </c>
      <c r="D74" s="42">
        <v>205987605</v>
      </c>
      <c r="E74" s="78">
        <v>34594</v>
      </c>
      <c r="F74" s="78">
        <v>41738</v>
      </c>
      <c r="G74" s="51" t="s">
        <v>358</v>
      </c>
      <c r="H74" s="55" t="s">
        <v>221</v>
      </c>
      <c r="I74" s="51" t="s">
        <v>69</v>
      </c>
      <c r="J74" s="50"/>
      <c r="K74" s="104" t="s">
        <v>359</v>
      </c>
      <c r="L74" s="73" t="s">
        <v>467</v>
      </c>
      <c r="M74" s="84">
        <v>41741</v>
      </c>
      <c r="N74" s="77" t="s">
        <v>282</v>
      </c>
      <c r="O74" s="73" t="s">
        <v>294</v>
      </c>
    </row>
    <row r="75" spans="2:15" s="43" customFormat="1" ht="12.7" x14ac:dyDescent="0.4">
      <c r="B75" s="50" t="s">
        <v>104</v>
      </c>
      <c r="C75" s="50" t="s">
        <v>103</v>
      </c>
      <c r="D75" s="42">
        <v>306525098</v>
      </c>
      <c r="E75" s="52">
        <v>32486</v>
      </c>
      <c r="F75" s="52">
        <v>41682</v>
      </c>
      <c r="G75" s="51" t="s">
        <v>93</v>
      </c>
      <c r="H75" s="53">
        <v>13</v>
      </c>
      <c r="I75" s="51" t="s">
        <v>339</v>
      </c>
      <c r="J75" s="50">
        <v>70800</v>
      </c>
      <c r="K75" s="103" t="s">
        <v>340</v>
      </c>
      <c r="L75" s="72" t="s">
        <v>314</v>
      </c>
      <c r="M75" s="78">
        <v>41752</v>
      </c>
      <c r="N75" s="43" t="s">
        <v>282</v>
      </c>
      <c r="O75" s="72" t="s">
        <v>294</v>
      </c>
    </row>
    <row r="76" spans="2:15" s="43" customFormat="1" ht="12.7" x14ac:dyDescent="0.4">
      <c r="B76" s="43" t="s">
        <v>188</v>
      </c>
      <c r="C76" s="43" t="s">
        <v>189</v>
      </c>
      <c r="D76" s="42">
        <v>320861248</v>
      </c>
      <c r="E76" s="78">
        <v>41861</v>
      </c>
      <c r="F76" s="78">
        <v>41723</v>
      </c>
      <c r="G76" s="51" t="s">
        <v>347</v>
      </c>
      <c r="H76" s="53">
        <v>121</v>
      </c>
      <c r="I76" s="51" t="s">
        <v>190</v>
      </c>
      <c r="J76" s="50"/>
      <c r="K76" s="104" t="s">
        <v>348</v>
      </c>
      <c r="L76" s="72" t="s">
        <v>293</v>
      </c>
      <c r="M76" s="78">
        <v>41771</v>
      </c>
      <c r="N76" s="43" t="s">
        <v>278</v>
      </c>
      <c r="O76" s="72" t="s">
        <v>349</v>
      </c>
    </row>
    <row r="77" spans="2:15" s="43" customFormat="1" ht="15.75" customHeight="1" x14ac:dyDescent="0.4">
      <c r="B77" s="50" t="s">
        <v>43</v>
      </c>
      <c r="C77" s="50" t="s">
        <v>44</v>
      </c>
      <c r="D77" s="51">
        <v>394246627</v>
      </c>
      <c r="E77" s="52">
        <v>30841</v>
      </c>
      <c r="F77" s="52">
        <v>41658</v>
      </c>
      <c r="G77" s="51" t="s">
        <v>284</v>
      </c>
      <c r="H77" s="53">
        <v>91</v>
      </c>
      <c r="I77" s="51" t="s">
        <v>45</v>
      </c>
      <c r="J77" s="50">
        <v>26306</v>
      </c>
      <c r="K77" s="103" t="s">
        <v>285</v>
      </c>
      <c r="L77" s="72" t="s">
        <v>468</v>
      </c>
      <c r="M77" s="78">
        <v>41788</v>
      </c>
      <c r="N77" s="78" t="s">
        <v>282</v>
      </c>
      <c r="O77" s="72" t="s">
        <v>286</v>
      </c>
    </row>
    <row r="78" spans="2:15" s="43" customFormat="1" ht="12.7" x14ac:dyDescent="0.4">
      <c r="B78" s="43" t="s">
        <v>350</v>
      </c>
      <c r="C78" s="43" t="s">
        <v>351</v>
      </c>
      <c r="D78" s="42">
        <v>37990744</v>
      </c>
      <c r="E78" s="78">
        <v>41850</v>
      </c>
      <c r="F78" s="78">
        <v>41789</v>
      </c>
      <c r="G78" s="51" t="s">
        <v>352</v>
      </c>
      <c r="H78" s="55" t="s">
        <v>353</v>
      </c>
      <c r="I78" s="51" t="s">
        <v>230</v>
      </c>
      <c r="J78" s="50"/>
      <c r="K78" s="104" t="s">
        <v>354</v>
      </c>
      <c r="L78" s="73" t="s">
        <v>355</v>
      </c>
      <c r="M78" s="84">
        <v>41790</v>
      </c>
      <c r="N78" s="77" t="s">
        <v>282</v>
      </c>
      <c r="O78" s="73" t="s">
        <v>283</v>
      </c>
    </row>
    <row r="79" spans="2:15" s="43" customFormat="1" ht="12.7" x14ac:dyDescent="0.4">
      <c r="B79" s="43" t="s">
        <v>170</v>
      </c>
      <c r="C79" s="43" t="s">
        <v>178</v>
      </c>
      <c r="D79" s="42">
        <v>200559615</v>
      </c>
      <c r="E79" s="78">
        <v>32218</v>
      </c>
      <c r="F79" s="78">
        <v>41723</v>
      </c>
      <c r="G79" s="51" t="s">
        <v>345</v>
      </c>
      <c r="H79" s="53">
        <v>10</v>
      </c>
      <c r="I79" s="51" t="s">
        <v>159</v>
      </c>
      <c r="J79" s="50">
        <v>27039</v>
      </c>
      <c r="K79" s="104" t="s">
        <v>346</v>
      </c>
      <c r="L79" s="72" t="s">
        <v>469</v>
      </c>
      <c r="M79" s="78">
        <v>41879</v>
      </c>
      <c r="N79" s="43" t="s">
        <v>282</v>
      </c>
      <c r="O79" s="85" t="s">
        <v>286</v>
      </c>
    </row>
    <row r="80" spans="2:15" s="43" customFormat="1" ht="12.7" x14ac:dyDescent="0.4">
      <c r="B80" s="43" t="s">
        <v>235</v>
      </c>
      <c r="C80" s="43" t="s">
        <v>234</v>
      </c>
      <c r="D80" s="42">
        <v>203538830</v>
      </c>
      <c r="E80" s="78">
        <v>33661</v>
      </c>
      <c r="F80" s="78">
        <v>41859</v>
      </c>
      <c r="G80" s="43" t="s">
        <v>360</v>
      </c>
      <c r="H80" s="82" t="s">
        <v>361</v>
      </c>
      <c r="I80" s="43" t="s">
        <v>362</v>
      </c>
      <c r="K80" s="104" t="s">
        <v>363</v>
      </c>
      <c r="L80" s="72" t="s">
        <v>355</v>
      </c>
      <c r="M80" s="78">
        <v>41881</v>
      </c>
      <c r="N80" s="43" t="s">
        <v>282</v>
      </c>
      <c r="O80" s="72" t="s">
        <v>283</v>
      </c>
    </row>
    <row r="81" spans="1:20" s="43" customFormat="1" ht="25.35" x14ac:dyDescent="0.4">
      <c r="B81" s="50" t="s">
        <v>127</v>
      </c>
      <c r="C81" s="50" t="s">
        <v>105</v>
      </c>
      <c r="D81" s="42">
        <v>41711573</v>
      </c>
      <c r="E81" s="52">
        <v>30627</v>
      </c>
      <c r="F81" s="52">
        <v>41686</v>
      </c>
      <c r="G81" s="51" t="s">
        <v>332</v>
      </c>
      <c r="H81" s="53">
        <v>22</v>
      </c>
      <c r="I81" s="51" t="s">
        <v>45</v>
      </c>
      <c r="J81" s="50">
        <v>32763</v>
      </c>
      <c r="K81" s="103" t="s">
        <v>333</v>
      </c>
      <c r="L81" s="72" t="s">
        <v>470</v>
      </c>
      <c r="M81" s="86" t="s">
        <v>334</v>
      </c>
      <c r="N81" s="43" t="s">
        <v>282</v>
      </c>
      <c r="O81" s="72" t="s">
        <v>294</v>
      </c>
    </row>
    <row r="82" spans="1:20" s="43" customFormat="1" ht="12.7" x14ac:dyDescent="0.4">
      <c r="B82" s="43" t="s">
        <v>168</v>
      </c>
      <c r="C82" s="43" t="s">
        <v>167</v>
      </c>
      <c r="D82" s="42">
        <v>301041216</v>
      </c>
      <c r="E82" s="78">
        <v>32303</v>
      </c>
      <c r="F82" s="78">
        <v>41726</v>
      </c>
      <c r="G82" s="51" t="s">
        <v>364</v>
      </c>
      <c r="H82" s="53">
        <v>17</v>
      </c>
      <c r="I82" s="51" t="s">
        <v>268</v>
      </c>
      <c r="J82" s="50"/>
      <c r="K82" s="104" t="s">
        <v>365</v>
      </c>
      <c r="L82" s="73" t="s">
        <v>471</v>
      </c>
      <c r="M82" s="84">
        <v>41782</v>
      </c>
      <c r="N82" s="77" t="s">
        <v>282</v>
      </c>
      <c r="O82" s="73" t="s">
        <v>366</v>
      </c>
      <c r="P82" s="77"/>
      <c r="Q82" s="77"/>
      <c r="R82" s="77"/>
      <c r="S82" s="77"/>
      <c r="T82" s="77"/>
    </row>
    <row r="83" spans="1:20" s="77" customFormat="1" ht="25.35" x14ac:dyDescent="0.4">
      <c r="A83" s="43"/>
      <c r="B83" s="50" t="s">
        <v>46</v>
      </c>
      <c r="C83" s="50" t="s">
        <v>47</v>
      </c>
      <c r="D83" s="51">
        <v>307626572</v>
      </c>
      <c r="E83" s="52">
        <v>32284</v>
      </c>
      <c r="F83" s="52">
        <v>41658</v>
      </c>
      <c r="G83" s="51" t="s">
        <v>287</v>
      </c>
      <c r="H83" s="53">
        <v>35</v>
      </c>
      <c r="I83" s="51" t="s">
        <v>45</v>
      </c>
      <c r="J83" s="50"/>
      <c r="K83" s="103" t="s">
        <v>288</v>
      </c>
      <c r="L83" s="72" t="s">
        <v>472</v>
      </c>
      <c r="M83" s="78">
        <v>41751</v>
      </c>
      <c r="N83" s="43" t="s">
        <v>289</v>
      </c>
      <c r="O83" s="72" t="s">
        <v>415</v>
      </c>
      <c r="P83" s="43"/>
      <c r="Q83" s="43"/>
      <c r="R83" s="43"/>
      <c r="S83" s="43"/>
      <c r="T83" s="43"/>
    </row>
    <row r="84" spans="1:20" s="77" customFormat="1" ht="12.7" x14ac:dyDescent="0.4">
      <c r="A84" s="43"/>
      <c r="B84" s="50" t="s">
        <v>90</v>
      </c>
      <c r="C84" s="50" t="s">
        <v>54</v>
      </c>
      <c r="D84" s="43">
        <v>203763537</v>
      </c>
      <c r="E84" s="52">
        <v>33784</v>
      </c>
      <c r="F84" s="52">
        <v>41676</v>
      </c>
      <c r="G84" s="51" t="s">
        <v>93</v>
      </c>
      <c r="H84" s="53">
        <v>1</v>
      </c>
      <c r="I84" s="51" t="s">
        <v>94</v>
      </c>
      <c r="J84" s="50"/>
      <c r="K84" s="103" t="s">
        <v>326</v>
      </c>
      <c r="L84" s="72" t="s">
        <v>327</v>
      </c>
      <c r="M84" s="78">
        <v>41751</v>
      </c>
      <c r="N84" s="43" t="s">
        <v>289</v>
      </c>
      <c r="O84" s="72" t="s">
        <v>415</v>
      </c>
      <c r="P84" s="43"/>
      <c r="Q84" s="43"/>
      <c r="R84" s="43"/>
      <c r="S84" s="43"/>
      <c r="T84" s="43"/>
    </row>
    <row r="85" spans="1:20" s="43" customFormat="1" ht="12.7" x14ac:dyDescent="0.4">
      <c r="B85" s="87" t="s">
        <v>143</v>
      </c>
      <c r="C85" s="43" t="s">
        <v>72</v>
      </c>
      <c r="D85" s="81">
        <v>200790293</v>
      </c>
      <c r="E85" s="78">
        <v>32404</v>
      </c>
      <c r="F85" s="78">
        <v>41710</v>
      </c>
      <c r="G85" s="51" t="s">
        <v>343</v>
      </c>
      <c r="H85" s="53">
        <v>8</v>
      </c>
      <c r="I85" s="51" t="s">
        <v>230</v>
      </c>
      <c r="J85" s="50"/>
      <c r="K85" s="104" t="s">
        <v>344</v>
      </c>
      <c r="L85" s="72" t="s">
        <v>293</v>
      </c>
      <c r="M85" s="78">
        <v>41751</v>
      </c>
      <c r="N85" s="43" t="s">
        <v>289</v>
      </c>
      <c r="O85" s="72" t="s">
        <v>415</v>
      </c>
    </row>
    <row r="86" spans="1:20" s="43" customFormat="1" ht="12.7" x14ac:dyDescent="0.4">
      <c r="B86" s="50" t="s">
        <v>78</v>
      </c>
      <c r="C86" s="50" t="s">
        <v>79</v>
      </c>
      <c r="D86" s="51">
        <v>40339160</v>
      </c>
      <c r="E86" s="52">
        <v>29385</v>
      </c>
      <c r="F86" s="52">
        <v>41676</v>
      </c>
      <c r="G86" s="51" t="s">
        <v>98</v>
      </c>
      <c r="H86" s="53">
        <v>6</v>
      </c>
      <c r="I86" s="51" t="s">
        <v>99</v>
      </c>
      <c r="J86" s="50">
        <v>55504</v>
      </c>
      <c r="K86" s="103" t="s">
        <v>100</v>
      </c>
      <c r="L86" s="72" t="s">
        <v>314</v>
      </c>
      <c r="M86" s="52">
        <v>41858</v>
      </c>
      <c r="N86" s="54" t="s">
        <v>282</v>
      </c>
      <c r="O86" s="73" t="s">
        <v>416</v>
      </c>
      <c r="P86" s="54"/>
      <c r="Q86" s="50"/>
      <c r="R86" s="51"/>
      <c r="S86" s="74"/>
    </row>
    <row r="87" spans="1:20" s="77" customFormat="1" ht="15.75" customHeight="1" x14ac:dyDescent="0.4">
      <c r="A87" s="43"/>
      <c r="B87" s="43" t="s">
        <v>236</v>
      </c>
      <c r="C87" s="43" t="s">
        <v>264</v>
      </c>
      <c r="D87" s="42">
        <v>314541723</v>
      </c>
      <c r="E87" s="78">
        <v>34116</v>
      </c>
      <c r="F87" s="78">
        <v>41852</v>
      </c>
      <c r="G87" s="51" t="s">
        <v>417</v>
      </c>
      <c r="H87" s="53">
        <v>12</v>
      </c>
      <c r="I87" s="51" t="s">
        <v>418</v>
      </c>
      <c r="J87" s="50"/>
      <c r="K87" s="104" t="s">
        <v>419</v>
      </c>
      <c r="L87" s="73" t="s">
        <v>327</v>
      </c>
      <c r="M87" s="52">
        <v>41852</v>
      </c>
      <c r="N87" s="77" t="s">
        <v>420</v>
      </c>
      <c r="O87" s="73" t="s">
        <v>421</v>
      </c>
    </row>
    <row r="88" spans="1:20" s="43" customFormat="1" ht="12.7" x14ac:dyDescent="0.4">
      <c r="B88" s="50" t="s">
        <v>154</v>
      </c>
      <c r="C88" s="50" t="s">
        <v>148</v>
      </c>
      <c r="D88" s="42">
        <v>301826509</v>
      </c>
      <c r="E88" s="52">
        <v>32508</v>
      </c>
      <c r="F88" s="52">
        <v>41709</v>
      </c>
      <c r="G88" s="51" t="s">
        <v>161</v>
      </c>
      <c r="H88" s="53">
        <v>3</v>
      </c>
      <c r="I88" s="51" t="s">
        <v>162</v>
      </c>
      <c r="J88" s="50"/>
      <c r="K88" s="103" t="s">
        <v>163</v>
      </c>
      <c r="L88" s="72" t="s">
        <v>314</v>
      </c>
      <c r="M88" s="52">
        <v>41906</v>
      </c>
      <c r="N88" s="54" t="s">
        <v>282</v>
      </c>
      <c r="O88" s="73" t="s">
        <v>422</v>
      </c>
      <c r="P88" s="54"/>
      <c r="Q88" s="50"/>
      <c r="R88" s="51"/>
      <c r="S88" s="74"/>
    </row>
    <row r="89" spans="1:20" s="77" customFormat="1" ht="12.7" x14ac:dyDescent="0.4">
      <c r="A89" s="43"/>
      <c r="B89" s="43" t="s">
        <v>202</v>
      </c>
      <c r="C89" s="43" t="s">
        <v>47</v>
      </c>
      <c r="D89" s="42">
        <v>310939012</v>
      </c>
      <c r="E89" s="78">
        <v>33758</v>
      </c>
      <c r="F89" s="78">
        <v>41782</v>
      </c>
      <c r="G89" s="51" t="s">
        <v>423</v>
      </c>
      <c r="H89" s="55" t="s">
        <v>424</v>
      </c>
      <c r="I89" s="51" t="s">
        <v>425</v>
      </c>
      <c r="J89" s="50"/>
      <c r="K89" s="104" t="s">
        <v>426</v>
      </c>
      <c r="L89" s="73" t="s">
        <v>327</v>
      </c>
      <c r="M89" s="52">
        <v>41873</v>
      </c>
      <c r="N89" s="54" t="s">
        <v>420</v>
      </c>
      <c r="O89" s="73" t="s">
        <v>421</v>
      </c>
      <c r="P89" s="54"/>
      <c r="Q89" s="50"/>
      <c r="R89" s="51"/>
      <c r="S89" s="74"/>
    </row>
    <row r="90" spans="1:20" s="77" customFormat="1" ht="12.7" x14ac:dyDescent="0.4">
      <c r="A90" s="43"/>
      <c r="B90" s="43" t="s">
        <v>231</v>
      </c>
      <c r="C90" s="43" t="s">
        <v>232</v>
      </c>
      <c r="D90" s="42">
        <v>308543271</v>
      </c>
      <c r="E90" s="78">
        <v>34165</v>
      </c>
      <c r="F90" s="78">
        <v>41823</v>
      </c>
      <c r="G90" s="51" t="s">
        <v>246</v>
      </c>
      <c r="H90" s="53">
        <v>8</v>
      </c>
      <c r="I90" s="51" t="s">
        <v>45</v>
      </c>
      <c r="J90" s="50"/>
      <c r="K90" s="104" t="s">
        <v>247</v>
      </c>
      <c r="L90" s="73" t="s">
        <v>314</v>
      </c>
      <c r="M90" s="52">
        <v>41895</v>
      </c>
      <c r="N90" s="77" t="s">
        <v>282</v>
      </c>
      <c r="O90" s="73" t="s">
        <v>473</v>
      </c>
    </row>
    <row r="91" spans="1:20" s="77" customFormat="1" ht="12.7" x14ac:dyDescent="0.4">
      <c r="A91" s="43"/>
      <c r="B91" s="43" t="s">
        <v>207</v>
      </c>
      <c r="C91" s="43" t="s">
        <v>206</v>
      </c>
      <c r="D91" s="42">
        <v>308413293</v>
      </c>
      <c r="E91" s="78">
        <v>33878</v>
      </c>
      <c r="F91" s="78">
        <v>41768</v>
      </c>
      <c r="G91" s="51" t="s">
        <v>212</v>
      </c>
      <c r="H91" s="53">
        <v>14</v>
      </c>
      <c r="I91" s="51" t="s">
        <v>69</v>
      </c>
      <c r="J91" s="50"/>
      <c r="K91" s="104" t="s">
        <v>213</v>
      </c>
      <c r="L91" s="73" t="s">
        <v>314</v>
      </c>
      <c r="M91" s="84">
        <v>41917</v>
      </c>
      <c r="N91" s="77" t="s">
        <v>282</v>
      </c>
      <c r="O91" s="73" t="s">
        <v>428</v>
      </c>
    </row>
    <row r="92" spans="1:20" s="77" customFormat="1" ht="12.7" x14ac:dyDescent="0.4">
      <c r="A92" s="43"/>
      <c r="B92" s="43" t="s">
        <v>209</v>
      </c>
      <c r="C92" s="43" t="s">
        <v>208</v>
      </c>
      <c r="D92" s="42">
        <v>313649337</v>
      </c>
      <c r="E92" s="78">
        <v>33814</v>
      </c>
      <c r="F92" s="78">
        <v>41782</v>
      </c>
      <c r="G92" s="51" t="s">
        <v>210</v>
      </c>
      <c r="H92" s="53">
        <v>33</v>
      </c>
      <c r="I92" s="51" t="s">
        <v>69</v>
      </c>
      <c r="J92" s="50"/>
      <c r="K92" s="104" t="s">
        <v>211</v>
      </c>
      <c r="L92" s="73" t="s">
        <v>314</v>
      </c>
      <c r="M92" s="52">
        <v>41926</v>
      </c>
      <c r="N92" s="54">
        <v>5</v>
      </c>
      <c r="O92" s="73" t="s">
        <v>427</v>
      </c>
      <c r="P92" s="54"/>
      <c r="Q92" s="50"/>
      <c r="R92" s="51"/>
      <c r="S92" s="74"/>
    </row>
    <row r="93" spans="1:20" s="43" customFormat="1" ht="12.7" x14ac:dyDescent="0.4">
      <c r="B93" s="43" t="s">
        <v>219</v>
      </c>
      <c r="C93" s="43" t="s">
        <v>203</v>
      </c>
      <c r="D93" s="42">
        <v>301818647</v>
      </c>
      <c r="E93" s="78">
        <v>32415</v>
      </c>
      <c r="F93" s="78">
        <v>41782</v>
      </c>
      <c r="G93" s="51" t="s">
        <v>220</v>
      </c>
      <c r="H93" s="55" t="s">
        <v>221</v>
      </c>
      <c r="I93" s="51" t="s">
        <v>162</v>
      </c>
      <c r="J93" s="50">
        <v>78730</v>
      </c>
      <c r="K93" s="104" t="s">
        <v>222</v>
      </c>
      <c r="L93" s="73" t="s">
        <v>293</v>
      </c>
      <c r="M93" s="52">
        <v>41905</v>
      </c>
      <c r="N93" s="54">
        <v>4</v>
      </c>
      <c r="O93" s="73" t="s">
        <v>429</v>
      </c>
      <c r="P93" s="54"/>
      <c r="Q93" s="50"/>
      <c r="R93" s="51"/>
      <c r="S93" s="74"/>
      <c r="T93" s="77"/>
    </row>
    <row r="94" spans="1:20" s="77" customFormat="1" ht="25.35" x14ac:dyDescent="0.4">
      <c r="A94" s="43"/>
      <c r="B94" s="50" t="s">
        <v>138</v>
      </c>
      <c r="C94" s="50" t="s">
        <v>139</v>
      </c>
      <c r="D94" s="42">
        <v>305507543</v>
      </c>
      <c r="E94" s="52">
        <v>33226</v>
      </c>
      <c r="F94" s="52">
        <v>41703</v>
      </c>
      <c r="G94" s="51" t="s">
        <v>140</v>
      </c>
      <c r="H94" s="53">
        <v>17</v>
      </c>
      <c r="I94" s="51" t="s">
        <v>63</v>
      </c>
      <c r="J94" s="50"/>
      <c r="K94" s="103" t="s">
        <v>141</v>
      </c>
      <c r="L94" s="43" t="s">
        <v>327</v>
      </c>
      <c r="M94" s="84">
        <v>41906</v>
      </c>
      <c r="O94" s="73" t="s">
        <v>430</v>
      </c>
    </row>
    <row r="95" spans="1:20" s="43" customFormat="1" ht="21" customHeight="1" x14ac:dyDescent="0.4">
      <c r="B95" s="50" t="s">
        <v>102</v>
      </c>
      <c r="C95" s="50" t="s">
        <v>108</v>
      </c>
      <c r="D95" s="42">
        <v>204462667</v>
      </c>
      <c r="E95" s="52">
        <v>34181</v>
      </c>
      <c r="F95" s="52">
        <v>41686</v>
      </c>
      <c r="G95" s="51" t="s">
        <v>109</v>
      </c>
      <c r="H95" s="53" t="s">
        <v>110</v>
      </c>
      <c r="I95" s="51" t="s">
        <v>81</v>
      </c>
      <c r="J95" s="50">
        <v>76247</v>
      </c>
      <c r="K95" s="103" t="s">
        <v>111</v>
      </c>
      <c r="L95" s="72" t="s">
        <v>355</v>
      </c>
      <c r="M95" s="52">
        <v>41929</v>
      </c>
      <c r="N95" s="54">
        <v>5</v>
      </c>
      <c r="O95" s="73" t="s">
        <v>427</v>
      </c>
      <c r="P95" s="54"/>
      <c r="Q95" s="50"/>
      <c r="R95" s="51"/>
      <c r="S95" s="74"/>
    </row>
    <row r="96" spans="1:20" s="43" customFormat="1" ht="21.75" customHeight="1" x14ac:dyDescent="0.4">
      <c r="B96" s="43" t="s">
        <v>174</v>
      </c>
      <c r="C96" s="43" t="s">
        <v>61</v>
      </c>
      <c r="D96" s="42">
        <v>302891692</v>
      </c>
      <c r="E96" s="78">
        <v>32942</v>
      </c>
      <c r="F96" s="78">
        <v>41728</v>
      </c>
      <c r="G96" s="51" t="s">
        <v>175</v>
      </c>
      <c r="H96" s="53" t="s">
        <v>176</v>
      </c>
      <c r="I96" s="51" t="s">
        <v>118</v>
      </c>
      <c r="J96" s="50"/>
      <c r="K96" s="104" t="s">
        <v>177</v>
      </c>
      <c r="L96" s="72" t="s">
        <v>812</v>
      </c>
      <c r="M96" s="52">
        <v>41823</v>
      </c>
      <c r="N96" s="54"/>
      <c r="O96" s="73" t="s">
        <v>431</v>
      </c>
      <c r="P96" s="54"/>
      <c r="Q96" s="50"/>
      <c r="R96" s="51"/>
      <c r="S96" s="74"/>
    </row>
    <row r="97" spans="1:20" s="77" customFormat="1" ht="12.7" x14ac:dyDescent="0.4">
      <c r="A97" s="43"/>
      <c r="B97" s="43" t="s">
        <v>248</v>
      </c>
      <c r="C97" s="43" t="s">
        <v>229</v>
      </c>
      <c r="D97" s="42">
        <v>317512226</v>
      </c>
      <c r="E97" s="78">
        <v>33840</v>
      </c>
      <c r="F97" s="78">
        <v>41823</v>
      </c>
      <c r="G97" s="51" t="s">
        <v>249</v>
      </c>
      <c r="H97" s="53">
        <v>13</v>
      </c>
      <c r="I97" s="51" t="s">
        <v>45</v>
      </c>
      <c r="J97" s="50"/>
      <c r="K97" s="104" t="s">
        <v>253</v>
      </c>
      <c r="L97" s="73" t="s">
        <v>449</v>
      </c>
      <c r="M97" s="52">
        <v>41905</v>
      </c>
      <c r="O97" s="73" t="s">
        <v>450</v>
      </c>
    </row>
    <row r="98" spans="1:20" s="77" customFormat="1" ht="25.35" x14ac:dyDescent="0.4">
      <c r="A98" s="43"/>
      <c r="B98" s="77" t="s">
        <v>371</v>
      </c>
      <c r="C98" s="43" t="s">
        <v>54</v>
      </c>
      <c r="D98" s="43">
        <v>305322950</v>
      </c>
      <c r="E98" s="78">
        <v>33345</v>
      </c>
      <c r="F98" s="86">
        <v>41906</v>
      </c>
      <c r="G98" s="77" t="s">
        <v>374</v>
      </c>
      <c r="H98" s="79" t="s">
        <v>375</v>
      </c>
      <c r="I98" s="77" t="s">
        <v>45</v>
      </c>
      <c r="K98" s="103" t="s">
        <v>376</v>
      </c>
      <c r="L98" s="73" t="s">
        <v>355</v>
      </c>
      <c r="M98" s="84">
        <v>41906</v>
      </c>
      <c r="O98" s="73" t="s">
        <v>474</v>
      </c>
    </row>
    <row r="99" spans="1:20" s="43" customFormat="1" ht="12.7" x14ac:dyDescent="0.4">
      <c r="B99" s="43" t="s">
        <v>172</v>
      </c>
      <c r="C99" s="50" t="s">
        <v>179</v>
      </c>
      <c r="D99" s="42">
        <v>203025606</v>
      </c>
      <c r="E99" s="78">
        <v>33542</v>
      </c>
      <c r="F99" s="78">
        <v>41722</v>
      </c>
      <c r="G99" s="51" t="s">
        <v>180</v>
      </c>
      <c r="H99" s="88">
        <v>31</v>
      </c>
      <c r="I99" s="51" t="s">
        <v>181</v>
      </c>
      <c r="J99" s="50"/>
      <c r="K99" s="104" t="s">
        <v>182</v>
      </c>
      <c r="L99" s="43" t="s">
        <v>314</v>
      </c>
      <c r="M99" s="89">
        <v>41920</v>
      </c>
      <c r="N99" s="54">
        <v>5</v>
      </c>
      <c r="O99" s="73" t="s">
        <v>475</v>
      </c>
      <c r="P99" s="54"/>
      <c r="Q99" s="50"/>
      <c r="R99" s="51"/>
      <c r="S99" s="74"/>
    </row>
    <row r="100" spans="1:20" s="43" customFormat="1" ht="25.35" x14ac:dyDescent="0.4">
      <c r="B100" s="50" t="s">
        <v>477</v>
      </c>
      <c r="C100" s="50" t="s">
        <v>451</v>
      </c>
      <c r="D100" s="51">
        <v>305263212</v>
      </c>
      <c r="E100" s="52">
        <v>33284</v>
      </c>
      <c r="F100" s="52">
        <v>41935</v>
      </c>
      <c r="G100" s="51" t="s">
        <v>478</v>
      </c>
      <c r="H100" s="55" t="s">
        <v>479</v>
      </c>
      <c r="I100" s="51" t="s">
        <v>80</v>
      </c>
      <c r="J100" s="50"/>
      <c r="K100" s="103" t="s">
        <v>480</v>
      </c>
      <c r="L100" s="72" t="s">
        <v>355</v>
      </c>
      <c r="M100" s="78">
        <v>41935</v>
      </c>
      <c r="O100" s="72" t="s">
        <v>481</v>
      </c>
    </row>
    <row r="101" spans="1:20" s="43" customFormat="1" ht="12.7" x14ac:dyDescent="0.4">
      <c r="B101" s="81" t="s">
        <v>482</v>
      </c>
      <c r="C101" s="43" t="s">
        <v>107</v>
      </c>
      <c r="D101" s="43">
        <v>308470301</v>
      </c>
      <c r="E101" s="78">
        <v>33654</v>
      </c>
      <c r="F101" s="78">
        <v>41977</v>
      </c>
      <c r="G101" s="43" t="s">
        <v>483</v>
      </c>
      <c r="H101" s="82" t="s">
        <v>484</v>
      </c>
      <c r="I101" s="43" t="s">
        <v>312</v>
      </c>
      <c r="K101" s="104" t="s">
        <v>501</v>
      </c>
      <c r="L101" s="43" t="s">
        <v>327</v>
      </c>
      <c r="M101" s="78">
        <v>41999</v>
      </c>
      <c r="O101" s="72" t="s">
        <v>787</v>
      </c>
    </row>
    <row r="102" spans="1:20" s="43" customFormat="1" ht="12.7" x14ac:dyDescent="0.4">
      <c r="B102" s="43" t="s">
        <v>373</v>
      </c>
      <c r="C102" s="43" t="s">
        <v>183</v>
      </c>
      <c r="D102" s="42">
        <v>200065357</v>
      </c>
      <c r="E102" s="78">
        <v>32016</v>
      </c>
      <c r="F102" s="78">
        <v>41723</v>
      </c>
      <c r="G102" s="51" t="s">
        <v>184</v>
      </c>
      <c r="H102" s="88" t="s">
        <v>185</v>
      </c>
      <c r="I102" s="51" t="s">
        <v>186</v>
      </c>
      <c r="J102" s="50"/>
      <c r="K102" s="104" t="s">
        <v>187</v>
      </c>
      <c r="L102" s="72" t="s">
        <v>355</v>
      </c>
      <c r="M102" s="52">
        <v>42004</v>
      </c>
      <c r="N102" s="54"/>
      <c r="O102" s="73" t="s">
        <v>788</v>
      </c>
      <c r="P102" s="54"/>
      <c r="Q102" s="50"/>
      <c r="R102" s="51"/>
      <c r="S102" s="74"/>
    </row>
    <row r="103" spans="1:20" s="43" customFormat="1" ht="12.7" x14ac:dyDescent="0.4">
      <c r="B103" s="77" t="s">
        <v>433</v>
      </c>
      <c r="C103" s="43" t="s">
        <v>432</v>
      </c>
      <c r="D103" s="43">
        <v>305466385</v>
      </c>
      <c r="E103" s="78">
        <v>33235</v>
      </c>
      <c r="F103" s="78">
        <v>41944</v>
      </c>
      <c r="G103" s="77" t="s">
        <v>435</v>
      </c>
      <c r="H103" s="79" t="s">
        <v>378</v>
      </c>
      <c r="I103" s="77" t="s">
        <v>171</v>
      </c>
      <c r="J103" s="77"/>
      <c r="K103" s="103" t="s">
        <v>436</v>
      </c>
      <c r="L103" s="43" t="s">
        <v>821</v>
      </c>
      <c r="M103" s="78">
        <v>41950</v>
      </c>
      <c r="O103" s="72" t="s">
        <v>816</v>
      </c>
    </row>
    <row r="104" spans="1:20" s="77" customFormat="1" ht="12.7" x14ac:dyDescent="0.4">
      <c r="A104" s="43"/>
      <c r="B104" s="43" t="s">
        <v>509</v>
      </c>
      <c r="C104" s="43" t="s">
        <v>508</v>
      </c>
      <c r="D104" s="42">
        <v>302728217</v>
      </c>
      <c r="E104" s="78">
        <v>32959</v>
      </c>
      <c r="F104" s="78">
        <v>42004</v>
      </c>
      <c r="G104" s="51" t="s">
        <v>542</v>
      </c>
      <c r="H104" s="53" t="s">
        <v>543</v>
      </c>
      <c r="I104" s="51" t="s">
        <v>461</v>
      </c>
      <c r="J104" s="50"/>
      <c r="K104" s="104" t="s">
        <v>544</v>
      </c>
      <c r="L104" s="73" t="s">
        <v>449</v>
      </c>
      <c r="M104" s="84">
        <v>42012</v>
      </c>
      <c r="O104" s="72" t="s">
        <v>787</v>
      </c>
    </row>
    <row r="105" spans="1:20" s="77" customFormat="1" ht="12.7" x14ac:dyDescent="0.4">
      <c r="A105" s="43"/>
      <c r="B105" s="43" t="s">
        <v>48</v>
      </c>
      <c r="C105" s="43" t="s">
        <v>261</v>
      </c>
      <c r="D105" s="42">
        <v>301911475</v>
      </c>
      <c r="E105" s="78">
        <v>32351</v>
      </c>
      <c r="F105" s="78">
        <v>41880</v>
      </c>
      <c r="G105" s="51" t="s">
        <v>267</v>
      </c>
      <c r="H105" s="53">
        <v>10</v>
      </c>
      <c r="I105" s="51" t="s">
        <v>268</v>
      </c>
      <c r="J105" s="50">
        <v>43227</v>
      </c>
      <c r="K105" s="104" t="s">
        <v>269</v>
      </c>
      <c r="L105" s="73" t="s">
        <v>314</v>
      </c>
      <c r="M105" s="52">
        <v>41648</v>
      </c>
      <c r="O105" s="73" t="s">
        <v>789</v>
      </c>
    </row>
    <row r="106" spans="1:20" s="77" customFormat="1" ht="12.7" x14ac:dyDescent="0.4">
      <c r="A106" s="43"/>
      <c r="B106" s="43" t="s">
        <v>192</v>
      </c>
      <c r="C106" s="43" t="s">
        <v>191</v>
      </c>
      <c r="D106" s="42">
        <v>322011115</v>
      </c>
      <c r="E106" s="78">
        <v>32848</v>
      </c>
      <c r="F106" s="78">
        <v>41739</v>
      </c>
      <c r="G106" s="51" t="s">
        <v>194</v>
      </c>
      <c r="H106" s="53">
        <v>10</v>
      </c>
      <c r="I106" s="51" t="s">
        <v>45</v>
      </c>
      <c r="J106" s="50"/>
      <c r="K106" s="104" t="s">
        <v>195</v>
      </c>
      <c r="L106" s="72" t="s">
        <v>355</v>
      </c>
      <c r="M106" s="24">
        <v>42026</v>
      </c>
      <c r="N106" s="54"/>
      <c r="O106" s="73"/>
      <c r="P106" s="54"/>
      <c r="Q106" s="50"/>
      <c r="R106" s="51"/>
      <c r="S106" s="74"/>
      <c r="T106" s="43"/>
    </row>
    <row r="107" spans="1:20" s="43" customFormat="1" ht="12.7" x14ac:dyDescent="0.4">
      <c r="B107" s="50" t="s">
        <v>152</v>
      </c>
      <c r="C107" s="50" t="s">
        <v>151</v>
      </c>
      <c r="D107" s="42">
        <v>304951726</v>
      </c>
      <c r="E107" s="52">
        <v>33034</v>
      </c>
      <c r="F107" s="52">
        <v>41710</v>
      </c>
      <c r="G107" s="51" t="s">
        <v>164</v>
      </c>
      <c r="H107" s="53">
        <v>12</v>
      </c>
      <c r="I107" s="51" t="s">
        <v>165</v>
      </c>
      <c r="J107" s="50">
        <v>46366</v>
      </c>
      <c r="K107" s="103" t="s">
        <v>166</v>
      </c>
      <c r="L107" s="72" t="s">
        <v>355</v>
      </c>
      <c r="M107" s="24">
        <v>42020</v>
      </c>
      <c r="N107" s="54"/>
      <c r="O107" s="73"/>
      <c r="P107" s="54"/>
      <c r="Q107" s="50"/>
      <c r="R107" s="51"/>
      <c r="S107" s="74"/>
    </row>
    <row r="108" spans="1:20" s="43" customFormat="1" ht="12.7" x14ac:dyDescent="0.4">
      <c r="B108" s="81" t="s">
        <v>453</v>
      </c>
      <c r="C108" s="43" t="s">
        <v>457</v>
      </c>
      <c r="D108" s="43">
        <v>204563506</v>
      </c>
      <c r="E108" s="78" t="s">
        <v>485</v>
      </c>
      <c r="F108" s="78">
        <v>41977</v>
      </c>
      <c r="G108" s="43" t="s">
        <v>486</v>
      </c>
      <c r="H108" s="82" t="s">
        <v>487</v>
      </c>
      <c r="I108" s="43" t="s">
        <v>488</v>
      </c>
      <c r="K108" s="104" t="s">
        <v>502</v>
      </c>
      <c r="L108" s="43" t="s">
        <v>591</v>
      </c>
      <c r="M108" s="78">
        <v>41999</v>
      </c>
      <c r="O108" s="72" t="s">
        <v>787</v>
      </c>
    </row>
    <row r="109" spans="1:20" s="77" customFormat="1" ht="12.7" x14ac:dyDescent="0.4">
      <c r="A109" s="43"/>
      <c r="B109" s="43" t="s">
        <v>205</v>
      </c>
      <c r="C109" s="43" t="s">
        <v>214</v>
      </c>
      <c r="D109" s="42">
        <v>301001921</v>
      </c>
      <c r="E109" s="78">
        <v>32030</v>
      </c>
      <c r="F109" s="78">
        <v>41782</v>
      </c>
      <c r="G109" s="51" t="s">
        <v>215</v>
      </c>
      <c r="H109" s="55" t="s">
        <v>216</v>
      </c>
      <c r="I109" s="51" t="s">
        <v>217</v>
      </c>
      <c r="J109" s="50"/>
      <c r="K109" s="104" t="s">
        <v>218</v>
      </c>
      <c r="L109" s="73" t="s">
        <v>355</v>
      </c>
      <c r="M109" s="24">
        <v>42034</v>
      </c>
      <c r="N109" s="54"/>
      <c r="O109" s="73"/>
      <c r="P109" s="54"/>
      <c r="Q109" s="50"/>
      <c r="R109" s="51"/>
      <c r="S109" s="74"/>
    </row>
    <row r="110" spans="1:20" s="43" customFormat="1" ht="12.7" x14ac:dyDescent="0.4">
      <c r="B110" s="50" t="s">
        <v>38</v>
      </c>
      <c r="C110" s="50" t="s">
        <v>39</v>
      </c>
      <c r="D110" s="51">
        <v>301334827</v>
      </c>
      <c r="E110" s="52">
        <v>32199</v>
      </c>
      <c r="F110" s="52">
        <v>41658</v>
      </c>
      <c r="G110" s="51" t="s">
        <v>40</v>
      </c>
      <c r="H110" s="53">
        <v>262</v>
      </c>
      <c r="I110" s="51" t="s">
        <v>41</v>
      </c>
      <c r="J110" s="50">
        <v>79285</v>
      </c>
      <c r="K110" s="103" t="s">
        <v>42</v>
      </c>
      <c r="L110" s="72" t="s">
        <v>790</v>
      </c>
      <c r="M110" s="123">
        <v>42095</v>
      </c>
      <c r="N110" s="54"/>
      <c r="O110" s="73" t="s">
        <v>791</v>
      </c>
      <c r="P110" s="54" t="s">
        <v>476</v>
      </c>
      <c r="Q110" s="50">
        <v>20</v>
      </c>
      <c r="R110" s="51" t="s">
        <v>517</v>
      </c>
      <c r="S110" s="74">
        <v>0.10752688172043011</v>
      </c>
    </row>
    <row r="111" spans="1:20" s="43" customFormat="1" ht="12.95" customHeight="1" x14ac:dyDescent="0.4">
      <c r="B111" s="81" t="s">
        <v>579</v>
      </c>
      <c r="C111" s="43" t="s">
        <v>580</v>
      </c>
      <c r="D111" s="43">
        <v>319270716</v>
      </c>
      <c r="E111" s="78">
        <v>32717</v>
      </c>
      <c r="F111" s="78">
        <v>42026</v>
      </c>
      <c r="G111" s="43" t="s">
        <v>581</v>
      </c>
      <c r="H111" s="82" t="s">
        <v>564</v>
      </c>
      <c r="I111" s="43" t="s">
        <v>45</v>
      </c>
      <c r="K111" s="104" t="s">
        <v>582</v>
      </c>
      <c r="L111" s="43" t="s">
        <v>327</v>
      </c>
      <c r="M111" s="24">
        <v>42026</v>
      </c>
      <c r="O111" s="72" t="s">
        <v>787</v>
      </c>
    </row>
    <row r="112" spans="1:20" s="43" customFormat="1" ht="12.95" customHeight="1" x14ac:dyDescent="0.4">
      <c r="B112" s="81" t="s">
        <v>553</v>
      </c>
      <c r="C112" s="43" t="s">
        <v>552</v>
      </c>
      <c r="D112" s="43">
        <v>205652266</v>
      </c>
      <c r="E112" s="78">
        <v>42151</v>
      </c>
      <c r="F112" s="78">
        <v>42051</v>
      </c>
      <c r="G112" s="43" t="s">
        <v>563</v>
      </c>
      <c r="H112" s="82" t="s">
        <v>564</v>
      </c>
      <c r="I112" s="43" t="s">
        <v>25</v>
      </c>
      <c r="K112" s="104" t="s">
        <v>565</v>
      </c>
      <c r="L112" s="43" t="s">
        <v>355</v>
      </c>
      <c r="M112" s="24">
        <v>42062</v>
      </c>
      <c r="O112" s="72" t="s">
        <v>816</v>
      </c>
    </row>
    <row r="113" spans="1:20" s="43" customFormat="1" ht="12.95" customHeight="1" x14ac:dyDescent="0.4">
      <c r="B113" s="77" t="s">
        <v>389</v>
      </c>
      <c r="C113" s="43" t="s">
        <v>393</v>
      </c>
      <c r="D113" s="43">
        <v>203416250</v>
      </c>
      <c r="E113" s="78">
        <v>33520</v>
      </c>
      <c r="F113" s="78">
        <v>41943</v>
      </c>
      <c r="G113" s="77" t="s">
        <v>406</v>
      </c>
      <c r="H113" s="79" t="s">
        <v>407</v>
      </c>
      <c r="I113" s="77">
        <v>7681401</v>
      </c>
      <c r="J113" s="77"/>
      <c r="K113" s="103" t="s">
        <v>408</v>
      </c>
      <c r="L113" s="43" t="s">
        <v>792</v>
      </c>
      <c r="M113" s="24">
        <v>42026</v>
      </c>
      <c r="O113" s="72" t="s">
        <v>787</v>
      </c>
    </row>
    <row r="114" spans="1:20" s="43" customFormat="1" ht="12.95" customHeight="1" x14ac:dyDescent="0.4">
      <c r="B114" s="50" t="s">
        <v>89</v>
      </c>
      <c r="C114" s="50" t="s">
        <v>91</v>
      </c>
      <c r="D114" s="51">
        <v>300888955</v>
      </c>
      <c r="E114" s="52">
        <v>31950</v>
      </c>
      <c r="F114" s="52">
        <v>41675</v>
      </c>
      <c r="G114" s="51" t="s">
        <v>95</v>
      </c>
      <c r="H114" s="53">
        <v>8</v>
      </c>
      <c r="I114" s="51" t="s">
        <v>96</v>
      </c>
      <c r="J114" s="50">
        <v>60240</v>
      </c>
      <c r="K114" s="103" t="s">
        <v>97</v>
      </c>
      <c r="L114" s="43" t="s">
        <v>355</v>
      </c>
      <c r="M114" s="123">
        <v>42097</v>
      </c>
      <c r="N114" s="54"/>
      <c r="O114" s="73" t="s">
        <v>820</v>
      </c>
      <c r="P114" s="54" t="s">
        <v>476</v>
      </c>
      <c r="Q114" s="50">
        <v>40</v>
      </c>
      <c r="R114" s="51" t="s">
        <v>520</v>
      </c>
      <c r="S114" s="74">
        <v>0.21505376344086022</v>
      </c>
    </row>
    <row r="115" spans="1:20" s="77" customFormat="1" ht="12.95" customHeight="1" x14ac:dyDescent="0.4">
      <c r="A115" s="43"/>
      <c r="B115" s="43" t="s">
        <v>259</v>
      </c>
      <c r="C115" s="43" t="s">
        <v>258</v>
      </c>
      <c r="D115" s="42">
        <v>314282732</v>
      </c>
      <c r="E115" s="78">
        <v>31603</v>
      </c>
      <c r="F115" s="78">
        <v>41872</v>
      </c>
      <c r="G115" s="51" t="s">
        <v>265</v>
      </c>
      <c r="H115" s="53">
        <v>46</v>
      </c>
      <c r="I115" s="51" t="s">
        <v>69</v>
      </c>
      <c r="J115" s="50"/>
      <c r="K115" s="104" t="s">
        <v>266</v>
      </c>
      <c r="L115" s="73" t="s">
        <v>355</v>
      </c>
      <c r="M115" s="47">
        <v>42067</v>
      </c>
      <c r="O115" s="73" t="s">
        <v>816</v>
      </c>
    </row>
    <row r="116" spans="1:20" s="43" customFormat="1" ht="12.95" customHeight="1" x14ac:dyDescent="0.45">
      <c r="B116" s="81" t="s">
        <v>648</v>
      </c>
      <c r="C116" s="43" t="s">
        <v>54</v>
      </c>
      <c r="D116" s="43">
        <v>315507392</v>
      </c>
      <c r="E116" s="78">
        <v>35150</v>
      </c>
      <c r="F116" s="78">
        <v>42138</v>
      </c>
      <c r="G116" s="43" t="s">
        <v>220</v>
      </c>
      <c r="H116" s="82" t="s">
        <v>532</v>
      </c>
      <c r="I116" s="43" t="s">
        <v>461</v>
      </c>
      <c r="K116" s="104" t="s">
        <v>649</v>
      </c>
      <c r="L116" s="43" t="s">
        <v>449</v>
      </c>
      <c r="M116" s="24">
        <v>42138</v>
      </c>
      <c r="O116" s="66" t="s">
        <v>787</v>
      </c>
    </row>
    <row r="117" spans="1:20" s="43" customFormat="1" ht="12.95" customHeight="1" x14ac:dyDescent="0.45">
      <c r="B117" s="81" t="s">
        <v>547</v>
      </c>
      <c r="C117" s="43" t="s">
        <v>548</v>
      </c>
      <c r="D117" s="43">
        <v>305216624</v>
      </c>
      <c r="E117" s="78">
        <v>33393</v>
      </c>
      <c r="F117" s="78">
        <v>42036</v>
      </c>
      <c r="G117" s="43" t="s">
        <v>588</v>
      </c>
      <c r="H117" s="82"/>
      <c r="I117" s="43" t="s">
        <v>589</v>
      </c>
      <c r="K117" s="104" t="s">
        <v>590</v>
      </c>
      <c r="L117" s="43" t="s">
        <v>449</v>
      </c>
      <c r="M117" s="24">
        <v>42051</v>
      </c>
      <c r="O117" s="66" t="s">
        <v>787</v>
      </c>
    </row>
    <row r="118" spans="1:20" s="43" customFormat="1" ht="12.95" customHeight="1" x14ac:dyDescent="0.45">
      <c r="B118" s="81" t="s">
        <v>583</v>
      </c>
      <c r="C118" s="43" t="s">
        <v>584</v>
      </c>
      <c r="D118" s="43">
        <v>315122803</v>
      </c>
      <c r="E118" s="78">
        <v>33346</v>
      </c>
      <c r="F118" s="78">
        <v>42026</v>
      </c>
      <c r="G118" s="43" t="s">
        <v>585</v>
      </c>
      <c r="H118" s="82" t="s">
        <v>221</v>
      </c>
      <c r="I118" s="43" t="s">
        <v>586</v>
      </c>
      <c r="K118" s="104" t="s">
        <v>587</v>
      </c>
      <c r="L118" s="43" t="s">
        <v>327</v>
      </c>
      <c r="M118" s="24">
        <v>42026</v>
      </c>
      <c r="O118" s="66" t="s">
        <v>787</v>
      </c>
    </row>
    <row r="119" spans="1:20" s="43" customFormat="1" ht="12.95" customHeight="1" x14ac:dyDescent="0.45">
      <c r="B119" s="81" t="s">
        <v>516</v>
      </c>
      <c r="C119" s="43" t="s">
        <v>101</v>
      </c>
      <c r="D119" s="43">
        <v>205690373</v>
      </c>
      <c r="E119" s="78">
        <v>34556</v>
      </c>
      <c r="F119" s="78">
        <v>42019</v>
      </c>
      <c r="G119" s="43" t="s">
        <v>534</v>
      </c>
      <c r="H119" s="82" t="s">
        <v>535</v>
      </c>
      <c r="I119" s="43" t="s">
        <v>536</v>
      </c>
      <c r="K119" s="104" t="s">
        <v>537</v>
      </c>
      <c r="L119" s="43" t="s">
        <v>591</v>
      </c>
      <c r="M119" s="24">
        <v>42036</v>
      </c>
      <c r="O119" s="66" t="s">
        <v>787</v>
      </c>
    </row>
    <row r="120" spans="1:20" s="43" customFormat="1" ht="12.95" customHeight="1" x14ac:dyDescent="0.45">
      <c r="B120" s="81" t="s">
        <v>558</v>
      </c>
      <c r="C120" s="43" t="s">
        <v>559</v>
      </c>
      <c r="D120" s="43">
        <v>208373043</v>
      </c>
      <c r="E120" s="78">
        <v>35373</v>
      </c>
      <c r="F120" s="78">
        <v>42051</v>
      </c>
      <c r="G120" s="43" t="s">
        <v>560</v>
      </c>
      <c r="H120" s="82" t="s">
        <v>555</v>
      </c>
      <c r="I120" s="43" t="s">
        <v>561</v>
      </c>
      <c r="K120" s="104" t="s">
        <v>562</v>
      </c>
      <c r="L120" s="43" t="s">
        <v>806</v>
      </c>
      <c r="M120" s="24">
        <v>42075</v>
      </c>
      <c r="O120" s="66" t="s">
        <v>787</v>
      </c>
    </row>
    <row r="121" spans="1:20" s="43" customFormat="1" ht="12.95" customHeight="1" x14ac:dyDescent="0.4">
      <c r="B121" s="77" t="s">
        <v>381</v>
      </c>
      <c r="C121" s="43" t="s">
        <v>380</v>
      </c>
      <c r="D121" s="43">
        <v>36828069</v>
      </c>
      <c r="E121" s="78">
        <v>31187</v>
      </c>
      <c r="F121" s="78">
        <v>41886</v>
      </c>
      <c r="G121" s="77" t="s">
        <v>384</v>
      </c>
      <c r="H121" s="79"/>
      <c r="I121" s="77" t="s">
        <v>385</v>
      </c>
      <c r="J121" s="77"/>
      <c r="K121" s="103" t="s">
        <v>386</v>
      </c>
      <c r="L121" s="43" t="s">
        <v>314</v>
      </c>
      <c r="M121" s="24">
        <v>42146</v>
      </c>
      <c r="O121" s="72" t="s">
        <v>816</v>
      </c>
    </row>
    <row r="122" spans="1:20" s="77" customFormat="1" ht="12.95" customHeight="1" x14ac:dyDescent="0.4">
      <c r="A122" s="43"/>
      <c r="B122" s="43" t="s">
        <v>262</v>
      </c>
      <c r="C122" s="43" t="s">
        <v>263</v>
      </c>
      <c r="D122" s="42">
        <v>204026736</v>
      </c>
      <c r="E122" s="78">
        <v>33632</v>
      </c>
      <c r="F122" s="78">
        <v>41884</v>
      </c>
      <c r="G122" s="51" t="s">
        <v>276</v>
      </c>
      <c r="H122" s="53">
        <v>68</v>
      </c>
      <c r="I122" s="51" t="s">
        <v>96</v>
      </c>
      <c r="J122" s="50"/>
      <c r="K122" s="104" t="s">
        <v>277</v>
      </c>
      <c r="L122" s="73" t="s">
        <v>327</v>
      </c>
      <c r="M122" s="24">
        <v>42089</v>
      </c>
      <c r="O122" s="73" t="s">
        <v>787</v>
      </c>
    </row>
    <row r="123" spans="1:20" s="77" customFormat="1" ht="12.95" customHeight="1" x14ac:dyDescent="0.4">
      <c r="A123" s="43"/>
      <c r="B123" s="43" t="s">
        <v>201</v>
      </c>
      <c r="C123" s="43" t="s">
        <v>227</v>
      </c>
      <c r="D123" s="42">
        <v>36834166</v>
      </c>
      <c r="E123" s="78">
        <v>31122</v>
      </c>
      <c r="F123" s="78">
        <v>41792</v>
      </c>
      <c r="G123" s="43"/>
      <c r="H123" s="53" t="s">
        <v>239</v>
      </c>
      <c r="I123" s="51" t="s">
        <v>240</v>
      </c>
      <c r="J123" s="50"/>
      <c r="K123" s="104" t="s">
        <v>241</v>
      </c>
      <c r="L123" s="73" t="s">
        <v>355</v>
      </c>
      <c r="M123" s="123">
        <v>42097</v>
      </c>
      <c r="N123" s="54"/>
      <c r="O123" s="73" t="s">
        <v>820</v>
      </c>
      <c r="P123" s="54" t="s">
        <v>476</v>
      </c>
      <c r="Q123" s="50">
        <v>40</v>
      </c>
      <c r="R123" s="51" t="s">
        <v>523</v>
      </c>
      <c r="S123" s="74">
        <v>0.21505376344086022</v>
      </c>
      <c r="T123" s="43"/>
    </row>
    <row r="124" spans="1:20" s="50" customFormat="1" ht="12.95" customHeight="1" x14ac:dyDescent="0.45">
      <c r="B124" s="50" t="s">
        <v>150</v>
      </c>
      <c r="C124" s="50" t="s">
        <v>149</v>
      </c>
      <c r="D124" s="51">
        <v>305241275</v>
      </c>
      <c r="E124" s="52">
        <v>33284</v>
      </c>
      <c r="F124" s="52">
        <v>41709</v>
      </c>
      <c r="G124" s="51" t="s">
        <v>158</v>
      </c>
      <c r="H124" s="53">
        <v>68</v>
      </c>
      <c r="I124" s="51" t="s">
        <v>159</v>
      </c>
      <c r="J124" s="50">
        <v>27237</v>
      </c>
      <c r="K124" s="103" t="s">
        <v>160</v>
      </c>
      <c r="L124" s="73" t="s">
        <v>355</v>
      </c>
      <c r="M124" s="52">
        <v>41964</v>
      </c>
      <c r="N124" s="54"/>
      <c r="O124" s="66" t="s">
        <v>816</v>
      </c>
      <c r="P124" s="54" t="s">
        <v>476</v>
      </c>
      <c r="Q124" s="50">
        <v>20</v>
      </c>
      <c r="R124" s="51" t="s">
        <v>521</v>
      </c>
      <c r="S124" s="115">
        <v>0.10752688172043011</v>
      </c>
    </row>
    <row r="125" spans="1:20" s="43" customFormat="1" ht="12.7" x14ac:dyDescent="0.4">
      <c r="B125" s="50" t="s">
        <v>82</v>
      </c>
      <c r="C125" s="50" t="s">
        <v>80</v>
      </c>
      <c r="D125" s="51">
        <v>302286224</v>
      </c>
      <c r="E125" s="52">
        <v>33377</v>
      </c>
      <c r="F125" s="52">
        <v>41672</v>
      </c>
      <c r="G125" s="51" t="s">
        <v>83</v>
      </c>
      <c r="H125" s="53">
        <v>52</v>
      </c>
      <c r="I125" s="51" t="s">
        <v>84</v>
      </c>
      <c r="J125" s="50">
        <v>44864</v>
      </c>
      <c r="K125" s="103" t="s">
        <v>106</v>
      </c>
      <c r="L125" s="72" t="s">
        <v>314</v>
      </c>
      <c r="M125" s="24">
        <v>42307</v>
      </c>
      <c r="N125" s="54"/>
      <c r="O125" s="73" t="s">
        <v>816</v>
      </c>
      <c r="P125" s="54" t="s">
        <v>518</v>
      </c>
      <c r="Q125" s="50">
        <v>40</v>
      </c>
      <c r="R125" s="51" t="s">
        <v>519</v>
      </c>
      <c r="S125" s="74">
        <v>0.21505376344086022</v>
      </c>
    </row>
    <row r="126" spans="1:20" s="77" customFormat="1" ht="12.7" x14ac:dyDescent="0.4">
      <c r="A126" s="43"/>
      <c r="B126" s="43" t="s">
        <v>281</v>
      </c>
      <c r="C126" s="43" t="s">
        <v>228</v>
      </c>
      <c r="D126" s="42">
        <v>204002166</v>
      </c>
      <c r="E126" s="78">
        <v>33698</v>
      </c>
      <c r="F126" s="78">
        <v>41817</v>
      </c>
      <c r="G126" s="51" t="s">
        <v>242</v>
      </c>
      <c r="H126" s="53">
        <v>6</v>
      </c>
      <c r="I126" s="51" t="s">
        <v>169</v>
      </c>
      <c r="J126" s="50"/>
      <c r="K126" s="104" t="s">
        <v>243</v>
      </c>
      <c r="L126" s="73" t="s">
        <v>804</v>
      </c>
      <c r="M126" s="123">
        <v>42209</v>
      </c>
      <c r="N126" s="54"/>
      <c r="O126" s="73" t="s">
        <v>805</v>
      </c>
      <c r="P126" s="54" t="s">
        <v>476</v>
      </c>
      <c r="Q126" s="50">
        <v>40</v>
      </c>
      <c r="R126" s="51" t="s">
        <v>523</v>
      </c>
      <c r="S126" s="74">
        <v>0.21505376344086022</v>
      </c>
    </row>
    <row r="127" spans="1:20" s="43" customFormat="1" x14ac:dyDescent="0.45">
      <c r="B127" s="81" t="s">
        <v>643</v>
      </c>
      <c r="C127" s="43" t="s">
        <v>178</v>
      </c>
      <c r="D127" s="43">
        <v>204373773</v>
      </c>
      <c r="E127" s="78">
        <v>33973</v>
      </c>
      <c r="F127" s="78">
        <v>42138</v>
      </c>
      <c r="G127" s="43" t="s">
        <v>644</v>
      </c>
      <c r="H127" s="82" t="s">
        <v>225</v>
      </c>
      <c r="I127" s="43" t="s">
        <v>461</v>
      </c>
      <c r="K127" s="104" t="s">
        <v>645</v>
      </c>
      <c r="L127" s="43" t="s">
        <v>327</v>
      </c>
      <c r="M127" s="24">
        <v>42138</v>
      </c>
      <c r="O127" s="66" t="s">
        <v>892</v>
      </c>
    </row>
    <row r="128" spans="1:20" s="43" customFormat="1" ht="14.25" customHeight="1" x14ac:dyDescent="0.45">
      <c r="B128" s="81" t="s">
        <v>621</v>
      </c>
      <c r="C128" s="43" t="s">
        <v>622</v>
      </c>
      <c r="D128" s="43">
        <v>305445918</v>
      </c>
      <c r="E128" s="78">
        <v>33114</v>
      </c>
      <c r="F128" s="78">
        <v>42150</v>
      </c>
      <c r="G128" s="43" t="s">
        <v>623</v>
      </c>
      <c r="H128" s="82" t="s">
        <v>624</v>
      </c>
      <c r="I128" s="43" t="s">
        <v>69</v>
      </c>
      <c r="K128" s="104">
        <v>527955722</v>
      </c>
      <c r="L128" s="43" t="s">
        <v>799</v>
      </c>
      <c r="M128" s="24">
        <v>42143</v>
      </c>
      <c r="O128" s="66" t="s">
        <v>787</v>
      </c>
    </row>
    <row r="129" spans="1:19" s="43" customFormat="1" x14ac:dyDescent="0.45">
      <c r="B129" s="81" t="s">
        <v>625</v>
      </c>
      <c r="C129" s="43" t="s">
        <v>626</v>
      </c>
      <c r="D129" s="43">
        <v>311433486</v>
      </c>
      <c r="E129" s="78">
        <v>34974</v>
      </c>
      <c r="F129" s="78">
        <v>42108</v>
      </c>
      <c r="G129" s="43" t="s">
        <v>627</v>
      </c>
      <c r="H129" s="82" t="s">
        <v>628</v>
      </c>
      <c r="I129" s="43" t="s">
        <v>461</v>
      </c>
      <c r="K129" s="104" t="s">
        <v>629</v>
      </c>
      <c r="L129" s="43" t="s">
        <v>803</v>
      </c>
      <c r="M129" s="24">
        <v>42096</v>
      </c>
      <c r="O129" s="66" t="s">
        <v>787</v>
      </c>
    </row>
    <row r="130" spans="1:19" s="43" customFormat="1" x14ac:dyDescent="0.45">
      <c r="B130" s="81" t="s">
        <v>630</v>
      </c>
      <c r="C130" s="43" t="s">
        <v>151</v>
      </c>
      <c r="D130" s="43">
        <v>203530357</v>
      </c>
      <c r="E130" s="78">
        <v>33946</v>
      </c>
      <c r="F130" s="78">
        <v>42144</v>
      </c>
      <c r="G130" s="43" t="s">
        <v>631</v>
      </c>
      <c r="H130" s="82" t="s">
        <v>225</v>
      </c>
      <c r="I130" s="43" t="s">
        <v>461</v>
      </c>
      <c r="K130" s="104" t="s">
        <v>632</v>
      </c>
      <c r="L130" s="43" t="s">
        <v>591</v>
      </c>
      <c r="M130" s="24">
        <v>42131</v>
      </c>
      <c r="O130" s="66" t="s">
        <v>787</v>
      </c>
    </row>
    <row r="131" spans="1:19" s="43" customFormat="1" ht="12.7" x14ac:dyDescent="0.4">
      <c r="B131" s="81" t="s">
        <v>633</v>
      </c>
      <c r="C131" s="43" t="s">
        <v>592</v>
      </c>
      <c r="D131" s="43">
        <v>302175286</v>
      </c>
      <c r="E131" s="78">
        <v>32753</v>
      </c>
      <c r="F131" s="78">
        <v>42078</v>
      </c>
      <c r="G131" s="43" t="s">
        <v>634</v>
      </c>
      <c r="H131" s="82" t="s">
        <v>442</v>
      </c>
      <c r="I131" s="43" t="s">
        <v>312</v>
      </c>
      <c r="K131" s="104">
        <v>524777873</v>
      </c>
      <c r="L131" s="43" t="s">
        <v>314</v>
      </c>
      <c r="M131" s="24">
        <v>42174</v>
      </c>
      <c r="O131" s="72" t="s">
        <v>820</v>
      </c>
    </row>
    <row r="132" spans="1:19" s="43" customFormat="1" ht="12.7" x14ac:dyDescent="0.4">
      <c r="B132" s="81" t="s">
        <v>599</v>
      </c>
      <c r="C132" s="43" t="s">
        <v>600</v>
      </c>
      <c r="D132" s="43">
        <v>204154553</v>
      </c>
      <c r="E132" s="78">
        <v>33756</v>
      </c>
      <c r="F132" s="78">
        <v>42136</v>
      </c>
      <c r="G132" s="43" t="s">
        <v>244</v>
      </c>
      <c r="H132" s="82" t="s">
        <v>615</v>
      </c>
      <c r="I132" s="43" t="s">
        <v>190</v>
      </c>
      <c r="K132" s="104">
        <v>545894100</v>
      </c>
      <c r="L132" s="43" t="s">
        <v>314</v>
      </c>
      <c r="M132" s="24">
        <v>42251</v>
      </c>
      <c r="O132" s="72" t="s">
        <v>816</v>
      </c>
    </row>
    <row r="133" spans="1:19" s="43" customFormat="1" x14ac:dyDescent="0.45">
      <c r="B133" s="81" t="s">
        <v>575</v>
      </c>
      <c r="C133" s="43" t="s">
        <v>576</v>
      </c>
      <c r="D133" s="43">
        <v>203780580</v>
      </c>
      <c r="E133" s="78">
        <v>33290</v>
      </c>
      <c r="F133" s="78">
        <v>42033</v>
      </c>
      <c r="H133" s="82"/>
      <c r="I133" s="43" t="s">
        <v>577</v>
      </c>
      <c r="K133" s="104" t="s">
        <v>578</v>
      </c>
      <c r="L133" s="43" t="s">
        <v>799</v>
      </c>
      <c r="M133" s="24">
        <v>42089</v>
      </c>
      <c r="O133" s="66" t="s">
        <v>787</v>
      </c>
    </row>
    <row r="134" spans="1:19" s="43" customFormat="1" x14ac:dyDescent="0.45">
      <c r="B134" s="81" t="s">
        <v>371</v>
      </c>
      <c r="C134" s="43" t="s">
        <v>572</v>
      </c>
      <c r="D134" s="43">
        <v>303028104</v>
      </c>
      <c r="E134" s="78">
        <v>33067</v>
      </c>
      <c r="F134" s="78">
        <v>42036</v>
      </c>
      <c r="G134" s="43" t="s">
        <v>573</v>
      </c>
      <c r="H134" s="82" t="s">
        <v>378</v>
      </c>
      <c r="I134" s="43" t="s">
        <v>74</v>
      </c>
      <c r="K134" s="104" t="s">
        <v>574</v>
      </c>
      <c r="L134" s="43" t="s">
        <v>802</v>
      </c>
      <c r="M134" s="24">
        <v>42096</v>
      </c>
      <c r="O134" s="66" t="s">
        <v>787</v>
      </c>
    </row>
    <row r="135" spans="1:19" s="43" customFormat="1" x14ac:dyDescent="0.45">
      <c r="B135" s="81" t="s">
        <v>568</v>
      </c>
      <c r="C135" s="43" t="s">
        <v>569</v>
      </c>
      <c r="D135" s="43">
        <v>208244558</v>
      </c>
      <c r="E135" s="78">
        <v>35008</v>
      </c>
      <c r="F135" s="78">
        <v>42047</v>
      </c>
      <c r="G135" s="43" t="s">
        <v>570</v>
      </c>
      <c r="H135" s="82" t="s">
        <v>368</v>
      </c>
      <c r="I135" s="43" t="s">
        <v>52</v>
      </c>
      <c r="K135" s="104" t="s">
        <v>571</v>
      </c>
      <c r="L135" s="43" t="s">
        <v>327</v>
      </c>
      <c r="M135" s="24">
        <v>42153</v>
      </c>
      <c r="O135" s="66" t="s">
        <v>787</v>
      </c>
    </row>
    <row r="136" spans="1:19" s="43" customFormat="1" ht="12.7" x14ac:dyDescent="0.4">
      <c r="B136" s="81" t="s">
        <v>515</v>
      </c>
      <c r="C136" s="43" t="s">
        <v>514</v>
      </c>
      <c r="D136" s="43">
        <v>203522852</v>
      </c>
      <c r="E136" s="78">
        <v>33699</v>
      </c>
      <c r="F136" s="78">
        <v>42005</v>
      </c>
      <c r="G136" s="43" t="s">
        <v>526</v>
      </c>
      <c r="H136" s="82" t="s">
        <v>225</v>
      </c>
      <c r="I136" s="43" t="s">
        <v>443</v>
      </c>
      <c r="K136" s="104" t="s">
        <v>527</v>
      </c>
      <c r="L136" s="43" t="s">
        <v>314</v>
      </c>
      <c r="M136" s="123">
        <v>42076</v>
      </c>
      <c r="O136" s="72" t="s">
        <v>820</v>
      </c>
    </row>
    <row r="137" spans="1:19" s="43" customFormat="1" ht="12.7" x14ac:dyDescent="0.4">
      <c r="B137" s="81" t="s">
        <v>173</v>
      </c>
      <c r="C137" s="43" t="s">
        <v>463</v>
      </c>
      <c r="D137" s="43">
        <v>312543432</v>
      </c>
      <c r="E137" s="78">
        <v>34442</v>
      </c>
      <c r="F137" s="78">
        <v>41997</v>
      </c>
      <c r="G137" s="43" t="s">
        <v>491</v>
      </c>
      <c r="H137" s="82" t="s">
        <v>492</v>
      </c>
      <c r="I137" s="43" t="s">
        <v>69</v>
      </c>
      <c r="K137" s="104" t="s">
        <v>504</v>
      </c>
      <c r="L137" s="43" t="s">
        <v>355</v>
      </c>
      <c r="M137" s="24">
        <v>42113</v>
      </c>
      <c r="O137" s="72" t="s">
        <v>816</v>
      </c>
    </row>
    <row r="138" spans="1:19" s="43" customFormat="1" x14ac:dyDescent="0.45">
      <c r="B138" s="81" t="s">
        <v>464</v>
      </c>
      <c r="C138" s="43" t="s">
        <v>462</v>
      </c>
      <c r="D138" s="43">
        <v>312036915</v>
      </c>
      <c r="E138" s="78">
        <v>33992</v>
      </c>
      <c r="F138" s="78">
        <v>41985</v>
      </c>
      <c r="G138" s="43" t="s">
        <v>489</v>
      </c>
      <c r="H138" s="82" t="s">
        <v>490</v>
      </c>
      <c r="I138" s="43" t="s">
        <v>461</v>
      </c>
      <c r="K138" s="104" t="s">
        <v>503</v>
      </c>
      <c r="L138" s="43" t="s">
        <v>327</v>
      </c>
      <c r="M138" s="24">
        <v>42013</v>
      </c>
      <c r="O138" s="66" t="s">
        <v>787</v>
      </c>
    </row>
    <row r="139" spans="1:19" s="43" customFormat="1" ht="12.7" x14ac:dyDescent="0.4">
      <c r="B139" s="81" t="s">
        <v>438</v>
      </c>
      <c r="C139" s="43" t="s">
        <v>445</v>
      </c>
      <c r="D139" s="43">
        <v>203302666</v>
      </c>
      <c r="E139" s="78">
        <v>33550</v>
      </c>
      <c r="F139" s="78">
        <v>41964</v>
      </c>
      <c r="G139" s="43" t="s">
        <v>446</v>
      </c>
      <c r="H139" s="82" t="s">
        <v>447</v>
      </c>
      <c r="I139" s="43" t="s">
        <v>437</v>
      </c>
      <c r="K139" s="104" t="s">
        <v>448</v>
      </c>
      <c r="L139" s="43" t="s">
        <v>314</v>
      </c>
      <c r="M139" s="123">
        <v>42174</v>
      </c>
      <c r="O139" s="72" t="s">
        <v>819</v>
      </c>
    </row>
    <row r="140" spans="1:19" s="77" customFormat="1" x14ac:dyDescent="0.45">
      <c r="A140" s="43"/>
      <c r="B140" s="43" t="s">
        <v>250</v>
      </c>
      <c r="C140" s="43" t="s">
        <v>251</v>
      </c>
      <c r="D140" s="42">
        <v>301619060</v>
      </c>
      <c r="E140" s="78">
        <v>32406</v>
      </c>
      <c r="F140" s="78">
        <v>41879</v>
      </c>
      <c r="G140" s="51" t="s">
        <v>252</v>
      </c>
      <c r="H140" s="53">
        <v>25</v>
      </c>
      <c r="I140" s="51" t="s">
        <v>45</v>
      </c>
      <c r="J140" s="50"/>
      <c r="K140" s="104" t="s">
        <v>254</v>
      </c>
      <c r="L140" s="73" t="s">
        <v>327</v>
      </c>
      <c r="M140" s="24">
        <v>42152</v>
      </c>
      <c r="O140" s="66" t="s">
        <v>787</v>
      </c>
    </row>
    <row r="141" spans="1:19" s="77" customFormat="1" ht="12.7" x14ac:dyDescent="0.4">
      <c r="A141" s="43"/>
      <c r="B141" s="43" t="s">
        <v>273</v>
      </c>
      <c r="C141" s="43" t="s">
        <v>255</v>
      </c>
      <c r="D141" s="42">
        <v>200772143</v>
      </c>
      <c r="E141" s="78">
        <v>32658</v>
      </c>
      <c r="F141" s="78">
        <v>41866</v>
      </c>
      <c r="G141" s="43"/>
      <c r="H141" s="53"/>
      <c r="I141" s="51" t="s">
        <v>274</v>
      </c>
      <c r="J141" s="50">
        <v>20600</v>
      </c>
      <c r="K141" s="104" t="s">
        <v>275</v>
      </c>
      <c r="L141" s="43" t="s">
        <v>355</v>
      </c>
      <c r="M141" s="123">
        <v>42181</v>
      </c>
      <c r="O141" s="73" t="s">
        <v>818</v>
      </c>
    </row>
    <row r="142" spans="1:19" s="43" customFormat="1" ht="15" customHeight="1" x14ac:dyDescent="0.4">
      <c r="B142" s="81" t="s">
        <v>370</v>
      </c>
      <c r="C142" s="43" t="s">
        <v>91</v>
      </c>
      <c r="D142" s="43">
        <v>311436737</v>
      </c>
      <c r="E142" s="78">
        <v>34525</v>
      </c>
      <c r="F142" s="78">
        <v>41900</v>
      </c>
      <c r="G142" s="43" t="s">
        <v>377</v>
      </c>
      <c r="H142" s="82" t="s">
        <v>378</v>
      </c>
      <c r="I142" s="43" t="s">
        <v>372</v>
      </c>
      <c r="K142" s="104" t="s">
        <v>379</v>
      </c>
      <c r="L142" s="43" t="s">
        <v>822</v>
      </c>
      <c r="M142" s="78">
        <v>41999</v>
      </c>
      <c r="O142" s="72" t="s">
        <v>823</v>
      </c>
    </row>
    <row r="143" spans="1:19" s="77" customFormat="1" ht="12.7" x14ac:dyDescent="0.4">
      <c r="A143" s="43"/>
      <c r="B143" s="43" t="s">
        <v>257</v>
      </c>
      <c r="C143" s="43" t="s">
        <v>256</v>
      </c>
      <c r="D143" s="43">
        <v>203543396</v>
      </c>
      <c r="E143" s="78">
        <v>34309</v>
      </c>
      <c r="F143" s="78">
        <v>41866</v>
      </c>
      <c r="G143" s="51" t="s">
        <v>270</v>
      </c>
      <c r="H143" s="53">
        <v>3</v>
      </c>
      <c r="I143" s="51" t="s">
        <v>271</v>
      </c>
      <c r="J143" s="50"/>
      <c r="K143" s="104" t="s">
        <v>272</v>
      </c>
      <c r="L143" s="73" t="s">
        <v>314</v>
      </c>
      <c r="M143" s="123">
        <v>42237</v>
      </c>
      <c r="O143" s="73" t="s">
        <v>818</v>
      </c>
    </row>
    <row r="144" spans="1:19" s="95" customFormat="1" x14ac:dyDescent="0.45">
      <c r="B144" s="43" t="s">
        <v>143</v>
      </c>
      <c r="C144" s="43" t="s">
        <v>178</v>
      </c>
      <c r="D144" s="107">
        <v>315359711</v>
      </c>
      <c r="E144" s="108">
        <v>35087</v>
      </c>
      <c r="F144" s="108">
        <v>42064</v>
      </c>
      <c r="G144" s="51" t="s">
        <v>635</v>
      </c>
      <c r="H144" s="107">
        <v>17</v>
      </c>
      <c r="I144" s="51" t="s">
        <v>52</v>
      </c>
      <c r="K144" s="109" t="s">
        <v>637</v>
      </c>
      <c r="L144" s="43" t="s">
        <v>355</v>
      </c>
      <c r="M144" s="123">
        <v>42088</v>
      </c>
      <c r="O144" s="66" t="s">
        <v>818</v>
      </c>
      <c r="P144" s="67"/>
      <c r="Q144" s="67"/>
      <c r="R144" s="67"/>
      <c r="S144" s="67"/>
    </row>
    <row r="145" spans="2:19" s="95" customFormat="1" ht="21.75" customHeight="1" x14ac:dyDescent="0.45">
      <c r="B145" s="43" t="s">
        <v>685</v>
      </c>
      <c r="C145" s="43" t="s">
        <v>686</v>
      </c>
      <c r="D145" s="107">
        <v>311433098</v>
      </c>
      <c r="E145" s="108">
        <v>34960</v>
      </c>
      <c r="F145" s="108">
        <v>42166</v>
      </c>
      <c r="G145" s="51" t="s">
        <v>687</v>
      </c>
      <c r="H145" s="107">
        <v>8</v>
      </c>
      <c r="I145" s="51" t="s">
        <v>461</v>
      </c>
      <c r="K145" s="109" t="s">
        <v>801</v>
      </c>
      <c r="L145" s="43" t="s">
        <v>355</v>
      </c>
      <c r="M145" s="24">
        <v>42166</v>
      </c>
      <c r="O145" s="66" t="s">
        <v>816</v>
      </c>
      <c r="P145" s="67"/>
      <c r="Q145" s="67"/>
      <c r="R145" s="67"/>
      <c r="S145" s="67"/>
    </row>
    <row r="146" spans="2:19" s="95" customFormat="1" x14ac:dyDescent="0.45">
      <c r="B146" s="43" t="s">
        <v>688</v>
      </c>
      <c r="C146" s="43" t="s">
        <v>689</v>
      </c>
      <c r="D146" s="107">
        <v>312495013</v>
      </c>
      <c r="E146" s="108">
        <v>34385</v>
      </c>
      <c r="F146" s="108">
        <v>42180</v>
      </c>
      <c r="G146" s="51" t="s">
        <v>690</v>
      </c>
      <c r="H146" s="107">
        <v>32</v>
      </c>
      <c r="I146" s="51" t="s">
        <v>171</v>
      </c>
      <c r="K146" s="109" t="s">
        <v>691</v>
      </c>
      <c r="L146" s="43" t="s">
        <v>800</v>
      </c>
      <c r="M146" s="24">
        <v>42180</v>
      </c>
      <c r="O146" s="66"/>
      <c r="P146" s="67"/>
      <c r="Q146" s="67"/>
      <c r="R146" s="67"/>
      <c r="S146" s="67"/>
    </row>
    <row r="147" spans="2:19" s="95" customFormat="1" x14ac:dyDescent="0.45">
      <c r="B147" s="43" t="s">
        <v>706</v>
      </c>
      <c r="C147" s="43" t="s">
        <v>707</v>
      </c>
      <c r="D147" s="107">
        <v>337814248</v>
      </c>
      <c r="E147" s="108">
        <v>33188</v>
      </c>
      <c r="F147" s="108">
        <v>42180</v>
      </c>
      <c r="G147" s="51" t="s">
        <v>708</v>
      </c>
      <c r="H147" s="107">
        <v>69</v>
      </c>
      <c r="I147" s="51" t="s">
        <v>698</v>
      </c>
      <c r="K147" s="109"/>
      <c r="L147" s="43" t="s">
        <v>799</v>
      </c>
      <c r="M147" s="108">
        <v>42181</v>
      </c>
      <c r="O147" s="66"/>
      <c r="P147" s="67"/>
      <c r="Q147" s="67"/>
      <c r="R147" s="67"/>
      <c r="S147" s="67"/>
    </row>
    <row r="148" spans="2:19" s="95" customFormat="1" x14ac:dyDescent="0.45">
      <c r="B148" s="43" t="s">
        <v>716</v>
      </c>
      <c r="C148" s="43" t="s">
        <v>700</v>
      </c>
      <c r="D148" s="107">
        <v>205643596</v>
      </c>
      <c r="E148" s="108">
        <v>34612</v>
      </c>
      <c r="F148" s="108">
        <v>42174</v>
      </c>
      <c r="G148" s="51" t="s">
        <v>717</v>
      </c>
      <c r="H148" s="107">
        <v>28</v>
      </c>
      <c r="I148" s="51" t="s">
        <v>190</v>
      </c>
      <c r="K148" s="109" t="s">
        <v>718</v>
      </c>
      <c r="L148" s="43" t="s">
        <v>355</v>
      </c>
      <c r="M148" s="123">
        <v>42174</v>
      </c>
      <c r="O148" s="66" t="s">
        <v>824</v>
      </c>
      <c r="P148" s="67"/>
      <c r="Q148" s="67"/>
      <c r="R148" s="67"/>
      <c r="S148" s="67"/>
    </row>
    <row r="149" spans="2:19" s="95" customFormat="1" x14ac:dyDescent="0.45">
      <c r="B149" s="43" t="s">
        <v>72</v>
      </c>
      <c r="C149" s="43" t="s">
        <v>619</v>
      </c>
      <c r="D149" s="107">
        <v>40438491</v>
      </c>
      <c r="E149" s="108">
        <v>29996</v>
      </c>
      <c r="F149" s="108">
        <v>42152</v>
      </c>
      <c r="G149" s="51" t="s">
        <v>620</v>
      </c>
      <c r="H149" s="107">
        <v>1113</v>
      </c>
      <c r="I149" s="51" t="s">
        <v>461</v>
      </c>
      <c r="K149" s="109"/>
      <c r="L149" s="43" t="s">
        <v>798</v>
      </c>
      <c r="M149" s="24">
        <v>42152</v>
      </c>
      <c r="O149" s="66"/>
      <c r="P149" s="67"/>
      <c r="Q149" s="67"/>
      <c r="R149" s="67"/>
      <c r="S149" s="67"/>
    </row>
    <row r="150" spans="2:19" s="95" customFormat="1" x14ac:dyDescent="0.45">
      <c r="B150" s="43" t="s">
        <v>722</v>
      </c>
      <c r="C150" s="43" t="s">
        <v>723</v>
      </c>
      <c r="D150" s="107">
        <v>302843362</v>
      </c>
      <c r="E150" s="108">
        <v>32933</v>
      </c>
      <c r="F150" s="108">
        <v>42005</v>
      </c>
      <c r="G150" s="51" t="s">
        <v>724</v>
      </c>
      <c r="H150" s="107">
        <v>9</v>
      </c>
      <c r="I150" s="51" t="s">
        <v>725</v>
      </c>
      <c r="K150" s="109"/>
      <c r="L150" s="43" t="s">
        <v>795</v>
      </c>
      <c r="O150" s="66" t="s">
        <v>787</v>
      </c>
      <c r="P150" s="67"/>
      <c r="Q150" s="67"/>
      <c r="R150" s="67"/>
      <c r="S150" s="67"/>
    </row>
    <row r="151" spans="2:19" s="95" customFormat="1" x14ac:dyDescent="0.45">
      <c r="B151" s="43" t="s">
        <v>726</v>
      </c>
      <c r="C151" s="43" t="s">
        <v>715</v>
      </c>
      <c r="D151" s="107">
        <v>301110177</v>
      </c>
      <c r="E151" s="108">
        <v>32058</v>
      </c>
      <c r="F151" s="108">
        <v>42083</v>
      </c>
      <c r="G151" s="51" t="s">
        <v>727</v>
      </c>
      <c r="H151" s="107">
        <v>19</v>
      </c>
      <c r="I151" s="51" t="s">
        <v>169</v>
      </c>
      <c r="K151" s="109"/>
      <c r="L151" s="43" t="s">
        <v>293</v>
      </c>
      <c r="M151" s="24">
        <v>42083</v>
      </c>
      <c r="O151" s="66" t="s">
        <v>787</v>
      </c>
      <c r="P151" s="67"/>
      <c r="Q151" s="67"/>
      <c r="R151" s="67"/>
      <c r="S151" s="67"/>
    </row>
    <row r="152" spans="2:19" s="95" customFormat="1" x14ac:dyDescent="0.45">
      <c r="B152" s="95" t="s">
        <v>745</v>
      </c>
      <c r="C152" s="95" t="s">
        <v>593</v>
      </c>
      <c r="D152" s="107">
        <v>308548403</v>
      </c>
      <c r="E152" s="108">
        <v>33944</v>
      </c>
      <c r="F152" s="108">
        <v>42251</v>
      </c>
      <c r="G152" s="95" t="s">
        <v>747</v>
      </c>
      <c r="H152" s="107">
        <v>317</v>
      </c>
      <c r="I152" s="95" t="s">
        <v>746</v>
      </c>
      <c r="K152" s="109" t="s">
        <v>748</v>
      </c>
      <c r="L152" s="43" t="s">
        <v>355</v>
      </c>
      <c r="M152" s="24">
        <v>42307</v>
      </c>
      <c r="O152" s="66" t="s">
        <v>816</v>
      </c>
      <c r="P152" s="67"/>
      <c r="Q152" s="67"/>
      <c r="R152" s="67"/>
      <c r="S152" s="67"/>
    </row>
    <row r="153" spans="2:19" s="95" customFormat="1" x14ac:dyDescent="0.45">
      <c r="B153" s="95" t="s">
        <v>661</v>
      </c>
      <c r="C153" s="95" t="s">
        <v>749</v>
      </c>
      <c r="D153" s="107">
        <v>316267939</v>
      </c>
      <c r="E153" s="108">
        <v>34787</v>
      </c>
      <c r="F153" s="108">
        <v>42257</v>
      </c>
      <c r="G153" s="95" t="s">
        <v>204</v>
      </c>
      <c r="H153" s="107">
        <v>10</v>
      </c>
      <c r="I153" s="95" t="s">
        <v>69</v>
      </c>
      <c r="K153" s="109" t="s">
        <v>750</v>
      </c>
      <c r="L153" s="43" t="s">
        <v>314</v>
      </c>
      <c r="M153" s="123">
        <v>42300</v>
      </c>
      <c r="O153" s="66" t="s">
        <v>817</v>
      </c>
      <c r="P153" s="67"/>
      <c r="Q153" s="67"/>
      <c r="R153" s="67"/>
      <c r="S153" s="67"/>
    </row>
    <row r="154" spans="2:19" s="95" customFormat="1" x14ac:dyDescent="0.45">
      <c r="B154" s="95" t="s">
        <v>143</v>
      </c>
      <c r="C154" s="95" t="s">
        <v>757</v>
      </c>
      <c r="D154" s="107">
        <v>333852432</v>
      </c>
      <c r="E154" s="108">
        <v>34034</v>
      </c>
      <c r="F154" s="108">
        <v>42208</v>
      </c>
      <c r="G154" s="95" t="s">
        <v>758</v>
      </c>
      <c r="H154" s="107">
        <v>8202</v>
      </c>
      <c r="I154" s="95" t="s">
        <v>461</v>
      </c>
      <c r="K154" s="109" t="s">
        <v>796</v>
      </c>
      <c r="L154" s="43" t="s">
        <v>355</v>
      </c>
      <c r="M154" s="24">
        <v>42212</v>
      </c>
      <c r="O154" s="66" t="s">
        <v>816</v>
      </c>
      <c r="P154" s="67"/>
      <c r="Q154" s="67"/>
      <c r="R154" s="67"/>
      <c r="S154" s="67"/>
    </row>
    <row r="155" spans="2:19" s="95" customFormat="1" x14ac:dyDescent="0.45">
      <c r="B155" s="95" t="s">
        <v>759</v>
      </c>
      <c r="C155" s="95" t="s">
        <v>183</v>
      </c>
      <c r="D155" s="107">
        <v>313470395</v>
      </c>
      <c r="E155" s="108">
        <v>35041</v>
      </c>
      <c r="F155" s="108">
        <v>42228</v>
      </c>
      <c r="G155" s="95" t="s">
        <v>760</v>
      </c>
      <c r="H155" s="107">
        <v>69</v>
      </c>
      <c r="I155" s="95" t="s">
        <v>443</v>
      </c>
      <c r="K155" s="109"/>
      <c r="L155" s="43" t="s">
        <v>794</v>
      </c>
      <c r="M155" s="24">
        <v>42228</v>
      </c>
      <c r="O155" s="66" t="s">
        <v>887</v>
      </c>
      <c r="P155" s="67"/>
      <c r="Q155" s="67"/>
      <c r="R155" s="67"/>
      <c r="S155" s="67"/>
    </row>
    <row r="156" spans="2:19" s="95" customFormat="1" x14ac:dyDescent="0.45">
      <c r="B156" s="95" t="s">
        <v>766</v>
      </c>
      <c r="C156" s="95" t="s">
        <v>432</v>
      </c>
      <c r="D156" s="107">
        <v>204819478</v>
      </c>
      <c r="E156" s="108">
        <v>35205</v>
      </c>
      <c r="F156" s="108">
        <v>42229</v>
      </c>
      <c r="G156" s="95" t="s">
        <v>767</v>
      </c>
      <c r="H156" s="107">
        <v>149</v>
      </c>
      <c r="I156" s="95" t="s">
        <v>698</v>
      </c>
      <c r="K156" s="109"/>
      <c r="L156" s="43" t="s">
        <v>449</v>
      </c>
      <c r="M156" s="24">
        <v>42236</v>
      </c>
      <c r="O156" s="66" t="s">
        <v>887</v>
      </c>
      <c r="P156" s="67"/>
      <c r="Q156" s="67"/>
      <c r="R156" s="67"/>
      <c r="S156" s="67"/>
    </row>
    <row r="157" spans="2:19" s="95" customFormat="1" x14ac:dyDescent="0.45">
      <c r="B157" s="95" t="s">
        <v>774</v>
      </c>
      <c r="C157" s="95" t="s">
        <v>775</v>
      </c>
      <c r="D157" s="107">
        <v>305061582</v>
      </c>
      <c r="E157" s="108">
        <v>34953</v>
      </c>
      <c r="F157" s="108">
        <v>42209</v>
      </c>
      <c r="G157" s="95" t="s">
        <v>776</v>
      </c>
      <c r="H157" s="107">
        <v>19</v>
      </c>
      <c r="I157" s="95" t="s">
        <v>271</v>
      </c>
      <c r="K157" s="109" t="s">
        <v>793</v>
      </c>
      <c r="L157" s="43" t="s">
        <v>314</v>
      </c>
      <c r="M157" s="24">
        <v>42209</v>
      </c>
      <c r="O157" s="72" t="s">
        <v>887</v>
      </c>
      <c r="P157" s="67"/>
      <c r="Q157" s="67"/>
      <c r="R157" s="67"/>
      <c r="S157" s="67"/>
    </row>
    <row r="158" spans="2:19" s="95" customFormat="1" x14ac:dyDescent="0.45">
      <c r="B158" s="95" t="s">
        <v>783</v>
      </c>
      <c r="C158" s="95" t="s">
        <v>784</v>
      </c>
      <c r="D158" s="107">
        <v>209556968</v>
      </c>
      <c r="E158" s="108">
        <v>36051</v>
      </c>
      <c r="F158" s="108">
        <v>42236</v>
      </c>
      <c r="G158" s="95" t="s">
        <v>772</v>
      </c>
      <c r="H158" s="107">
        <v>2</v>
      </c>
      <c r="I158" s="95" t="s">
        <v>785</v>
      </c>
      <c r="K158" s="109"/>
      <c r="L158" s="43" t="s">
        <v>327</v>
      </c>
      <c r="M158" s="24">
        <v>42236</v>
      </c>
      <c r="O158" s="66" t="s">
        <v>887</v>
      </c>
      <c r="P158" s="67"/>
      <c r="Q158" s="67"/>
      <c r="R158" s="67"/>
      <c r="S158" s="67"/>
    </row>
    <row r="159" spans="2:19" s="43" customFormat="1" ht="12.7" x14ac:dyDescent="0.4">
      <c r="B159" s="77" t="s">
        <v>387</v>
      </c>
      <c r="C159" s="43" t="s">
        <v>388</v>
      </c>
      <c r="D159" s="43">
        <v>200691681</v>
      </c>
      <c r="E159" s="78">
        <v>32660</v>
      </c>
      <c r="F159" s="78">
        <v>41942</v>
      </c>
      <c r="G159" s="77" t="s">
        <v>158</v>
      </c>
      <c r="H159" s="79" t="s">
        <v>409</v>
      </c>
      <c r="I159" s="77" t="s">
        <v>382</v>
      </c>
      <c r="J159" s="77"/>
      <c r="K159" s="103" t="s">
        <v>410</v>
      </c>
      <c r="L159" s="43" t="s">
        <v>314</v>
      </c>
      <c r="M159" s="123">
        <v>42223</v>
      </c>
      <c r="O159" s="72" t="s">
        <v>887</v>
      </c>
    </row>
    <row r="160" spans="2:19" s="43" customFormat="1" ht="12.7" x14ac:dyDescent="0.4">
      <c r="B160" s="81" t="s">
        <v>655</v>
      </c>
      <c r="C160" s="43" t="s">
        <v>654</v>
      </c>
      <c r="D160" s="43">
        <v>301185096</v>
      </c>
      <c r="E160" s="78">
        <v>32133</v>
      </c>
      <c r="F160" s="78">
        <v>42159</v>
      </c>
      <c r="G160" s="43" t="s">
        <v>692</v>
      </c>
      <c r="H160" s="82" t="s">
        <v>487</v>
      </c>
      <c r="I160" s="43" t="s">
        <v>81</v>
      </c>
      <c r="K160" s="104" t="s">
        <v>693</v>
      </c>
      <c r="L160" s="43" t="s">
        <v>314</v>
      </c>
      <c r="M160" s="24">
        <v>42335</v>
      </c>
      <c r="O160" s="72" t="s">
        <v>887</v>
      </c>
    </row>
    <row r="161" spans="1:19" s="43" customFormat="1" ht="12.7" x14ac:dyDescent="0.4">
      <c r="B161" s="81" t="s">
        <v>684</v>
      </c>
      <c r="C161" s="43" t="s">
        <v>683</v>
      </c>
      <c r="E161" s="78"/>
      <c r="F161" s="78"/>
      <c r="H161" s="82"/>
      <c r="K161" s="104"/>
      <c r="L161" s="43" t="s">
        <v>314</v>
      </c>
      <c r="M161" s="78">
        <v>42328</v>
      </c>
      <c r="O161" s="72" t="s">
        <v>887</v>
      </c>
    </row>
    <row r="162" spans="1:19" s="43" customFormat="1" ht="12.7" x14ac:dyDescent="0.4">
      <c r="B162" s="81" t="s">
        <v>671</v>
      </c>
      <c r="C162" s="43" t="s">
        <v>670</v>
      </c>
      <c r="D162" s="43">
        <v>305768855</v>
      </c>
      <c r="E162" s="78">
        <v>33817</v>
      </c>
      <c r="F162" s="78">
        <v>42258</v>
      </c>
      <c r="G162" s="43" t="s">
        <v>692</v>
      </c>
      <c r="H162" s="82" t="s">
        <v>225</v>
      </c>
      <c r="I162" s="43" t="s">
        <v>63</v>
      </c>
      <c r="K162" s="104" t="s">
        <v>744</v>
      </c>
      <c r="L162" s="43" t="s">
        <v>314</v>
      </c>
      <c r="M162" s="78">
        <v>42363</v>
      </c>
      <c r="O162" s="72" t="s">
        <v>887</v>
      </c>
    </row>
    <row r="163" spans="1:19" s="43" customFormat="1" ht="12.7" x14ac:dyDescent="0.4">
      <c r="B163" s="81" t="s">
        <v>661</v>
      </c>
      <c r="C163" s="43" t="s">
        <v>660</v>
      </c>
      <c r="D163" s="43">
        <v>303170039</v>
      </c>
      <c r="E163" s="78">
        <v>32646</v>
      </c>
      <c r="F163" s="78">
        <v>42237</v>
      </c>
      <c r="G163" s="43" t="s">
        <v>753</v>
      </c>
      <c r="H163" s="82" t="s">
        <v>535</v>
      </c>
      <c r="I163" s="43" t="s">
        <v>190</v>
      </c>
      <c r="K163" s="104" t="s">
        <v>754</v>
      </c>
      <c r="L163" s="43" t="s">
        <v>814</v>
      </c>
      <c r="M163" s="78">
        <v>42356</v>
      </c>
      <c r="O163" s="72" t="s">
        <v>887</v>
      </c>
    </row>
    <row r="164" spans="1:19" s="77" customFormat="1" ht="12.7" x14ac:dyDescent="0.4">
      <c r="A164" s="43"/>
      <c r="B164" s="43" t="s">
        <v>197</v>
      </c>
      <c r="C164" s="43" t="s">
        <v>830</v>
      </c>
      <c r="D164" s="21">
        <v>209672534</v>
      </c>
      <c r="E164" s="78"/>
      <c r="F164" s="78"/>
      <c r="G164" s="51"/>
      <c r="H164" s="55"/>
      <c r="I164" s="51"/>
      <c r="J164" s="50"/>
      <c r="K164" s="104"/>
      <c r="L164" s="73" t="s">
        <v>814</v>
      </c>
      <c r="M164" s="52">
        <v>42440</v>
      </c>
      <c r="N164" s="54"/>
      <c r="O164" s="72" t="s">
        <v>887</v>
      </c>
      <c r="P164" s="54"/>
      <c r="Q164" s="50"/>
      <c r="R164" s="51"/>
      <c r="S164" s="74"/>
    </row>
    <row r="165" spans="1:19" s="43" customFormat="1" ht="12.7" x14ac:dyDescent="0.4">
      <c r="B165" s="81" t="s">
        <v>735</v>
      </c>
      <c r="C165" s="43" t="s">
        <v>736</v>
      </c>
      <c r="D165" s="43">
        <v>205868565</v>
      </c>
      <c r="E165" s="78">
        <v>34839</v>
      </c>
      <c r="F165" s="78">
        <v>42260</v>
      </c>
      <c r="G165" s="43" t="s">
        <v>737</v>
      </c>
      <c r="H165" s="82" t="s">
        <v>738</v>
      </c>
      <c r="I165" s="43" t="s">
        <v>739</v>
      </c>
      <c r="K165" s="104" t="s">
        <v>740</v>
      </c>
      <c r="L165" s="43" t="s">
        <v>293</v>
      </c>
      <c r="M165" s="78">
        <v>42260</v>
      </c>
      <c r="O165" s="72" t="s">
        <v>888</v>
      </c>
    </row>
    <row r="166" spans="1:19" s="77" customFormat="1" ht="25.35" x14ac:dyDescent="0.4">
      <c r="A166" s="43"/>
      <c r="B166" s="43" t="s">
        <v>173</v>
      </c>
      <c r="C166" s="43" t="s">
        <v>223</v>
      </c>
      <c r="D166" s="42">
        <v>305568925</v>
      </c>
      <c r="E166" s="78">
        <v>33099</v>
      </c>
      <c r="F166" s="78">
        <v>41741</v>
      </c>
      <c r="G166" s="51" t="s">
        <v>224</v>
      </c>
      <c r="H166" s="55" t="s">
        <v>225</v>
      </c>
      <c r="I166" s="51" t="s">
        <v>63</v>
      </c>
      <c r="J166" s="50"/>
      <c r="K166" s="104" t="s">
        <v>226</v>
      </c>
      <c r="L166" s="73" t="s">
        <v>891</v>
      </c>
      <c r="M166" s="52">
        <v>42347</v>
      </c>
      <c r="N166" s="54"/>
      <c r="O166" s="73"/>
      <c r="P166" s="54" t="s">
        <v>476</v>
      </c>
      <c r="Q166" s="50">
        <v>10</v>
      </c>
      <c r="R166" s="51" t="s">
        <v>522</v>
      </c>
      <c r="S166" s="74">
        <v>5.3763440860215055E-2</v>
      </c>
    </row>
    <row r="167" spans="1:19" s="43" customFormat="1" ht="12.7" x14ac:dyDescent="0.4">
      <c r="B167" s="81" t="s">
        <v>664</v>
      </c>
      <c r="C167" s="43" t="s">
        <v>669</v>
      </c>
      <c r="D167" s="43">
        <v>205389257</v>
      </c>
      <c r="E167" s="78">
        <v>34675</v>
      </c>
      <c r="F167" s="78"/>
      <c r="G167" s="43" t="s">
        <v>764</v>
      </c>
      <c r="H167" s="82" t="s">
        <v>378</v>
      </c>
      <c r="I167" s="43" t="s">
        <v>763</v>
      </c>
      <c r="K167" s="104" t="s">
        <v>762</v>
      </c>
      <c r="L167" s="43" t="s">
        <v>881</v>
      </c>
      <c r="M167" s="78">
        <v>42482</v>
      </c>
      <c r="O167" s="72" t="s">
        <v>887</v>
      </c>
    </row>
    <row r="168" spans="1:19" s="43" customFormat="1" ht="12.7" x14ac:dyDescent="0.4">
      <c r="B168" s="81" t="s">
        <v>761</v>
      </c>
      <c r="C168" s="43" t="s">
        <v>663</v>
      </c>
      <c r="D168" s="43">
        <v>205389240</v>
      </c>
      <c r="E168" s="78">
        <v>34675</v>
      </c>
      <c r="F168" s="78"/>
      <c r="G168" s="43" t="s">
        <v>764</v>
      </c>
      <c r="H168" s="82" t="s">
        <v>378</v>
      </c>
      <c r="I168" s="43" t="s">
        <v>763</v>
      </c>
      <c r="K168" s="104"/>
      <c r="L168" s="43" t="s">
        <v>881</v>
      </c>
      <c r="M168" s="78">
        <v>42412</v>
      </c>
      <c r="O168" s="72" t="s">
        <v>887</v>
      </c>
    </row>
    <row r="169" spans="1:19" s="43" customFormat="1" ht="12.95" customHeight="1" x14ac:dyDescent="0.4">
      <c r="B169" s="81" t="s">
        <v>550</v>
      </c>
      <c r="C169" s="43" t="s">
        <v>551</v>
      </c>
      <c r="D169" s="43">
        <v>305602070</v>
      </c>
      <c r="E169" s="78">
        <v>33302</v>
      </c>
      <c r="F169" s="78">
        <v>42046</v>
      </c>
      <c r="G169" s="43" t="s">
        <v>554</v>
      </c>
      <c r="H169" s="82" t="s">
        <v>555</v>
      </c>
      <c r="I169" s="43" t="s">
        <v>556</v>
      </c>
      <c r="K169" s="104" t="s">
        <v>557</v>
      </c>
      <c r="L169" s="72" t="s">
        <v>890</v>
      </c>
      <c r="M169" s="24">
        <v>42046</v>
      </c>
      <c r="O169" s="72"/>
    </row>
    <row r="170" spans="1:19" s="43" customFormat="1" ht="12.7" x14ac:dyDescent="0.4">
      <c r="B170" s="81" t="s">
        <v>675</v>
      </c>
      <c r="C170" s="43" t="s">
        <v>674</v>
      </c>
      <c r="D170" s="43">
        <v>37982808</v>
      </c>
      <c r="E170" s="78">
        <v>31418</v>
      </c>
      <c r="F170" s="78">
        <v>42222</v>
      </c>
      <c r="G170" s="43" t="s">
        <v>499</v>
      </c>
      <c r="H170" s="82" t="s">
        <v>500</v>
      </c>
      <c r="I170" s="43" t="s">
        <v>461</v>
      </c>
      <c r="K170" s="104" t="s">
        <v>765</v>
      </c>
      <c r="L170" s="43" t="s">
        <v>885</v>
      </c>
      <c r="M170" s="78">
        <v>42293</v>
      </c>
      <c r="O170" s="72"/>
    </row>
    <row r="171" spans="1:19" s="43" customFormat="1" ht="13.5" customHeight="1" x14ac:dyDescent="0.4">
      <c r="B171" s="81" t="s">
        <v>712</v>
      </c>
      <c r="C171" s="43" t="s">
        <v>715</v>
      </c>
      <c r="D171" s="43">
        <v>301821815</v>
      </c>
      <c r="E171" s="78">
        <v>32430</v>
      </c>
      <c r="F171" s="78">
        <v>42180</v>
      </c>
      <c r="G171" s="43" t="s">
        <v>713</v>
      </c>
      <c r="H171" s="82" t="s">
        <v>714</v>
      </c>
      <c r="I171" s="43" t="s">
        <v>204</v>
      </c>
      <c r="K171" s="104"/>
      <c r="L171" s="43" t="s">
        <v>885</v>
      </c>
      <c r="M171" s="78">
        <v>42274</v>
      </c>
      <c r="O171" s="72" t="s">
        <v>887</v>
      </c>
    </row>
    <row r="172" spans="1:19" s="95" customFormat="1" x14ac:dyDescent="0.45">
      <c r="A172" s="138"/>
      <c r="B172" s="43" t="s">
        <v>719</v>
      </c>
      <c r="C172" s="43" t="s">
        <v>720</v>
      </c>
      <c r="D172" s="107">
        <v>311127203</v>
      </c>
      <c r="E172" s="108"/>
      <c r="G172" s="51" t="s">
        <v>721</v>
      </c>
      <c r="H172" s="107">
        <v>30</v>
      </c>
      <c r="I172" s="51" t="s">
        <v>443</v>
      </c>
      <c r="K172" s="197" t="s">
        <v>797</v>
      </c>
      <c r="L172" s="130" t="s">
        <v>881</v>
      </c>
      <c r="M172" s="24">
        <v>42545</v>
      </c>
      <c r="O172" s="66" t="s">
        <v>887</v>
      </c>
      <c r="P172" s="67"/>
      <c r="Q172" s="67"/>
      <c r="R172" s="67"/>
      <c r="S172" s="67"/>
    </row>
    <row r="173" spans="1:19" s="43" customFormat="1" ht="12.7" x14ac:dyDescent="0.4">
      <c r="A173" s="137"/>
      <c r="B173" s="81" t="s">
        <v>768</v>
      </c>
      <c r="C173" s="43" t="s">
        <v>769</v>
      </c>
      <c r="D173" s="43">
        <v>311120257</v>
      </c>
      <c r="E173" s="78">
        <v>34176</v>
      </c>
      <c r="F173" s="78">
        <v>42237</v>
      </c>
      <c r="G173" s="43" t="s">
        <v>770</v>
      </c>
      <c r="H173" s="82" t="s">
        <v>500</v>
      </c>
      <c r="I173" s="43" t="s">
        <v>204</v>
      </c>
      <c r="K173" s="198" t="s">
        <v>771</v>
      </c>
      <c r="L173" s="130" t="s">
        <v>890</v>
      </c>
      <c r="M173" s="78">
        <v>42237</v>
      </c>
      <c r="O173" s="72"/>
    </row>
    <row r="174" spans="1:19" s="77" customFormat="1" ht="12.7" x14ac:dyDescent="0.4">
      <c r="A174" s="137"/>
      <c r="B174" s="43" t="s">
        <v>846</v>
      </c>
      <c r="C174" s="43" t="s">
        <v>388</v>
      </c>
      <c r="D174" s="42"/>
      <c r="E174" s="78"/>
      <c r="F174" s="78"/>
      <c r="G174" s="51"/>
      <c r="H174" s="55"/>
      <c r="I174" s="51"/>
      <c r="J174" s="50"/>
      <c r="K174" s="198"/>
      <c r="L174" s="129" t="s">
        <v>881</v>
      </c>
      <c r="M174" s="52">
        <v>42517</v>
      </c>
      <c r="N174" s="54"/>
      <c r="O174" s="73" t="s">
        <v>882</v>
      </c>
      <c r="P174" s="54"/>
      <c r="Q174" s="50"/>
      <c r="R174" s="51"/>
      <c r="S174" s="74"/>
    </row>
    <row r="175" spans="1:19" s="43" customFormat="1" ht="12.7" x14ac:dyDescent="0.4">
      <c r="A175" s="137"/>
      <c r="B175" s="81" t="s">
        <v>613</v>
      </c>
      <c r="C175" s="43" t="s">
        <v>91</v>
      </c>
      <c r="D175" s="43">
        <v>302549860</v>
      </c>
      <c r="E175" s="78">
        <v>33038</v>
      </c>
      <c r="F175" s="78">
        <v>42155</v>
      </c>
      <c r="G175" s="43" t="s">
        <v>614</v>
      </c>
      <c r="H175" s="82" t="s">
        <v>492</v>
      </c>
      <c r="I175" s="43" t="s">
        <v>186</v>
      </c>
      <c r="K175" s="198">
        <v>546884611</v>
      </c>
      <c r="L175" s="130" t="s">
        <v>890</v>
      </c>
      <c r="M175" s="78">
        <v>42255</v>
      </c>
      <c r="O175" s="72"/>
    </row>
    <row r="176" spans="1:19" s="43" customFormat="1" ht="12.7" x14ac:dyDescent="0.4">
      <c r="A176" s="137"/>
      <c r="B176" s="81" t="s">
        <v>604</v>
      </c>
      <c r="C176" s="43" t="s">
        <v>603</v>
      </c>
      <c r="D176" s="43">
        <v>66606377</v>
      </c>
      <c r="E176" s="78">
        <v>31026</v>
      </c>
      <c r="F176" s="78">
        <v>42152</v>
      </c>
      <c r="G176" s="43" t="s">
        <v>616</v>
      </c>
      <c r="H176" s="82" t="s">
        <v>617</v>
      </c>
      <c r="I176" s="43" t="s">
        <v>618</v>
      </c>
      <c r="K176" s="198">
        <v>546635656</v>
      </c>
      <c r="L176" s="130" t="s">
        <v>293</v>
      </c>
      <c r="M176" s="78">
        <v>42217</v>
      </c>
      <c r="O176" s="72" t="s">
        <v>889</v>
      </c>
    </row>
    <row r="177" spans="1:20" s="43" customFormat="1" x14ac:dyDescent="0.45">
      <c r="A177" s="137"/>
      <c r="B177" s="81" t="s">
        <v>638</v>
      </c>
      <c r="C177" s="43" t="s">
        <v>639</v>
      </c>
      <c r="D177" s="43">
        <v>311392484</v>
      </c>
      <c r="E177" s="78">
        <v>34431</v>
      </c>
      <c r="F177" s="78">
        <v>42047</v>
      </c>
      <c r="G177" s="43" t="s">
        <v>640</v>
      </c>
      <c r="H177" s="82" t="s">
        <v>641</v>
      </c>
      <c r="I177" s="43" t="s">
        <v>169</v>
      </c>
      <c r="K177" s="198" t="s">
        <v>642</v>
      </c>
      <c r="L177" s="127" t="s">
        <v>890</v>
      </c>
      <c r="M177" s="196">
        <v>42237</v>
      </c>
      <c r="O177" s="72"/>
    </row>
    <row r="178" spans="1:20" s="43" customFormat="1" ht="12.7" x14ac:dyDescent="0.4">
      <c r="A178" s="137"/>
      <c r="B178" s="81" t="s">
        <v>673</v>
      </c>
      <c r="C178" s="43" t="s">
        <v>672</v>
      </c>
      <c r="D178" s="43">
        <v>311438493</v>
      </c>
      <c r="E178" s="78">
        <v>34609</v>
      </c>
      <c r="F178" s="78"/>
      <c r="G178" s="43" t="s">
        <v>704</v>
      </c>
      <c r="H178" s="82" t="s">
        <v>564</v>
      </c>
      <c r="I178" s="43" t="s">
        <v>461</v>
      </c>
      <c r="K178" s="198" t="s">
        <v>705</v>
      </c>
      <c r="L178" s="127" t="s">
        <v>890</v>
      </c>
      <c r="M178" s="78">
        <v>42274</v>
      </c>
      <c r="O178" s="72"/>
    </row>
    <row r="179" spans="1:20" s="43" customFormat="1" ht="12.7" x14ac:dyDescent="0.4">
      <c r="A179" s="137"/>
      <c r="B179" s="81" t="s">
        <v>464</v>
      </c>
      <c r="C179" s="43" t="s">
        <v>462</v>
      </c>
      <c r="E179" s="78"/>
      <c r="F179" s="78"/>
      <c r="H179" s="82"/>
      <c r="K179" s="198"/>
      <c r="L179" s="127" t="s">
        <v>890</v>
      </c>
      <c r="M179" s="78">
        <v>42166</v>
      </c>
      <c r="O179" s="72"/>
    </row>
    <row r="180" spans="1:20" s="43" customFormat="1" ht="12.7" x14ac:dyDescent="0.4">
      <c r="A180" s="137"/>
      <c r="B180" s="50" t="s">
        <v>60</v>
      </c>
      <c r="C180" s="50" t="s">
        <v>61</v>
      </c>
      <c r="D180" s="51">
        <v>203698436</v>
      </c>
      <c r="E180" s="52">
        <v>33774</v>
      </c>
      <c r="F180" s="52">
        <v>41660</v>
      </c>
      <c r="G180" s="51" t="s">
        <v>62</v>
      </c>
      <c r="H180" s="76">
        <v>14</v>
      </c>
      <c r="I180" s="51" t="s">
        <v>63</v>
      </c>
      <c r="J180" s="50">
        <v>75741</v>
      </c>
      <c r="K180" s="199" t="s">
        <v>64</v>
      </c>
      <c r="L180" s="127" t="s">
        <v>890</v>
      </c>
      <c r="M180" s="52">
        <v>42347</v>
      </c>
      <c r="N180" s="77"/>
      <c r="O180" s="73"/>
      <c r="P180" s="77"/>
      <c r="Q180" s="77"/>
      <c r="R180" s="77"/>
      <c r="S180" s="77"/>
      <c r="T180" s="77"/>
    </row>
    <row r="181" spans="1:20" s="43" customFormat="1" ht="12.7" x14ac:dyDescent="0.4">
      <c r="A181" s="137"/>
      <c r="B181" s="81" t="s">
        <v>498</v>
      </c>
      <c r="C181" s="43" t="s">
        <v>151</v>
      </c>
      <c r="D181" s="43">
        <v>317425767</v>
      </c>
      <c r="E181" s="78">
        <v>33797</v>
      </c>
      <c r="F181" s="78">
        <v>41977</v>
      </c>
      <c r="G181" s="43" t="s">
        <v>499</v>
      </c>
      <c r="H181" s="82" t="s">
        <v>500</v>
      </c>
      <c r="I181" s="43" t="s">
        <v>461</v>
      </c>
      <c r="K181" s="198" t="s">
        <v>507</v>
      </c>
      <c r="L181" s="127" t="s">
        <v>890</v>
      </c>
      <c r="M181" s="78">
        <v>42500</v>
      </c>
      <c r="O181" s="72"/>
    </row>
    <row r="182" spans="1:20" s="43" customFormat="1" ht="12.7" x14ac:dyDescent="0.4">
      <c r="A182" s="137"/>
      <c r="B182" s="81" t="s">
        <v>699</v>
      </c>
      <c r="C182" s="43" t="s">
        <v>700</v>
      </c>
      <c r="D182" s="43">
        <v>204888127</v>
      </c>
      <c r="E182" s="78">
        <v>34586</v>
      </c>
      <c r="F182" s="78">
        <v>42159</v>
      </c>
      <c r="G182" s="43" t="s">
        <v>701</v>
      </c>
      <c r="H182" s="82" t="s">
        <v>702</v>
      </c>
      <c r="I182" s="43" t="s">
        <v>698</v>
      </c>
      <c r="K182" s="198"/>
      <c r="L182" s="127" t="s">
        <v>890</v>
      </c>
      <c r="M182" s="78">
        <v>42223</v>
      </c>
      <c r="O182" s="72"/>
    </row>
    <row r="183" spans="1:20" s="43" customFormat="1" ht="13.5" customHeight="1" x14ac:dyDescent="0.4">
      <c r="A183" s="137"/>
      <c r="B183" s="81" t="s">
        <v>709</v>
      </c>
      <c r="C183" s="43" t="s">
        <v>44</v>
      </c>
      <c r="D183" s="43">
        <v>205945520</v>
      </c>
      <c r="E183" s="78">
        <v>34682</v>
      </c>
      <c r="F183" s="78">
        <v>42159</v>
      </c>
      <c r="G183" s="43" t="s">
        <v>710</v>
      </c>
      <c r="H183" s="82" t="s">
        <v>497</v>
      </c>
      <c r="I183" s="43" t="s">
        <v>679</v>
      </c>
      <c r="K183" s="198" t="s">
        <v>711</v>
      </c>
      <c r="L183" s="127" t="s">
        <v>890</v>
      </c>
      <c r="M183" s="78">
        <v>42174</v>
      </c>
      <c r="O183" s="72"/>
    </row>
    <row r="184" spans="1:20" s="43" customFormat="1" ht="12.7" x14ac:dyDescent="0.4">
      <c r="A184" s="137"/>
      <c r="B184" s="81" t="s">
        <v>777</v>
      </c>
      <c r="C184" s="43" t="s">
        <v>778</v>
      </c>
      <c r="D184" s="43">
        <v>315360693</v>
      </c>
      <c r="E184" s="78">
        <v>35099</v>
      </c>
      <c r="F184" s="78">
        <v>42243</v>
      </c>
      <c r="G184" s="43" t="s">
        <v>779</v>
      </c>
      <c r="H184" s="82" t="s">
        <v>221</v>
      </c>
      <c r="I184" s="43" t="s">
        <v>52</v>
      </c>
      <c r="K184" s="198" t="s">
        <v>780</v>
      </c>
      <c r="L184" s="127" t="s">
        <v>890</v>
      </c>
      <c r="M184" s="78">
        <v>42292</v>
      </c>
      <c r="O184" s="72"/>
    </row>
    <row r="185" spans="1:20" s="43" customFormat="1" ht="12.7" x14ac:dyDescent="0.4">
      <c r="A185" s="137"/>
      <c r="B185" s="81" t="s">
        <v>602</v>
      </c>
      <c r="C185" s="43" t="s">
        <v>601</v>
      </c>
      <c r="D185" s="43">
        <v>316594241</v>
      </c>
      <c r="E185" s="78">
        <v>35132</v>
      </c>
      <c r="F185" s="78">
        <v>42093</v>
      </c>
      <c r="G185" s="43" t="s">
        <v>646</v>
      </c>
      <c r="H185" s="82" t="s">
        <v>492</v>
      </c>
      <c r="I185" s="43" t="s">
        <v>443</v>
      </c>
      <c r="K185" s="198" t="s">
        <v>647</v>
      </c>
      <c r="L185" s="127" t="s">
        <v>890</v>
      </c>
      <c r="M185" s="78">
        <v>42238</v>
      </c>
      <c r="O185" s="72"/>
    </row>
    <row r="186" spans="1:20" s="43" customFormat="1" ht="12.7" x14ac:dyDescent="0.4">
      <c r="A186" s="137"/>
      <c r="B186" s="81" t="s">
        <v>549</v>
      </c>
      <c r="C186" s="43" t="s">
        <v>107</v>
      </c>
      <c r="D186" s="43">
        <v>313360232</v>
      </c>
      <c r="E186" s="78">
        <v>34907</v>
      </c>
      <c r="F186" s="78">
        <v>42021</v>
      </c>
      <c r="G186" s="43" t="s">
        <v>566</v>
      </c>
      <c r="H186" s="82" t="s">
        <v>492</v>
      </c>
      <c r="I186" s="43" t="s">
        <v>546</v>
      </c>
      <c r="K186" s="198" t="s">
        <v>567</v>
      </c>
      <c r="L186" s="127" t="s">
        <v>890</v>
      </c>
      <c r="M186" s="78">
        <v>42255</v>
      </c>
      <c r="O186" s="72"/>
    </row>
    <row r="187" spans="1:20" s="43" customFormat="1" ht="12.7" x14ac:dyDescent="0.4">
      <c r="A187" s="137"/>
      <c r="B187" s="50" t="s">
        <v>147</v>
      </c>
      <c r="C187" s="50" t="s">
        <v>146</v>
      </c>
      <c r="D187" s="42">
        <v>303111058</v>
      </c>
      <c r="E187" s="52">
        <v>32726</v>
      </c>
      <c r="F187" s="52">
        <v>41709</v>
      </c>
      <c r="G187" s="51" t="s">
        <v>155</v>
      </c>
      <c r="H187" s="200"/>
      <c r="I187" s="53" t="s">
        <v>156</v>
      </c>
      <c r="J187" s="50"/>
      <c r="K187" s="199" t="s">
        <v>157</v>
      </c>
      <c r="L187" s="127" t="s">
        <v>890</v>
      </c>
      <c r="M187" s="52">
        <v>42250</v>
      </c>
      <c r="N187" s="54"/>
      <c r="O187" s="73"/>
      <c r="P187" s="54"/>
      <c r="Q187" s="50"/>
      <c r="R187" s="51"/>
      <c r="S187" s="74"/>
    </row>
    <row r="188" spans="1:20" s="43" customFormat="1" ht="12.7" x14ac:dyDescent="0.4">
      <c r="A188" s="137"/>
      <c r="B188" s="81" t="s">
        <v>509</v>
      </c>
      <c r="C188" s="43" t="s">
        <v>303</v>
      </c>
      <c r="D188" s="43">
        <v>305632945</v>
      </c>
      <c r="E188" s="78">
        <v>33336</v>
      </c>
      <c r="F188" s="78">
        <v>42006</v>
      </c>
      <c r="G188" s="43" t="s">
        <v>531</v>
      </c>
      <c r="H188" s="82" t="s">
        <v>532</v>
      </c>
      <c r="I188" s="43" t="s">
        <v>511</v>
      </c>
      <c r="K188" s="198" t="s">
        <v>533</v>
      </c>
      <c r="L188" s="127" t="s">
        <v>890</v>
      </c>
      <c r="M188" s="78">
        <v>42244</v>
      </c>
      <c r="O188" s="72"/>
    </row>
    <row r="189" spans="1:20" s="43" customFormat="1" ht="12.7" x14ac:dyDescent="0.4">
      <c r="A189" s="137"/>
      <c r="B189" s="81" t="s">
        <v>456</v>
      </c>
      <c r="C189" s="43" t="s">
        <v>455</v>
      </c>
      <c r="D189" s="43">
        <v>322013889</v>
      </c>
      <c r="E189" s="78">
        <v>34219</v>
      </c>
      <c r="F189" s="78">
        <v>41978</v>
      </c>
      <c r="G189" s="43" t="s">
        <v>524</v>
      </c>
      <c r="H189" s="82" t="s">
        <v>484</v>
      </c>
      <c r="I189" s="43" t="s">
        <v>511</v>
      </c>
      <c r="K189" s="198" t="s">
        <v>525</v>
      </c>
      <c r="L189" s="130" t="s">
        <v>293</v>
      </c>
      <c r="M189" s="78">
        <v>42545</v>
      </c>
      <c r="O189" s="72" t="s">
        <v>886</v>
      </c>
    </row>
    <row r="190" spans="1:20" x14ac:dyDescent="0.45">
      <c r="B190" s="95" t="s">
        <v>883</v>
      </c>
      <c r="C190" s="96" t="s">
        <v>884</v>
      </c>
      <c r="L190" s="49" t="s">
        <v>885</v>
      </c>
      <c r="M190" s="196">
        <v>42482</v>
      </c>
      <c r="O190" s="70" t="s">
        <v>887</v>
      </c>
    </row>
    <row r="191" spans="1:20" s="95" customFormat="1" x14ac:dyDescent="0.45">
      <c r="A191" s="138"/>
      <c r="B191" s="43" t="s">
        <v>681</v>
      </c>
      <c r="C191" s="43" t="s">
        <v>741</v>
      </c>
      <c r="D191" s="107">
        <v>302597216</v>
      </c>
      <c r="E191" s="108">
        <v>32682</v>
      </c>
      <c r="F191" s="108">
        <v>42258</v>
      </c>
      <c r="G191" s="51" t="s">
        <v>742</v>
      </c>
      <c r="H191" s="107">
        <v>73</v>
      </c>
      <c r="I191" s="51" t="s">
        <v>69</v>
      </c>
      <c r="K191" s="197" t="s">
        <v>743</v>
      </c>
      <c r="L191" s="130" t="s">
        <v>885</v>
      </c>
      <c r="M191" s="108">
        <v>42725</v>
      </c>
      <c r="O191" s="66" t="s">
        <v>887</v>
      </c>
      <c r="P191" s="67"/>
      <c r="Q191" s="67"/>
      <c r="R191" s="67"/>
      <c r="S191" s="67"/>
    </row>
    <row r="192" spans="1:20" s="43" customFormat="1" ht="12.7" x14ac:dyDescent="0.4">
      <c r="A192" s="137"/>
      <c r="B192" s="50" t="s">
        <v>85</v>
      </c>
      <c r="C192" s="50" t="s">
        <v>107</v>
      </c>
      <c r="D192" s="42">
        <v>204918379</v>
      </c>
      <c r="E192" s="52">
        <v>34373</v>
      </c>
      <c r="F192" s="52">
        <v>41672</v>
      </c>
      <c r="G192" s="51" t="s">
        <v>116</v>
      </c>
      <c r="H192" s="53" t="s">
        <v>117</v>
      </c>
      <c r="I192" s="51" t="s">
        <v>118</v>
      </c>
      <c r="J192" s="50"/>
      <c r="K192" s="199" t="s">
        <v>119</v>
      </c>
      <c r="L192" s="127" t="s">
        <v>890</v>
      </c>
      <c r="M192" s="52">
        <v>42174</v>
      </c>
      <c r="N192" s="54"/>
      <c r="O192" s="73"/>
      <c r="P192" s="54"/>
      <c r="Q192" s="50"/>
      <c r="R192" s="51"/>
      <c r="S192" s="74"/>
    </row>
    <row r="193" spans="1:19" s="77" customFormat="1" ht="12.7" x14ac:dyDescent="0.4">
      <c r="A193" s="137"/>
      <c r="B193" s="43" t="s">
        <v>848</v>
      </c>
      <c r="C193" s="43" t="s">
        <v>849</v>
      </c>
      <c r="D193" s="42"/>
      <c r="E193" s="78"/>
      <c r="F193" s="78"/>
      <c r="G193" s="51"/>
      <c r="H193" s="55"/>
      <c r="I193" s="51"/>
      <c r="J193" s="50"/>
      <c r="K193" s="198"/>
      <c r="L193" s="129" t="s">
        <v>885</v>
      </c>
      <c r="M193" s="52">
        <v>42545</v>
      </c>
      <c r="N193" s="54"/>
      <c r="O193" s="73" t="s">
        <v>887</v>
      </c>
      <c r="P193" s="54"/>
      <c r="Q193" s="50"/>
      <c r="R193" s="51"/>
      <c r="S193" s="74"/>
    </row>
    <row r="194" spans="1:19" x14ac:dyDescent="0.45">
      <c r="B194" s="95" t="s">
        <v>257</v>
      </c>
      <c r="C194" s="96" t="s">
        <v>749</v>
      </c>
      <c r="L194" s="49" t="s">
        <v>885</v>
      </c>
    </row>
    <row r="195" spans="1:19" x14ac:dyDescent="0.45">
      <c r="B195" s="96" t="s">
        <v>899</v>
      </c>
      <c r="C195" s="96" t="s">
        <v>461</v>
      </c>
      <c r="L195" s="49" t="s">
        <v>900</v>
      </c>
    </row>
    <row r="196" spans="1:19" x14ac:dyDescent="0.45">
      <c r="B196" s="96" t="s">
        <v>902</v>
      </c>
      <c r="C196" s="96" t="s">
        <v>903</v>
      </c>
      <c r="L196" s="49" t="s">
        <v>881</v>
      </c>
    </row>
    <row r="197" spans="1:19" x14ac:dyDescent="0.45">
      <c r="B197" s="96" t="s">
        <v>48</v>
      </c>
      <c r="C197" s="96" t="s">
        <v>912</v>
      </c>
      <c r="L197" s="49" t="s">
        <v>885</v>
      </c>
    </row>
    <row r="198" spans="1:19" x14ac:dyDescent="0.45">
      <c r="B198" s="96" t="s">
        <v>913</v>
      </c>
      <c r="C198" s="96" t="s">
        <v>462</v>
      </c>
      <c r="L198" s="49" t="s">
        <v>881</v>
      </c>
    </row>
    <row r="199" spans="1:19" x14ac:dyDescent="0.45">
      <c r="B199" s="96" t="s">
        <v>671</v>
      </c>
      <c r="C199" s="96" t="s">
        <v>670</v>
      </c>
      <c r="L199" s="49" t="s">
        <v>885</v>
      </c>
    </row>
    <row r="200" spans="1:19" x14ac:dyDescent="0.45">
      <c r="B200" s="96" t="s">
        <v>143</v>
      </c>
      <c r="C200" s="96" t="s">
        <v>757</v>
      </c>
    </row>
    <row r="201" spans="1:19" x14ac:dyDescent="0.45">
      <c r="B201" s="96" t="s">
        <v>914</v>
      </c>
      <c r="C201" s="96" t="s">
        <v>681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3" zoomScaleNormal="100" workbookViewId="0">
      <selection activeCell="O11" sqref="O11"/>
    </sheetView>
  </sheetViews>
  <sheetFormatPr defaultRowHeight="14.35" outlineLevelCol="1" x14ac:dyDescent="0.5"/>
  <cols>
    <col min="1" max="1" width="10" customWidth="1"/>
    <col min="2" max="2" width="6.234375" customWidth="1"/>
    <col min="3" max="3" width="7.87890625" customWidth="1"/>
    <col min="4" max="4" width="7.1171875" customWidth="1"/>
    <col min="5" max="5" width="6.3515625" customWidth="1"/>
    <col min="6" max="6" width="5.87890625" customWidth="1"/>
    <col min="7" max="7" width="6.87890625" customWidth="1"/>
    <col min="8" max="8" width="6.234375" customWidth="1"/>
    <col min="9" max="9" width="6.1171875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16</v>
      </c>
      <c r="I1" t="s">
        <v>13</v>
      </c>
    </row>
    <row r="2" spans="1:25" x14ac:dyDescent="0.5">
      <c r="A2" t="s">
        <v>15</v>
      </c>
      <c r="B2" t="s">
        <v>956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1055</v>
      </c>
    </row>
    <row r="8" spans="1:25" x14ac:dyDescent="0.5">
      <c r="A8" s="123">
        <v>42741</v>
      </c>
      <c r="B8" s="124" t="s">
        <v>945</v>
      </c>
      <c r="C8" s="124" t="s">
        <v>950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950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950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950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255"/>
      <c r="B21" s="256"/>
      <c r="C21" s="257"/>
      <c r="D21" s="257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16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4" zoomScaleNormal="100" workbookViewId="0">
      <selection activeCell="P23" sqref="P23:V23"/>
    </sheetView>
  </sheetViews>
  <sheetFormatPr defaultRowHeight="14.35" outlineLevelCol="1" x14ac:dyDescent="0.5"/>
  <cols>
    <col min="1" max="1" width="10" customWidth="1"/>
    <col min="2" max="2" width="6.234375" customWidth="1"/>
    <col min="3" max="3" width="7.87890625" customWidth="1"/>
    <col min="4" max="4" width="7.1171875" customWidth="1"/>
    <col min="5" max="5" width="6.3515625" customWidth="1"/>
    <col min="6" max="6" width="5.87890625" customWidth="1"/>
    <col min="7" max="7" width="6.87890625" customWidth="1"/>
    <col min="8" max="8" width="6.234375" customWidth="1"/>
    <col min="9" max="9" width="6.1171875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38</v>
      </c>
      <c r="I1" t="s">
        <v>13</v>
      </c>
    </row>
    <row r="2" spans="1:25" x14ac:dyDescent="0.5">
      <c r="A2" t="s">
        <v>15</v>
      </c>
      <c r="B2" t="s">
        <v>807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 s="5">
        <v>35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969</v>
      </c>
      <c r="D8" s="124" t="s">
        <v>204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236</v>
      </c>
      <c r="P8" s="9"/>
      <c r="Q8" s="114">
        <v>84</v>
      </c>
      <c r="R8" s="174"/>
      <c r="S8" s="116"/>
      <c r="T8" s="113">
        <v>5</v>
      </c>
      <c r="U8" s="179">
        <v>4</v>
      </c>
      <c r="V8" s="181">
        <v>20</v>
      </c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967</v>
      </c>
      <c r="D9" s="124" t="s">
        <v>968</v>
      </c>
      <c r="E9" s="124" t="s">
        <v>75</v>
      </c>
      <c r="F9" s="125">
        <v>0.33333333333333331</v>
      </c>
      <c r="G9" s="125">
        <v>0.625</v>
      </c>
      <c r="H9" s="2">
        <f t="shared" ref="H9:H21" si="1">IF((G9-F9)&lt;0,(1-F9+G9),(G9-F9))</f>
        <v>0.29166666666666669</v>
      </c>
      <c r="I9" s="3">
        <f t="shared" ref="I9:I21" si="2">H9*24</f>
        <v>7</v>
      </c>
      <c r="J9" s="3">
        <f t="shared" ref="J9:J21" si="3">IF(I9&lt;9,I9,9)</f>
        <v>7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10</v>
      </c>
      <c r="R9" s="114"/>
      <c r="S9" s="113"/>
      <c r="T9" s="113">
        <v>2</v>
      </c>
      <c r="U9" s="113">
        <v>5</v>
      </c>
      <c r="V9" s="178">
        <v>24</v>
      </c>
      <c r="W9" s="15"/>
      <c r="X9" s="116"/>
      <c r="Y9" s="183" t="s">
        <v>869</v>
      </c>
    </row>
    <row r="10" spans="1:25" x14ac:dyDescent="0.5">
      <c r="A10" s="123">
        <v>42748</v>
      </c>
      <c r="B10" s="124" t="s">
        <v>945</v>
      </c>
      <c r="C10" s="124" t="s">
        <v>969</v>
      </c>
      <c r="D10" s="124" t="s">
        <v>204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12</v>
      </c>
      <c r="R10" s="111"/>
      <c r="S10" s="111"/>
      <c r="T10" s="111">
        <v>1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42754</v>
      </c>
      <c r="B11" s="124" t="s">
        <v>922</v>
      </c>
      <c r="C11" s="124" t="s">
        <v>1028</v>
      </c>
      <c r="D11" s="124" t="s">
        <v>1026</v>
      </c>
      <c r="E11" s="124" t="s">
        <v>1027</v>
      </c>
      <c r="F11" s="125">
        <v>0.77083333333333337</v>
      </c>
      <c r="G11" s="125">
        <v>0.9375</v>
      </c>
      <c r="H11" s="2">
        <f t="shared" si="1"/>
        <v>0.16666666666666663</v>
      </c>
      <c r="I11" s="3">
        <f t="shared" si="2"/>
        <v>3.9999999999999991</v>
      </c>
      <c r="J11" s="3">
        <f t="shared" si="3"/>
        <v>3.9999999999999991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76</v>
      </c>
      <c r="R11" s="111"/>
      <c r="S11" s="111"/>
      <c r="T11" s="111"/>
      <c r="U11" s="29"/>
      <c r="V11" s="29"/>
      <c r="W11" s="15"/>
    </row>
    <row r="12" spans="1:25" x14ac:dyDescent="0.5">
      <c r="A12" s="123">
        <v>42755</v>
      </c>
      <c r="B12" s="124" t="s">
        <v>945</v>
      </c>
      <c r="C12" s="124" t="s">
        <v>967</v>
      </c>
      <c r="D12" s="124" t="s">
        <v>968</v>
      </c>
      <c r="E12" s="124" t="s">
        <v>75</v>
      </c>
      <c r="F12" s="125">
        <v>0.35416666666666669</v>
      </c>
      <c r="G12" s="125">
        <v>0.625</v>
      </c>
      <c r="H12" s="2">
        <f t="shared" si="1"/>
        <v>0.27083333333333331</v>
      </c>
      <c r="I12" s="3">
        <f t="shared" si="2"/>
        <v>6.5</v>
      </c>
      <c r="J12" s="3">
        <f t="shared" si="3"/>
        <v>6.5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7</v>
      </c>
      <c r="R12" s="111"/>
      <c r="S12" s="111"/>
      <c r="T12" s="111"/>
      <c r="U12" s="29"/>
      <c r="V12" s="29"/>
      <c r="W12" s="15"/>
    </row>
    <row r="13" spans="1:25" x14ac:dyDescent="0.5">
      <c r="A13" s="123">
        <v>42762</v>
      </c>
      <c r="B13" s="124" t="s">
        <v>945</v>
      </c>
      <c r="C13" s="124" t="s">
        <v>969</v>
      </c>
      <c r="D13" s="124" t="s">
        <v>204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5</v>
      </c>
      <c r="R13" s="111"/>
      <c r="S13" s="111"/>
      <c r="T13" s="111"/>
      <c r="U13" s="29"/>
      <c r="V13" s="29"/>
      <c r="W13" s="15"/>
    </row>
    <row r="14" spans="1:25" x14ac:dyDescent="0.5">
      <c r="A14" s="123">
        <v>42766</v>
      </c>
      <c r="B14" s="124" t="s">
        <v>954</v>
      </c>
      <c r="C14" s="124" t="s">
        <v>959</v>
      </c>
      <c r="D14" s="124" t="s">
        <v>958</v>
      </c>
      <c r="E14" s="124" t="s">
        <v>865</v>
      </c>
      <c r="F14" s="125">
        <v>0.39583333333333331</v>
      </c>
      <c r="G14" s="125">
        <v>0.625</v>
      </c>
      <c r="H14" s="2">
        <f t="shared" si="1"/>
        <v>0.22916666666666669</v>
      </c>
      <c r="I14" s="3">
        <f t="shared" si="2"/>
        <v>5.5</v>
      </c>
      <c r="J14" s="3">
        <f t="shared" si="3"/>
        <v>5.5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>
        <v>38.5</v>
      </c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38</v>
      </c>
      <c r="J23" s="3">
        <f>SUM(J8:J22)</f>
        <v>38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236</v>
      </c>
      <c r="P23" s="40">
        <f t="shared" si="7"/>
        <v>38.5</v>
      </c>
      <c r="Q23" s="40">
        <f>SUM(Q8:Q22)</f>
        <v>194</v>
      </c>
      <c r="R23" s="40">
        <f t="shared" ref="R23:V23" si="8">SUM(R8:R22)</f>
        <v>0</v>
      </c>
      <c r="S23" s="40">
        <f t="shared" si="8"/>
        <v>0</v>
      </c>
      <c r="T23" s="40">
        <f t="shared" si="8"/>
        <v>8</v>
      </c>
      <c r="U23" s="40">
        <f t="shared" si="8"/>
        <v>9</v>
      </c>
      <c r="V23" s="40">
        <f t="shared" si="8"/>
        <v>44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9.5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28.5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3" width="9.3515625" style="116" customWidth="1"/>
    <col min="4" max="4" width="7.234375" style="116" customWidth="1"/>
    <col min="5" max="5" width="6.76171875" style="116" customWidth="1"/>
    <col min="6" max="6" width="6.1171875" style="116" customWidth="1"/>
    <col min="7" max="7" width="5.3515625" style="116" customWidth="1"/>
    <col min="8" max="8" width="5.87890625" style="116" customWidth="1"/>
    <col min="9" max="9" width="5.3515625" style="116" customWidth="1"/>
    <col min="10" max="13" width="0" style="116" hidden="1" customWidth="1" outlineLevel="1"/>
    <col min="14" max="14" width="6.1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13</v>
      </c>
      <c r="I1" s="116" t="s">
        <v>13</v>
      </c>
    </row>
    <row r="2" spans="1:25" x14ac:dyDescent="0.5">
      <c r="A2" s="116" t="s">
        <v>15</v>
      </c>
      <c r="B2" s="116" t="s">
        <v>966</v>
      </c>
      <c r="C2" s="28"/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42765</v>
      </c>
      <c r="B8" s="124" t="s">
        <v>903</v>
      </c>
      <c r="C8" s="124" t="s">
        <v>959</v>
      </c>
      <c r="D8" s="124" t="s">
        <v>958</v>
      </c>
      <c r="E8" s="124" t="s">
        <v>865</v>
      </c>
      <c r="F8" s="125">
        <v>0.375</v>
      </c>
      <c r="G8" s="125">
        <v>0.83333333333333337</v>
      </c>
      <c r="H8" s="2">
        <f>IF((G8-F8)&lt;0,(1-F8+G8),(G8-F8))</f>
        <v>0.45833333333333337</v>
      </c>
      <c r="I8" s="3">
        <f>H8*24</f>
        <v>11</v>
      </c>
      <c r="J8" s="3">
        <f>IF(I8&lt;9,I8,9)</f>
        <v>9</v>
      </c>
      <c r="K8" s="3">
        <f>IF(I8&gt;9,I8-9,0)</f>
        <v>2</v>
      </c>
      <c r="L8" s="3">
        <f>IF(K8&gt;2,2,K8)</f>
        <v>2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66</v>
      </c>
      <c r="Q8" s="9"/>
      <c r="R8" s="174"/>
      <c r="T8" s="113"/>
      <c r="U8" s="179"/>
      <c r="V8" s="181"/>
      <c r="W8" s="16"/>
      <c r="Y8" s="182" t="s">
        <v>868</v>
      </c>
    </row>
    <row r="9" spans="1:25" x14ac:dyDescent="0.5">
      <c r="A9" s="123">
        <v>42760</v>
      </c>
      <c r="B9" s="124" t="s">
        <v>1058</v>
      </c>
      <c r="C9" s="124" t="s">
        <v>1059</v>
      </c>
      <c r="D9" s="124" t="s">
        <v>69</v>
      </c>
      <c r="E9" s="124" t="s">
        <v>1060</v>
      </c>
      <c r="F9" s="125">
        <v>0.5</v>
      </c>
      <c r="G9" s="125">
        <v>0.58333333333333337</v>
      </c>
      <c r="H9" s="2">
        <f t="shared" ref="H9:H21" si="1">IF((G9-F9)&lt;0,(1-F9+G9),(G9-F9))</f>
        <v>8.333333333333337E-2</v>
      </c>
      <c r="I9" s="3">
        <f t="shared" ref="I9:I21" si="2">H9*24</f>
        <v>2.0000000000000009</v>
      </c>
      <c r="J9" s="3">
        <f t="shared" ref="J9:J21" si="3">IF(I9&lt;9,I9,9)</f>
        <v>2.0000000000000009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13</v>
      </c>
      <c r="J23" s="3">
        <f>SUM(J8:J22)</f>
        <v>11</v>
      </c>
      <c r="K23" s="3">
        <f>SUM(K8:K22)</f>
        <v>2</v>
      </c>
      <c r="L23" s="3">
        <f>SUM(L8:L22)</f>
        <v>2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66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SUMIF($E$9:$I$23,G27,$I$9:$I$23)</f>
        <v>0</v>
      </c>
      <c r="I27" s="31">
        <f ca="1">+I23-H27-H28</f>
        <v>13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SUMIF($E$9:$I$23,G28,$I$9:$I$23)</f>
        <v>0</v>
      </c>
      <c r="I28" s="34"/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3" width="9.3515625" customWidth="1"/>
    <col min="4" max="4" width="7.234375" customWidth="1"/>
    <col min="5" max="5" width="6.76171875" customWidth="1"/>
    <col min="6" max="6" width="6.1171875" customWidth="1"/>
    <col min="7" max="7" width="5.3515625" customWidth="1"/>
    <col min="8" max="8" width="5.87890625" customWidth="1"/>
    <col min="9" max="9" width="5.3515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30</v>
      </c>
      <c r="I1" t="s">
        <v>13</v>
      </c>
    </row>
    <row r="2" spans="1:25" x14ac:dyDescent="0.5">
      <c r="A2" t="s">
        <v>15</v>
      </c>
      <c r="B2" t="s">
        <v>667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944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91.2</v>
      </c>
      <c r="P8" s="9"/>
      <c r="Q8" s="9">
        <v>20</v>
      </c>
      <c r="R8" s="174"/>
      <c r="S8" s="116"/>
      <c r="T8" s="113">
        <v>4</v>
      </c>
      <c r="U8" s="179"/>
      <c r="V8" s="181">
        <v>10</v>
      </c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941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49</v>
      </c>
      <c r="R9" s="114"/>
      <c r="S9" s="113"/>
      <c r="T9" s="113">
        <v>3</v>
      </c>
      <c r="U9" s="113"/>
      <c r="V9" s="178">
        <v>7</v>
      </c>
      <c r="W9" s="15"/>
      <c r="X9" s="116"/>
      <c r="Y9" s="183" t="s">
        <v>869</v>
      </c>
    </row>
    <row r="10" spans="1:25" x14ac:dyDescent="0.5">
      <c r="A10" s="123">
        <v>42748</v>
      </c>
      <c r="B10" s="124" t="s">
        <v>945</v>
      </c>
      <c r="C10" s="124" t="s">
        <v>944</v>
      </c>
      <c r="D10" s="124" t="s">
        <v>169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6</v>
      </c>
      <c r="R10" s="111"/>
      <c r="S10" s="111"/>
      <c r="T10" s="111">
        <v>4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42754</v>
      </c>
      <c r="B11" s="124" t="s">
        <v>922</v>
      </c>
      <c r="C11" s="124" t="s">
        <v>944</v>
      </c>
      <c r="D11" s="124" t="s">
        <v>169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10</v>
      </c>
      <c r="R11" s="111"/>
      <c r="S11" s="111"/>
      <c r="T11" s="111">
        <v>3</v>
      </c>
      <c r="U11" s="29"/>
      <c r="V11" s="29"/>
      <c r="W11" s="15"/>
    </row>
    <row r="12" spans="1:25" x14ac:dyDescent="0.5">
      <c r="A12" s="123">
        <v>42755</v>
      </c>
      <c r="B12" s="124" t="s">
        <v>945</v>
      </c>
      <c r="C12" s="124" t="s">
        <v>941</v>
      </c>
      <c r="D12" s="124" t="s">
        <v>169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14</v>
      </c>
      <c r="R12" s="111"/>
      <c r="S12" s="111"/>
      <c r="T12" s="111">
        <v>3</v>
      </c>
      <c r="U12" s="29"/>
      <c r="V12" s="29"/>
      <c r="W12" s="15"/>
    </row>
    <row r="13" spans="1:25" x14ac:dyDescent="0.5">
      <c r="A13" s="123">
        <v>42762</v>
      </c>
      <c r="B13" s="124" t="s">
        <v>945</v>
      </c>
      <c r="C13" s="124" t="s">
        <v>944</v>
      </c>
      <c r="D13" s="124" t="s">
        <v>169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12</v>
      </c>
      <c r="R13" s="111"/>
      <c r="S13" s="111"/>
      <c r="T13" s="111">
        <v>3</v>
      </c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7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7</v>
      </c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30</v>
      </c>
      <c r="J23" s="3">
        <f>SUM(J8:J22)</f>
        <v>30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91.2</v>
      </c>
      <c r="P23" s="40">
        <f t="shared" si="7"/>
        <v>0</v>
      </c>
      <c r="Q23" s="40">
        <f>SUM(Q8:Q22)</f>
        <v>132</v>
      </c>
      <c r="R23" s="40">
        <f t="shared" ref="R23:V23" si="8">SUM(R8:R22)</f>
        <v>0</v>
      </c>
      <c r="S23" s="40">
        <f t="shared" si="8"/>
        <v>0</v>
      </c>
      <c r="T23" s="40">
        <f t="shared" si="8"/>
        <v>20</v>
      </c>
      <c r="U23" s="40">
        <f t="shared" si="8"/>
        <v>0</v>
      </c>
      <c r="V23" s="40">
        <f t="shared" si="8"/>
        <v>17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25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30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3" width="5.46875" customWidth="1"/>
  </cols>
  <sheetData>
    <row r="1" spans="1:25" x14ac:dyDescent="0.5">
      <c r="A1" t="s">
        <v>12</v>
      </c>
      <c r="D1" s="28">
        <f>I23</f>
        <v>20</v>
      </c>
      <c r="I1" t="s">
        <v>13</v>
      </c>
    </row>
    <row r="2" spans="1:25" x14ac:dyDescent="0.5">
      <c r="A2" t="s">
        <v>15</v>
      </c>
      <c r="B2" t="s">
        <v>829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928</v>
      </c>
    </row>
    <row r="8" spans="1:25" x14ac:dyDescent="0.5">
      <c r="A8" s="123">
        <v>42741</v>
      </c>
      <c r="B8" s="124" t="s">
        <v>945</v>
      </c>
      <c r="C8" s="124" t="s">
        <v>944</v>
      </c>
      <c r="D8" s="124" t="s">
        <v>948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84</v>
      </c>
      <c r="P8" s="9"/>
      <c r="Q8" s="9">
        <v>20</v>
      </c>
      <c r="R8" s="174"/>
      <c r="S8" s="116"/>
      <c r="T8" s="113">
        <v>4</v>
      </c>
      <c r="U8" s="179"/>
      <c r="V8" s="181">
        <v>25</v>
      </c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944</v>
      </c>
      <c r="D9" s="124" t="s">
        <v>948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7</v>
      </c>
      <c r="R9" s="114"/>
      <c r="S9" s="113"/>
      <c r="T9" s="113">
        <v>7</v>
      </c>
      <c r="U9" s="113">
        <v>5</v>
      </c>
      <c r="V9" s="178">
        <v>23</v>
      </c>
      <c r="W9" s="15"/>
      <c r="X9" s="116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944</v>
      </c>
      <c r="D10" s="124" t="s">
        <v>948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7</v>
      </c>
      <c r="R10" s="111"/>
      <c r="S10" s="111"/>
      <c r="T10" s="111">
        <v>8</v>
      </c>
      <c r="U10" s="29">
        <v>5</v>
      </c>
      <c r="V10" s="29"/>
      <c r="W10" s="15"/>
      <c r="X10" s="116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944</v>
      </c>
      <c r="D11" s="124" t="s">
        <v>171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27</v>
      </c>
      <c r="R11" s="111"/>
      <c r="S11" s="111"/>
      <c r="T11" s="111">
        <v>6</v>
      </c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7</v>
      </c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6</v>
      </c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48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84</v>
      </c>
      <c r="P23" s="40">
        <f t="shared" si="7"/>
        <v>0</v>
      </c>
      <c r="Q23" s="40">
        <f>SUM(Q8:Q22)</f>
        <v>129</v>
      </c>
      <c r="R23" s="40">
        <f t="shared" ref="R23:V23" si="8">SUM(R8:R22)</f>
        <v>0</v>
      </c>
      <c r="S23" s="40">
        <f t="shared" si="8"/>
        <v>0</v>
      </c>
      <c r="T23" s="40">
        <f t="shared" si="8"/>
        <v>25</v>
      </c>
      <c r="U23" s="40">
        <f t="shared" si="8"/>
        <v>10</v>
      </c>
      <c r="V23" s="40">
        <f t="shared" si="8"/>
        <v>48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15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20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.3515625" customWidth="1"/>
    <col min="3" max="3" width="7.234375" customWidth="1"/>
    <col min="4" max="5" width="6.3515625" customWidth="1"/>
    <col min="6" max="6" width="5.64453125" customWidth="1"/>
    <col min="7" max="7" width="6.3515625" customWidth="1"/>
    <col min="8" max="8" width="5.1171875" customWidth="1"/>
    <col min="9" max="9" width="5" customWidth="1"/>
    <col min="10" max="13" width="9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665</v>
      </c>
    </row>
    <row r="3" spans="1:25" x14ac:dyDescent="0.5">
      <c r="A3" t="s">
        <v>14</v>
      </c>
      <c r="C3" s="19"/>
      <c r="D3" s="20"/>
      <c r="E3" s="19"/>
      <c r="F3" s="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3"/>
      <c r="C9" s="123"/>
      <c r="D9" s="123"/>
      <c r="E9" s="123"/>
      <c r="F9" s="123"/>
      <c r="G9" s="123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ref="N9:N21" si="7">IF(AND($I9&gt;2,$G9&gt;0.79),"120%",IF(AND($I9&gt;2,$G9&gt;=0,$F9&gt;0.7083),"130%","100%"))</f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3"/>
      <c r="C10" s="123"/>
      <c r="D10" s="123"/>
      <c r="E10" s="123"/>
      <c r="F10" s="123"/>
      <c r="G10" s="123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7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ht="14.25" customHeight="1" x14ac:dyDescent="0.5">
      <c r="A11" s="123"/>
      <c r="B11" s="123"/>
      <c r="C11" s="123"/>
      <c r="D11" s="123"/>
      <c r="E11" s="123"/>
      <c r="F11" s="123"/>
      <c r="G11" s="123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7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3"/>
      <c r="C12" s="123"/>
      <c r="D12" s="123"/>
      <c r="E12" s="123"/>
      <c r="F12" s="123"/>
      <c r="G12" s="123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7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3"/>
      <c r="C13" s="123"/>
      <c r="D13" s="123"/>
      <c r="E13" s="123"/>
      <c r="F13" s="123"/>
      <c r="G13" s="123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7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3"/>
      <c r="C14" s="123"/>
      <c r="D14" s="123"/>
      <c r="E14" s="123"/>
      <c r="F14" s="123"/>
      <c r="G14" s="123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7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209"/>
      <c r="B15" s="209"/>
      <c r="C15" s="209"/>
      <c r="D15" s="209"/>
      <c r="E15" s="209"/>
      <c r="F15" s="209"/>
      <c r="G15" s="209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7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7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7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7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7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7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7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8">SUM(O8:O22)</f>
        <v>0</v>
      </c>
      <c r="P23" s="40">
        <f t="shared" si="8"/>
        <v>0</v>
      </c>
      <c r="Q23" s="40">
        <f t="shared" si="8"/>
        <v>0</v>
      </c>
      <c r="R23" s="40">
        <f t="shared" si="8"/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64453125" style="116" customWidth="1"/>
    <col min="2" max="2" width="6" style="116" customWidth="1"/>
    <col min="3" max="3" width="6.234375" style="116" customWidth="1"/>
    <col min="4" max="4" width="6" style="116" customWidth="1"/>
    <col min="5" max="5" width="6.3515625" style="116" customWidth="1"/>
    <col min="6" max="6" width="5.3515625" style="116" customWidth="1"/>
    <col min="7" max="7" width="6.3515625" style="116" customWidth="1"/>
    <col min="8" max="8" width="5.87890625" style="116" customWidth="1"/>
    <col min="9" max="9" width="5.76171875" style="116" customWidth="1"/>
    <col min="10" max="13" width="0" style="116" hidden="1" customWidth="1" outlineLevel="1"/>
    <col min="14" max="14" width="5.3515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D1" s="28">
        <f>I23</f>
        <v>0</v>
      </c>
      <c r="I1" s="116" t="s">
        <v>13</v>
      </c>
    </row>
    <row r="2" spans="1:25" x14ac:dyDescent="0.5">
      <c r="A2" s="116" t="s">
        <v>15</v>
      </c>
      <c r="B2" s="116" t="s">
        <v>870</v>
      </c>
      <c r="C2" s="19"/>
    </row>
    <row r="3" spans="1:25" x14ac:dyDescent="0.5">
      <c r="A3" s="116" t="s">
        <v>14</v>
      </c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210" t="s">
        <v>0</v>
      </c>
      <c r="B7" s="211" t="s">
        <v>23</v>
      </c>
      <c r="C7" s="212" t="s">
        <v>16</v>
      </c>
      <c r="D7" s="212" t="s">
        <v>17</v>
      </c>
      <c r="E7" s="212" t="s">
        <v>26</v>
      </c>
      <c r="F7" s="213" t="s">
        <v>2</v>
      </c>
      <c r="G7" s="212" t="s">
        <v>3</v>
      </c>
      <c r="H7" s="212" t="s">
        <v>4</v>
      </c>
      <c r="I7" s="213" t="s">
        <v>5</v>
      </c>
      <c r="J7" s="213" t="s">
        <v>9</v>
      </c>
      <c r="K7" s="214" t="s">
        <v>10</v>
      </c>
      <c r="L7" s="213" t="s">
        <v>6</v>
      </c>
      <c r="M7" s="213" t="s">
        <v>7</v>
      </c>
      <c r="N7" s="213" t="s">
        <v>22</v>
      </c>
      <c r="O7" s="215" t="s">
        <v>11</v>
      </c>
      <c r="P7" s="216" t="s">
        <v>142</v>
      </c>
      <c r="Q7" s="21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 t="shared" ref="I8:I12" si="0">H8*24</f>
        <v>0</v>
      </c>
      <c r="J8" s="3">
        <f t="shared" ref="J8:J12" si="1">IF(I8&lt;9,I8,9)</f>
        <v>0</v>
      </c>
      <c r="K8" s="3">
        <f t="shared" ref="K8:K12" si="2">IF(I8&gt;9,I8-9,0)</f>
        <v>0</v>
      </c>
      <c r="L8" s="3">
        <f t="shared" ref="L8:L12" si="3">IF(K8&gt;2,2,K8)</f>
        <v>0</v>
      </c>
      <c r="M8" s="3">
        <f t="shared" ref="M8:M12" si="4">IF(K8&gt;2,K8-2,0)</f>
        <v>0</v>
      </c>
      <c r="N8" s="3" t="str">
        <f>IF(AND($I8&gt;2,$G8&gt;0.79),"120%",IF(AND($I8&gt;2,$G8&gt;=0,$F8&gt;0.7083),"130%","100%"))</f>
        <v>100%</v>
      </c>
      <c r="O8" s="111"/>
      <c r="P8" s="111"/>
      <c r="Q8" s="113"/>
      <c r="R8" s="174"/>
      <c r="T8" s="113"/>
      <c r="U8" s="179"/>
      <c r="V8" s="181"/>
      <c r="W8" s="16"/>
      <c r="Y8" s="182" t="s">
        <v>868</v>
      </c>
    </row>
    <row r="9" spans="1:25" x14ac:dyDescent="0.5">
      <c r="A9" s="111"/>
      <c r="B9" s="111"/>
      <c r="C9" s="111"/>
      <c r="D9" s="111"/>
      <c r="E9" s="111"/>
      <c r="F9" s="111"/>
      <c r="G9" s="111"/>
      <c r="H9" s="2">
        <f>IF((G9-F9)&lt;0,(1-F9+G9),(G9-F9))</f>
        <v>0</v>
      </c>
      <c r="I9" s="3">
        <f t="shared" si="0"/>
        <v>0</v>
      </c>
      <c r="J9" s="3">
        <f t="shared" si="1"/>
        <v>0</v>
      </c>
      <c r="K9" s="3">
        <f t="shared" si="2"/>
        <v>0</v>
      </c>
      <c r="L9" s="3">
        <f t="shared" si="3"/>
        <v>0</v>
      </c>
      <c r="M9" s="3">
        <f t="shared" si="4"/>
        <v>0</v>
      </c>
      <c r="N9" s="3" t="str">
        <f>IF(AND($I9&gt;2,$G9&gt;0.79),"120%",IF(AND($I9&gt;2,$G9&gt;=0,$F9&gt;0.7083),"130%","100%"))</f>
        <v>100%</v>
      </c>
      <c r="O9" s="111"/>
      <c r="P9" s="111"/>
      <c r="Q9" s="113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11"/>
      <c r="B10" s="111"/>
      <c r="C10" s="111"/>
      <c r="D10" s="111"/>
      <c r="E10" s="111"/>
      <c r="F10" s="111"/>
      <c r="G10" s="111"/>
      <c r="H10" s="2">
        <f>IF((G10-F10)&lt;0,(1-F10+G10),(G10-F10))</f>
        <v>0</v>
      </c>
      <c r="I10" s="3">
        <f t="shared" si="0"/>
        <v>0</v>
      </c>
      <c r="J10" s="3">
        <f t="shared" si="1"/>
        <v>0</v>
      </c>
      <c r="K10" s="3">
        <f t="shared" si="2"/>
        <v>0</v>
      </c>
      <c r="L10" s="3">
        <f t="shared" si="3"/>
        <v>0</v>
      </c>
      <c r="M10" s="3">
        <f t="shared" si="4"/>
        <v>0</v>
      </c>
      <c r="N10" s="3" t="str">
        <f>IF(AND($I10&gt;2,$G10&gt;0.79),"120%",IF(AND($I10&gt;2,$G10&gt;=0,$F10&gt;0.7083),"130%","100%"))</f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11"/>
      <c r="B11" s="111"/>
      <c r="C11" s="111"/>
      <c r="D11" s="111"/>
      <c r="E11" s="111"/>
      <c r="F11" s="111"/>
      <c r="G11" s="111"/>
      <c r="H11" s="2">
        <f>IF((G11-F11)&lt;0,(1-F11+G11),(G11-F11))</f>
        <v>0</v>
      </c>
      <c r="I11" s="3">
        <f t="shared" si="0"/>
        <v>0</v>
      </c>
      <c r="J11" s="3">
        <f t="shared" si="1"/>
        <v>0</v>
      </c>
      <c r="K11" s="3">
        <f t="shared" si="2"/>
        <v>0</v>
      </c>
      <c r="L11" s="3">
        <f t="shared" si="3"/>
        <v>0</v>
      </c>
      <c r="M11" s="3">
        <f t="shared" si="4"/>
        <v>0</v>
      </c>
      <c r="N11" s="3" t="str">
        <f>IF(AND($I11&gt;2,$G11&gt;0.79),"120%",IF(AND($I11&gt;2,$G11&gt;=0,$F11&gt;0.7083),"130%","100%"))</f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11"/>
      <c r="B12" s="111"/>
      <c r="C12" s="111"/>
      <c r="D12" s="111"/>
      <c r="E12" s="111"/>
      <c r="F12" s="111"/>
      <c r="G12" s="111"/>
      <c r="H12" s="2">
        <f>IF((G12-F12)&lt;0,(1-F12+G12),(G12-F12))</f>
        <v>0</v>
      </c>
      <c r="I12" s="3">
        <f t="shared" si="0"/>
        <v>0</v>
      </c>
      <c r="J12" s="3">
        <f t="shared" si="1"/>
        <v>0</v>
      </c>
      <c r="K12" s="3">
        <f t="shared" si="2"/>
        <v>0</v>
      </c>
      <c r="L12" s="3">
        <f t="shared" si="3"/>
        <v>0</v>
      </c>
      <c r="M12" s="3">
        <f t="shared" si="4"/>
        <v>0</v>
      </c>
      <c r="N12" s="3" t="str">
        <f>IF(AND($I12&gt;2,$G12&gt;0.79),"120%",IF(AND($I12&gt;2,$G12&gt;=0,$F12&gt;0.7083),"130%","100%"))</f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ref="H13:H21" si="5">IF((G13-F13)&lt;0,(1-F13+G13),(G13-F13))</f>
        <v>0</v>
      </c>
      <c r="I13" s="3">
        <f t="shared" ref="I13:I21" si="6">H13*24</f>
        <v>0</v>
      </c>
      <c r="J13" s="3">
        <f t="shared" ref="J13:J21" si="7">IF(I13&lt;9,I13,9)</f>
        <v>0</v>
      </c>
      <c r="K13" s="3">
        <f t="shared" ref="K13:K21" si="8">IF(I13&gt;9,I13-9,0)</f>
        <v>0</v>
      </c>
      <c r="L13" s="3">
        <f t="shared" ref="L13:L21" si="9">IF(K13&gt;2,2,K13)</f>
        <v>0</v>
      </c>
      <c r="M13" s="3">
        <f t="shared" ref="M13:M21" si="10">IF(K13&gt;2,K13-2,0)</f>
        <v>0</v>
      </c>
      <c r="N13" s="3" t="str">
        <f t="shared" ref="N13:N21" si="11">IF(AND($I13&gt;2,$G13&gt;0.79),"120%",IF(AND($I13&gt;2,$G13&gt;=0,$F13&gt;0.7083),"130%","100%"))</f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5"/>
        <v>0</v>
      </c>
      <c r="I14" s="3">
        <f t="shared" si="6"/>
        <v>0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 t="str">
        <f t="shared" si="11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5"/>
        <v>0</v>
      </c>
      <c r="I15" s="3">
        <f t="shared" si="6"/>
        <v>0</v>
      </c>
      <c r="J15" s="3">
        <f t="shared" si="7"/>
        <v>0</v>
      </c>
      <c r="K15" s="3">
        <f t="shared" si="8"/>
        <v>0</v>
      </c>
      <c r="L15" s="3">
        <f t="shared" si="9"/>
        <v>0</v>
      </c>
      <c r="M15" s="3">
        <f t="shared" si="10"/>
        <v>0</v>
      </c>
      <c r="N15" s="3" t="str">
        <f t="shared" si="11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5"/>
        <v>0</v>
      </c>
      <c r="I16" s="3">
        <f t="shared" si="6"/>
        <v>0</v>
      </c>
      <c r="J16" s="3">
        <f t="shared" si="7"/>
        <v>0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 t="str">
        <f t="shared" si="11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5"/>
        <v>0</v>
      </c>
      <c r="I17" s="3">
        <f t="shared" si="6"/>
        <v>0</v>
      </c>
      <c r="J17" s="3">
        <f t="shared" si="7"/>
        <v>0</v>
      </c>
      <c r="K17" s="3">
        <f t="shared" si="8"/>
        <v>0</v>
      </c>
      <c r="L17" s="3">
        <f t="shared" si="9"/>
        <v>0</v>
      </c>
      <c r="M17" s="3">
        <f t="shared" si="10"/>
        <v>0</v>
      </c>
      <c r="N17" s="3" t="str">
        <f t="shared" si="11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5"/>
        <v>0</v>
      </c>
      <c r="I18" s="3">
        <f t="shared" si="6"/>
        <v>0</v>
      </c>
      <c r="J18" s="3">
        <f t="shared" si="7"/>
        <v>0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 t="str">
        <f t="shared" si="11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5"/>
        <v>0</v>
      </c>
      <c r="I19" s="3">
        <f t="shared" si="6"/>
        <v>0</v>
      </c>
      <c r="J19" s="3">
        <f t="shared" si="7"/>
        <v>0</v>
      </c>
      <c r="K19" s="3">
        <f t="shared" si="8"/>
        <v>0</v>
      </c>
      <c r="L19" s="3">
        <f t="shared" si="9"/>
        <v>0</v>
      </c>
      <c r="M19" s="3">
        <f t="shared" si="10"/>
        <v>0</v>
      </c>
      <c r="N19" s="3" t="str">
        <f t="shared" si="11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5"/>
        <v>0</v>
      </c>
      <c r="I20" s="3">
        <f t="shared" si="6"/>
        <v>0</v>
      </c>
      <c r="J20" s="3">
        <f t="shared" si="7"/>
        <v>0</v>
      </c>
      <c r="K20" s="3">
        <f t="shared" si="8"/>
        <v>0</v>
      </c>
      <c r="L20" s="3">
        <f t="shared" si="9"/>
        <v>0</v>
      </c>
      <c r="M20" s="3">
        <f t="shared" si="10"/>
        <v>0</v>
      </c>
      <c r="N20" s="3" t="str">
        <f t="shared" si="11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5"/>
        <v>0</v>
      </c>
      <c r="I21" s="3">
        <f t="shared" si="6"/>
        <v>0</v>
      </c>
      <c r="J21" s="3">
        <f t="shared" si="7"/>
        <v>0</v>
      </c>
      <c r="K21" s="3">
        <f t="shared" si="8"/>
        <v>0</v>
      </c>
      <c r="L21" s="3">
        <f t="shared" si="9"/>
        <v>0</v>
      </c>
      <c r="M21" s="3">
        <f t="shared" si="10"/>
        <v>0</v>
      </c>
      <c r="N21" s="3" t="str">
        <f t="shared" si="11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SUM(I13:I22)</f>
        <v>0</v>
      </c>
      <c r="J23" s="3">
        <f>SUM(J13:J22)</f>
        <v>0</v>
      </c>
      <c r="K23" s="3">
        <f>SUM(K13:K22)</f>
        <v>0</v>
      </c>
      <c r="L23" s="3">
        <f>SUM(L13:L22)</f>
        <v>0</v>
      </c>
      <c r="M23" s="3">
        <f>SUM(M13:M22)</f>
        <v>0</v>
      </c>
      <c r="N23" s="3"/>
      <c r="O23" s="40">
        <f>SUM(O13:O22)</f>
        <v>0</v>
      </c>
      <c r="P23" s="40">
        <f>SUM(P13:P22)</f>
        <v>0</v>
      </c>
      <c r="Q23" s="40">
        <f>SUM(Q8:Q22)</f>
        <v>0</v>
      </c>
      <c r="R23" s="40">
        <f t="shared" ref="R23:V23" si="12">SUM(R8:R22)</f>
        <v>0</v>
      </c>
      <c r="S23" s="40">
        <f t="shared" si="12"/>
        <v>0</v>
      </c>
      <c r="T23" s="40">
        <f t="shared" si="12"/>
        <v>0</v>
      </c>
      <c r="U23" s="40">
        <f t="shared" si="12"/>
        <v>0</v>
      </c>
      <c r="V23" s="40">
        <f t="shared" si="12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SUMIF($E$13:$I$23,G27,$I$13:$I$23)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SUMIF($E$13:$I$23,G28,$I$13:$I$23)</f>
        <v>0</v>
      </c>
      <c r="I28" s="34"/>
    </row>
    <row r="29" spans="1:23" x14ac:dyDescent="0.5">
      <c r="G29" s="29" t="s">
        <v>75</v>
      </c>
      <c r="H29" s="30">
        <f ca="1">SUMIF($E$13:$I$22,G29,$I$13:$I$21)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234375" customWidth="1"/>
    <col min="3" max="3" width="6.76171875" customWidth="1"/>
    <col min="4" max="5" width="6.3515625" customWidth="1"/>
    <col min="6" max="6" width="5.87890625" customWidth="1"/>
    <col min="7" max="7" width="6" customWidth="1"/>
    <col min="8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8.9999999999999964</v>
      </c>
      <c r="I1" t="s">
        <v>13</v>
      </c>
    </row>
    <row r="2" spans="1:25" x14ac:dyDescent="0.5">
      <c r="A2" t="s">
        <v>15</v>
      </c>
      <c r="B2" t="s">
        <v>130</v>
      </c>
    </row>
    <row r="3" spans="1:25" x14ac:dyDescent="0.5">
      <c r="A3" t="s">
        <v>14</v>
      </c>
      <c r="B3" s="19" t="s">
        <v>123</v>
      </c>
      <c r="C3" s="20" t="s">
        <v>124</v>
      </c>
      <c r="D3" s="19" t="s">
        <v>125</v>
      </c>
      <c r="E3" s="18">
        <v>65400</v>
      </c>
      <c r="F3" s="8"/>
    </row>
    <row r="4" spans="1:25" x14ac:dyDescent="0.5">
      <c r="A4" t="s">
        <v>19</v>
      </c>
      <c r="C4" s="5">
        <v>35</v>
      </c>
    </row>
    <row r="5" spans="1:25" s="116" customFormat="1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944</v>
      </c>
      <c r="D8" s="124" t="s">
        <v>52</v>
      </c>
      <c r="E8" s="124" t="s">
        <v>75</v>
      </c>
      <c r="F8" s="125">
        <v>0.41666666666666669</v>
      </c>
      <c r="G8" s="125">
        <v>0.60416666666666663</v>
      </c>
      <c r="H8" s="2">
        <f>IF((G8-F8)&lt;0,(1-F8+G8),(G8-F8))</f>
        <v>0.18749999999999994</v>
      </c>
      <c r="I8" s="3">
        <f>H8*24</f>
        <v>4.4999999999999982</v>
      </c>
      <c r="J8" s="3">
        <f>IF(I8&lt;9,I8,9)</f>
        <v>4.4999999999999982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>
        <v>87</v>
      </c>
      <c r="R8" s="174"/>
      <c r="S8" s="116"/>
      <c r="T8" s="113">
        <v>9</v>
      </c>
      <c r="U8" s="179"/>
      <c r="V8" s="181">
        <v>5</v>
      </c>
      <c r="W8" s="16"/>
      <c r="X8" s="116"/>
      <c r="Y8" s="182" t="s">
        <v>868</v>
      </c>
    </row>
    <row r="9" spans="1:25" x14ac:dyDescent="0.5">
      <c r="A9" s="123">
        <v>42755</v>
      </c>
      <c r="B9" s="124" t="s">
        <v>945</v>
      </c>
      <c r="C9" s="124" t="s">
        <v>944</v>
      </c>
      <c r="D9" s="124" t="s">
        <v>52</v>
      </c>
      <c r="E9" s="124" t="s">
        <v>75</v>
      </c>
      <c r="F9" s="125">
        <v>0.41666666666666669</v>
      </c>
      <c r="G9" s="125">
        <v>0.60416666666666663</v>
      </c>
      <c r="H9" s="2">
        <f t="shared" ref="H9:H21" si="1">IF((G9-F9)&lt;0,(1-F9+G9),(G9-F9))</f>
        <v>0.18749999999999994</v>
      </c>
      <c r="I9" s="3">
        <f t="shared" ref="I9:I21" si="2">H9*24</f>
        <v>4.4999999999999982</v>
      </c>
      <c r="J9" s="3">
        <f t="shared" ref="J9:J21" si="3">IF(I9&lt;9,I9,9)</f>
        <v>4.4999999999999982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8.9999999999999964</v>
      </c>
      <c r="J23" s="3">
        <f>SUM(J8:J22)</f>
        <v>8.9999999999999964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87</v>
      </c>
      <c r="R23" s="40">
        <f t="shared" ref="R23:V23" si="8">SUM(R8:R22)</f>
        <v>0</v>
      </c>
      <c r="S23" s="40">
        <f t="shared" si="8"/>
        <v>0</v>
      </c>
      <c r="T23" s="40">
        <f t="shared" si="8"/>
        <v>9</v>
      </c>
      <c r="U23" s="40">
        <f t="shared" si="8"/>
        <v>0</v>
      </c>
      <c r="V23" s="40">
        <f t="shared" si="8"/>
        <v>5</v>
      </c>
      <c r="W23" s="37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4.4999999999999982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4.4999999999999982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8.9999999999999964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3515625" customWidth="1"/>
    <col min="3" max="3" width="7.234375" customWidth="1"/>
    <col min="4" max="5" width="6.3515625" customWidth="1"/>
    <col min="6" max="6" width="5.64453125" customWidth="1"/>
    <col min="7" max="7" width="6.3515625" customWidth="1"/>
    <col min="8" max="8" width="5.1171875" customWidth="1"/>
    <col min="9" max="9" width="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10.000000000000002</v>
      </c>
      <c r="I1" t="s">
        <v>13</v>
      </c>
    </row>
    <row r="2" spans="1:25" x14ac:dyDescent="0.5">
      <c r="A2" t="s">
        <v>15</v>
      </c>
      <c r="B2" t="s">
        <v>452</v>
      </c>
    </row>
    <row r="3" spans="1:25" x14ac:dyDescent="0.5">
      <c r="A3" t="s">
        <v>14</v>
      </c>
      <c r="C3" s="19"/>
      <c r="D3" s="20"/>
      <c r="E3" s="19"/>
      <c r="F3" s="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981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16</v>
      </c>
      <c r="P8" s="9">
        <v>20</v>
      </c>
      <c r="Q8" s="114">
        <v>58</v>
      </c>
      <c r="R8" s="174">
        <v>13</v>
      </c>
      <c r="S8" s="116"/>
      <c r="T8" s="113">
        <v>4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42761</v>
      </c>
      <c r="B9" s="124" t="s">
        <v>922</v>
      </c>
      <c r="C9" s="124" t="s">
        <v>981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14</v>
      </c>
      <c r="R9" s="114">
        <v>25</v>
      </c>
      <c r="S9" s="113"/>
      <c r="T9" s="113">
        <v>10</v>
      </c>
      <c r="U9" s="113"/>
      <c r="V9" s="178">
        <v>11</v>
      </c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10.000000000000002</v>
      </c>
      <c r="J23" s="3">
        <f>SUM(J8:J22)</f>
        <v>10.000000000000002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16</v>
      </c>
      <c r="P23" s="40">
        <f t="shared" si="7"/>
        <v>20</v>
      </c>
      <c r="Q23" s="40">
        <f>SUM(Q8:Q22)</f>
        <v>72</v>
      </c>
      <c r="R23" s="40">
        <f t="shared" ref="R23:V23" si="8">SUM(R8:R22)</f>
        <v>38</v>
      </c>
      <c r="S23" s="40">
        <f t="shared" si="8"/>
        <v>0</v>
      </c>
      <c r="T23" s="40">
        <f t="shared" si="8"/>
        <v>14</v>
      </c>
      <c r="U23" s="40">
        <f t="shared" si="8"/>
        <v>0</v>
      </c>
      <c r="V23" s="40">
        <f t="shared" si="8"/>
        <v>11</v>
      </c>
      <c r="W23" s="40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5.0000000000000009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5.0000000000000009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10.000000000000002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3515625" customWidth="1"/>
    <col min="3" max="3" width="7.234375" customWidth="1"/>
    <col min="4" max="5" width="6.3515625" customWidth="1"/>
    <col min="6" max="6" width="5.64453125" customWidth="1"/>
    <col min="7" max="7" width="6.3515625" customWidth="1"/>
    <col min="8" max="8" width="5.1171875" customWidth="1"/>
    <col min="9" max="9" width="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6" x14ac:dyDescent="0.5">
      <c r="A1" t="s">
        <v>12</v>
      </c>
      <c r="C1" s="28">
        <f>I23</f>
        <v>0</v>
      </c>
      <c r="I1" t="s">
        <v>13</v>
      </c>
    </row>
    <row r="2" spans="1:26" x14ac:dyDescent="0.5">
      <c r="A2" t="s">
        <v>15</v>
      </c>
      <c r="B2" t="s">
        <v>666</v>
      </c>
    </row>
    <row r="3" spans="1:26" x14ac:dyDescent="0.5">
      <c r="A3" t="s">
        <v>14</v>
      </c>
      <c r="C3" s="19"/>
      <c r="D3" s="20"/>
      <c r="E3" s="19"/>
      <c r="F3" s="8"/>
    </row>
    <row r="4" spans="1:26" x14ac:dyDescent="0.5">
      <c r="A4" t="s">
        <v>19</v>
      </c>
      <c r="C4">
        <v>30</v>
      </c>
    </row>
    <row r="5" spans="1:26" s="116" customFormat="1" x14ac:dyDescent="0.5"/>
    <row r="6" spans="1:26" ht="14.7" thickBot="1" x14ac:dyDescent="0.55000000000000004"/>
    <row r="7" spans="1:26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Z7" s="4" t="s">
        <v>858</v>
      </c>
    </row>
    <row r="8" spans="1:26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6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6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6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6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6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6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6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6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rightToLeft="1" workbookViewId="0">
      <selection activeCell="G33" sqref="G33"/>
    </sheetView>
  </sheetViews>
  <sheetFormatPr defaultRowHeight="14.35" x14ac:dyDescent="0.5"/>
  <cols>
    <col min="1" max="1" width="29" customWidth="1"/>
    <col min="2" max="2" width="12.64453125" customWidth="1"/>
    <col min="3" max="3" width="6.3515625" customWidth="1"/>
    <col min="4" max="4" width="4.76171875" hidden="1" customWidth="1"/>
    <col min="5" max="5" width="10.234375" customWidth="1"/>
    <col min="6" max="6" width="9.1171875" customWidth="1"/>
    <col min="7" max="7" width="9.76171875" customWidth="1"/>
    <col min="8" max="8" width="11.234375" customWidth="1"/>
    <col min="9" max="9" width="9.46875" customWidth="1"/>
    <col min="10" max="10" width="8.1171875" style="116" customWidth="1"/>
    <col min="11" max="12" width="8.1171875" style="116" hidden="1" customWidth="1"/>
    <col min="13" max="13" width="14.46875" hidden="1" customWidth="1"/>
    <col min="14" max="14" width="22.1171875" style="190" customWidth="1"/>
  </cols>
  <sheetData>
    <row r="2" spans="1:14" ht="14.7" thickBot="1" x14ac:dyDescent="0.55000000000000004"/>
    <row r="3" spans="1:14" ht="14.7" hidden="1" thickBot="1" x14ac:dyDescent="0.55000000000000004">
      <c r="A3" s="188" t="s">
        <v>877</v>
      </c>
      <c r="B3" s="188" t="s">
        <v>879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</row>
    <row r="4" spans="1:14" ht="29.25" customHeight="1" thickBot="1" x14ac:dyDescent="0.55000000000000004">
      <c r="A4" s="221" t="s">
        <v>873</v>
      </c>
      <c r="B4" s="223" t="s">
        <v>865</v>
      </c>
      <c r="C4" s="221" t="s">
        <v>75</v>
      </c>
      <c r="D4" s="224" t="s">
        <v>929</v>
      </c>
      <c r="E4" s="221" t="s">
        <v>925</v>
      </c>
      <c r="F4" s="224" t="s">
        <v>965</v>
      </c>
      <c r="G4" s="224" t="s">
        <v>1027</v>
      </c>
      <c r="H4" s="224" t="s">
        <v>1060</v>
      </c>
      <c r="I4" s="225" t="s">
        <v>1056</v>
      </c>
      <c r="J4" s="221" t="s">
        <v>874</v>
      </c>
      <c r="K4" s="221"/>
      <c r="L4" s="221"/>
      <c r="M4" s="217" t="s">
        <v>873</v>
      </c>
      <c r="N4" s="218" t="s">
        <v>875</v>
      </c>
    </row>
    <row r="5" spans="1:14" x14ac:dyDescent="0.5">
      <c r="A5" s="236" t="s">
        <v>597</v>
      </c>
      <c r="B5" s="232"/>
      <c r="C5" s="231">
        <v>20</v>
      </c>
      <c r="D5" s="231"/>
      <c r="E5" s="231"/>
      <c r="F5" s="231"/>
      <c r="G5" s="231"/>
      <c r="H5" s="231"/>
      <c r="I5" s="231"/>
      <c r="J5" s="233">
        <v>20</v>
      </c>
      <c r="K5" s="262"/>
      <c r="L5" s="262"/>
      <c r="M5" s="230" t="s">
        <v>597</v>
      </c>
      <c r="N5" s="229">
        <v>73</v>
      </c>
    </row>
    <row r="6" spans="1:14" x14ac:dyDescent="0.5">
      <c r="A6" s="237" t="s">
        <v>545</v>
      </c>
      <c r="B6" s="234"/>
      <c r="C6" s="189"/>
      <c r="D6" s="189"/>
      <c r="E6" s="189"/>
      <c r="F6" s="189">
        <v>6</v>
      </c>
      <c r="G6" s="189"/>
      <c r="H6" s="189"/>
      <c r="I6" s="189"/>
      <c r="J6" s="235">
        <v>6</v>
      </c>
      <c r="K6" s="262"/>
      <c r="L6" s="262"/>
      <c r="M6" s="230" t="s">
        <v>545</v>
      </c>
      <c r="N6" s="229">
        <v>0</v>
      </c>
    </row>
    <row r="7" spans="1:14" x14ac:dyDescent="0.5">
      <c r="A7" s="237" t="s">
        <v>834</v>
      </c>
      <c r="B7" s="234">
        <v>11</v>
      </c>
      <c r="C7" s="189">
        <v>10</v>
      </c>
      <c r="D7" s="189"/>
      <c r="E7" s="189"/>
      <c r="F7" s="189"/>
      <c r="G7" s="189"/>
      <c r="H7" s="189">
        <v>2.0000000000000009</v>
      </c>
      <c r="I7" s="189"/>
      <c r="J7" s="235">
        <v>23</v>
      </c>
      <c r="K7" s="262"/>
      <c r="L7" s="262"/>
      <c r="M7" s="230" t="s">
        <v>834</v>
      </c>
      <c r="N7" s="229">
        <v>78</v>
      </c>
    </row>
    <row r="8" spans="1:14" x14ac:dyDescent="0.5">
      <c r="A8" s="237" t="s">
        <v>836</v>
      </c>
      <c r="B8" s="234"/>
      <c r="C8" s="189">
        <v>10.000000000000002</v>
      </c>
      <c r="D8" s="189"/>
      <c r="E8" s="189"/>
      <c r="F8" s="189"/>
      <c r="G8" s="189"/>
      <c r="H8" s="189"/>
      <c r="I8" s="189"/>
      <c r="J8" s="235">
        <v>10.000000000000002</v>
      </c>
      <c r="K8" s="262"/>
      <c r="L8" s="262"/>
      <c r="M8" s="230" t="s">
        <v>836</v>
      </c>
      <c r="N8" s="229"/>
    </row>
    <row r="9" spans="1:14" x14ac:dyDescent="0.5">
      <c r="A9" s="237" t="s">
        <v>866</v>
      </c>
      <c r="B9" s="234"/>
      <c r="C9" s="189">
        <v>16</v>
      </c>
      <c r="D9" s="189"/>
      <c r="E9" s="189"/>
      <c r="F9" s="189"/>
      <c r="G9" s="189"/>
      <c r="H9" s="189"/>
      <c r="I9" s="189"/>
      <c r="J9" s="235">
        <v>16</v>
      </c>
      <c r="K9" s="262"/>
      <c r="L9" s="262"/>
      <c r="M9" s="230" t="s">
        <v>866</v>
      </c>
      <c r="N9" s="229">
        <v>247</v>
      </c>
    </row>
    <row r="10" spans="1:14" x14ac:dyDescent="0.5">
      <c r="A10" s="237" t="s">
        <v>807</v>
      </c>
      <c r="B10" s="234">
        <v>5.5</v>
      </c>
      <c r="C10" s="189">
        <v>28.5</v>
      </c>
      <c r="D10" s="189"/>
      <c r="E10" s="189"/>
      <c r="F10" s="189"/>
      <c r="G10" s="189">
        <v>3.9999999999999991</v>
      </c>
      <c r="H10" s="189"/>
      <c r="I10" s="189"/>
      <c r="J10" s="235">
        <v>38</v>
      </c>
      <c r="K10" s="262"/>
      <c r="L10" s="262"/>
      <c r="M10" s="230" t="s">
        <v>807</v>
      </c>
      <c r="N10" s="229">
        <v>79</v>
      </c>
    </row>
    <row r="11" spans="1:14" x14ac:dyDescent="0.5">
      <c r="A11" s="237" t="s">
        <v>966</v>
      </c>
      <c r="B11" s="234">
        <v>11</v>
      </c>
      <c r="C11" s="189"/>
      <c r="D11" s="189"/>
      <c r="E11" s="189"/>
      <c r="F11" s="189"/>
      <c r="G11" s="189"/>
      <c r="H11" s="189">
        <v>2.0000000000000009</v>
      </c>
      <c r="I11" s="189"/>
      <c r="J11" s="235">
        <v>13</v>
      </c>
      <c r="K11" s="262"/>
      <c r="L11" s="262"/>
      <c r="M11" s="230" t="s">
        <v>966</v>
      </c>
      <c r="N11" s="229">
        <v>0</v>
      </c>
    </row>
    <row r="12" spans="1:14" x14ac:dyDescent="0.5">
      <c r="A12" s="237" t="s">
        <v>863</v>
      </c>
      <c r="B12" s="234"/>
      <c r="C12" s="189">
        <v>30</v>
      </c>
      <c r="D12" s="189"/>
      <c r="E12" s="189"/>
      <c r="F12" s="189"/>
      <c r="G12" s="189"/>
      <c r="H12" s="189"/>
      <c r="I12" s="189"/>
      <c r="J12" s="235">
        <v>30</v>
      </c>
      <c r="K12" s="262"/>
      <c r="L12" s="262"/>
      <c r="M12" s="230" t="s">
        <v>863</v>
      </c>
      <c r="N12" s="229">
        <v>92</v>
      </c>
    </row>
    <row r="13" spans="1:14" x14ac:dyDescent="0.5">
      <c r="A13" s="237" t="s">
        <v>829</v>
      </c>
      <c r="B13" s="234"/>
      <c r="C13" s="189">
        <v>20</v>
      </c>
      <c r="D13" s="189"/>
      <c r="E13" s="189"/>
      <c r="F13" s="189"/>
      <c r="G13" s="189"/>
      <c r="H13" s="189"/>
      <c r="I13" s="189"/>
      <c r="J13" s="235">
        <v>20</v>
      </c>
      <c r="K13" s="262"/>
      <c r="L13" s="262"/>
      <c r="M13" s="230" t="s">
        <v>829</v>
      </c>
      <c r="N13" s="229">
        <v>169</v>
      </c>
    </row>
    <row r="14" spans="1:14" x14ac:dyDescent="0.5">
      <c r="A14" s="237" t="s">
        <v>130</v>
      </c>
      <c r="B14" s="234"/>
      <c r="C14" s="189">
        <v>8.9999999999999964</v>
      </c>
      <c r="D14" s="189"/>
      <c r="E14" s="189"/>
      <c r="F14" s="189"/>
      <c r="G14" s="189"/>
      <c r="H14" s="189"/>
      <c r="I14" s="189"/>
      <c r="J14" s="235">
        <v>8.9999999999999964</v>
      </c>
      <c r="K14" s="262"/>
      <c r="L14" s="262"/>
      <c r="M14" s="230" t="s">
        <v>130</v>
      </c>
      <c r="N14" s="229">
        <v>52</v>
      </c>
    </row>
    <row r="15" spans="1:14" x14ac:dyDescent="0.5">
      <c r="A15" s="237" t="s">
        <v>452</v>
      </c>
      <c r="B15" s="234"/>
      <c r="C15" s="189">
        <v>10.000000000000002</v>
      </c>
      <c r="D15" s="189"/>
      <c r="E15" s="189"/>
      <c r="F15" s="189"/>
      <c r="G15" s="189"/>
      <c r="H15" s="189"/>
      <c r="I15" s="189"/>
      <c r="J15" s="235">
        <v>10.000000000000002</v>
      </c>
      <c r="K15" s="262"/>
      <c r="L15" s="262"/>
      <c r="M15" s="230" t="s">
        <v>452</v>
      </c>
      <c r="N15" s="229">
        <v>54</v>
      </c>
    </row>
    <row r="16" spans="1:14" x14ac:dyDescent="0.5">
      <c r="A16" s="237" t="s">
        <v>76</v>
      </c>
      <c r="B16" s="234"/>
      <c r="C16" s="189">
        <v>15.000000000000002</v>
      </c>
      <c r="D16" s="189"/>
      <c r="E16" s="189"/>
      <c r="F16" s="189"/>
      <c r="G16" s="189"/>
      <c r="H16" s="189"/>
      <c r="I16" s="189"/>
      <c r="J16" s="235">
        <v>15.000000000000002</v>
      </c>
      <c r="K16" s="262"/>
      <c r="L16" s="262"/>
      <c r="M16" s="230" t="s">
        <v>76</v>
      </c>
      <c r="N16" s="229">
        <v>110</v>
      </c>
    </row>
    <row r="17" spans="1:14" x14ac:dyDescent="0.5">
      <c r="A17" s="237" t="s">
        <v>128</v>
      </c>
      <c r="B17" s="234"/>
      <c r="C17" s="189">
        <v>35</v>
      </c>
      <c r="D17" s="189"/>
      <c r="E17" s="189"/>
      <c r="F17" s="189"/>
      <c r="G17" s="189"/>
      <c r="H17" s="189"/>
      <c r="I17" s="189"/>
      <c r="J17" s="235">
        <v>35</v>
      </c>
      <c r="K17" s="262"/>
      <c r="L17" s="262"/>
      <c r="M17" s="230" t="s">
        <v>128</v>
      </c>
      <c r="N17" s="229">
        <v>457</v>
      </c>
    </row>
    <row r="18" spans="1:14" x14ac:dyDescent="0.5">
      <c r="A18" s="237" t="s">
        <v>835</v>
      </c>
      <c r="B18" s="234"/>
      <c r="C18" s="189">
        <v>40</v>
      </c>
      <c r="D18" s="189"/>
      <c r="E18" s="189"/>
      <c r="F18" s="189"/>
      <c r="G18" s="189"/>
      <c r="H18" s="189"/>
      <c r="I18" s="189"/>
      <c r="J18" s="235">
        <v>40</v>
      </c>
      <c r="K18" s="262"/>
      <c r="L18" s="262"/>
      <c r="M18" s="230" t="s">
        <v>835</v>
      </c>
      <c r="N18" s="229">
        <v>288</v>
      </c>
    </row>
    <row r="19" spans="1:14" x14ac:dyDescent="0.5">
      <c r="A19" s="237" t="s">
        <v>862</v>
      </c>
      <c r="B19" s="234"/>
      <c r="C19" s="189">
        <v>19.000000000000004</v>
      </c>
      <c r="D19" s="189"/>
      <c r="E19" s="189"/>
      <c r="F19" s="189"/>
      <c r="G19" s="189"/>
      <c r="H19" s="189"/>
      <c r="I19" s="189"/>
      <c r="J19" s="235">
        <v>19.000000000000004</v>
      </c>
      <c r="K19" s="262"/>
      <c r="L19" s="262"/>
      <c r="M19" s="230" t="s">
        <v>862</v>
      </c>
      <c r="N19" s="229">
        <v>75</v>
      </c>
    </row>
    <row r="20" spans="1:14" x14ac:dyDescent="0.5">
      <c r="A20" s="237" t="s">
        <v>510</v>
      </c>
      <c r="B20" s="234"/>
      <c r="C20" s="189">
        <v>19</v>
      </c>
      <c r="D20" s="189"/>
      <c r="E20" s="189"/>
      <c r="F20" s="189"/>
      <c r="G20" s="189"/>
      <c r="H20" s="189"/>
      <c r="I20" s="189"/>
      <c r="J20" s="235">
        <v>19</v>
      </c>
      <c r="K20" s="262"/>
      <c r="L20" s="262"/>
      <c r="M20" s="230" t="s">
        <v>510</v>
      </c>
      <c r="N20" s="229">
        <v>3</v>
      </c>
    </row>
    <row r="21" spans="1:14" x14ac:dyDescent="0.5">
      <c r="A21" s="237" t="s">
        <v>833</v>
      </c>
      <c r="B21" s="234">
        <v>11</v>
      </c>
      <c r="C21" s="189">
        <v>19.166666666666668</v>
      </c>
      <c r="D21" s="189"/>
      <c r="E21" s="189"/>
      <c r="F21" s="189"/>
      <c r="G21" s="189"/>
      <c r="H21" s="189">
        <v>2.0000000000000009</v>
      </c>
      <c r="I21" s="189"/>
      <c r="J21" s="235">
        <v>32.166666666666671</v>
      </c>
      <c r="K21" s="262"/>
      <c r="L21" s="262"/>
      <c r="M21" s="230" t="s">
        <v>833</v>
      </c>
      <c r="N21" s="229">
        <v>35</v>
      </c>
    </row>
    <row r="22" spans="1:14" x14ac:dyDescent="0.5">
      <c r="A22" s="237" t="s">
        <v>1019</v>
      </c>
      <c r="B22" s="234">
        <v>21.25</v>
      </c>
      <c r="C22" s="189"/>
      <c r="D22" s="189"/>
      <c r="E22" s="189">
        <v>3.9999999999999991</v>
      </c>
      <c r="F22" s="189"/>
      <c r="G22" s="189"/>
      <c r="H22" s="189">
        <v>2.0000000000000009</v>
      </c>
      <c r="I22" s="189">
        <v>3.9999999999999991</v>
      </c>
      <c r="J22" s="235">
        <v>31.25</v>
      </c>
      <c r="K22" s="262"/>
      <c r="L22" s="262"/>
      <c r="M22" s="230" t="s">
        <v>1019</v>
      </c>
      <c r="N22" s="229">
        <v>0</v>
      </c>
    </row>
    <row r="23" spans="1:14" x14ac:dyDescent="0.5">
      <c r="A23" s="237" t="s">
        <v>658</v>
      </c>
      <c r="B23" s="234"/>
      <c r="C23" s="189">
        <v>10.000000000000002</v>
      </c>
      <c r="D23" s="189"/>
      <c r="E23" s="189"/>
      <c r="F23" s="189"/>
      <c r="G23" s="189"/>
      <c r="H23" s="189"/>
      <c r="I23" s="189"/>
      <c r="J23" s="235">
        <v>10.000000000000002</v>
      </c>
      <c r="K23" s="262"/>
      <c r="L23" s="262"/>
      <c r="M23" s="230" t="s">
        <v>658</v>
      </c>
      <c r="N23" s="229">
        <v>68</v>
      </c>
    </row>
    <row r="24" spans="1:14" x14ac:dyDescent="0.5">
      <c r="A24" s="237" t="s">
        <v>871</v>
      </c>
      <c r="B24" s="234"/>
      <c r="C24" s="189">
        <v>9.5</v>
      </c>
      <c r="D24" s="189"/>
      <c r="E24" s="189"/>
      <c r="F24" s="189"/>
      <c r="G24" s="189"/>
      <c r="H24" s="189"/>
      <c r="I24" s="189"/>
      <c r="J24" s="235">
        <v>9.5</v>
      </c>
      <c r="K24" s="262"/>
      <c r="L24" s="262"/>
      <c r="M24" s="230" t="s">
        <v>871</v>
      </c>
      <c r="N24" s="229">
        <v>11</v>
      </c>
    </row>
    <row r="25" spans="1:14" x14ac:dyDescent="0.5">
      <c r="A25" s="237" t="s">
        <v>878</v>
      </c>
      <c r="B25" s="234"/>
      <c r="C25" s="189">
        <v>16</v>
      </c>
      <c r="D25" s="189"/>
      <c r="E25" s="189"/>
      <c r="F25" s="189"/>
      <c r="G25" s="189"/>
      <c r="H25" s="189"/>
      <c r="I25" s="189"/>
      <c r="J25" s="235">
        <v>16</v>
      </c>
      <c r="K25" s="262"/>
      <c r="L25" s="262"/>
      <c r="M25" s="230" t="s">
        <v>878</v>
      </c>
      <c r="N25" s="229">
        <v>48</v>
      </c>
    </row>
    <row r="26" spans="1:14" x14ac:dyDescent="0.5">
      <c r="A26" s="237" t="s">
        <v>596</v>
      </c>
      <c r="B26" s="234"/>
      <c r="C26" s="189">
        <v>10</v>
      </c>
      <c r="D26" s="189"/>
      <c r="E26" s="189"/>
      <c r="F26" s="189"/>
      <c r="G26" s="189"/>
      <c r="H26" s="189"/>
      <c r="I26" s="189"/>
      <c r="J26" s="235">
        <v>10</v>
      </c>
      <c r="K26" s="262"/>
      <c r="L26" s="262"/>
      <c r="M26" s="230" t="s">
        <v>596</v>
      </c>
      <c r="N26" s="229">
        <v>23</v>
      </c>
    </row>
    <row r="27" spans="1:14" x14ac:dyDescent="0.5">
      <c r="A27" s="237" t="s">
        <v>260</v>
      </c>
      <c r="B27" s="234"/>
      <c r="C27" s="189">
        <v>10.000000000000002</v>
      </c>
      <c r="D27" s="189"/>
      <c r="E27" s="189"/>
      <c r="F27" s="189"/>
      <c r="G27" s="189"/>
      <c r="H27" s="189"/>
      <c r="I27" s="189"/>
      <c r="J27" s="235">
        <v>10.000000000000002</v>
      </c>
      <c r="K27" s="262"/>
      <c r="L27" s="262"/>
      <c r="M27" s="230" t="s">
        <v>260</v>
      </c>
      <c r="N27" s="229">
        <v>155</v>
      </c>
    </row>
    <row r="28" spans="1:14" x14ac:dyDescent="0.5">
      <c r="A28" s="237" t="s">
        <v>855</v>
      </c>
      <c r="B28" s="234">
        <v>6</v>
      </c>
      <c r="C28" s="189">
        <v>15</v>
      </c>
      <c r="D28" s="189"/>
      <c r="E28" s="189"/>
      <c r="F28" s="189"/>
      <c r="G28" s="189"/>
      <c r="H28" s="189">
        <v>2.0000000000000009</v>
      </c>
      <c r="I28" s="189"/>
      <c r="J28" s="235">
        <v>23</v>
      </c>
      <c r="K28" s="262"/>
      <c r="L28" s="262"/>
      <c r="M28" s="230" t="s">
        <v>855</v>
      </c>
      <c r="N28" s="229">
        <v>61</v>
      </c>
    </row>
    <row r="29" spans="1:14" x14ac:dyDescent="0.5">
      <c r="A29" s="237" t="s">
        <v>813</v>
      </c>
      <c r="B29" s="234"/>
      <c r="C29" s="189">
        <v>30</v>
      </c>
      <c r="D29" s="189"/>
      <c r="E29" s="189"/>
      <c r="F29" s="189"/>
      <c r="G29" s="189"/>
      <c r="H29" s="189"/>
      <c r="I29" s="189"/>
      <c r="J29" s="235">
        <v>30</v>
      </c>
      <c r="K29" s="262"/>
      <c r="L29" s="262"/>
      <c r="M29" s="230" t="s">
        <v>813</v>
      </c>
      <c r="N29" s="229">
        <v>154</v>
      </c>
    </row>
    <row r="30" spans="1:14" x14ac:dyDescent="0.5">
      <c r="A30" s="237" t="s">
        <v>808</v>
      </c>
      <c r="B30" s="234"/>
      <c r="C30" s="189">
        <v>5</v>
      </c>
      <c r="D30" s="189"/>
      <c r="E30" s="189"/>
      <c r="F30" s="189"/>
      <c r="G30" s="189"/>
      <c r="H30" s="189"/>
      <c r="I30" s="189"/>
      <c r="J30" s="235">
        <v>5</v>
      </c>
      <c r="K30" s="262"/>
      <c r="L30" s="262"/>
      <c r="M30" s="230" t="s">
        <v>808</v>
      </c>
      <c r="N30" s="229"/>
    </row>
    <row r="31" spans="1:14" x14ac:dyDescent="0.5">
      <c r="A31" s="237" t="s">
        <v>957</v>
      </c>
      <c r="B31" s="234"/>
      <c r="C31" s="189">
        <v>10</v>
      </c>
      <c r="D31" s="189"/>
      <c r="E31" s="189"/>
      <c r="F31" s="189"/>
      <c r="G31" s="189"/>
      <c r="H31" s="189"/>
      <c r="I31" s="189"/>
      <c r="J31" s="235">
        <v>10</v>
      </c>
      <c r="K31" s="262"/>
      <c r="L31" s="262"/>
      <c r="M31" s="230" t="s">
        <v>957</v>
      </c>
      <c r="N31" s="229">
        <v>72</v>
      </c>
    </row>
    <row r="32" spans="1:14" hidden="1" x14ac:dyDescent="0.5">
      <c r="A32" s="237" t="s">
        <v>929</v>
      </c>
      <c r="B32" s="234"/>
      <c r="C32" s="189"/>
      <c r="D32" s="189"/>
      <c r="E32" s="189"/>
      <c r="F32" s="189"/>
      <c r="G32" s="189"/>
      <c r="H32" s="189"/>
      <c r="I32" s="189"/>
      <c r="J32" s="235"/>
      <c r="K32" s="262"/>
      <c r="L32" s="262"/>
      <c r="M32" s="230" t="s">
        <v>929</v>
      </c>
      <c r="N32" s="229"/>
    </row>
    <row r="33" spans="1:14" x14ac:dyDescent="0.5">
      <c r="A33" s="241" t="s">
        <v>131</v>
      </c>
      <c r="B33" s="240"/>
      <c r="C33" s="240">
        <v>15</v>
      </c>
      <c r="D33" s="240"/>
      <c r="E33" s="240"/>
      <c r="F33" s="240"/>
      <c r="G33" s="240"/>
      <c r="H33" s="240"/>
      <c r="I33" s="240"/>
      <c r="J33" s="240">
        <v>15</v>
      </c>
      <c r="K33" s="261"/>
      <c r="L33" s="261"/>
      <c r="M33" s="230" t="s">
        <v>131</v>
      </c>
      <c r="N33" s="229">
        <v>24</v>
      </c>
    </row>
    <row r="34" spans="1:14" x14ac:dyDescent="0.5">
      <c r="A34" s="239" t="s">
        <v>896</v>
      </c>
      <c r="B34" s="189"/>
      <c r="C34" s="189">
        <v>5</v>
      </c>
      <c r="D34" s="189"/>
      <c r="E34" s="189"/>
      <c r="F34" s="189"/>
      <c r="G34" s="189"/>
      <c r="H34" s="189"/>
      <c r="I34" s="189"/>
      <c r="J34" s="189">
        <v>5</v>
      </c>
      <c r="K34" s="261"/>
      <c r="L34" s="261"/>
      <c r="M34" s="230" t="s">
        <v>896</v>
      </c>
      <c r="N34" s="229">
        <v>28</v>
      </c>
    </row>
    <row r="35" spans="1:14" x14ac:dyDescent="0.5">
      <c r="A35" s="239" t="s">
        <v>880</v>
      </c>
      <c r="B35" s="189"/>
      <c r="C35" s="189">
        <v>20</v>
      </c>
      <c r="D35" s="189"/>
      <c r="E35" s="189"/>
      <c r="F35" s="189"/>
      <c r="G35" s="189"/>
      <c r="H35" s="189"/>
      <c r="I35" s="189"/>
      <c r="J35" s="189">
        <v>20</v>
      </c>
      <c r="K35" s="261"/>
      <c r="L35" s="261"/>
      <c r="M35" s="230" t="s">
        <v>880</v>
      </c>
      <c r="N35" s="229">
        <v>126</v>
      </c>
    </row>
    <row r="36" spans="1:14" x14ac:dyDescent="0.5">
      <c r="A36" s="239" t="s">
        <v>923</v>
      </c>
      <c r="B36" s="189"/>
      <c r="C36" s="189">
        <v>23</v>
      </c>
      <c r="D36" s="189"/>
      <c r="E36" s="189"/>
      <c r="F36" s="189"/>
      <c r="G36" s="189"/>
      <c r="H36" s="189"/>
      <c r="I36" s="189"/>
      <c r="J36" s="189">
        <v>23</v>
      </c>
      <c r="K36" s="261"/>
      <c r="L36" s="261"/>
      <c r="M36" s="230" t="s">
        <v>923</v>
      </c>
      <c r="N36" s="229">
        <v>180</v>
      </c>
    </row>
    <row r="37" spans="1:14" x14ac:dyDescent="0.5">
      <c r="A37" s="239" t="s">
        <v>394</v>
      </c>
      <c r="B37" s="189"/>
      <c r="C37" s="189">
        <v>36</v>
      </c>
      <c r="D37" s="189"/>
      <c r="E37" s="189"/>
      <c r="F37" s="189"/>
      <c r="G37" s="189"/>
      <c r="H37" s="189"/>
      <c r="I37" s="189"/>
      <c r="J37" s="189">
        <v>36</v>
      </c>
      <c r="K37" s="261"/>
      <c r="L37" s="261"/>
      <c r="M37" s="230" t="s">
        <v>394</v>
      </c>
      <c r="N37" s="229">
        <v>169</v>
      </c>
    </row>
    <row r="38" spans="1:14" x14ac:dyDescent="0.5">
      <c r="A38" s="241" t="s">
        <v>955</v>
      </c>
      <c r="B38" s="240"/>
      <c r="C38" s="240">
        <v>40.000000000000007</v>
      </c>
      <c r="D38" s="240"/>
      <c r="E38" s="240"/>
      <c r="F38" s="240"/>
      <c r="G38" s="240"/>
      <c r="H38" s="240"/>
      <c r="I38" s="240"/>
      <c r="J38" s="240">
        <v>40.000000000000007</v>
      </c>
      <c r="K38" s="261"/>
      <c r="L38" s="261"/>
      <c r="M38" s="230" t="s">
        <v>955</v>
      </c>
      <c r="N38" s="229">
        <v>144</v>
      </c>
    </row>
    <row r="39" spans="1:14" x14ac:dyDescent="0.5">
      <c r="A39" s="239" t="s">
        <v>952</v>
      </c>
      <c r="B39" s="189"/>
      <c r="C39" s="189">
        <v>19</v>
      </c>
      <c r="D39" s="189"/>
      <c r="E39" s="189"/>
      <c r="F39" s="189"/>
      <c r="G39" s="189"/>
      <c r="H39" s="189"/>
      <c r="I39" s="189"/>
      <c r="J39" s="189">
        <v>19</v>
      </c>
      <c r="K39" s="261"/>
      <c r="L39" s="261"/>
      <c r="M39" s="230" t="s">
        <v>952</v>
      </c>
      <c r="N39" s="229">
        <v>22</v>
      </c>
    </row>
    <row r="40" spans="1:14" x14ac:dyDescent="0.5">
      <c r="A40" s="239" t="s">
        <v>956</v>
      </c>
      <c r="B40" s="189"/>
      <c r="C40" s="189">
        <v>16</v>
      </c>
      <c r="D40" s="189"/>
      <c r="E40" s="189"/>
      <c r="F40" s="189"/>
      <c r="G40" s="189"/>
      <c r="H40" s="189"/>
      <c r="I40" s="189"/>
      <c r="J40" s="189">
        <v>16</v>
      </c>
      <c r="K40" s="261"/>
      <c r="L40" s="261"/>
      <c r="M40" s="230" t="s">
        <v>956</v>
      </c>
      <c r="N40" s="229">
        <v>35</v>
      </c>
    </row>
    <row r="41" spans="1:14" x14ac:dyDescent="0.5">
      <c r="A41" s="239" t="s">
        <v>960</v>
      </c>
      <c r="B41" s="189"/>
      <c r="C41" s="189">
        <v>5</v>
      </c>
      <c r="D41" s="189"/>
      <c r="E41" s="189"/>
      <c r="F41" s="189"/>
      <c r="G41" s="189"/>
      <c r="H41" s="189"/>
      <c r="I41" s="189"/>
      <c r="J41" s="189">
        <v>5</v>
      </c>
      <c r="K41" s="261"/>
      <c r="L41" s="261"/>
      <c r="M41" s="230" t="s">
        <v>960</v>
      </c>
      <c r="N41" s="229">
        <v>12</v>
      </c>
    </row>
    <row r="42" spans="1:14" ht="14.7" thickBot="1" x14ac:dyDescent="0.55000000000000004">
      <c r="A42" s="239" t="s">
        <v>1022</v>
      </c>
      <c r="B42" s="189"/>
      <c r="C42" s="189">
        <v>3.9999999999999991</v>
      </c>
      <c r="D42" s="189"/>
      <c r="E42" s="189">
        <v>3.9999999999999991</v>
      </c>
      <c r="F42" s="189"/>
      <c r="G42" s="189"/>
      <c r="H42" s="189"/>
      <c r="I42" s="189"/>
      <c r="J42" s="189">
        <v>7.9999999999999982</v>
      </c>
      <c r="K42" s="261"/>
      <c r="L42" s="261"/>
      <c r="M42" s="220" t="s">
        <v>1022</v>
      </c>
      <c r="N42" s="219">
        <v>0</v>
      </c>
    </row>
    <row r="43" spans="1:14" ht="14.7" thickBot="1" x14ac:dyDescent="0.55000000000000004">
      <c r="A43" s="222" t="s">
        <v>874</v>
      </c>
      <c r="B43" s="226">
        <v>65.75</v>
      </c>
      <c r="C43" s="227">
        <v>599.16666666666674</v>
      </c>
      <c r="D43" s="227"/>
      <c r="E43" s="227">
        <v>7.9999999999999982</v>
      </c>
      <c r="F43" s="227">
        <v>6</v>
      </c>
      <c r="G43" s="227">
        <v>3.9999999999999991</v>
      </c>
      <c r="H43" s="227">
        <v>10.000000000000004</v>
      </c>
      <c r="I43" s="227">
        <v>3.9999999999999991</v>
      </c>
      <c r="J43" s="228">
        <v>696.91666666666674</v>
      </c>
      <c r="K43" s="263"/>
      <c r="L43" s="263"/>
      <c r="M43" s="220" t="s">
        <v>874</v>
      </c>
      <c r="N43" s="219">
        <v>3144</v>
      </c>
    </row>
    <row r="44" spans="1:14" ht="14.7" thickBot="1" x14ac:dyDescent="0.55000000000000004">
      <c r="H44" s="192"/>
      <c r="I44" s="192"/>
      <c r="J44" s="8"/>
      <c r="K44" s="8"/>
      <c r="L44" s="8"/>
      <c r="N44"/>
    </row>
    <row r="45" spans="1:14" ht="14.7" thickBot="1" x14ac:dyDescent="0.55000000000000004">
      <c r="H45" s="191"/>
      <c r="I45" s="191"/>
      <c r="J45" s="8"/>
      <c r="K45" s="8"/>
      <c r="L45" s="8"/>
      <c r="N45"/>
    </row>
  </sheetData>
  <pageMargins left="0.7" right="0.7" top="0.75" bottom="0.75" header="0.3" footer="0.3"/>
  <pageSetup paperSize="9" orientation="portrait" verticalDpi="0"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7.64453125" customWidth="1"/>
    <col min="4" max="4" width="6.1171875" customWidth="1"/>
    <col min="5" max="5" width="7.3515625" customWidth="1"/>
    <col min="6" max="6" width="5.76171875" customWidth="1"/>
    <col min="7" max="7" width="5.3515625" customWidth="1"/>
    <col min="8" max="8" width="6.1171875" customWidth="1"/>
    <col min="9" max="9" width="6.23437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15.000000000000002</v>
      </c>
      <c r="I1" t="s">
        <v>13</v>
      </c>
    </row>
    <row r="2" spans="1:25" x14ac:dyDescent="0.5">
      <c r="A2" t="s">
        <v>15</v>
      </c>
      <c r="B2" t="s">
        <v>76</v>
      </c>
    </row>
    <row r="3" spans="1:25" x14ac:dyDescent="0.5">
      <c r="A3" t="s">
        <v>14</v>
      </c>
      <c r="B3" t="s">
        <v>86</v>
      </c>
      <c r="C3" s="266"/>
      <c r="D3" s="266"/>
      <c r="E3" s="266"/>
      <c r="F3" s="8"/>
    </row>
    <row r="4" spans="1:25" x14ac:dyDescent="0.5">
      <c r="A4" t="s">
        <v>19</v>
      </c>
      <c r="C4" s="5">
        <v>35</v>
      </c>
    </row>
    <row r="5" spans="1:25" s="116" customFormat="1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859</v>
      </c>
    </row>
    <row r="8" spans="1:25" x14ac:dyDescent="0.5">
      <c r="A8" s="123">
        <v>42740</v>
      </c>
      <c r="B8" s="124" t="s">
        <v>922</v>
      </c>
      <c r="C8" s="124" t="s">
        <v>934</v>
      </c>
      <c r="D8" s="124" t="s">
        <v>382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66</v>
      </c>
      <c r="P8" s="9">
        <v>20</v>
      </c>
      <c r="Q8" s="114">
        <v>31</v>
      </c>
      <c r="R8" s="174"/>
      <c r="S8" s="116"/>
      <c r="T8" s="113">
        <v>7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1001</v>
      </c>
      <c r="D9" s="124" t="s">
        <v>1003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17</v>
      </c>
      <c r="R9" s="114"/>
      <c r="S9" s="113"/>
      <c r="T9" s="113">
        <v>3</v>
      </c>
      <c r="U9" s="113"/>
      <c r="V9" s="178"/>
      <c r="W9" s="15"/>
      <c r="X9" s="116"/>
      <c r="Y9" s="183" t="s">
        <v>869</v>
      </c>
    </row>
    <row r="10" spans="1:25" x14ac:dyDescent="0.5">
      <c r="A10" s="123">
        <v>42748</v>
      </c>
      <c r="B10" s="124" t="s">
        <v>945</v>
      </c>
      <c r="C10" s="124" t="s">
        <v>934</v>
      </c>
      <c r="D10" s="124" t="s">
        <v>382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5</v>
      </c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15.000000000000002</v>
      </c>
      <c r="J23" s="3">
        <f>SUM(J8:J22)</f>
        <v>15.000000000000002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66</v>
      </c>
      <c r="P23" s="40">
        <f t="shared" si="7"/>
        <v>20</v>
      </c>
      <c r="Q23" s="40">
        <f>SUM(Q8:Q22)</f>
        <v>53</v>
      </c>
      <c r="R23" s="40">
        <f t="shared" ref="R23:V23" si="8">SUM(R8:R22)</f>
        <v>0</v>
      </c>
      <c r="S23" s="40">
        <f t="shared" si="8"/>
        <v>0</v>
      </c>
      <c r="T23" s="40">
        <f t="shared" si="8"/>
        <v>10</v>
      </c>
      <c r="U23" s="40">
        <f t="shared" si="8"/>
        <v>0</v>
      </c>
      <c r="V23" s="40">
        <f t="shared" si="8"/>
        <v>0</v>
      </c>
      <c r="W23" s="37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5.0000000000000018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10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15.000000000000002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mergeCells count="1">
    <mergeCell ref="C3:E3"/>
  </mergeCells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" customWidth="1"/>
    <col min="3" max="3" width="9.3515625" customWidth="1"/>
    <col min="4" max="4" width="6.64453125" customWidth="1"/>
    <col min="5" max="5" width="7.1171875" customWidth="1"/>
    <col min="6" max="6" width="5.87890625" customWidth="1"/>
    <col min="7" max="7" width="5.234375" customWidth="1"/>
    <col min="8" max="8" width="6.76171875" customWidth="1"/>
    <col min="9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35</v>
      </c>
      <c r="I1" t="s">
        <v>13</v>
      </c>
    </row>
    <row r="2" spans="1:25" x14ac:dyDescent="0.5">
      <c r="A2" t="s">
        <v>15</v>
      </c>
      <c r="B2" t="s">
        <v>128</v>
      </c>
    </row>
    <row r="3" spans="1:25" x14ac:dyDescent="0.5">
      <c r="A3" t="s">
        <v>14</v>
      </c>
      <c r="C3" s="19" t="s">
        <v>114</v>
      </c>
      <c r="D3" s="23">
        <v>12</v>
      </c>
      <c r="E3" s="19" t="s">
        <v>115</v>
      </c>
      <c r="F3" s="18">
        <v>90435</v>
      </c>
    </row>
    <row r="4" spans="1:25" x14ac:dyDescent="0.5">
      <c r="A4" t="s">
        <v>19</v>
      </c>
      <c r="C4">
        <v>35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860</v>
      </c>
    </row>
    <row r="8" spans="1:25" x14ac:dyDescent="0.5">
      <c r="A8" s="123">
        <v>42740</v>
      </c>
      <c r="B8" s="124" t="s">
        <v>922</v>
      </c>
      <c r="C8" s="124" t="s">
        <v>930</v>
      </c>
      <c r="D8" s="124" t="s">
        <v>52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>IF(AND($I8&gt;2,$G8&gt;0.79),"120%",IF(AND($I8&gt;2,$G8&gt;=0,$F8&gt;0.7083),"130%","100%"))</f>
        <v>120%</v>
      </c>
      <c r="O8" s="9">
        <v>402</v>
      </c>
      <c r="P8" s="9">
        <v>20</v>
      </c>
      <c r="Q8" s="114">
        <v>7</v>
      </c>
      <c r="R8" s="174"/>
      <c r="S8" s="116"/>
      <c r="T8" s="113">
        <v>18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930</v>
      </c>
      <c r="D9" s="124" t="s">
        <v>52</v>
      </c>
      <c r="E9" s="124" t="s">
        <v>75</v>
      </c>
      <c r="F9" s="125">
        <v>0.41666666666666669</v>
      </c>
      <c r="G9" s="125">
        <v>0.625</v>
      </c>
      <c r="H9" s="2">
        <f t="shared" ref="H9:H21" si="0">IF((G9-F9)&lt;0,(1-F9+G9),(G9-F9))</f>
        <v>0.20833333333333331</v>
      </c>
      <c r="I9" s="3">
        <f t="shared" ref="I9:I21" si="1">H9*24</f>
        <v>5</v>
      </c>
      <c r="J9" s="3">
        <f t="shared" ref="J9:J21" si="2">IF(I9&lt;9,I9,9)</f>
        <v>5</v>
      </c>
      <c r="K9" s="3">
        <f t="shared" ref="K9:K21" si="3">IF(I9&gt;9,I9-9,0)</f>
        <v>0</v>
      </c>
      <c r="L9" s="3">
        <f t="shared" ref="L9:L21" si="4">IF(K9&gt;2,2,K9)</f>
        <v>0</v>
      </c>
      <c r="M9" s="3">
        <f t="shared" ref="M9:M21" si="5">IF(K9&gt;2,K9-2,0)</f>
        <v>0</v>
      </c>
      <c r="N9" s="3" t="str">
        <f t="shared" ref="N9:N21" si="6">IF(AND($I9&gt;2,$G9&gt;0.79),"120%",IF(AND($I9&gt;2,$G9&gt;=0,$F9&gt;0.7083),"130%","100%"))</f>
        <v>100%</v>
      </c>
      <c r="O9" s="111"/>
      <c r="P9" s="111"/>
      <c r="Q9" s="114">
        <v>14</v>
      </c>
      <c r="R9" s="114"/>
      <c r="S9" s="113"/>
      <c r="T9" s="113">
        <v>62</v>
      </c>
      <c r="U9" s="113"/>
      <c r="V9" s="178"/>
      <c r="W9" s="15"/>
      <c r="X9" s="116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930</v>
      </c>
      <c r="D10" s="124" t="s">
        <v>52</v>
      </c>
      <c r="E10" s="124" t="s">
        <v>75</v>
      </c>
      <c r="F10" s="125">
        <v>0.66666666666666663</v>
      </c>
      <c r="G10" s="125">
        <v>0.875</v>
      </c>
      <c r="H10" s="2">
        <f t="shared" si="0"/>
        <v>0.20833333333333337</v>
      </c>
      <c r="I10" s="3">
        <f t="shared" si="1"/>
        <v>5.0000000000000009</v>
      </c>
      <c r="J10" s="3">
        <f t="shared" si="2"/>
        <v>5.0000000000000009</v>
      </c>
      <c r="K10" s="3">
        <f t="shared" si="3"/>
        <v>0</v>
      </c>
      <c r="L10" s="3">
        <f t="shared" si="4"/>
        <v>0</v>
      </c>
      <c r="M10" s="3">
        <f t="shared" si="5"/>
        <v>0</v>
      </c>
      <c r="N10" s="3" t="str">
        <f t="shared" si="6"/>
        <v>120%</v>
      </c>
      <c r="O10" s="111"/>
      <c r="P10" s="111"/>
      <c r="Q10" s="111">
        <v>10</v>
      </c>
      <c r="R10" s="111"/>
      <c r="S10" s="111"/>
      <c r="T10" s="111">
        <v>21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930</v>
      </c>
      <c r="D11" s="124" t="s">
        <v>52</v>
      </c>
      <c r="E11" s="124" t="s">
        <v>75</v>
      </c>
      <c r="F11" s="125">
        <v>0.41666666666666669</v>
      </c>
      <c r="G11" s="125">
        <v>0.625</v>
      </c>
      <c r="H11" s="2">
        <f t="shared" si="0"/>
        <v>0.20833333333333331</v>
      </c>
      <c r="I11" s="3">
        <f t="shared" si="1"/>
        <v>5</v>
      </c>
      <c r="J11" s="3">
        <f t="shared" si="2"/>
        <v>5</v>
      </c>
      <c r="K11" s="3">
        <f t="shared" si="3"/>
        <v>0</v>
      </c>
      <c r="L11" s="3">
        <f t="shared" si="4"/>
        <v>0</v>
      </c>
      <c r="M11" s="3">
        <f t="shared" si="5"/>
        <v>0</v>
      </c>
      <c r="N11" s="3" t="str">
        <f t="shared" si="6"/>
        <v>100%</v>
      </c>
      <c r="O11" s="111"/>
      <c r="P11" s="111"/>
      <c r="Q11" s="111">
        <v>41</v>
      </c>
      <c r="R11" s="111"/>
      <c r="S11" s="111"/>
      <c r="T11" s="111">
        <v>19</v>
      </c>
      <c r="U11" s="29"/>
      <c r="V11" s="29"/>
      <c r="W11" s="15"/>
    </row>
    <row r="12" spans="1:25" x14ac:dyDescent="0.5">
      <c r="A12" s="123">
        <v>42754</v>
      </c>
      <c r="B12" s="124" t="s">
        <v>922</v>
      </c>
      <c r="C12" s="124" t="s">
        <v>930</v>
      </c>
      <c r="D12" s="124" t="s">
        <v>52</v>
      </c>
      <c r="E12" s="124" t="s">
        <v>75</v>
      </c>
      <c r="F12" s="125">
        <v>0.66666666666666663</v>
      </c>
      <c r="G12" s="125">
        <v>0.875</v>
      </c>
      <c r="H12" s="2">
        <f t="shared" si="0"/>
        <v>0.20833333333333337</v>
      </c>
      <c r="I12" s="3">
        <f t="shared" si="1"/>
        <v>5.0000000000000009</v>
      </c>
      <c r="J12" s="3">
        <f t="shared" si="2"/>
        <v>5.0000000000000009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 t="str">
        <f t="shared" si="6"/>
        <v>120%</v>
      </c>
      <c r="O12" s="111"/>
      <c r="P12" s="111"/>
      <c r="Q12" s="111"/>
      <c r="R12" s="111"/>
      <c r="S12" s="111"/>
      <c r="T12" s="111">
        <v>25</v>
      </c>
      <c r="U12" s="29"/>
      <c r="V12" s="29"/>
      <c r="W12" s="15"/>
    </row>
    <row r="13" spans="1:25" x14ac:dyDescent="0.5">
      <c r="A13" s="123">
        <v>42755</v>
      </c>
      <c r="B13" s="124" t="s">
        <v>945</v>
      </c>
      <c r="C13" s="124" t="s">
        <v>930</v>
      </c>
      <c r="D13" s="124" t="s">
        <v>52</v>
      </c>
      <c r="E13" s="124" t="s">
        <v>75</v>
      </c>
      <c r="F13" s="125">
        <v>0.41666666666666669</v>
      </c>
      <c r="G13" s="125">
        <v>0.625</v>
      </c>
      <c r="H13" s="2">
        <f t="shared" si="0"/>
        <v>0.20833333333333331</v>
      </c>
      <c r="I13" s="3">
        <f t="shared" si="1"/>
        <v>5</v>
      </c>
      <c r="J13" s="3">
        <f t="shared" si="2"/>
        <v>5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 t="str">
        <f t="shared" si="6"/>
        <v>100%</v>
      </c>
      <c r="O13" s="111"/>
      <c r="P13" s="111"/>
      <c r="Q13" s="111"/>
      <c r="R13" s="111"/>
      <c r="S13" s="111"/>
      <c r="T13" s="111">
        <v>41</v>
      </c>
      <c r="U13" s="29"/>
      <c r="V13" s="29"/>
      <c r="W13" s="15"/>
    </row>
    <row r="14" spans="1:25" x14ac:dyDescent="0.5">
      <c r="A14" s="123">
        <v>42761</v>
      </c>
      <c r="B14" s="124" t="s">
        <v>922</v>
      </c>
      <c r="C14" s="124" t="s">
        <v>930</v>
      </c>
      <c r="D14" s="124" t="s">
        <v>52</v>
      </c>
      <c r="E14" s="124" t="s">
        <v>75</v>
      </c>
      <c r="F14" s="125">
        <v>0.66666666666666663</v>
      </c>
      <c r="G14" s="125">
        <v>0.875</v>
      </c>
      <c r="H14" s="2">
        <f t="shared" si="0"/>
        <v>0.20833333333333337</v>
      </c>
      <c r="I14" s="3">
        <f t="shared" si="1"/>
        <v>5.0000000000000009</v>
      </c>
      <c r="J14" s="3">
        <f t="shared" si="2"/>
        <v>5.0000000000000009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 t="str">
        <f t="shared" si="6"/>
        <v>120%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0"/>
        <v>0</v>
      </c>
      <c r="I15" s="3">
        <f t="shared" si="1"/>
        <v>0</v>
      </c>
      <c r="J15" s="3">
        <f t="shared" si="2"/>
        <v>0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 t="str">
        <f t="shared" si="6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0"/>
        <v>0</v>
      </c>
      <c r="I16" s="3">
        <f t="shared" si="1"/>
        <v>0</v>
      </c>
      <c r="J16" s="3">
        <f t="shared" si="2"/>
        <v>0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 t="str">
        <f t="shared" si="6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0"/>
        <v>0</v>
      </c>
      <c r="I17" s="3">
        <f t="shared" si="1"/>
        <v>0</v>
      </c>
      <c r="J17" s="3">
        <f t="shared" si="2"/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 t="str">
        <f t="shared" si="6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0"/>
        <v>0</v>
      </c>
      <c r="I18" s="3">
        <f t="shared" si="1"/>
        <v>0</v>
      </c>
      <c r="J18" s="3">
        <f t="shared" si="2"/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 t="str">
        <f t="shared" si="6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0"/>
        <v>0</v>
      </c>
      <c r="I19" s="3">
        <f t="shared" si="1"/>
        <v>0</v>
      </c>
      <c r="J19" s="3">
        <f t="shared" si="2"/>
        <v>0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 t="str">
        <f t="shared" si="6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0"/>
        <v>0</v>
      </c>
      <c r="I20" s="3">
        <f t="shared" si="1"/>
        <v>0</v>
      </c>
      <c r="J20" s="3">
        <f t="shared" si="2"/>
        <v>0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 t="str">
        <f t="shared" si="6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0"/>
        <v>0</v>
      </c>
      <c r="I21" s="3">
        <f t="shared" si="1"/>
        <v>0</v>
      </c>
      <c r="J21" s="3">
        <f t="shared" si="2"/>
        <v>0</v>
      </c>
      <c r="K21" s="3">
        <f t="shared" si="3"/>
        <v>0</v>
      </c>
      <c r="L21" s="3">
        <f t="shared" si="4"/>
        <v>0</v>
      </c>
      <c r="M21" s="3">
        <f t="shared" si="5"/>
        <v>0</v>
      </c>
      <c r="N21" s="3" t="str">
        <f t="shared" si="6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35</v>
      </c>
      <c r="J23" s="3">
        <f>SUM(J8:J22)</f>
        <v>35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402</v>
      </c>
      <c r="P23" s="40">
        <f t="shared" si="7"/>
        <v>20</v>
      </c>
      <c r="Q23" s="40">
        <f>SUM(Q8:Q22)</f>
        <v>72</v>
      </c>
      <c r="R23" s="40">
        <f t="shared" ref="R23:V23" si="8">SUM(R8:R22)</f>
        <v>0</v>
      </c>
      <c r="S23" s="40">
        <f t="shared" si="8"/>
        <v>0</v>
      </c>
      <c r="T23" s="40">
        <f t="shared" si="8"/>
        <v>186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0" width="5.46875" customWidth="1"/>
    <col min="21" max="21" width="5.46875" style="116" customWidth="1"/>
    <col min="22" max="23" width="5.46875" customWidth="1"/>
  </cols>
  <sheetData>
    <row r="1" spans="1:25" x14ac:dyDescent="0.5">
      <c r="A1" t="s">
        <v>12</v>
      </c>
      <c r="D1" s="28">
        <f>I23</f>
        <v>40</v>
      </c>
      <c r="I1" t="s">
        <v>13</v>
      </c>
    </row>
    <row r="2" spans="1:25" x14ac:dyDescent="0.5">
      <c r="A2" t="s">
        <v>15</v>
      </c>
      <c r="B2" t="s">
        <v>835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X7" s="4" t="s">
        <v>837</v>
      </c>
    </row>
    <row r="8" spans="1:25" x14ac:dyDescent="0.5">
      <c r="A8" s="123">
        <v>42740</v>
      </c>
      <c r="B8" s="124" t="s">
        <v>922</v>
      </c>
      <c r="C8" s="124" t="s">
        <v>933</v>
      </c>
      <c r="D8" s="124" t="s">
        <v>52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94.4</v>
      </c>
      <c r="P8" s="9">
        <v>20</v>
      </c>
      <c r="Q8" s="114">
        <v>13</v>
      </c>
      <c r="R8" s="174"/>
      <c r="S8" s="116"/>
      <c r="T8" s="113">
        <v>15</v>
      </c>
      <c r="U8" s="179"/>
      <c r="V8" s="181">
        <v>15</v>
      </c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933</v>
      </c>
      <c r="D9" s="124" t="s">
        <v>52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21</v>
      </c>
      <c r="R9" s="114"/>
      <c r="S9" s="113"/>
      <c r="T9" s="113">
        <v>39</v>
      </c>
      <c r="U9" s="113">
        <v>5</v>
      </c>
      <c r="V9" s="178">
        <v>38</v>
      </c>
      <c r="W9" s="15"/>
      <c r="X9" s="116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933</v>
      </c>
      <c r="D10" s="124" t="s">
        <v>52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28</v>
      </c>
      <c r="R10" s="111"/>
      <c r="S10" s="111"/>
      <c r="T10" s="111">
        <v>6</v>
      </c>
      <c r="U10" s="29">
        <v>5</v>
      </c>
      <c r="V10" s="29"/>
      <c r="W10" s="15"/>
      <c r="X10" s="116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933</v>
      </c>
      <c r="D11" s="124" t="s">
        <v>52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>
        <v>60</v>
      </c>
      <c r="U11" s="29"/>
      <c r="V11" s="29"/>
      <c r="W11" s="15"/>
    </row>
    <row r="12" spans="1:25" x14ac:dyDescent="0.5">
      <c r="A12" s="123">
        <v>42754</v>
      </c>
      <c r="B12" s="124" t="s">
        <v>922</v>
      </c>
      <c r="C12" s="124" t="s">
        <v>933</v>
      </c>
      <c r="D12" s="124" t="s">
        <v>52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14</v>
      </c>
      <c r="R12" s="111"/>
      <c r="S12" s="111"/>
      <c r="T12" s="111">
        <v>16</v>
      </c>
      <c r="U12" s="29"/>
      <c r="V12" s="29"/>
      <c r="W12" s="15"/>
    </row>
    <row r="13" spans="1:25" x14ac:dyDescent="0.5">
      <c r="A13" s="123">
        <v>42755</v>
      </c>
      <c r="B13" s="124" t="s">
        <v>945</v>
      </c>
      <c r="C13" s="124" t="s">
        <v>933</v>
      </c>
      <c r="D13" s="124" t="s">
        <v>52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14</v>
      </c>
      <c r="R13" s="111"/>
      <c r="S13" s="111"/>
      <c r="T13" s="111">
        <v>15</v>
      </c>
      <c r="U13" s="29"/>
      <c r="V13" s="29"/>
      <c r="W13" s="15"/>
    </row>
    <row r="14" spans="1:25" x14ac:dyDescent="0.5">
      <c r="A14" s="123">
        <v>42761</v>
      </c>
      <c r="B14" s="124" t="s">
        <v>922</v>
      </c>
      <c r="C14" s="124" t="s">
        <v>933</v>
      </c>
      <c r="D14" s="124" t="s">
        <v>52</v>
      </c>
      <c r="E14" s="124" t="s">
        <v>75</v>
      </c>
      <c r="F14" s="125">
        <v>0.66666666666666663</v>
      </c>
      <c r="G14" s="125">
        <v>0.875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12</v>
      </c>
      <c r="R14" s="111"/>
      <c r="S14" s="111"/>
      <c r="T14" s="111">
        <v>40</v>
      </c>
      <c r="U14" s="29"/>
      <c r="V14" s="29"/>
      <c r="W14" s="15"/>
    </row>
    <row r="15" spans="1:25" x14ac:dyDescent="0.5">
      <c r="A15" s="123">
        <v>42762</v>
      </c>
      <c r="B15" s="124" t="s">
        <v>945</v>
      </c>
      <c r="C15" s="124" t="s">
        <v>933</v>
      </c>
      <c r="D15" s="124" t="s">
        <v>52</v>
      </c>
      <c r="E15" s="124" t="s">
        <v>75</v>
      </c>
      <c r="F15" s="125">
        <v>0.41666666666666669</v>
      </c>
      <c r="G15" s="125">
        <v>0.625</v>
      </c>
      <c r="H15" s="2">
        <f t="shared" si="1"/>
        <v>0.20833333333333331</v>
      </c>
      <c r="I15" s="3">
        <f t="shared" si="2"/>
        <v>5</v>
      </c>
      <c r="J15" s="3">
        <f t="shared" si="3"/>
        <v>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14</v>
      </c>
      <c r="R15" s="111"/>
      <c r="S15" s="111"/>
      <c r="T15" s="111">
        <v>20</v>
      </c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60</v>
      </c>
      <c r="R16" s="111"/>
      <c r="S16" s="111"/>
      <c r="T16" s="111">
        <v>83</v>
      </c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40</v>
      </c>
      <c r="J23" s="3">
        <f>SUM(J8:J22)</f>
        <v>40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94.4</v>
      </c>
      <c r="P23" s="40">
        <f t="shared" si="7"/>
        <v>20</v>
      </c>
      <c r="Q23" s="40">
        <f>SUM(Q8:Q22)</f>
        <v>183</v>
      </c>
      <c r="R23" s="40">
        <f t="shared" ref="R23:V23" si="8">SUM(R8:R22)</f>
        <v>0</v>
      </c>
      <c r="S23" s="40">
        <f t="shared" si="8"/>
        <v>0</v>
      </c>
      <c r="T23" s="40">
        <f t="shared" si="8"/>
        <v>294</v>
      </c>
      <c r="U23" s="40">
        <f t="shared" si="8"/>
        <v>10</v>
      </c>
      <c r="V23" s="40">
        <f t="shared" si="8"/>
        <v>53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40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64453125" customWidth="1"/>
    <col min="3" max="3" width="7.3515625" customWidth="1"/>
    <col min="4" max="4" width="7" customWidth="1"/>
    <col min="5" max="5" width="6.3515625" customWidth="1"/>
    <col min="6" max="6" width="6.76171875" customWidth="1"/>
    <col min="7" max="7" width="5.3515625" customWidth="1"/>
    <col min="8" max="8" width="6.3515625" customWidth="1"/>
    <col min="9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19.000000000000004</v>
      </c>
      <c r="I1" t="s">
        <v>13</v>
      </c>
    </row>
    <row r="2" spans="1:25" x14ac:dyDescent="0.5">
      <c r="A2" t="s">
        <v>15</v>
      </c>
      <c r="B2" t="s">
        <v>391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981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20</v>
      </c>
      <c r="Q8" s="114">
        <v>15</v>
      </c>
      <c r="R8" s="174">
        <v>13</v>
      </c>
      <c r="S8" s="116"/>
      <c r="T8" s="113">
        <v>8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981</v>
      </c>
      <c r="D9" s="124" t="s">
        <v>169</v>
      </c>
      <c r="E9" s="124" t="s">
        <v>75</v>
      </c>
      <c r="F9" s="125">
        <v>0.375</v>
      </c>
      <c r="G9" s="125">
        <v>0.58333333333333337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58</v>
      </c>
      <c r="R9" s="114"/>
      <c r="S9" s="113"/>
      <c r="T9" s="113">
        <v>5</v>
      </c>
      <c r="U9" s="113">
        <v>3</v>
      </c>
      <c r="V9" s="178">
        <v>3.5</v>
      </c>
      <c r="W9" s="15"/>
      <c r="X9" s="116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1006</v>
      </c>
      <c r="D10" s="124" t="s">
        <v>1009</v>
      </c>
      <c r="E10" s="124" t="s">
        <v>75</v>
      </c>
      <c r="F10" s="125">
        <v>0.66666666666666663</v>
      </c>
      <c r="G10" s="125">
        <v>0.83333333333333337</v>
      </c>
      <c r="H10" s="2">
        <f t="shared" si="1"/>
        <v>0.16666666666666674</v>
      </c>
      <c r="I10" s="3">
        <f t="shared" si="2"/>
        <v>4.0000000000000018</v>
      </c>
      <c r="J10" s="3">
        <f t="shared" si="3"/>
        <v>4.0000000000000018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/>
      <c r="R10" s="111"/>
      <c r="S10" s="111"/>
      <c r="T10" s="111">
        <v>4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996</v>
      </c>
      <c r="D11" s="124" t="s">
        <v>230</v>
      </c>
      <c r="E11" s="124" t="s">
        <v>75</v>
      </c>
      <c r="F11" s="125">
        <v>0.45833333333333331</v>
      </c>
      <c r="G11" s="125">
        <v>0.66666666666666663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19.000000000000004</v>
      </c>
      <c r="J23" s="3">
        <f>SUM(J8:J22)</f>
        <v>19.000000000000004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20</v>
      </c>
      <c r="Q23" s="40">
        <f t="shared" si="7"/>
        <v>73</v>
      </c>
      <c r="R23" s="40">
        <f t="shared" si="7"/>
        <v>13</v>
      </c>
      <c r="S23" s="40">
        <f t="shared" si="7"/>
        <v>0</v>
      </c>
      <c r="T23" s="40">
        <f t="shared" si="7"/>
        <v>17</v>
      </c>
      <c r="U23" s="40">
        <f t="shared" si="7"/>
        <v>3</v>
      </c>
      <c r="V23" s="40">
        <f t="shared" si="7"/>
        <v>3.5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-14.000000000000004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14.000000000000004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19.000000000000004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9"/>
  <sheetViews>
    <sheetView rightToLeft="1" zoomScaleNormal="100" workbookViewId="0">
      <selection activeCell="A5" sqref="A5:XFD5"/>
    </sheetView>
  </sheetViews>
  <sheetFormatPr defaultColWidth="9" defaultRowHeight="14.35" outlineLevelCol="1" x14ac:dyDescent="0.5"/>
  <cols>
    <col min="1" max="1" width="9" style="116" customWidth="1"/>
    <col min="2" max="2" width="6.1171875" style="116" customWidth="1"/>
    <col min="3" max="3" width="7.1171875" style="116" customWidth="1"/>
    <col min="4" max="4" width="6.76171875" style="116" customWidth="1"/>
    <col min="5" max="5" width="6.3515625" style="116" customWidth="1"/>
    <col min="6" max="6" width="5.87890625" style="116" customWidth="1"/>
    <col min="7" max="7" width="5.64453125" style="116" customWidth="1"/>
    <col min="8" max="8" width="6.1171875" style="116" customWidth="1"/>
    <col min="9" max="9" width="5.11718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6" x14ac:dyDescent="0.5">
      <c r="A1" s="116" t="s">
        <v>12</v>
      </c>
      <c r="C1" s="28">
        <f>I23</f>
        <v>0</v>
      </c>
      <c r="I1" s="116" t="s">
        <v>13</v>
      </c>
    </row>
    <row r="2" spans="1:26" x14ac:dyDescent="0.5">
      <c r="A2" s="116" t="s">
        <v>15</v>
      </c>
      <c r="B2" s="116" t="s">
        <v>919</v>
      </c>
    </row>
    <row r="3" spans="1:26" x14ac:dyDescent="0.5">
      <c r="A3" s="116" t="s">
        <v>14</v>
      </c>
      <c r="C3" s="19"/>
      <c r="D3" s="20"/>
      <c r="E3" s="19"/>
    </row>
    <row r="4" spans="1:26" x14ac:dyDescent="0.5">
      <c r="A4" s="116" t="s">
        <v>19</v>
      </c>
      <c r="C4" s="116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6" x14ac:dyDescent="0.5">
      <c r="I5" s="7"/>
      <c r="J5" s="7"/>
      <c r="K5" s="7"/>
      <c r="L5" s="7"/>
      <c r="M5" s="7"/>
      <c r="N5" s="7"/>
      <c r="O5" s="7"/>
      <c r="P5" s="7"/>
      <c r="Q5" s="7"/>
    </row>
    <row r="6" spans="1:26" ht="14.7" thickBot="1" x14ac:dyDescent="0.55000000000000004"/>
    <row r="7" spans="1:26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Z7" s="48"/>
    </row>
    <row r="8" spans="1:26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T8" s="113"/>
      <c r="U8" s="179"/>
      <c r="V8" s="181"/>
      <c r="W8" s="16"/>
      <c r="Y8" s="182" t="s">
        <v>868</v>
      </c>
      <c r="Z8" s="48"/>
    </row>
    <row r="9" spans="1:26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  <c r="Z9" s="48"/>
    </row>
    <row r="10" spans="1:26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6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6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6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6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6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6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1171875" customWidth="1"/>
    <col min="3" max="3" width="7.1171875" customWidth="1"/>
    <col min="4" max="4" width="6.76171875" customWidth="1"/>
    <col min="5" max="5" width="6.3515625" customWidth="1"/>
    <col min="6" max="6" width="5.87890625" customWidth="1"/>
    <col min="7" max="7" width="5.64453125" customWidth="1"/>
    <col min="8" max="8" width="6.1171875" customWidth="1"/>
    <col min="9" max="9" width="5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6" x14ac:dyDescent="0.5">
      <c r="A1" t="s">
        <v>12</v>
      </c>
      <c r="C1" s="28">
        <f>I23</f>
        <v>19</v>
      </c>
      <c r="I1" t="s">
        <v>13</v>
      </c>
    </row>
    <row r="2" spans="1:26" x14ac:dyDescent="0.5">
      <c r="A2" t="s">
        <v>15</v>
      </c>
      <c r="B2" t="s">
        <v>510</v>
      </c>
    </row>
    <row r="3" spans="1:26" x14ac:dyDescent="0.5">
      <c r="A3" t="s">
        <v>14</v>
      </c>
      <c r="C3" s="19"/>
      <c r="D3" s="20"/>
      <c r="E3" s="19"/>
    </row>
    <row r="4" spans="1:26" x14ac:dyDescent="0.5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6" s="116" customFormat="1" x14ac:dyDescent="0.5">
      <c r="I5" s="7"/>
      <c r="J5" s="7"/>
      <c r="K5" s="7"/>
      <c r="L5" s="7"/>
      <c r="M5" s="7"/>
      <c r="N5" s="7"/>
      <c r="O5" s="7"/>
      <c r="P5" s="7"/>
      <c r="Q5" s="7"/>
    </row>
    <row r="6" spans="1:26" ht="14.7" thickBot="1" x14ac:dyDescent="0.55000000000000004"/>
    <row r="7" spans="1:26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Z7" s="48"/>
    </row>
    <row r="8" spans="1:26" x14ac:dyDescent="0.5">
      <c r="A8" s="123">
        <v>42748</v>
      </c>
      <c r="B8" s="124" t="s">
        <v>945</v>
      </c>
      <c r="C8" s="124" t="s">
        <v>1001</v>
      </c>
      <c r="D8" s="124" t="s">
        <v>1004</v>
      </c>
      <c r="E8" s="124" t="s">
        <v>75</v>
      </c>
      <c r="F8" s="125">
        <v>0.41666666666666669</v>
      </c>
      <c r="G8" s="125">
        <v>0.58333333333333337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9">
        <v>20</v>
      </c>
      <c r="R8" s="174"/>
      <c r="S8" s="116"/>
      <c r="T8" s="113"/>
      <c r="U8" s="179"/>
      <c r="V8" s="181"/>
      <c r="W8" s="16"/>
      <c r="X8" s="116"/>
      <c r="Y8" s="182" t="s">
        <v>868</v>
      </c>
      <c r="Z8" s="48"/>
    </row>
    <row r="9" spans="1:26" x14ac:dyDescent="0.5">
      <c r="A9" s="123">
        <v>42749</v>
      </c>
      <c r="B9" s="124" t="s">
        <v>984</v>
      </c>
      <c r="C9" s="124" t="s">
        <v>985</v>
      </c>
      <c r="D9" s="124" t="s">
        <v>986</v>
      </c>
      <c r="E9" s="124" t="s">
        <v>75</v>
      </c>
      <c r="F9" s="125">
        <v>0.45833333333333331</v>
      </c>
      <c r="G9" s="125">
        <v>0.66666666666666663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7</v>
      </c>
      <c r="R9" s="114"/>
      <c r="S9" s="113"/>
      <c r="T9" s="113"/>
      <c r="U9" s="113"/>
      <c r="V9" s="178"/>
      <c r="W9" s="15"/>
      <c r="X9" s="116"/>
      <c r="Y9" s="183" t="s">
        <v>869</v>
      </c>
      <c r="Z9" s="48"/>
    </row>
    <row r="10" spans="1:26" x14ac:dyDescent="0.5">
      <c r="A10" s="123">
        <v>42755</v>
      </c>
      <c r="B10" s="124" t="s">
        <v>945</v>
      </c>
      <c r="C10" s="124" t="s">
        <v>982</v>
      </c>
      <c r="D10" s="124" t="s">
        <v>983</v>
      </c>
      <c r="E10" s="124" t="s">
        <v>75</v>
      </c>
      <c r="F10" s="125">
        <v>0.5</v>
      </c>
      <c r="G10" s="125">
        <v>0.70833333333333337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14</v>
      </c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6" x14ac:dyDescent="0.5">
      <c r="A11" s="123">
        <v>42763</v>
      </c>
      <c r="B11" s="124" t="s">
        <v>984</v>
      </c>
      <c r="C11" s="124" t="s">
        <v>985</v>
      </c>
      <c r="D11" s="124" t="s">
        <v>986</v>
      </c>
      <c r="E11" s="124" t="s">
        <v>75</v>
      </c>
      <c r="F11" s="125">
        <v>0.45833333333333331</v>
      </c>
      <c r="G11" s="125">
        <v>0.66666666666666663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6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6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6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6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6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19</v>
      </c>
      <c r="J23" s="3">
        <f>SUM(J8:J22)</f>
        <v>19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41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19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4" workbookViewId="0">
      <selection activeCell="A11" sqref="A11:XFD11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3" width="5.46875" customWidth="1"/>
  </cols>
  <sheetData>
    <row r="1" spans="1:25" x14ac:dyDescent="0.5">
      <c r="A1" t="s">
        <v>12</v>
      </c>
      <c r="D1" s="28">
        <f>I23</f>
        <v>32.166666666666664</v>
      </c>
      <c r="I1" t="s">
        <v>13</v>
      </c>
    </row>
    <row r="2" spans="1:25" x14ac:dyDescent="0.5">
      <c r="A2" t="s">
        <v>15</v>
      </c>
      <c r="B2" t="s">
        <v>833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973</v>
      </c>
      <c r="D8" s="124" t="s">
        <v>993</v>
      </c>
      <c r="E8" s="124" t="s">
        <v>75</v>
      </c>
      <c r="F8" s="125">
        <v>0.47222222222222227</v>
      </c>
      <c r="G8" s="125">
        <v>0.64583333333333337</v>
      </c>
      <c r="H8" s="2">
        <f>IF((G8-F8)&lt;0,(1-F8+G8),(G8-F8))</f>
        <v>0.1736111111111111</v>
      </c>
      <c r="I8" s="3">
        <f>H8*24</f>
        <v>4.1666666666666661</v>
      </c>
      <c r="J8" s="3">
        <f>IF(I8&lt;9,I8,9)</f>
        <v>4.1666666666666661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35.4</v>
      </c>
      <c r="P8" s="9">
        <v>20</v>
      </c>
      <c r="Q8" s="114">
        <v>7</v>
      </c>
      <c r="R8" s="174"/>
      <c r="S8" s="116"/>
      <c r="T8" s="113">
        <v>17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973</v>
      </c>
      <c r="D9" s="124" t="s">
        <v>974</v>
      </c>
      <c r="E9" s="124" t="s">
        <v>75</v>
      </c>
      <c r="F9" s="125">
        <v>0.4375</v>
      </c>
      <c r="G9" s="125">
        <v>0.64583333333333337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>
        <v>5</v>
      </c>
      <c r="U9" s="113">
        <v>45</v>
      </c>
      <c r="V9" s="178"/>
      <c r="W9" s="15"/>
      <c r="X9" s="116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1006</v>
      </c>
      <c r="D10" s="124" t="s">
        <v>1007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>
        <v>5</v>
      </c>
      <c r="V10" s="29"/>
      <c r="W10" s="15"/>
      <c r="X10" s="116"/>
      <c r="Y10" s="180" t="s">
        <v>867</v>
      </c>
    </row>
    <row r="11" spans="1:25" s="116" customFormat="1" x14ac:dyDescent="0.5">
      <c r="A11" s="269" t="s">
        <v>1069</v>
      </c>
      <c r="B11" s="58" t="s">
        <v>1058</v>
      </c>
      <c r="C11" s="58" t="s">
        <v>1068</v>
      </c>
      <c r="D11" s="58" t="s">
        <v>1067</v>
      </c>
      <c r="E11" s="58" t="s">
        <v>1060</v>
      </c>
      <c r="F11" s="268" t="s">
        <v>1066</v>
      </c>
      <c r="G11" s="268" t="s">
        <v>1065</v>
      </c>
      <c r="H11" s="2">
        <f>IF((G11-F11)&lt;0,(1-F11+G11),(G11-F11))</f>
        <v>8.3333333333333259E-2</v>
      </c>
      <c r="I11" s="3">
        <f>H11*24</f>
        <v>1.9999999999999982</v>
      </c>
      <c r="J11" s="3">
        <f>IF(I11&lt;9,I11,9)</f>
        <v>1.9999999999999982</v>
      </c>
      <c r="K11" s="3">
        <f>IF(I11&gt;9,I11-9,0)</f>
        <v>0</v>
      </c>
      <c r="L11" s="3">
        <f>IF(K11&gt;2,2,K11)</f>
        <v>0</v>
      </c>
      <c r="M11" s="3">
        <f>IF(K11&gt;2,K11-2,0)</f>
        <v>0</v>
      </c>
      <c r="N11" s="3" t="str">
        <f>IF(AND($I11&gt;2,$G11&gt;0.79),"120%",IF(AND($I11&gt;2,$G11&gt;=0,$F11&gt;0.7083),"130%","100%"))</f>
        <v>100%</v>
      </c>
      <c r="O11" s="111" t="s">
        <v>1064</v>
      </c>
      <c r="P11" s="111"/>
      <c r="Q11" s="111"/>
      <c r="R11" s="111"/>
      <c r="S11" s="111"/>
      <c r="T11" s="29"/>
      <c r="U11" s="29"/>
      <c r="V11" s="29"/>
      <c r="W11" s="29"/>
      <c r="X11" s="29"/>
      <c r="Y11" s="15"/>
    </row>
    <row r="12" spans="1:25" x14ac:dyDescent="0.5">
      <c r="A12" s="123">
        <v>42762</v>
      </c>
      <c r="B12" s="124" t="s">
        <v>945</v>
      </c>
      <c r="C12" s="124" t="s">
        <v>973</v>
      </c>
      <c r="D12" s="124" t="s">
        <v>974</v>
      </c>
      <c r="E12" s="124" t="s">
        <v>75</v>
      </c>
      <c r="F12" s="125">
        <v>0.4375</v>
      </c>
      <c r="G12" s="125">
        <v>0.64583333333333337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>
        <v>42765</v>
      </c>
      <c r="B13" s="124" t="s">
        <v>903</v>
      </c>
      <c r="C13" s="124" t="s">
        <v>959</v>
      </c>
      <c r="D13" s="124" t="s">
        <v>958</v>
      </c>
      <c r="E13" s="124" t="s">
        <v>865</v>
      </c>
      <c r="F13" s="125">
        <v>0.375</v>
      </c>
      <c r="G13" s="125">
        <v>0.83333333333333337</v>
      </c>
      <c r="H13" s="2">
        <f t="shared" si="1"/>
        <v>0.45833333333333337</v>
      </c>
      <c r="I13" s="3">
        <f t="shared" si="2"/>
        <v>11</v>
      </c>
      <c r="J13" s="3">
        <f t="shared" si="3"/>
        <v>9</v>
      </c>
      <c r="K13" s="3">
        <f t="shared" si="4"/>
        <v>2</v>
      </c>
      <c r="L13" s="3">
        <f t="shared" si="5"/>
        <v>2</v>
      </c>
      <c r="M13" s="3">
        <f t="shared" si="6"/>
        <v>0</v>
      </c>
      <c r="N13" s="3" t="str">
        <f t="shared" si="0"/>
        <v>120%</v>
      </c>
      <c r="O13" s="111"/>
      <c r="P13" s="111">
        <v>66</v>
      </c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32.166666666666664</v>
      </c>
      <c r="J23" s="3">
        <f>SUM(J8:J22)</f>
        <v>30.166666666666664</v>
      </c>
      <c r="K23" s="3">
        <f>SUM(K8:K22)</f>
        <v>2</v>
      </c>
      <c r="L23" s="3">
        <f>SUM(L8:L22)</f>
        <v>2</v>
      </c>
      <c r="M23" s="3">
        <f>SUM(M8:M22)</f>
        <v>0</v>
      </c>
      <c r="N23" s="3"/>
      <c r="O23" s="40">
        <f>SUM(O8:O22)</f>
        <v>35.4</v>
      </c>
      <c r="P23" s="40">
        <f>SUM(P8:P22)</f>
        <v>86</v>
      </c>
      <c r="Q23" s="40">
        <f>SUM(Q8:Q22)</f>
        <v>7</v>
      </c>
      <c r="R23" s="40">
        <f t="shared" ref="R23:V23" si="7">SUM(R8:R22)</f>
        <v>0</v>
      </c>
      <c r="S23" s="40">
        <f t="shared" si="7"/>
        <v>0</v>
      </c>
      <c r="T23" s="40">
        <f t="shared" si="7"/>
        <v>22</v>
      </c>
      <c r="U23" s="40">
        <f t="shared" si="7"/>
        <v>50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12.999999999999996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19.166666666666668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1171875" customWidth="1"/>
    <col min="3" max="3" width="7.1171875" customWidth="1"/>
    <col min="4" max="4" width="6.76171875" customWidth="1"/>
    <col min="5" max="5" width="6.3515625" customWidth="1"/>
    <col min="6" max="6" width="5.87890625" customWidth="1"/>
    <col min="7" max="7" width="5.64453125" customWidth="1"/>
    <col min="8" max="8" width="6.1171875" customWidth="1"/>
    <col min="9" max="9" width="5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31.25</v>
      </c>
      <c r="I1" t="s">
        <v>13</v>
      </c>
    </row>
    <row r="2" spans="1:25" x14ac:dyDescent="0.5">
      <c r="A2" t="s">
        <v>15</v>
      </c>
      <c r="B2" t="s">
        <v>193</v>
      </c>
    </row>
    <row r="3" spans="1:25" x14ac:dyDescent="0.5">
      <c r="A3" t="s">
        <v>14</v>
      </c>
      <c r="C3" s="19" t="s">
        <v>93</v>
      </c>
      <c r="D3" s="20">
        <v>1</v>
      </c>
      <c r="E3" s="19" t="s">
        <v>94</v>
      </c>
    </row>
    <row r="4" spans="1:25" x14ac:dyDescent="0.5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5" s="116" customFormat="1" x14ac:dyDescent="0.5">
      <c r="I5" s="7"/>
      <c r="J5" s="7"/>
      <c r="K5" s="7"/>
      <c r="L5" s="7"/>
      <c r="M5" s="7"/>
      <c r="N5" s="7"/>
      <c r="O5" s="7"/>
      <c r="P5" s="7"/>
      <c r="Q5" s="7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42758</v>
      </c>
      <c r="B8" s="124" t="s">
        <v>903</v>
      </c>
      <c r="C8" s="124" t="s">
        <v>1057</v>
      </c>
      <c r="D8" s="124" t="s">
        <v>69</v>
      </c>
      <c r="E8" s="124" t="s">
        <v>925</v>
      </c>
      <c r="F8" s="125">
        <v>0.77083333333333337</v>
      </c>
      <c r="G8" s="125">
        <v>0.9375</v>
      </c>
      <c r="H8" s="2">
        <f>IF((G8-F8)&lt;0,(1-F8+G8),(G8-F8))</f>
        <v>0.16666666666666663</v>
      </c>
      <c r="I8" s="3">
        <f>H8*24</f>
        <v>3.9999999999999991</v>
      </c>
      <c r="J8" s="3">
        <f>IF(I8&lt;9,I8,9)</f>
        <v>3.9999999999999991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21</v>
      </c>
      <c r="P8" s="9">
        <v>175.5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>
        <v>42760</v>
      </c>
      <c r="B9" s="124" t="s">
        <v>1058</v>
      </c>
      <c r="C9" s="124" t="s">
        <v>1059</v>
      </c>
      <c r="D9" s="124" t="s">
        <v>69</v>
      </c>
      <c r="E9" s="124" t="s">
        <v>1060</v>
      </c>
      <c r="F9" s="125">
        <v>0.5</v>
      </c>
      <c r="G9" s="125">
        <v>0.58333333333333337</v>
      </c>
      <c r="H9" s="2">
        <f t="shared" ref="H9:H21" si="1">IF((G9-F9)&lt;0,(1-F9+G9),(G9-F9))</f>
        <v>8.333333333333337E-2</v>
      </c>
      <c r="I9" s="3">
        <f t="shared" ref="I9:I21" si="2">H9*24</f>
        <v>2.0000000000000009</v>
      </c>
      <c r="J9" s="3">
        <f t="shared" ref="J9:J21" si="3">IF(I9&lt;9,I9,9)</f>
        <v>2.0000000000000009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14</v>
      </c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>
        <v>42761</v>
      </c>
      <c r="B10" s="124" t="s">
        <v>922</v>
      </c>
      <c r="C10" s="124" t="s">
        <v>1021</v>
      </c>
      <c r="D10" s="124" t="s">
        <v>1018</v>
      </c>
      <c r="E10" s="124" t="s">
        <v>1056</v>
      </c>
      <c r="F10" s="125">
        <v>0.77083333333333337</v>
      </c>
      <c r="G10" s="125">
        <v>0.9375</v>
      </c>
      <c r="H10" s="2">
        <f t="shared" si="1"/>
        <v>0.16666666666666663</v>
      </c>
      <c r="I10" s="3">
        <f t="shared" si="2"/>
        <v>3.9999999999999991</v>
      </c>
      <c r="J10" s="3">
        <f t="shared" si="3"/>
        <v>3.9999999999999991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>
        <v>14</v>
      </c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>
        <v>42765</v>
      </c>
      <c r="B11" s="124" t="s">
        <v>903</v>
      </c>
      <c r="C11" s="124" t="s">
        <v>959</v>
      </c>
      <c r="D11" s="124" t="s">
        <v>958</v>
      </c>
      <c r="E11" s="124" t="s">
        <v>865</v>
      </c>
      <c r="F11" s="125">
        <v>0.39583333333333331</v>
      </c>
      <c r="G11" s="125">
        <v>0.83333333333333337</v>
      </c>
      <c r="H11" s="2">
        <f t="shared" si="1"/>
        <v>0.43750000000000006</v>
      </c>
      <c r="I11" s="3">
        <f t="shared" si="2"/>
        <v>10.500000000000002</v>
      </c>
      <c r="J11" s="3">
        <f t="shared" si="3"/>
        <v>9</v>
      </c>
      <c r="K11" s="3">
        <f t="shared" si="4"/>
        <v>1.5000000000000018</v>
      </c>
      <c r="L11" s="3">
        <f t="shared" si="5"/>
        <v>1.5000000000000018</v>
      </c>
      <c r="M11" s="3">
        <f t="shared" si="6"/>
        <v>0</v>
      </c>
      <c r="N11" s="3" t="str">
        <f t="shared" si="0"/>
        <v>120%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>
        <v>42766</v>
      </c>
      <c r="B12" s="124" t="s">
        <v>954</v>
      </c>
      <c r="C12" s="124" t="s">
        <v>959</v>
      </c>
      <c r="D12" s="124" t="s">
        <v>958</v>
      </c>
      <c r="E12" s="124" t="s">
        <v>865</v>
      </c>
      <c r="F12" s="125">
        <v>0.40625</v>
      </c>
      <c r="G12" s="125">
        <v>0.85416666666666663</v>
      </c>
      <c r="H12" s="2">
        <f t="shared" si="1"/>
        <v>0.44791666666666663</v>
      </c>
      <c r="I12" s="3">
        <f t="shared" si="2"/>
        <v>10.75</v>
      </c>
      <c r="J12" s="3">
        <f t="shared" si="3"/>
        <v>9</v>
      </c>
      <c r="K12" s="3">
        <f t="shared" si="4"/>
        <v>1.75</v>
      </c>
      <c r="L12" s="3">
        <f t="shared" si="5"/>
        <v>1.75</v>
      </c>
      <c r="M12" s="3">
        <f t="shared" si="6"/>
        <v>0</v>
      </c>
      <c r="N12" s="3" t="str">
        <f t="shared" si="0"/>
        <v>120%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31.25</v>
      </c>
      <c r="J23" s="3">
        <f>SUM(J8:J22)</f>
        <v>28</v>
      </c>
      <c r="K23" s="3">
        <f>SUM(K8:K22)</f>
        <v>3.2500000000000018</v>
      </c>
      <c r="L23" s="3">
        <f>SUM(L8:L22)</f>
        <v>3.2500000000000018</v>
      </c>
      <c r="M23" s="3">
        <f>SUM(M8:M22)</f>
        <v>0</v>
      </c>
      <c r="N23" s="3"/>
      <c r="O23" s="40">
        <f t="shared" ref="O23:P23" si="7">SUM(O8:O22)</f>
        <v>49</v>
      </c>
      <c r="P23" s="40">
        <f t="shared" si="7"/>
        <v>175.5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31.25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G8" sqref="A8:G8"/>
    </sheetView>
  </sheetViews>
  <sheetFormatPr defaultRowHeight="14.35" outlineLevelCol="1" x14ac:dyDescent="0.5"/>
  <cols>
    <col min="1" max="1" width="8.87890625" customWidth="1"/>
    <col min="2" max="2" width="6.3515625" customWidth="1"/>
    <col min="3" max="3" width="8.1171875" customWidth="1"/>
    <col min="4" max="4" width="6.76171875" customWidth="1"/>
    <col min="5" max="5" width="6.64453125" customWidth="1"/>
    <col min="6" max="6" width="6.1171875" customWidth="1"/>
    <col min="7" max="7" width="5.3515625" customWidth="1"/>
    <col min="8" max="8" width="5.87890625" customWidth="1"/>
    <col min="9" max="9" width="6.23437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926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2.75" customHeight="1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SUMIF($E$8:$I$21,G26,$I$8:$I$21)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SUMIF($E$8:$I$21,G27,$I$8:$I$21)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SUMIF($E$7:$I$21,G28,$I$7:$I$21)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SUMIF($E$7:$I$21,G29,$I$7:$I$20)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1171875" customWidth="1"/>
    <col min="3" max="3" width="6.64453125" customWidth="1"/>
    <col min="4" max="4" width="7" customWidth="1"/>
    <col min="5" max="5" width="7.3515625" customWidth="1"/>
    <col min="6" max="8" width="6.3515625" customWidth="1"/>
    <col min="9" max="9" width="6.1171875" customWidth="1"/>
    <col min="10" max="13" width="0" hidden="1" customWidth="1" outlineLevel="1"/>
    <col min="14" max="14" width="6.64453125" customWidth="1" collapsed="1"/>
    <col min="15" max="23" width="5.46875" customWidth="1"/>
  </cols>
  <sheetData>
    <row r="1" spans="1:25" x14ac:dyDescent="0.5">
      <c r="A1" t="s">
        <v>12</v>
      </c>
      <c r="C1" s="28">
        <f>I23</f>
        <v>5</v>
      </c>
      <c r="I1" t="s">
        <v>13</v>
      </c>
    </row>
    <row r="2" spans="1:25" x14ac:dyDescent="0.5">
      <c r="A2" t="s">
        <v>15</v>
      </c>
      <c r="B2" t="s">
        <v>668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42748</v>
      </c>
      <c r="B8" s="124" t="s">
        <v>945</v>
      </c>
      <c r="C8" s="124" t="s">
        <v>962</v>
      </c>
      <c r="D8" s="124" t="s">
        <v>961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</v>
      </c>
      <c r="J23" s="3">
        <f>SUM(J8:J22)</f>
        <v>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BC141"/>
  <sheetViews>
    <sheetView rightToLeft="1" zoomScaleNormal="100" workbookViewId="0">
      <selection activeCell="F10" sqref="F10"/>
    </sheetView>
  </sheetViews>
  <sheetFormatPr defaultColWidth="9" defaultRowHeight="12.35" x14ac:dyDescent="0.35"/>
  <cols>
    <col min="1" max="1" width="9.64453125" style="57" customWidth="1"/>
    <col min="2" max="2" width="7.76171875" style="57" customWidth="1"/>
    <col min="3" max="3" width="14.64453125" style="57" customWidth="1"/>
    <col min="4" max="4" width="16.234375" style="57" customWidth="1"/>
    <col min="5" max="5" width="7.234375" style="117" customWidth="1"/>
    <col min="6" max="6" width="7.46875" style="91" customWidth="1"/>
    <col min="7" max="7" width="6" style="91" customWidth="1"/>
    <col min="8" max="8" width="8.76171875" style="91" customWidth="1"/>
    <col min="9" max="9" width="10.3515625" style="92" customWidth="1"/>
    <col min="10" max="10" width="12.3515625" style="92" customWidth="1"/>
    <col min="11" max="11" width="16.1171875" style="57" bestFit="1" customWidth="1"/>
    <col min="12" max="12" width="7.1171875" style="92" customWidth="1"/>
    <col min="13" max="13" width="21.76171875" style="92" customWidth="1"/>
    <col min="14" max="14" width="4.64453125" style="91" customWidth="1"/>
    <col min="15" max="15" width="9" style="93"/>
    <col min="16" max="16384" width="9" style="58"/>
  </cols>
  <sheetData>
    <row r="1" spans="1:55" s="90" customFormat="1" ht="24.75" customHeight="1" x14ac:dyDescent="0.35">
      <c r="A1" s="186" t="s">
        <v>0</v>
      </c>
      <c r="B1" s="184" t="s">
        <v>23</v>
      </c>
      <c r="C1" s="184" t="s">
        <v>24</v>
      </c>
      <c r="D1" s="184" t="s">
        <v>25</v>
      </c>
      <c r="E1" s="184" t="s">
        <v>26</v>
      </c>
      <c r="F1" s="185" t="s">
        <v>27</v>
      </c>
      <c r="G1" s="185" t="s">
        <v>28</v>
      </c>
      <c r="H1" s="185" t="s">
        <v>18</v>
      </c>
      <c r="I1" s="121" t="s">
        <v>238</v>
      </c>
      <c r="J1" s="121" t="s">
        <v>434</v>
      </c>
      <c r="K1" s="122" t="s">
        <v>872</v>
      </c>
      <c r="L1" s="184" t="s">
        <v>92</v>
      </c>
      <c r="M1" s="184" t="s">
        <v>29</v>
      </c>
      <c r="N1" s="208" t="s">
        <v>876</v>
      </c>
      <c r="O1" s="59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</row>
    <row r="2" spans="1:55" s="25" customFormat="1" ht="12.75" customHeight="1" x14ac:dyDescent="0.35">
      <c r="A2" s="123">
        <v>42736</v>
      </c>
      <c r="B2" s="124" t="s">
        <v>963</v>
      </c>
      <c r="C2" s="124" t="s">
        <v>964</v>
      </c>
      <c r="D2" s="124" t="s">
        <v>69</v>
      </c>
      <c r="E2" s="124" t="s">
        <v>965</v>
      </c>
      <c r="F2" s="125">
        <v>0.66666666666666663</v>
      </c>
      <c r="G2" s="125">
        <v>0.91666666666666663</v>
      </c>
      <c r="H2" s="124"/>
      <c r="I2" s="245"/>
      <c r="J2" s="245"/>
      <c r="K2" s="246" t="s">
        <v>545</v>
      </c>
      <c r="L2" s="245" t="s">
        <v>1037</v>
      </c>
      <c r="M2" s="245"/>
      <c r="N2" s="187">
        <f t="shared" ref="N2:N65" si="0">(G2-F2)*24</f>
        <v>6</v>
      </c>
      <c r="O2" s="247"/>
    </row>
    <row r="3" spans="1:55" s="25" customFormat="1" ht="12.75" customHeight="1" x14ac:dyDescent="0.35">
      <c r="A3" s="123">
        <v>42740</v>
      </c>
      <c r="B3" s="124" t="s">
        <v>922</v>
      </c>
      <c r="C3" s="124" t="s">
        <v>930</v>
      </c>
      <c r="D3" s="124" t="s">
        <v>52</v>
      </c>
      <c r="E3" s="124" t="s">
        <v>75</v>
      </c>
      <c r="F3" s="125">
        <v>0.66666666666666663</v>
      </c>
      <c r="G3" s="125">
        <v>0.875</v>
      </c>
      <c r="H3" s="124"/>
      <c r="I3" s="245" t="s">
        <v>931</v>
      </c>
      <c r="J3" s="245" t="s">
        <v>932</v>
      </c>
      <c r="K3" s="246" t="s">
        <v>128</v>
      </c>
      <c r="L3" s="245">
        <v>35</v>
      </c>
      <c r="M3" s="245"/>
      <c r="N3" s="187">
        <f t="shared" si="0"/>
        <v>5.0000000000000009</v>
      </c>
      <c r="O3" s="247"/>
    </row>
    <row r="4" spans="1:55" s="25" customFormat="1" x14ac:dyDescent="0.35">
      <c r="A4" s="123">
        <v>42740</v>
      </c>
      <c r="B4" s="124" t="s">
        <v>922</v>
      </c>
      <c r="C4" s="124" t="s">
        <v>953</v>
      </c>
      <c r="D4" s="124" t="s">
        <v>656</v>
      </c>
      <c r="E4" s="124" t="s">
        <v>75</v>
      </c>
      <c r="F4" s="125">
        <v>0.66666666666666663</v>
      </c>
      <c r="G4" s="125">
        <v>0.875</v>
      </c>
      <c r="H4" s="124"/>
      <c r="I4" s="245" t="s">
        <v>931</v>
      </c>
      <c r="J4" s="245" t="s">
        <v>932</v>
      </c>
      <c r="K4" s="246" t="s">
        <v>658</v>
      </c>
      <c r="L4" s="245">
        <v>19</v>
      </c>
      <c r="M4" s="245"/>
      <c r="N4" s="187">
        <f t="shared" si="0"/>
        <v>5.0000000000000009</v>
      </c>
      <c r="O4" s="247"/>
    </row>
    <row r="5" spans="1:55" s="25" customFormat="1" x14ac:dyDescent="0.35">
      <c r="A5" s="123">
        <v>42740</v>
      </c>
      <c r="B5" s="124" t="s">
        <v>922</v>
      </c>
      <c r="C5" s="124" t="s">
        <v>933</v>
      </c>
      <c r="D5" s="124" t="s">
        <v>52</v>
      </c>
      <c r="E5" s="124" t="s">
        <v>75</v>
      </c>
      <c r="F5" s="125">
        <v>0.66666666666666663</v>
      </c>
      <c r="G5" s="125">
        <v>0.875</v>
      </c>
      <c r="H5" s="124"/>
      <c r="I5" s="245" t="s">
        <v>931</v>
      </c>
      <c r="J5" s="245" t="s">
        <v>932</v>
      </c>
      <c r="K5" s="246" t="s">
        <v>835</v>
      </c>
      <c r="L5" s="245">
        <v>22</v>
      </c>
      <c r="M5" s="245"/>
      <c r="N5" s="187">
        <f t="shared" si="0"/>
        <v>5.0000000000000009</v>
      </c>
      <c r="O5" s="247"/>
    </row>
    <row r="6" spans="1:55" s="25" customFormat="1" x14ac:dyDescent="0.35">
      <c r="A6" s="123">
        <v>42740</v>
      </c>
      <c r="B6" s="124" t="s">
        <v>922</v>
      </c>
      <c r="C6" s="124" t="s">
        <v>944</v>
      </c>
      <c r="D6" s="124" t="s">
        <v>52</v>
      </c>
      <c r="E6" s="124" t="s">
        <v>75</v>
      </c>
      <c r="F6" s="125">
        <v>0.6875</v>
      </c>
      <c r="G6" s="125">
        <v>0.89583333333333337</v>
      </c>
      <c r="H6" s="124" t="s">
        <v>1052</v>
      </c>
      <c r="I6" s="245" t="s">
        <v>931</v>
      </c>
      <c r="J6" s="245" t="s">
        <v>932</v>
      </c>
      <c r="K6" s="246" t="s">
        <v>394</v>
      </c>
      <c r="L6" s="245">
        <v>29</v>
      </c>
      <c r="M6" s="245"/>
      <c r="N6" s="187">
        <f t="shared" si="0"/>
        <v>5.0000000000000009</v>
      </c>
      <c r="O6" s="247"/>
    </row>
    <row r="7" spans="1:55" s="25" customFormat="1" x14ac:dyDescent="0.35">
      <c r="A7" s="123">
        <v>42740</v>
      </c>
      <c r="B7" s="124" t="s">
        <v>922</v>
      </c>
      <c r="C7" s="124" t="s">
        <v>990</v>
      </c>
      <c r="D7" s="124" t="s">
        <v>992</v>
      </c>
      <c r="E7" s="124" t="s">
        <v>75</v>
      </c>
      <c r="F7" s="125">
        <v>0.66666666666666663</v>
      </c>
      <c r="G7" s="125">
        <v>0.875</v>
      </c>
      <c r="H7" s="124"/>
      <c r="I7" s="245" t="s">
        <v>991</v>
      </c>
      <c r="J7" s="245"/>
      <c r="K7" s="246" t="s">
        <v>813</v>
      </c>
      <c r="L7" s="245">
        <v>18</v>
      </c>
      <c r="M7" s="245"/>
      <c r="N7" s="187">
        <f t="shared" si="0"/>
        <v>5.0000000000000009</v>
      </c>
      <c r="O7" s="247"/>
    </row>
    <row r="8" spans="1:55" s="25" customFormat="1" x14ac:dyDescent="0.35">
      <c r="A8" s="123">
        <v>42740</v>
      </c>
      <c r="B8" s="124" t="s">
        <v>922</v>
      </c>
      <c r="C8" s="124" t="s">
        <v>934</v>
      </c>
      <c r="D8" s="124" t="s">
        <v>382</v>
      </c>
      <c r="E8" s="124" t="s">
        <v>75</v>
      </c>
      <c r="F8" s="125">
        <v>0.66666666666666663</v>
      </c>
      <c r="G8" s="125">
        <v>0.875</v>
      </c>
      <c r="H8" s="124"/>
      <c r="I8" s="245" t="s">
        <v>151</v>
      </c>
      <c r="J8" s="245" t="s">
        <v>935</v>
      </c>
      <c r="K8" s="246" t="s">
        <v>76</v>
      </c>
      <c r="L8" s="245">
        <v>50</v>
      </c>
      <c r="M8" s="245"/>
      <c r="N8" s="187">
        <f t="shared" si="0"/>
        <v>5.0000000000000009</v>
      </c>
      <c r="O8" s="247"/>
    </row>
    <row r="9" spans="1:55" s="25" customFormat="1" x14ac:dyDescent="0.35">
      <c r="A9" s="123">
        <v>42740</v>
      </c>
      <c r="B9" s="124" t="s">
        <v>922</v>
      </c>
      <c r="C9" s="124" t="s">
        <v>936</v>
      </c>
      <c r="D9" s="124" t="s">
        <v>937</v>
      </c>
      <c r="E9" s="124" t="s">
        <v>75</v>
      </c>
      <c r="F9" s="125">
        <v>0.75</v>
      </c>
      <c r="G9" s="125">
        <v>0.95833333333333337</v>
      </c>
      <c r="H9" s="124"/>
      <c r="I9" s="245" t="s">
        <v>151</v>
      </c>
      <c r="J9" s="245" t="s">
        <v>935</v>
      </c>
      <c r="K9" s="246" t="s">
        <v>836</v>
      </c>
      <c r="L9" s="245">
        <v>29</v>
      </c>
      <c r="M9" s="245"/>
      <c r="N9" s="187">
        <f t="shared" si="0"/>
        <v>5.0000000000000009</v>
      </c>
      <c r="O9" s="247"/>
    </row>
    <row r="10" spans="1:55" s="25" customFormat="1" x14ac:dyDescent="0.35">
      <c r="A10" s="123">
        <v>42740</v>
      </c>
      <c r="B10" s="124" t="s">
        <v>922</v>
      </c>
      <c r="C10" s="124" t="s">
        <v>941</v>
      </c>
      <c r="D10" s="124" t="s">
        <v>204</v>
      </c>
      <c r="E10" s="124" t="s">
        <v>75</v>
      </c>
      <c r="F10" s="125">
        <v>0.66666666666666663</v>
      </c>
      <c r="G10" s="125">
        <v>0.875</v>
      </c>
      <c r="H10" s="124"/>
      <c r="I10" s="245" t="s">
        <v>946</v>
      </c>
      <c r="J10" s="245" t="s">
        <v>947</v>
      </c>
      <c r="K10" s="246" t="s">
        <v>260</v>
      </c>
      <c r="L10" s="245">
        <v>86</v>
      </c>
      <c r="M10" s="245"/>
      <c r="N10" s="187">
        <f t="shared" si="0"/>
        <v>5.0000000000000009</v>
      </c>
      <c r="O10" s="247"/>
    </row>
    <row r="11" spans="1:55" s="25" customFormat="1" ht="13.5" customHeight="1" x14ac:dyDescent="0.35">
      <c r="A11" s="123">
        <v>42740</v>
      </c>
      <c r="B11" s="124" t="s">
        <v>922</v>
      </c>
      <c r="C11" s="124" t="s">
        <v>981</v>
      </c>
      <c r="D11" s="124" t="s">
        <v>169</v>
      </c>
      <c r="E11" s="124" t="s">
        <v>75</v>
      </c>
      <c r="F11" s="125">
        <v>0.66666666666666663</v>
      </c>
      <c r="G11" s="125">
        <v>0.875</v>
      </c>
      <c r="H11" s="124"/>
      <c r="I11" s="245" t="s">
        <v>942</v>
      </c>
      <c r="J11" s="245" t="s">
        <v>943</v>
      </c>
      <c r="K11" s="246" t="s">
        <v>862</v>
      </c>
      <c r="L11" s="245">
        <v>19</v>
      </c>
      <c r="M11" s="245"/>
      <c r="N11" s="187">
        <f t="shared" si="0"/>
        <v>5.0000000000000009</v>
      </c>
      <c r="O11" s="247"/>
    </row>
    <row r="12" spans="1:55" s="25" customFormat="1" x14ac:dyDescent="0.35">
      <c r="A12" s="123">
        <v>42740</v>
      </c>
      <c r="B12" s="124" t="s">
        <v>922</v>
      </c>
      <c r="C12" s="124" t="s">
        <v>969</v>
      </c>
      <c r="D12" s="124" t="s">
        <v>204</v>
      </c>
      <c r="E12" s="124" t="s">
        <v>75</v>
      </c>
      <c r="F12" s="125">
        <v>0.66666666666666663</v>
      </c>
      <c r="G12" s="125">
        <v>0.875</v>
      </c>
      <c r="H12" s="124"/>
      <c r="I12" s="245" t="s">
        <v>946</v>
      </c>
      <c r="J12" s="245" t="s">
        <v>947</v>
      </c>
      <c r="K12" s="246" t="s">
        <v>807</v>
      </c>
      <c r="L12" s="245">
        <v>9</v>
      </c>
      <c r="M12" s="245"/>
      <c r="N12" s="187">
        <f t="shared" si="0"/>
        <v>5.0000000000000009</v>
      </c>
      <c r="O12" s="247"/>
    </row>
    <row r="13" spans="1:55" s="25" customFormat="1" x14ac:dyDescent="0.35">
      <c r="A13" s="123">
        <v>42740</v>
      </c>
      <c r="B13" s="124" t="s">
        <v>922</v>
      </c>
      <c r="C13" s="124" t="s">
        <v>938</v>
      </c>
      <c r="D13" s="124" t="s">
        <v>69</v>
      </c>
      <c r="E13" s="124" t="s">
        <v>75</v>
      </c>
      <c r="F13" s="125">
        <v>0.6875</v>
      </c>
      <c r="G13" s="125">
        <v>0.89583333333333337</v>
      </c>
      <c r="H13" s="124"/>
      <c r="I13" s="245" t="s">
        <v>939</v>
      </c>
      <c r="J13" s="245" t="s">
        <v>940</v>
      </c>
      <c r="K13" s="246" t="s">
        <v>955</v>
      </c>
      <c r="L13" s="245">
        <v>16</v>
      </c>
      <c r="M13" s="245"/>
      <c r="N13" s="187">
        <f t="shared" si="0"/>
        <v>5.0000000000000009</v>
      </c>
      <c r="O13" s="247"/>
    </row>
    <row r="14" spans="1:55" s="25" customFormat="1" x14ac:dyDescent="0.35">
      <c r="A14" s="123">
        <v>42740</v>
      </c>
      <c r="B14" s="124" t="s">
        <v>922</v>
      </c>
      <c r="C14" s="124" t="s">
        <v>944</v>
      </c>
      <c r="D14" s="124" t="s">
        <v>169</v>
      </c>
      <c r="E14" s="124" t="s">
        <v>75</v>
      </c>
      <c r="F14" s="125">
        <v>0.66666666666666663</v>
      </c>
      <c r="G14" s="125">
        <v>0.875</v>
      </c>
      <c r="H14" s="124"/>
      <c r="I14" s="245" t="s">
        <v>942</v>
      </c>
      <c r="J14" s="245" t="s">
        <v>943</v>
      </c>
      <c r="K14" s="246" t="s">
        <v>863</v>
      </c>
      <c r="L14" s="245">
        <v>14</v>
      </c>
      <c r="M14" s="245"/>
      <c r="N14" s="187">
        <f t="shared" si="0"/>
        <v>5.0000000000000009</v>
      </c>
      <c r="O14" s="247"/>
    </row>
    <row r="15" spans="1:55" s="25" customFormat="1" x14ac:dyDescent="0.35">
      <c r="A15" s="123">
        <v>42741</v>
      </c>
      <c r="B15" s="124" t="s">
        <v>945</v>
      </c>
      <c r="C15" s="124" t="s">
        <v>930</v>
      </c>
      <c r="D15" s="124" t="s">
        <v>52</v>
      </c>
      <c r="E15" s="124" t="s">
        <v>75</v>
      </c>
      <c r="F15" s="125">
        <v>0.41666666666666669</v>
      </c>
      <c r="G15" s="125">
        <v>0.625</v>
      </c>
      <c r="H15" s="124"/>
      <c r="I15" s="245" t="s">
        <v>931</v>
      </c>
      <c r="J15" s="245" t="s">
        <v>932</v>
      </c>
      <c r="K15" s="246" t="s">
        <v>128</v>
      </c>
      <c r="L15" s="245">
        <v>55</v>
      </c>
      <c r="M15" s="245"/>
      <c r="N15" s="187">
        <f t="shared" si="0"/>
        <v>5</v>
      </c>
      <c r="O15" s="247"/>
    </row>
    <row r="16" spans="1:55" s="25" customFormat="1" x14ac:dyDescent="0.35">
      <c r="A16" s="123">
        <v>42741</v>
      </c>
      <c r="B16" s="124" t="s">
        <v>945</v>
      </c>
      <c r="C16" s="124" t="s">
        <v>933</v>
      </c>
      <c r="D16" s="124" t="s">
        <v>52</v>
      </c>
      <c r="E16" s="124" t="s">
        <v>75</v>
      </c>
      <c r="F16" s="125">
        <v>0.41666666666666669</v>
      </c>
      <c r="G16" s="125">
        <v>0.625</v>
      </c>
      <c r="H16" s="124"/>
      <c r="I16" s="245" t="s">
        <v>931</v>
      </c>
      <c r="J16" s="245" t="s">
        <v>932</v>
      </c>
      <c r="K16" s="246" t="s">
        <v>835</v>
      </c>
      <c r="L16" s="245">
        <v>43</v>
      </c>
      <c r="M16" s="245"/>
      <c r="N16" s="187">
        <f t="shared" si="0"/>
        <v>5</v>
      </c>
      <c r="O16" s="247"/>
    </row>
    <row r="17" spans="1:15" s="25" customFormat="1" x14ac:dyDescent="0.35">
      <c r="A17" s="123">
        <v>42741</v>
      </c>
      <c r="B17" s="124" t="s">
        <v>945</v>
      </c>
      <c r="C17" s="124" t="s">
        <v>944</v>
      </c>
      <c r="D17" s="124" t="s">
        <v>52</v>
      </c>
      <c r="E17" s="124" t="s">
        <v>75</v>
      </c>
      <c r="F17" s="125">
        <v>0.41666666666666669</v>
      </c>
      <c r="G17" s="125">
        <v>0.60416666666666663</v>
      </c>
      <c r="H17" s="124"/>
      <c r="I17" s="245" t="s">
        <v>931</v>
      </c>
      <c r="J17" s="245" t="s">
        <v>932</v>
      </c>
      <c r="K17" s="246" t="s">
        <v>130</v>
      </c>
      <c r="L17" s="245">
        <v>26</v>
      </c>
      <c r="M17" s="245"/>
      <c r="N17" s="187">
        <f t="shared" si="0"/>
        <v>4.4999999999999982</v>
      </c>
      <c r="O17" s="247"/>
    </row>
    <row r="18" spans="1:15" s="25" customFormat="1" x14ac:dyDescent="0.35">
      <c r="A18" s="123">
        <v>42741</v>
      </c>
      <c r="B18" s="124" t="s">
        <v>945</v>
      </c>
      <c r="C18" s="124" t="s">
        <v>975</v>
      </c>
      <c r="D18" s="124" t="s">
        <v>976</v>
      </c>
      <c r="E18" s="124" t="s">
        <v>75</v>
      </c>
      <c r="F18" s="125">
        <v>0.41666666666666669</v>
      </c>
      <c r="G18" s="125">
        <v>0.625</v>
      </c>
      <c r="H18" s="249" t="s">
        <v>977</v>
      </c>
      <c r="I18" s="245" t="s">
        <v>1000</v>
      </c>
      <c r="J18" s="245" t="s">
        <v>1016</v>
      </c>
      <c r="K18" s="246" t="s">
        <v>394</v>
      </c>
      <c r="L18" s="245">
        <v>7</v>
      </c>
      <c r="M18" s="245" t="s">
        <v>1039</v>
      </c>
      <c r="N18" s="187">
        <f t="shared" si="0"/>
        <v>5</v>
      </c>
      <c r="O18" s="247"/>
    </row>
    <row r="19" spans="1:15" s="25" customFormat="1" x14ac:dyDescent="0.35">
      <c r="A19" s="123">
        <v>42741</v>
      </c>
      <c r="B19" s="124" t="s">
        <v>945</v>
      </c>
      <c r="C19" s="124" t="s">
        <v>934</v>
      </c>
      <c r="D19" s="124" t="s">
        <v>382</v>
      </c>
      <c r="E19" s="124" t="s">
        <v>75</v>
      </c>
      <c r="F19" s="125">
        <v>0.41666666666666669</v>
      </c>
      <c r="G19" s="125">
        <v>0.625</v>
      </c>
      <c r="H19" s="124"/>
      <c r="I19" s="245" t="s">
        <v>151</v>
      </c>
      <c r="J19" s="245" t="s">
        <v>935</v>
      </c>
      <c r="K19" s="246" t="s">
        <v>813</v>
      </c>
      <c r="L19" s="245">
        <v>19</v>
      </c>
      <c r="M19" s="245"/>
      <c r="N19" s="187">
        <f t="shared" si="0"/>
        <v>5</v>
      </c>
      <c r="O19" s="247"/>
    </row>
    <row r="20" spans="1:15" s="25" customFormat="1" x14ac:dyDescent="0.35">
      <c r="A20" s="123">
        <v>42741</v>
      </c>
      <c r="B20" s="124" t="s">
        <v>945</v>
      </c>
      <c r="C20" s="124" t="s">
        <v>936</v>
      </c>
      <c r="D20" s="124" t="s">
        <v>937</v>
      </c>
      <c r="E20" s="124" t="s">
        <v>75</v>
      </c>
      <c r="F20" s="125">
        <v>0.5</v>
      </c>
      <c r="G20" s="125">
        <v>0.70833333333333337</v>
      </c>
      <c r="H20" s="124"/>
      <c r="I20" s="245" t="s">
        <v>151</v>
      </c>
      <c r="J20" s="245" t="s">
        <v>935</v>
      </c>
      <c r="K20" s="246" t="s">
        <v>836</v>
      </c>
      <c r="L20" s="245">
        <v>29</v>
      </c>
      <c r="M20" s="245"/>
      <c r="N20" s="187">
        <f t="shared" si="0"/>
        <v>5.0000000000000009</v>
      </c>
      <c r="O20" s="247"/>
    </row>
    <row r="21" spans="1:15" s="25" customFormat="1" x14ac:dyDescent="0.35">
      <c r="A21" s="123">
        <v>42741</v>
      </c>
      <c r="B21" s="124" t="s">
        <v>945</v>
      </c>
      <c r="C21" s="124" t="s">
        <v>981</v>
      </c>
      <c r="D21" s="124" t="s">
        <v>169</v>
      </c>
      <c r="E21" s="124" t="s">
        <v>75</v>
      </c>
      <c r="F21" s="125">
        <v>0.375</v>
      </c>
      <c r="G21" s="125">
        <v>0.58333333333333337</v>
      </c>
      <c r="H21" s="124"/>
      <c r="I21" s="245" t="s">
        <v>942</v>
      </c>
      <c r="J21" s="245" t="s">
        <v>943</v>
      </c>
      <c r="K21" s="246" t="s">
        <v>452</v>
      </c>
      <c r="L21" s="245">
        <v>26</v>
      </c>
      <c r="M21" s="245"/>
      <c r="N21" s="187">
        <f t="shared" si="0"/>
        <v>5.0000000000000009</v>
      </c>
      <c r="O21" s="247"/>
    </row>
    <row r="22" spans="1:15" s="25" customFormat="1" x14ac:dyDescent="0.35">
      <c r="A22" s="123">
        <v>42741</v>
      </c>
      <c r="B22" s="124" t="s">
        <v>945</v>
      </c>
      <c r="C22" s="124" t="s">
        <v>981</v>
      </c>
      <c r="D22" s="124" t="s">
        <v>169</v>
      </c>
      <c r="E22" s="124" t="s">
        <v>75</v>
      </c>
      <c r="F22" s="125">
        <v>0.375</v>
      </c>
      <c r="G22" s="125">
        <v>0.58333333333333337</v>
      </c>
      <c r="H22" s="124"/>
      <c r="I22" s="245" t="s">
        <v>942</v>
      </c>
      <c r="J22" s="245" t="s">
        <v>943</v>
      </c>
      <c r="K22" s="246" t="s">
        <v>862</v>
      </c>
      <c r="L22" s="245">
        <v>26</v>
      </c>
      <c r="M22" s="245"/>
      <c r="N22" s="187">
        <f t="shared" si="0"/>
        <v>5.0000000000000009</v>
      </c>
      <c r="O22" s="247"/>
    </row>
    <row r="23" spans="1:15" s="25" customFormat="1" x14ac:dyDescent="0.35">
      <c r="A23" s="123">
        <v>42741</v>
      </c>
      <c r="B23" s="124" t="s">
        <v>945</v>
      </c>
      <c r="C23" s="124" t="s">
        <v>969</v>
      </c>
      <c r="D23" s="124" t="s">
        <v>972</v>
      </c>
      <c r="E23" s="124" t="s">
        <v>75</v>
      </c>
      <c r="F23" s="125">
        <v>0.41666666666666669</v>
      </c>
      <c r="G23" s="125">
        <v>0.625</v>
      </c>
      <c r="H23" s="124"/>
      <c r="I23" s="245" t="s">
        <v>946</v>
      </c>
      <c r="J23" s="245" t="s">
        <v>947</v>
      </c>
      <c r="K23" s="246" t="s">
        <v>896</v>
      </c>
      <c r="L23" s="245">
        <v>28</v>
      </c>
      <c r="M23" s="245"/>
      <c r="N23" s="187">
        <f t="shared" si="0"/>
        <v>5</v>
      </c>
      <c r="O23" s="247"/>
    </row>
    <row r="24" spans="1:15" s="25" customFormat="1" x14ac:dyDescent="0.35">
      <c r="A24" s="123">
        <v>42741</v>
      </c>
      <c r="B24" s="124" t="s">
        <v>945</v>
      </c>
      <c r="C24" s="124" t="s">
        <v>962</v>
      </c>
      <c r="D24" s="124" t="s">
        <v>961</v>
      </c>
      <c r="E24" s="124" t="s">
        <v>75</v>
      </c>
      <c r="F24" s="125">
        <v>0.41666666666666669</v>
      </c>
      <c r="G24" s="125">
        <v>0.625</v>
      </c>
      <c r="H24" s="124" t="s">
        <v>1011</v>
      </c>
      <c r="I24" s="245" t="s">
        <v>946</v>
      </c>
      <c r="J24" s="245" t="s">
        <v>947</v>
      </c>
      <c r="K24" s="246" t="s">
        <v>952</v>
      </c>
      <c r="L24" s="245">
        <v>7</v>
      </c>
      <c r="M24" s="245"/>
      <c r="N24" s="187">
        <f t="shared" si="0"/>
        <v>5</v>
      </c>
      <c r="O24" s="247"/>
    </row>
    <row r="25" spans="1:15" s="25" customFormat="1" x14ac:dyDescent="0.35">
      <c r="A25" s="123">
        <v>42741</v>
      </c>
      <c r="B25" s="124" t="s">
        <v>945</v>
      </c>
      <c r="C25" s="124" t="s">
        <v>941</v>
      </c>
      <c r="D25" s="124" t="s">
        <v>204</v>
      </c>
      <c r="E25" s="124" t="s">
        <v>75</v>
      </c>
      <c r="F25" s="125">
        <v>0.45833333333333331</v>
      </c>
      <c r="G25" s="125">
        <v>0.625</v>
      </c>
      <c r="H25" s="124"/>
      <c r="I25" s="245" t="s">
        <v>946</v>
      </c>
      <c r="J25" s="245" t="s">
        <v>947</v>
      </c>
      <c r="K25" s="246" t="s">
        <v>923</v>
      </c>
      <c r="L25" s="245">
        <v>62</v>
      </c>
      <c r="M25" s="245"/>
      <c r="N25" s="187">
        <f t="shared" si="0"/>
        <v>4</v>
      </c>
      <c r="O25" s="247"/>
    </row>
    <row r="26" spans="1:15" s="25" customFormat="1" x14ac:dyDescent="0.35">
      <c r="A26" s="123">
        <v>42741</v>
      </c>
      <c r="B26" s="124" t="s">
        <v>945</v>
      </c>
      <c r="C26" s="124" t="s">
        <v>970</v>
      </c>
      <c r="D26" s="124" t="s">
        <v>971</v>
      </c>
      <c r="E26" s="124" t="s">
        <v>75</v>
      </c>
      <c r="F26" s="125">
        <v>0.41666666666666669</v>
      </c>
      <c r="G26" s="125">
        <v>0.625</v>
      </c>
      <c r="H26" s="124"/>
      <c r="I26" s="245" t="s">
        <v>946</v>
      </c>
      <c r="J26" s="245" t="s">
        <v>947</v>
      </c>
      <c r="K26" s="246" t="s">
        <v>597</v>
      </c>
      <c r="L26" s="245">
        <v>12</v>
      </c>
      <c r="M26" s="245" t="s">
        <v>1045</v>
      </c>
      <c r="N26" s="187">
        <f t="shared" si="0"/>
        <v>5</v>
      </c>
      <c r="O26" s="247"/>
    </row>
    <row r="27" spans="1:15" s="25" customFormat="1" x14ac:dyDescent="0.35">
      <c r="A27" s="123">
        <v>42741</v>
      </c>
      <c r="B27" s="124" t="s">
        <v>945</v>
      </c>
      <c r="C27" s="124" t="s">
        <v>944</v>
      </c>
      <c r="D27" s="124" t="s">
        <v>171</v>
      </c>
      <c r="E27" s="124" t="s">
        <v>75</v>
      </c>
      <c r="F27" s="125">
        <v>0.41666666666666669</v>
      </c>
      <c r="G27" s="125">
        <v>0.625</v>
      </c>
      <c r="H27" s="124"/>
      <c r="I27" s="245" t="s">
        <v>942</v>
      </c>
      <c r="J27" s="245" t="s">
        <v>943</v>
      </c>
      <c r="K27" s="246" t="s">
        <v>880</v>
      </c>
      <c r="L27" s="245">
        <v>45</v>
      </c>
      <c r="M27" s="245"/>
      <c r="N27" s="187">
        <f t="shared" si="0"/>
        <v>5</v>
      </c>
      <c r="O27" s="247"/>
    </row>
    <row r="28" spans="1:15" s="25" customFormat="1" x14ac:dyDescent="0.35">
      <c r="A28" s="123">
        <v>42741</v>
      </c>
      <c r="B28" s="124" t="s">
        <v>945</v>
      </c>
      <c r="C28" s="124" t="s">
        <v>967</v>
      </c>
      <c r="D28" s="124" t="s">
        <v>968</v>
      </c>
      <c r="E28" s="124" t="s">
        <v>75</v>
      </c>
      <c r="F28" s="125">
        <v>0.33333333333333331</v>
      </c>
      <c r="G28" s="125">
        <v>0.625</v>
      </c>
      <c r="H28" s="124" t="s">
        <v>1051</v>
      </c>
      <c r="I28" s="245" t="s">
        <v>946</v>
      </c>
      <c r="J28" s="245" t="s">
        <v>947</v>
      </c>
      <c r="K28" s="246" t="s">
        <v>807</v>
      </c>
      <c r="L28" s="245">
        <v>22</v>
      </c>
      <c r="M28" s="245"/>
      <c r="N28" s="187">
        <f t="shared" si="0"/>
        <v>7</v>
      </c>
      <c r="O28" s="247"/>
    </row>
    <row r="29" spans="1:15" s="25" customFormat="1" x14ac:dyDescent="0.35">
      <c r="A29" s="123">
        <v>42741</v>
      </c>
      <c r="B29" s="124" t="s">
        <v>945</v>
      </c>
      <c r="C29" s="124" t="s">
        <v>938</v>
      </c>
      <c r="D29" s="124" t="s">
        <v>69</v>
      </c>
      <c r="E29" s="124" t="s">
        <v>75</v>
      </c>
      <c r="F29" s="125">
        <v>0.45833333333333331</v>
      </c>
      <c r="G29" s="125">
        <v>0.66666666666666663</v>
      </c>
      <c r="H29" s="124"/>
      <c r="I29" s="245" t="s">
        <v>939</v>
      </c>
      <c r="J29" s="245" t="s">
        <v>940</v>
      </c>
      <c r="K29" s="246" t="s">
        <v>855</v>
      </c>
      <c r="L29" s="245">
        <v>33</v>
      </c>
      <c r="M29" s="245"/>
      <c r="N29" s="187">
        <f t="shared" si="0"/>
        <v>5</v>
      </c>
      <c r="O29" s="247"/>
    </row>
    <row r="30" spans="1:15" s="25" customFormat="1" x14ac:dyDescent="0.35">
      <c r="A30" s="123">
        <v>42741</v>
      </c>
      <c r="B30" s="124" t="s">
        <v>945</v>
      </c>
      <c r="C30" s="124" t="s">
        <v>995</v>
      </c>
      <c r="D30" s="124" t="s">
        <v>171</v>
      </c>
      <c r="E30" s="124" t="s">
        <v>75</v>
      </c>
      <c r="F30" s="125">
        <v>0.41666666666666669</v>
      </c>
      <c r="G30" s="125">
        <v>0.52083333333333337</v>
      </c>
      <c r="H30" s="124" t="s">
        <v>1025</v>
      </c>
      <c r="I30" s="245" t="s">
        <v>942</v>
      </c>
      <c r="J30" s="245" t="s">
        <v>943</v>
      </c>
      <c r="K30" s="246" t="s">
        <v>955</v>
      </c>
      <c r="L30" s="245">
        <v>0</v>
      </c>
      <c r="M30" s="245"/>
      <c r="N30" s="187">
        <f t="shared" si="0"/>
        <v>2.5000000000000004</v>
      </c>
      <c r="O30" s="247"/>
    </row>
    <row r="31" spans="1:15" s="25" customFormat="1" x14ac:dyDescent="0.35">
      <c r="A31" s="123">
        <v>42741</v>
      </c>
      <c r="B31" s="124" t="s">
        <v>945</v>
      </c>
      <c r="C31" s="124" t="s">
        <v>973</v>
      </c>
      <c r="D31" s="124" t="s">
        <v>993</v>
      </c>
      <c r="E31" s="124" t="s">
        <v>75</v>
      </c>
      <c r="F31" s="125">
        <v>0.47222222222222227</v>
      </c>
      <c r="G31" s="125">
        <v>0.64583333333333337</v>
      </c>
      <c r="H31" s="124"/>
      <c r="I31" s="245" t="s">
        <v>939</v>
      </c>
      <c r="J31" s="245" t="s">
        <v>940</v>
      </c>
      <c r="K31" s="248" t="s">
        <v>833</v>
      </c>
      <c r="L31" s="245">
        <v>2</v>
      </c>
      <c r="M31" s="245" t="s">
        <v>1038</v>
      </c>
      <c r="N31" s="187">
        <f t="shared" si="0"/>
        <v>4.1666666666666661</v>
      </c>
      <c r="O31" s="247"/>
    </row>
    <row r="32" spans="1:15" s="25" customFormat="1" x14ac:dyDescent="0.35">
      <c r="A32" s="123">
        <v>42741</v>
      </c>
      <c r="B32" s="124" t="s">
        <v>945</v>
      </c>
      <c r="C32" s="124" t="s">
        <v>944</v>
      </c>
      <c r="D32" s="124" t="s">
        <v>948</v>
      </c>
      <c r="E32" s="124" t="s">
        <v>75</v>
      </c>
      <c r="F32" s="125">
        <v>0.41666666666666669</v>
      </c>
      <c r="G32" s="125">
        <v>0.625</v>
      </c>
      <c r="H32" s="124"/>
      <c r="I32" s="245" t="s">
        <v>942</v>
      </c>
      <c r="J32" s="245" t="s">
        <v>943</v>
      </c>
      <c r="K32" s="246" t="s">
        <v>829</v>
      </c>
      <c r="L32" s="245">
        <v>24</v>
      </c>
      <c r="M32" s="245"/>
      <c r="N32" s="187">
        <f t="shared" si="0"/>
        <v>5</v>
      </c>
      <c r="O32" s="247"/>
    </row>
    <row r="33" spans="1:15" s="25" customFormat="1" x14ac:dyDescent="0.35">
      <c r="A33" s="123">
        <v>42741</v>
      </c>
      <c r="B33" s="124" t="s">
        <v>945</v>
      </c>
      <c r="C33" s="124" t="s">
        <v>944</v>
      </c>
      <c r="D33" s="124" t="s">
        <v>169</v>
      </c>
      <c r="E33" s="124" t="s">
        <v>75</v>
      </c>
      <c r="F33" s="125">
        <v>0.41666666666666669</v>
      </c>
      <c r="G33" s="125">
        <v>0.625</v>
      </c>
      <c r="H33" s="124"/>
      <c r="I33" s="245" t="s">
        <v>942</v>
      </c>
      <c r="J33" s="245" t="s">
        <v>943</v>
      </c>
      <c r="K33" s="246" t="s">
        <v>131</v>
      </c>
      <c r="L33" s="245">
        <v>10</v>
      </c>
      <c r="M33" s="245"/>
      <c r="N33" s="187">
        <f t="shared" si="0"/>
        <v>5</v>
      </c>
      <c r="O33" s="247"/>
    </row>
    <row r="34" spans="1:15" s="25" customFormat="1" x14ac:dyDescent="0.35">
      <c r="A34" s="123">
        <v>42741</v>
      </c>
      <c r="B34" s="124" t="s">
        <v>945</v>
      </c>
      <c r="C34" s="124" t="s">
        <v>941</v>
      </c>
      <c r="D34" s="124" t="s">
        <v>169</v>
      </c>
      <c r="E34" s="124" t="s">
        <v>75</v>
      </c>
      <c r="F34" s="125">
        <v>0.41666666666666669</v>
      </c>
      <c r="G34" s="125">
        <v>0.625</v>
      </c>
      <c r="H34" s="124"/>
      <c r="I34" s="245" t="s">
        <v>942</v>
      </c>
      <c r="J34" s="245" t="s">
        <v>943</v>
      </c>
      <c r="K34" s="246" t="s">
        <v>863</v>
      </c>
      <c r="L34" s="245">
        <v>18</v>
      </c>
      <c r="M34" s="245"/>
      <c r="N34" s="187">
        <f t="shared" si="0"/>
        <v>5</v>
      </c>
      <c r="O34" s="247"/>
    </row>
    <row r="35" spans="1:15" s="25" customFormat="1" x14ac:dyDescent="0.35">
      <c r="A35" s="123">
        <v>42741</v>
      </c>
      <c r="B35" s="124" t="s">
        <v>945</v>
      </c>
      <c r="C35" s="124" t="s">
        <v>864</v>
      </c>
      <c r="D35" s="124" t="s">
        <v>461</v>
      </c>
      <c r="E35" s="124" t="s">
        <v>75</v>
      </c>
      <c r="F35" s="125">
        <v>0.45833333333333331</v>
      </c>
      <c r="G35" s="125">
        <v>0.625</v>
      </c>
      <c r="H35" s="124"/>
      <c r="I35" s="245" t="s">
        <v>949</v>
      </c>
      <c r="J35" s="245"/>
      <c r="K35" s="246" t="s">
        <v>866</v>
      </c>
      <c r="L35" s="245">
        <v>90</v>
      </c>
      <c r="M35" s="245"/>
      <c r="N35" s="187">
        <f t="shared" si="0"/>
        <v>4</v>
      </c>
      <c r="O35" s="247"/>
    </row>
    <row r="36" spans="1:15" s="25" customFormat="1" x14ac:dyDescent="0.35">
      <c r="A36" s="123">
        <v>42741</v>
      </c>
      <c r="B36" s="124" t="s">
        <v>945</v>
      </c>
      <c r="C36" s="124" t="s">
        <v>950</v>
      </c>
      <c r="D36" s="124" t="s">
        <v>461</v>
      </c>
      <c r="E36" s="124" t="s">
        <v>75</v>
      </c>
      <c r="F36" s="125">
        <v>0.45833333333333331</v>
      </c>
      <c r="G36" s="125">
        <v>0.625</v>
      </c>
      <c r="H36" s="124"/>
      <c r="I36" s="245" t="s">
        <v>949</v>
      </c>
      <c r="J36" s="245"/>
      <c r="K36" s="246" t="s">
        <v>956</v>
      </c>
      <c r="L36" s="245">
        <v>10</v>
      </c>
      <c r="M36" s="245"/>
      <c r="N36" s="187">
        <f t="shared" si="0"/>
        <v>4</v>
      </c>
      <c r="O36" s="247"/>
    </row>
    <row r="37" spans="1:15" s="25" customFormat="1" x14ac:dyDescent="0.35">
      <c r="A37" s="123">
        <v>42741</v>
      </c>
      <c r="B37" s="124" t="s">
        <v>945</v>
      </c>
      <c r="C37" s="124" t="s">
        <v>951</v>
      </c>
      <c r="D37" s="124" t="s">
        <v>461</v>
      </c>
      <c r="E37" s="124" t="s">
        <v>75</v>
      </c>
      <c r="F37" s="125">
        <v>0.45833333333333331</v>
      </c>
      <c r="G37" s="125">
        <v>0.625</v>
      </c>
      <c r="H37" s="124"/>
      <c r="I37" s="245" t="s">
        <v>949</v>
      </c>
      <c r="J37" s="245"/>
      <c r="K37" s="246" t="s">
        <v>878</v>
      </c>
      <c r="L37" s="245">
        <v>35</v>
      </c>
      <c r="M37" s="245"/>
      <c r="N37" s="187">
        <f t="shared" si="0"/>
        <v>4</v>
      </c>
      <c r="O37" s="247"/>
    </row>
    <row r="38" spans="1:15" s="25" customFormat="1" x14ac:dyDescent="0.35">
      <c r="A38" s="123">
        <v>42747</v>
      </c>
      <c r="B38" s="124" t="s">
        <v>922</v>
      </c>
      <c r="C38" s="124" t="s">
        <v>930</v>
      </c>
      <c r="D38" s="124" t="s">
        <v>52</v>
      </c>
      <c r="E38" s="124" t="s">
        <v>75</v>
      </c>
      <c r="F38" s="125">
        <v>0.66666666666666663</v>
      </c>
      <c r="G38" s="125">
        <v>0.875</v>
      </c>
      <c r="H38" s="124"/>
      <c r="I38" s="245" t="s">
        <v>931</v>
      </c>
      <c r="J38" s="245" t="s">
        <v>932</v>
      </c>
      <c r="K38" s="246" t="s">
        <v>128</v>
      </c>
      <c r="L38" s="245">
        <v>60</v>
      </c>
      <c r="M38" s="245"/>
      <c r="N38" s="187">
        <f t="shared" si="0"/>
        <v>5.0000000000000009</v>
      </c>
      <c r="O38" s="247"/>
    </row>
    <row r="39" spans="1:15" s="25" customFormat="1" x14ac:dyDescent="0.35">
      <c r="A39" s="123">
        <v>42747</v>
      </c>
      <c r="B39" s="124" t="s">
        <v>922</v>
      </c>
      <c r="C39" s="124" t="s">
        <v>933</v>
      </c>
      <c r="D39" s="124" t="s">
        <v>52</v>
      </c>
      <c r="E39" s="124" t="s">
        <v>75</v>
      </c>
      <c r="F39" s="125">
        <v>0.66666666666666663</v>
      </c>
      <c r="G39" s="125">
        <v>0.875</v>
      </c>
      <c r="H39" s="124"/>
      <c r="I39" s="245" t="s">
        <v>931</v>
      </c>
      <c r="J39" s="245" t="s">
        <v>932</v>
      </c>
      <c r="K39" s="246" t="s">
        <v>835</v>
      </c>
      <c r="L39" s="245">
        <v>23</v>
      </c>
      <c r="M39" s="245"/>
      <c r="N39" s="187">
        <f t="shared" si="0"/>
        <v>5.0000000000000009</v>
      </c>
      <c r="O39" s="247"/>
    </row>
    <row r="40" spans="1:15" s="25" customFormat="1" x14ac:dyDescent="0.35">
      <c r="A40" s="123">
        <v>42747</v>
      </c>
      <c r="B40" s="124" t="s">
        <v>922</v>
      </c>
      <c r="C40" s="124" t="s">
        <v>1023</v>
      </c>
      <c r="D40" s="124" t="s">
        <v>1024</v>
      </c>
      <c r="E40" s="124" t="s">
        <v>75</v>
      </c>
      <c r="F40" s="125">
        <v>0.72916666666666663</v>
      </c>
      <c r="G40" s="125">
        <v>0.9375</v>
      </c>
      <c r="H40" s="124"/>
      <c r="I40" s="245" t="s">
        <v>931</v>
      </c>
      <c r="J40" s="245" t="s">
        <v>932</v>
      </c>
      <c r="K40" s="246" t="s">
        <v>394</v>
      </c>
      <c r="L40" s="245">
        <v>13</v>
      </c>
      <c r="M40" s="245"/>
      <c r="N40" s="187">
        <f t="shared" si="0"/>
        <v>5.0000000000000009</v>
      </c>
      <c r="O40" s="247"/>
    </row>
    <row r="41" spans="1:15" s="25" customFormat="1" x14ac:dyDescent="0.35">
      <c r="A41" s="123">
        <v>42747</v>
      </c>
      <c r="B41" s="124" t="s">
        <v>922</v>
      </c>
      <c r="C41" s="124" t="s">
        <v>1001</v>
      </c>
      <c r="D41" s="124" t="s">
        <v>1003</v>
      </c>
      <c r="E41" s="124" t="s">
        <v>75</v>
      </c>
      <c r="F41" s="125">
        <v>0.66666666666666663</v>
      </c>
      <c r="G41" s="125">
        <v>0.875</v>
      </c>
      <c r="H41" s="124" t="s">
        <v>1040</v>
      </c>
      <c r="I41" s="245" t="s">
        <v>991</v>
      </c>
      <c r="J41" s="245" t="s">
        <v>1015</v>
      </c>
      <c r="K41" s="246" t="s">
        <v>76</v>
      </c>
      <c r="L41" s="245">
        <v>0</v>
      </c>
      <c r="M41" s="245"/>
      <c r="N41" s="187">
        <f t="shared" si="0"/>
        <v>5.0000000000000009</v>
      </c>
      <c r="O41" s="247"/>
    </row>
    <row r="42" spans="1:15" s="25" customFormat="1" x14ac:dyDescent="0.35">
      <c r="A42" s="123">
        <v>42747</v>
      </c>
      <c r="B42" s="124" t="s">
        <v>922</v>
      </c>
      <c r="C42" s="124" t="s">
        <v>941</v>
      </c>
      <c r="D42" s="124" t="s">
        <v>204</v>
      </c>
      <c r="E42" s="124" t="s">
        <v>75</v>
      </c>
      <c r="F42" s="125">
        <v>0.66666666666666663</v>
      </c>
      <c r="G42" s="125">
        <v>0.875</v>
      </c>
      <c r="H42" s="124"/>
      <c r="I42" s="245" t="s">
        <v>946</v>
      </c>
      <c r="J42" s="245" t="s">
        <v>947</v>
      </c>
      <c r="K42" s="246" t="s">
        <v>260</v>
      </c>
      <c r="L42" s="245">
        <v>69</v>
      </c>
      <c r="M42" s="245"/>
      <c r="N42" s="187">
        <f t="shared" si="0"/>
        <v>5.0000000000000009</v>
      </c>
      <c r="O42" s="247"/>
    </row>
    <row r="43" spans="1:15" s="25" customFormat="1" x14ac:dyDescent="0.35">
      <c r="A43" s="123">
        <v>42747</v>
      </c>
      <c r="B43" s="124" t="s">
        <v>922</v>
      </c>
      <c r="C43" s="124" t="s">
        <v>1006</v>
      </c>
      <c r="D43" s="124" t="s">
        <v>1009</v>
      </c>
      <c r="E43" s="124" t="s">
        <v>75</v>
      </c>
      <c r="F43" s="125">
        <v>0.66666666666666663</v>
      </c>
      <c r="G43" s="125">
        <v>0.83333333333333337</v>
      </c>
      <c r="H43" s="124" t="s">
        <v>1017</v>
      </c>
      <c r="I43" s="245" t="s">
        <v>997</v>
      </c>
      <c r="J43" s="245"/>
      <c r="K43" s="246" t="s">
        <v>862</v>
      </c>
      <c r="L43" s="245">
        <v>1</v>
      </c>
      <c r="M43" s="245" t="s">
        <v>1034</v>
      </c>
      <c r="N43" s="187">
        <f t="shared" si="0"/>
        <v>4.0000000000000018</v>
      </c>
      <c r="O43" s="247"/>
    </row>
    <row r="44" spans="1:15" s="25" customFormat="1" x14ac:dyDescent="0.35">
      <c r="A44" s="123">
        <v>42747</v>
      </c>
      <c r="B44" s="124" t="s">
        <v>922</v>
      </c>
      <c r="C44" s="124" t="s">
        <v>969</v>
      </c>
      <c r="D44" s="124" t="s">
        <v>204</v>
      </c>
      <c r="E44" s="124" t="s">
        <v>75</v>
      </c>
      <c r="F44" s="125">
        <v>0.66666666666666663</v>
      </c>
      <c r="G44" s="125">
        <v>0.875</v>
      </c>
      <c r="H44" s="124"/>
      <c r="I44" s="245" t="s">
        <v>946</v>
      </c>
      <c r="J44" s="245" t="s">
        <v>947</v>
      </c>
      <c r="K44" s="246" t="s">
        <v>923</v>
      </c>
      <c r="L44" s="245">
        <v>28</v>
      </c>
      <c r="M44" s="245"/>
      <c r="N44" s="187">
        <f t="shared" si="0"/>
        <v>5.0000000000000009</v>
      </c>
      <c r="O44" s="247"/>
    </row>
    <row r="45" spans="1:15" s="25" customFormat="1" x14ac:dyDescent="0.35">
      <c r="A45" s="123">
        <v>42747</v>
      </c>
      <c r="B45" s="124" t="s">
        <v>922</v>
      </c>
      <c r="C45" s="124" t="s">
        <v>1001</v>
      </c>
      <c r="D45" s="124" t="s">
        <v>1005</v>
      </c>
      <c r="E45" s="124" t="s">
        <v>75</v>
      </c>
      <c r="F45" s="125">
        <v>0.66666666666666663</v>
      </c>
      <c r="G45" s="125">
        <v>0.875</v>
      </c>
      <c r="H45" s="124" t="s">
        <v>1002</v>
      </c>
      <c r="I45" s="245" t="s">
        <v>997</v>
      </c>
      <c r="J45" s="245" t="s">
        <v>1014</v>
      </c>
      <c r="K45" s="246" t="s">
        <v>597</v>
      </c>
      <c r="L45" s="245">
        <v>0</v>
      </c>
      <c r="M45" s="245" t="s">
        <v>1002</v>
      </c>
      <c r="N45" s="187">
        <f t="shared" si="0"/>
        <v>5.0000000000000009</v>
      </c>
      <c r="O45" s="247"/>
    </row>
    <row r="46" spans="1:15" s="25" customFormat="1" x14ac:dyDescent="0.35">
      <c r="A46" s="123">
        <v>42747</v>
      </c>
      <c r="B46" s="124" t="s">
        <v>922</v>
      </c>
      <c r="C46" s="124" t="s">
        <v>938</v>
      </c>
      <c r="D46" s="124" t="s">
        <v>69</v>
      </c>
      <c r="E46" s="124" t="s">
        <v>75</v>
      </c>
      <c r="F46" s="125">
        <v>0.6875</v>
      </c>
      <c r="G46" s="125">
        <v>0.89583333333333337</v>
      </c>
      <c r="H46" s="124"/>
      <c r="I46" s="245" t="s">
        <v>939</v>
      </c>
      <c r="J46" s="245" t="s">
        <v>940</v>
      </c>
      <c r="K46" s="246" t="s">
        <v>955</v>
      </c>
      <c r="L46" s="245">
        <v>22</v>
      </c>
      <c r="M46" s="245"/>
      <c r="N46" s="187">
        <f t="shared" si="0"/>
        <v>5.0000000000000009</v>
      </c>
      <c r="O46" s="247"/>
    </row>
    <row r="47" spans="1:15" s="25" customFormat="1" x14ac:dyDescent="0.35">
      <c r="A47" s="123">
        <v>42747</v>
      </c>
      <c r="B47" s="124" t="s">
        <v>922</v>
      </c>
      <c r="C47" s="124" t="s">
        <v>1006</v>
      </c>
      <c r="D47" s="124" t="s">
        <v>171</v>
      </c>
      <c r="E47" s="124" t="s">
        <v>75</v>
      </c>
      <c r="F47" s="125">
        <v>0.6875</v>
      </c>
      <c r="G47" s="125">
        <v>0.875</v>
      </c>
      <c r="H47" s="124" t="s">
        <v>1050</v>
      </c>
      <c r="I47" s="245" t="s">
        <v>1062</v>
      </c>
      <c r="J47" s="245" t="s">
        <v>1013</v>
      </c>
      <c r="K47" s="248" t="s">
        <v>871</v>
      </c>
      <c r="L47" s="245">
        <v>1</v>
      </c>
      <c r="M47" s="245" t="s">
        <v>1008</v>
      </c>
      <c r="N47" s="187">
        <f t="shared" si="0"/>
        <v>4.5</v>
      </c>
      <c r="O47" s="247"/>
    </row>
    <row r="48" spans="1:15" s="25" customFormat="1" x14ac:dyDescent="0.35">
      <c r="A48" s="123">
        <v>42747</v>
      </c>
      <c r="B48" s="124" t="s">
        <v>922</v>
      </c>
      <c r="C48" s="124" t="s">
        <v>944</v>
      </c>
      <c r="D48" s="124" t="s">
        <v>169</v>
      </c>
      <c r="E48" s="124" t="s">
        <v>75</v>
      </c>
      <c r="F48" s="125">
        <v>0.66666666666666663</v>
      </c>
      <c r="G48" s="125">
        <v>0.875</v>
      </c>
      <c r="H48" s="124"/>
      <c r="I48" s="245" t="s">
        <v>942</v>
      </c>
      <c r="J48" s="245" t="s">
        <v>943</v>
      </c>
      <c r="K48" s="246" t="s">
        <v>131</v>
      </c>
      <c r="L48" s="245">
        <v>6</v>
      </c>
      <c r="M48" s="245"/>
      <c r="N48" s="187">
        <f t="shared" si="0"/>
        <v>5.0000000000000009</v>
      </c>
      <c r="O48" s="247"/>
    </row>
    <row r="49" spans="1:15" s="25" customFormat="1" x14ac:dyDescent="0.35">
      <c r="A49" s="123">
        <v>42748</v>
      </c>
      <c r="B49" s="124" t="s">
        <v>945</v>
      </c>
      <c r="C49" s="124" t="s">
        <v>930</v>
      </c>
      <c r="D49" s="124" t="s">
        <v>52</v>
      </c>
      <c r="E49" s="124" t="s">
        <v>75</v>
      </c>
      <c r="F49" s="125">
        <v>0.41666666666666669</v>
      </c>
      <c r="G49" s="125">
        <v>0.625</v>
      </c>
      <c r="H49" s="124"/>
      <c r="I49" s="245" t="s">
        <v>931</v>
      </c>
      <c r="J49" s="245" t="s">
        <v>932</v>
      </c>
      <c r="K49" s="246" t="s">
        <v>128</v>
      </c>
      <c r="L49" s="245">
        <v>78</v>
      </c>
      <c r="M49" s="245"/>
      <c r="N49" s="187">
        <f t="shared" si="0"/>
        <v>5</v>
      </c>
      <c r="O49" s="247"/>
    </row>
    <row r="50" spans="1:15" s="25" customFormat="1" x14ac:dyDescent="0.35">
      <c r="A50" s="123">
        <v>42748</v>
      </c>
      <c r="B50" s="124" t="s">
        <v>945</v>
      </c>
      <c r="C50" s="124" t="s">
        <v>933</v>
      </c>
      <c r="D50" s="124" t="s">
        <v>52</v>
      </c>
      <c r="E50" s="124" t="s">
        <v>75</v>
      </c>
      <c r="F50" s="125">
        <v>0.41666666666666669</v>
      </c>
      <c r="G50" s="125">
        <v>0.625</v>
      </c>
      <c r="H50" s="124"/>
      <c r="I50" s="245" t="s">
        <v>931</v>
      </c>
      <c r="J50" s="245" t="s">
        <v>932</v>
      </c>
      <c r="K50" s="246" t="s">
        <v>835</v>
      </c>
      <c r="L50" s="245">
        <v>48</v>
      </c>
      <c r="M50" s="245"/>
      <c r="N50" s="187">
        <f t="shared" si="0"/>
        <v>5</v>
      </c>
      <c r="O50" s="247"/>
    </row>
    <row r="51" spans="1:15" s="25" customFormat="1" x14ac:dyDescent="0.35">
      <c r="A51" s="123">
        <v>42748</v>
      </c>
      <c r="B51" s="124" t="s">
        <v>945</v>
      </c>
      <c r="C51" s="124" t="s">
        <v>944</v>
      </c>
      <c r="D51" s="124" t="s">
        <v>52</v>
      </c>
      <c r="E51" s="124" t="s">
        <v>75</v>
      </c>
      <c r="F51" s="125">
        <v>0.375</v>
      </c>
      <c r="G51" s="125">
        <v>0.625</v>
      </c>
      <c r="H51" s="124" t="s">
        <v>1052</v>
      </c>
      <c r="I51" s="245" t="s">
        <v>931</v>
      </c>
      <c r="J51" s="245" t="s">
        <v>932</v>
      </c>
      <c r="K51" s="246" t="s">
        <v>394</v>
      </c>
      <c r="L51" s="245">
        <v>30</v>
      </c>
      <c r="M51" s="245"/>
      <c r="N51" s="187">
        <f t="shared" si="0"/>
        <v>6</v>
      </c>
      <c r="O51" s="247"/>
    </row>
    <row r="52" spans="1:15" s="25" customFormat="1" x14ac:dyDescent="0.35">
      <c r="A52" s="123">
        <v>42748</v>
      </c>
      <c r="B52" s="124" t="s">
        <v>945</v>
      </c>
      <c r="C52" s="124" t="s">
        <v>934</v>
      </c>
      <c r="D52" s="124" t="s">
        <v>382</v>
      </c>
      <c r="E52" s="124" t="s">
        <v>75</v>
      </c>
      <c r="F52" s="125">
        <v>0.41666666666666669</v>
      </c>
      <c r="G52" s="125">
        <v>0.625</v>
      </c>
      <c r="H52" s="124"/>
      <c r="I52" s="245" t="s">
        <v>151</v>
      </c>
      <c r="J52" s="245" t="s">
        <v>935</v>
      </c>
      <c r="K52" s="246" t="s">
        <v>76</v>
      </c>
      <c r="L52" s="245">
        <v>60</v>
      </c>
      <c r="M52" s="245"/>
      <c r="N52" s="187">
        <f t="shared" si="0"/>
        <v>5</v>
      </c>
      <c r="O52" s="247"/>
    </row>
    <row r="53" spans="1:15" s="25" customFormat="1" x14ac:dyDescent="0.35">
      <c r="A53" s="123">
        <v>42748</v>
      </c>
      <c r="B53" s="124" t="s">
        <v>945</v>
      </c>
      <c r="C53" s="124" t="s">
        <v>1001</v>
      </c>
      <c r="D53" s="124" t="s">
        <v>1004</v>
      </c>
      <c r="E53" s="124" t="s">
        <v>75</v>
      </c>
      <c r="F53" s="125">
        <v>0.41666666666666669</v>
      </c>
      <c r="G53" s="125">
        <v>0.58333333333333337</v>
      </c>
      <c r="H53" s="124" t="s">
        <v>1002</v>
      </c>
      <c r="I53" s="245" t="s">
        <v>991</v>
      </c>
      <c r="J53" s="245" t="s">
        <v>1015</v>
      </c>
      <c r="K53" s="246" t="s">
        <v>510</v>
      </c>
      <c r="L53" s="245">
        <v>0</v>
      </c>
      <c r="M53" s="245"/>
      <c r="N53" s="187">
        <f t="shared" si="0"/>
        <v>4</v>
      </c>
      <c r="O53" s="247"/>
    </row>
    <row r="54" spans="1:15" s="25" customFormat="1" x14ac:dyDescent="0.35">
      <c r="A54" s="123">
        <v>42748</v>
      </c>
      <c r="B54" s="124" t="s">
        <v>945</v>
      </c>
      <c r="C54" s="124" t="s">
        <v>990</v>
      </c>
      <c r="D54" s="124" t="s">
        <v>992</v>
      </c>
      <c r="E54" s="124" t="s">
        <v>75</v>
      </c>
      <c r="F54" s="125">
        <v>0.45833333333333331</v>
      </c>
      <c r="G54" s="125">
        <v>0.66666666666666663</v>
      </c>
      <c r="H54" s="124"/>
      <c r="I54" s="245" t="s">
        <v>991</v>
      </c>
      <c r="J54" s="245" t="s">
        <v>1015</v>
      </c>
      <c r="K54" s="246" t="s">
        <v>957</v>
      </c>
      <c r="L54" s="245">
        <v>39</v>
      </c>
      <c r="M54" s="245"/>
      <c r="N54" s="187">
        <f t="shared" si="0"/>
        <v>5</v>
      </c>
      <c r="O54" s="247"/>
    </row>
    <row r="55" spans="1:15" s="25" customFormat="1" x14ac:dyDescent="0.35">
      <c r="A55" s="123">
        <v>42748</v>
      </c>
      <c r="B55" s="124" t="s">
        <v>945</v>
      </c>
      <c r="C55" s="124" t="s">
        <v>996</v>
      </c>
      <c r="D55" s="124" t="s">
        <v>230</v>
      </c>
      <c r="E55" s="124" t="s">
        <v>75</v>
      </c>
      <c r="F55" s="125">
        <v>0.45833333333333331</v>
      </c>
      <c r="G55" s="125">
        <v>0.66666666666666663</v>
      </c>
      <c r="H55" s="124"/>
      <c r="I55" s="245" t="s">
        <v>997</v>
      </c>
      <c r="J55" s="245" t="s">
        <v>1014</v>
      </c>
      <c r="K55" s="246" t="s">
        <v>862</v>
      </c>
      <c r="L55" s="245">
        <v>29</v>
      </c>
      <c r="M55" s="245" t="s">
        <v>1033</v>
      </c>
      <c r="N55" s="187">
        <f t="shared" si="0"/>
        <v>5</v>
      </c>
      <c r="O55" s="247"/>
    </row>
    <row r="56" spans="1:15" s="25" customFormat="1" x14ac:dyDescent="0.35">
      <c r="A56" s="123">
        <v>42748</v>
      </c>
      <c r="B56" s="124" t="s">
        <v>945</v>
      </c>
      <c r="C56" s="124" t="s">
        <v>962</v>
      </c>
      <c r="D56" s="124" t="s">
        <v>961</v>
      </c>
      <c r="E56" s="124" t="s">
        <v>75</v>
      </c>
      <c r="F56" s="125">
        <v>0.41666666666666669</v>
      </c>
      <c r="G56" s="125">
        <v>0.625</v>
      </c>
      <c r="H56" s="124" t="s">
        <v>1011</v>
      </c>
      <c r="I56" s="245" t="s">
        <v>946</v>
      </c>
      <c r="J56" s="245" t="s">
        <v>947</v>
      </c>
      <c r="K56" s="246" t="s">
        <v>960</v>
      </c>
      <c r="L56" s="245">
        <v>12</v>
      </c>
      <c r="M56" s="245" t="s">
        <v>1048</v>
      </c>
      <c r="N56" s="187">
        <f t="shared" si="0"/>
        <v>5</v>
      </c>
      <c r="O56" s="247"/>
    </row>
    <row r="57" spans="1:15" s="25" customFormat="1" x14ac:dyDescent="0.35">
      <c r="A57" s="123">
        <v>42748</v>
      </c>
      <c r="B57" s="124" t="s">
        <v>945</v>
      </c>
      <c r="C57" s="124" t="s">
        <v>998</v>
      </c>
      <c r="D57" s="124" t="s">
        <v>999</v>
      </c>
      <c r="E57" s="124" t="s">
        <v>75</v>
      </c>
      <c r="F57" s="125">
        <v>0.41666666666666669</v>
      </c>
      <c r="G57" s="125">
        <v>0.625</v>
      </c>
      <c r="H57" s="124" t="s">
        <v>1010</v>
      </c>
      <c r="I57" s="245" t="s">
        <v>946</v>
      </c>
      <c r="J57" s="245" t="s">
        <v>947</v>
      </c>
      <c r="K57" s="246" t="s">
        <v>952</v>
      </c>
      <c r="L57" s="245">
        <v>5</v>
      </c>
      <c r="M57" s="245" t="s">
        <v>1036</v>
      </c>
      <c r="N57" s="187">
        <f t="shared" si="0"/>
        <v>5</v>
      </c>
      <c r="O57" s="247"/>
    </row>
    <row r="58" spans="1:15" s="25" customFormat="1" x14ac:dyDescent="0.35">
      <c r="A58" s="123">
        <v>42748</v>
      </c>
      <c r="B58" s="124" t="s">
        <v>945</v>
      </c>
      <c r="C58" s="124" t="s">
        <v>970</v>
      </c>
      <c r="D58" s="124" t="s">
        <v>971</v>
      </c>
      <c r="E58" s="124" t="s">
        <v>75</v>
      </c>
      <c r="F58" s="125">
        <v>0.41666666666666669</v>
      </c>
      <c r="G58" s="125">
        <v>0.625</v>
      </c>
      <c r="H58" s="124"/>
      <c r="I58" s="245" t="s">
        <v>946</v>
      </c>
      <c r="J58" s="245"/>
      <c r="K58" s="246" t="s">
        <v>597</v>
      </c>
      <c r="L58" s="245">
        <v>13</v>
      </c>
      <c r="M58" s="245" t="s">
        <v>1044</v>
      </c>
      <c r="N58" s="187">
        <f t="shared" si="0"/>
        <v>5</v>
      </c>
      <c r="O58" s="247"/>
    </row>
    <row r="59" spans="1:15" s="25" customFormat="1" x14ac:dyDescent="0.35">
      <c r="A59" s="123">
        <v>42748</v>
      </c>
      <c r="B59" s="124" t="s">
        <v>945</v>
      </c>
      <c r="C59" s="124" t="s">
        <v>944</v>
      </c>
      <c r="D59" s="124" t="s">
        <v>171</v>
      </c>
      <c r="E59" s="124" t="s">
        <v>75</v>
      </c>
      <c r="F59" s="125">
        <v>0.41666666666666669</v>
      </c>
      <c r="G59" s="125">
        <v>0.625</v>
      </c>
      <c r="H59" s="124"/>
      <c r="I59" s="245" t="s">
        <v>942</v>
      </c>
      <c r="J59" s="245" t="s">
        <v>943</v>
      </c>
      <c r="K59" s="246" t="s">
        <v>880</v>
      </c>
      <c r="L59" s="245">
        <v>48</v>
      </c>
      <c r="M59" s="245"/>
      <c r="N59" s="187">
        <f t="shared" si="0"/>
        <v>5</v>
      </c>
      <c r="O59" s="247"/>
    </row>
    <row r="60" spans="1:15" s="25" customFormat="1" x14ac:dyDescent="0.35">
      <c r="A60" s="123">
        <v>42748</v>
      </c>
      <c r="B60" s="124" t="s">
        <v>945</v>
      </c>
      <c r="C60" s="124" t="s">
        <v>969</v>
      </c>
      <c r="D60" s="124" t="s">
        <v>204</v>
      </c>
      <c r="E60" s="124" t="s">
        <v>75</v>
      </c>
      <c r="F60" s="125">
        <v>0.41666666666666669</v>
      </c>
      <c r="G60" s="125">
        <v>0.625</v>
      </c>
      <c r="H60" s="124"/>
      <c r="I60" s="245" t="s">
        <v>946</v>
      </c>
      <c r="J60" s="245" t="s">
        <v>947</v>
      </c>
      <c r="K60" s="246" t="s">
        <v>807</v>
      </c>
      <c r="L60" s="245">
        <v>19</v>
      </c>
      <c r="M60" s="245"/>
      <c r="N60" s="187">
        <f t="shared" si="0"/>
        <v>5</v>
      </c>
      <c r="O60" s="247"/>
    </row>
    <row r="61" spans="1:15" s="25" customFormat="1" x14ac:dyDescent="0.35">
      <c r="A61" s="123">
        <v>42748</v>
      </c>
      <c r="B61" s="124" t="s">
        <v>945</v>
      </c>
      <c r="C61" s="124" t="s">
        <v>938</v>
      </c>
      <c r="D61" s="124" t="s">
        <v>69</v>
      </c>
      <c r="E61" s="124" t="s">
        <v>75</v>
      </c>
      <c r="F61" s="125">
        <v>0.45833333333333331</v>
      </c>
      <c r="G61" s="125">
        <v>0.66666666666666663</v>
      </c>
      <c r="H61" s="124"/>
      <c r="I61" s="245" t="s">
        <v>939</v>
      </c>
      <c r="J61" s="245" t="s">
        <v>940</v>
      </c>
      <c r="K61" s="246" t="s">
        <v>855</v>
      </c>
      <c r="L61" s="245">
        <v>16</v>
      </c>
      <c r="M61" s="245"/>
      <c r="N61" s="187">
        <f t="shared" si="0"/>
        <v>5</v>
      </c>
      <c r="O61" s="247"/>
    </row>
    <row r="62" spans="1:15" s="25" customFormat="1" x14ac:dyDescent="0.35">
      <c r="A62" s="123">
        <v>42748</v>
      </c>
      <c r="B62" s="124" t="s">
        <v>945</v>
      </c>
      <c r="C62" s="124" t="s">
        <v>953</v>
      </c>
      <c r="D62" s="124" t="s">
        <v>656</v>
      </c>
      <c r="E62" s="124" t="s">
        <v>75</v>
      </c>
      <c r="F62" s="125">
        <v>0.35416666666666669</v>
      </c>
      <c r="G62" s="125">
        <v>0.58333333333333337</v>
      </c>
      <c r="H62" s="124" t="s">
        <v>1053</v>
      </c>
      <c r="I62" s="245" t="s">
        <v>931</v>
      </c>
      <c r="J62" s="245" t="s">
        <v>932</v>
      </c>
      <c r="K62" s="246" t="s">
        <v>955</v>
      </c>
      <c r="L62" s="245">
        <v>37</v>
      </c>
      <c r="M62" s="245"/>
      <c r="N62" s="187">
        <f t="shared" si="0"/>
        <v>5.5</v>
      </c>
      <c r="O62" s="247"/>
    </row>
    <row r="63" spans="1:15" s="25" customFormat="1" x14ac:dyDescent="0.35">
      <c r="A63" s="123">
        <v>42748</v>
      </c>
      <c r="B63" s="124" t="s">
        <v>945</v>
      </c>
      <c r="C63" s="124" t="s">
        <v>973</v>
      </c>
      <c r="D63" s="124" t="s">
        <v>312</v>
      </c>
      <c r="E63" s="124" t="s">
        <v>75</v>
      </c>
      <c r="F63" s="125">
        <v>0.41666666666666669</v>
      </c>
      <c r="G63" s="125">
        <v>0.625</v>
      </c>
      <c r="H63" s="124"/>
      <c r="I63" s="245" t="s">
        <v>939</v>
      </c>
      <c r="J63" s="245" t="s">
        <v>940</v>
      </c>
      <c r="K63" s="248" t="s">
        <v>871</v>
      </c>
      <c r="L63" s="245">
        <v>10</v>
      </c>
      <c r="M63" s="245" t="s">
        <v>1035</v>
      </c>
      <c r="N63" s="187">
        <f t="shared" si="0"/>
        <v>5</v>
      </c>
      <c r="O63" s="247"/>
    </row>
    <row r="64" spans="1:15" s="25" customFormat="1" x14ac:dyDescent="0.35">
      <c r="A64" s="123">
        <v>42748</v>
      </c>
      <c r="B64" s="124" t="s">
        <v>945</v>
      </c>
      <c r="C64" s="124" t="s">
        <v>973</v>
      </c>
      <c r="D64" s="124" t="s">
        <v>974</v>
      </c>
      <c r="E64" s="124" t="s">
        <v>75</v>
      </c>
      <c r="F64" s="125">
        <v>0.4375</v>
      </c>
      <c r="G64" s="125">
        <v>0.64583333333333337</v>
      </c>
      <c r="H64" s="124"/>
      <c r="I64" s="245" t="s">
        <v>939</v>
      </c>
      <c r="J64" s="245" t="s">
        <v>940</v>
      </c>
      <c r="K64" s="248" t="s">
        <v>833</v>
      </c>
      <c r="L64" s="245">
        <v>18</v>
      </c>
      <c r="M64" s="245" t="s">
        <v>1031</v>
      </c>
      <c r="N64" s="187">
        <f t="shared" si="0"/>
        <v>5.0000000000000009</v>
      </c>
      <c r="O64" s="247"/>
    </row>
    <row r="65" spans="1:15" s="25" customFormat="1" x14ac:dyDescent="0.35">
      <c r="A65" s="123">
        <v>42748</v>
      </c>
      <c r="B65" s="124" t="s">
        <v>945</v>
      </c>
      <c r="C65" s="124" t="s">
        <v>944</v>
      </c>
      <c r="D65" s="124" t="s">
        <v>948</v>
      </c>
      <c r="E65" s="124" t="s">
        <v>75</v>
      </c>
      <c r="F65" s="125">
        <v>0.41666666666666669</v>
      </c>
      <c r="G65" s="125">
        <v>0.625</v>
      </c>
      <c r="H65" s="124"/>
      <c r="I65" s="245" t="s">
        <v>942</v>
      </c>
      <c r="J65" s="245" t="s">
        <v>943</v>
      </c>
      <c r="K65" s="246" t="s">
        <v>829</v>
      </c>
      <c r="L65" s="245">
        <v>69</v>
      </c>
      <c r="M65" s="245"/>
      <c r="N65" s="187">
        <f t="shared" si="0"/>
        <v>5</v>
      </c>
      <c r="O65" s="247"/>
    </row>
    <row r="66" spans="1:15" s="25" customFormat="1" x14ac:dyDescent="0.35">
      <c r="A66" s="123">
        <v>42748</v>
      </c>
      <c r="B66" s="124" t="s">
        <v>945</v>
      </c>
      <c r="C66" s="124" t="s">
        <v>978</v>
      </c>
      <c r="D66" s="124" t="s">
        <v>979</v>
      </c>
      <c r="E66" s="124" t="s">
        <v>75</v>
      </c>
      <c r="F66" s="125">
        <v>0.39583333333333331</v>
      </c>
      <c r="G66" s="125">
        <v>0.60416666666666663</v>
      </c>
      <c r="H66" s="249" t="s">
        <v>980</v>
      </c>
      <c r="I66" s="245" t="s">
        <v>1012</v>
      </c>
      <c r="J66" s="245" t="s">
        <v>943</v>
      </c>
      <c r="K66" s="246" t="s">
        <v>596</v>
      </c>
      <c r="L66" s="245">
        <v>7</v>
      </c>
      <c r="M66" s="245" t="s">
        <v>1032</v>
      </c>
      <c r="N66" s="187">
        <f t="shared" ref="N66:N79" si="1">(G66-F66)*24</f>
        <v>5</v>
      </c>
      <c r="O66" s="247"/>
    </row>
    <row r="67" spans="1:15" s="25" customFormat="1" x14ac:dyDescent="0.35">
      <c r="A67" s="123">
        <v>42748</v>
      </c>
      <c r="B67" s="124" t="s">
        <v>945</v>
      </c>
      <c r="C67" s="124" t="s">
        <v>981</v>
      </c>
      <c r="D67" s="124" t="s">
        <v>169</v>
      </c>
      <c r="E67" s="124" t="s">
        <v>75</v>
      </c>
      <c r="F67" s="125">
        <v>0.375</v>
      </c>
      <c r="G67" s="125">
        <v>0.58333333333333337</v>
      </c>
      <c r="H67" s="124"/>
      <c r="I67" s="245" t="s">
        <v>942</v>
      </c>
      <c r="J67" s="245" t="s">
        <v>943</v>
      </c>
      <c r="K67" s="246" t="s">
        <v>834</v>
      </c>
      <c r="L67" s="245">
        <v>52</v>
      </c>
      <c r="M67" s="245"/>
      <c r="N67" s="187">
        <f t="shared" si="1"/>
        <v>5.0000000000000009</v>
      </c>
      <c r="O67" s="247"/>
    </row>
    <row r="68" spans="1:15" s="25" customFormat="1" x14ac:dyDescent="0.35">
      <c r="A68" s="123">
        <v>42748</v>
      </c>
      <c r="B68" s="124" t="s">
        <v>945</v>
      </c>
      <c r="C68" s="124" t="s">
        <v>944</v>
      </c>
      <c r="D68" s="124" t="s">
        <v>169</v>
      </c>
      <c r="E68" s="124" t="s">
        <v>75</v>
      </c>
      <c r="F68" s="125">
        <v>0.41666666666666669</v>
      </c>
      <c r="G68" s="125">
        <v>0.625</v>
      </c>
      <c r="H68" s="124"/>
      <c r="I68" s="245" t="s">
        <v>942</v>
      </c>
      <c r="J68" s="245" t="s">
        <v>943</v>
      </c>
      <c r="K68" s="246" t="s">
        <v>863</v>
      </c>
      <c r="L68" s="245">
        <v>19</v>
      </c>
      <c r="M68" s="245"/>
      <c r="N68" s="187">
        <f t="shared" si="1"/>
        <v>5</v>
      </c>
      <c r="O68" s="247"/>
    </row>
    <row r="69" spans="1:15" s="25" customFormat="1" x14ac:dyDescent="0.35">
      <c r="A69" s="123">
        <v>42748</v>
      </c>
      <c r="B69" s="124" t="s">
        <v>945</v>
      </c>
      <c r="C69" s="124" t="s">
        <v>864</v>
      </c>
      <c r="D69" s="124" t="s">
        <v>461</v>
      </c>
      <c r="E69" s="124" t="s">
        <v>75</v>
      </c>
      <c r="F69" s="125">
        <v>0.45833333333333331</v>
      </c>
      <c r="G69" s="125">
        <v>0.625</v>
      </c>
      <c r="H69" s="124"/>
      <c r="I69" s="245" t="s">
        <v>949</v>
      </c>
      <c r="J69" s="245"/>
      <c r="K69" s="246" t="s">
        <v>866</v>
      </c>
      <c r="L69" s="245">
        <v>111</v>
      </c>
      <c r="M69" s="245"/>
      <c r="N69" s="187">
        <f t="shared" si="1"/>
        <v>4</v>
      </c>
      <c r="O69" s="247"/>
    </row>
    <row r="70" spans="1:15" s="25" customFormat="1" x14ac:dyDescent="0.35">
      <c r="A70" s="123">
        <v>42748</v>
      </c>
      <c r="B70" s="124" t="s">
        <v>945</v>
      </c>
      <c r="C70" s="124" t="s">
        <v>950</v>
      </c>
      <c r="D70" s="124" t="s">
        <v>461</v>
      </c>
      <c r="E70" s="124" t="s">
        <v>75</v>
      </c>
      <c r="F70" s="125">
        <v>0.45833333333333331</v>
      </c>
      <c r="G70" s="125">
        <v>0.625</v>
      </c>
      <c r="H70" s="124"/>
      <c r="I70" s="245" t="s">
        <v>949</v>
      </c>
      <c r="J70" s="245"/>
      <c r="K70" s="246" t="s">
        <v>956</v>
      </c>
      <c r="L70" s="245">
        <v>13</v>
      </c>
      <c r="M70" s="245"/>
      <c r="N70" s="187">
        <f t="shared" si="1"/>
        <v>4</v>
      </c>
      <c r="O70" s="247"/>
    </row>
    <row r="71" spans="1:15" s="25" customFormat="1" x14ac:dyDescent="0.35">
      <c r="A71" s="123">
        <v>42749</v>
      </c>
      <c r="B71" s="124" t="s">
        <v>984</v>
      </c>
      <c r="C71" s="124" t="s">
        <v>985</v>
      </c>
      <c r="D71" s="124" t="s">
        <v>986</v>
      </c>
      <c r="E71" s="124" t="s">
        <v>75</v>
      </c>
      <c r="F71" s="125">
        <v>0.45833333333333331</v>
      </c>
      <c r="G71" s="125">
        <v>0.66666666666666663</v>
      </c>
      <c r="H71" s="124"/>
      <c r="I71" s="245" t="s">
        <v>151</v>
      </c>
      <c r="J71" s="245" t="s">
        <v>935</v>
      </c>
      <c r="K71" s="246" t="s">
        <v>510</v>
      </c>
      <c r="L71" s="245">
        <v>1</v>
      </c>
      <c r="M71" s="245"/>
      <c r="N71" s="187">
        <f t="shared" si="1"/>
        <v>5</v>
      </c>
      <c r="O71" s="247"/>
    </row>
    <row r="72" spans="1:15" s="25" customFormat="1" x14ac:dyDescent="0.35">
      <c r="A72" s="123">
        <v>42748</v>
      </c>
      <c r="B72" s="124" t="s">
        <v>945</v>
      </c>
      <c r="C72" s="124" t="s">
        <v>951</v>
      </c>
      <c r="D72" s="124" t="s">
        <v>461</v>
      </c>
      <c r="E72" s="124" t="s">
        <v>75</v>
      </c>
      <c r="F72" s="125">
        <v>0.45833333333333331</v>
      </c>
      <c r="G72" s="125">
        <v>0.625</v>
      </c>
      <c r="H72" s="124"/>
      <c r="I72" s="245" t="s">
        <v>949</v>
      </c>
      <c r="J72" s="245"/>
      <c r="K72" s="246" t="s">
        <v>878</v>
      </c>
      <c r="L72" s="245">
        <v>35</v>
      </c>
      <c r="M72" s="245"/>
      <c r="N72" s="187">
        <f t="shared" si="1"/>
        <v>4</v>
      </c>
      <c r="O72" s="247"/>
    </row>
    <row r="73" spans="1:15" s="25" customFormat="1" x14ac:dyDescent="0.35">
      <c r="A73" s="123">
        <v>42754</v>
      </c>
      <c r="B73" s="124" t="s">
        <v>922</v>
      </c>
      <c r="C73" s="124" t="s">
        <v>930</v>
      </c>
      <c r="D73" s="124" t="s">
        <v>52</v>
      </c>
      <c r="E73" s="124" t="s">
        <v>75</v>
      </c>
      <c r="F73" s="125">
        <v>0.66666666666666663</v>
      </c>
      <c r="G73" s="125">
        <v>0.875</v>
      </c>
      <c r="H73" s="124"/>
      <c r="I73" s="245" t="s">
        <v>931</v>
      </c>
      <c r="J73" s="245" t="s">
        <v>932</v>
      </c>
      <c r="K73" s="246" t="s">
        <v>128</v>
      </c>
      <c r="L73" s="245">
        <v>67</v>
      </c>
      <c r="M73" s="245"/>
      <c r="N73" s="187">
        <f t="shared" si="1"/>
        <v>5.0000000000000009</v>
      </c>
      <c r="O73" s="247"/>
    </row>
    <row r="74" spans="1:15" s="25" customFormat="1" x14ac:dyDescent="0.35">
      <c r="A74" s="123">
        <v>42754</v>
      </c>
      <c r="B74" s="124" t="s">
        <v>922</v>
      </c>
      <c r="C74" s="124" t="s">
        <v>953</v>
      </c>
      <c r="D74" s="124" t="s">
        <v>656</v>
      </c>
      <c r="E74" s="124" t="s">
        <v>75</v>
      </c>
      <c r="F74" s="125">
        <v>0.66666666666666663</v>
      </c>
      <c r="G74" s="125">
        <v>0.875</v>
      </c>
      <c r="H74" s="124"/>
      <c r="I74" s="245" t="s">
        <v>931</v>
      </c>
      <c r="J74" s="245" t="s">
        <v>932</v>
      </c>
      <c r="K74" s="246" t="s">
        <v>658</v>
      </c>
      <c r="L74" s="245">
        <v>49</v>
      </c>
      <c r="M74" s="245"/>
      <c r="N74" s="187">
        <f t="shared" si="1"/>
        <v>5.0000000000000009</v>
      </c>
      <c r="O74" s="247"/>
    </row>
    <row r="75" spans="1:15" s="25" customFormat="1" x14ac:dyDescent="0.35">
      <c r="A75" s="123">
        <v>42754</v>
      </c>
      <c r="B75" s="124" t="s">
        <v>922</v>
      </c>
      <c r="C75" s="124" t="s">
        <v>933</v>
      </c>
      <c r="D75" s="124" t="s">
        <v>52</v>
      </c>
      <c r="E75" s="124" t="s">
        <v>75</v>
      </c>
      <c r="F75" s="125">
        <v>0.66666666666666663</v>
      </c>
      <c r="G75" s="125">
        <v>0.875</v>
      </c>
      <c r="H75" s="124"/>
      <c r="I75" s="245" t="s">
        <v>931</v>
      </c>
      <c r="J75" s="245" t="s">
        <v>932</v>
      </c>
      <c r="K75" s="246" t="s">
        <v>835</v>
      </c>
      <c r="L75" s="245">
        <v>30</v>
      </c>
      <c r="M75" s="245"/>
      <c r="N75" s="187">
        <f t="shared" si="1"/>
        <v>5.0000000000000009</v>
      </c>
      <c r="O75" s="247"/>
    </row>
    <row r="76" spans="1:15" s="25" customFormat="1" x14ac:dyDescent="0.35">
      <c r="A76" s="123">
        <v>42754</v>
      </c>
      <c r="B76" s="124" t="s">
        <v>922</v>
      </c>
      <c r="C76" s="124" t="s">
        <v>944</v>
      </c>
      <c r="D76" s="124" t="s">
        <v>52</v>
      </c>
      <c r="E76" s="124" t="s">
        <v>75</v>
      </c>
      <c r="F76" s="125">
        <v>0.6875</v>
      </c>
      <c r="G76" s="125">
        <v>0.89583333333333337</v>
      </c>
      <c r="H76" s="124" t="s">
        <v>1052</v>
      </c>
      <c r="I76" s="245" t="s">
        <v>931</v>
      </c>
      <c r="J76" s="245" t="s">
        <v>932</v>
      </c>
      <c r="K76" s="246" t="s">
        <v>394</v>
      </c>
      <c r="L76" s="245">
        <v>34</v>
      </c>
      <c r="M76" s="245"/>
      <c r="N76" s="187">
        <f t="shared" si="1"/>
        <v>5.0000000000000009</v>
      </c>
      <c r="O76" s="247"/>
    </row>
    <row r="77" spans="1:15" s="25" customFormat="1" x14ac:dyDescent="0.35">
      <c r="A77" s="123">
        <v>42754</v>
      </c>
      <c r="B77" s="124" t="s">
        <v>922</v>
      </c>
      <c r="C77" s="124" t="s">
        <v>934</v>
      </c>
      <c r="D77" s="124" t="s">
        <v>382</v>
      </c>
      <c r="E77" s="124" t="s">
        <v>75</v>
      </c>
      <c r="F77" s="125">
        <v>0.66666666666666663</v>
      </c>
      <c r="G77" s="125">
        <v>0.875</v>
      </c>
      <c r="H77" s="124"/>
      <c r="I77" s="245" t="s">
        <v>151</v>
      </c>
      <c r="J77" s="245" t="s">
        <v>935</v>
      </c>
      <c r="K77" s="246" t="s">
        <v>813</v>
      </c>
      <c r="L77" s="245">
        <v>26</v>
      </c>
      <c r="M77" s="245"/>
      <c r="N77" s="187">
        <f t="shared" si="1"/>
        <v>5.0000000000000009</v>
      </c>
      <c r="O77" s="247"/>
    </row>
    <row r="78" spans="1:15" s="25" customFormat="1" x14ac:dyDescent="0.35">
      <c r="A78" s="123">
        <v>42754</v>
      </c>
      <c r="B78" s="124" t="s">
        <v>922</v>
      </c>
      <c r="C78" s="124" t="s">
        <v>969</v>
      </c>
      <c r="D78" s="124" t="s">
        <v>204</v>
      </c>
      <c r="E78" s="124" t="s">
        <v>75</v>
      </c>
      <c r="F78" s="125">
        <v>0.6875</v>
      </c>
      <c r="G78" s="125">
        <v>0.89583333333333337</v>
      </c>
      <c r="H78" s="124"/>
      <c r="I78" s="245" t="s">
        <v>946</v>
      </c>
      <c r="J78" s="245" t="s">
        <v>947</v>
      </c>
      <c r="K78" s="246" t="s">
        <v>923</v>
      </c>
      <c r="L78" s="245">
        <v>32</v>
      </c>
      <c r="M78" s="245"/>
      <c r="N78" s="187">
        <f t="shared" si="1"/>
        <v>5.0000000000000009</v>
      </c>
      <c r="O78" s="247"/>
    </row>
    <row r="79" spans="1:15" s="25" customFormat="1" x14ac:dyDescent="0.35">
      <c r="A79" s="123">
        <v>42754</v>
      </c>
      <c r="B79" s="124" t="s">
        <v>922</v>
      </c>
      <c r="C79" s="124" t="s">
        <v>941</v>
      </c>
      <c r="D79" s="124" t="s">
        <v>204</v>
      </c>
      <c r="E79" s="124" t="s">
        <v>75</v>
      </c>
      <c r="F79" s="125">
        <v>0.66666666666666663</v>
      </c>
      <c r="G79" s="125">
        <v>0.875</v>
      </c>
      <c r="H79" s="124"/>
      <c r="I79" s="245" t="s">
        <v>946</v>
      </c>
      <c r="J79" s="245" t="s">
        <v>947</v>
      </c>
      <c r="K79" s="246" t="s">
        <v>597</v>
      </c>
      <c r="L79" s="245">
        <v>48</v>
      </c>
      <c r="M79" s="245"/>
      <c r="N79" s="187">
        <f t="shared" si="1"/>
        <v>5.0000000000000009</v>
      </c>
      <c r="O79" s="247"/>
    </row>
    <row r="80" spans="1:15" s="25" customFormat="1" x14ac:dyDescent="0.35">
      <c r="A80" s="123">
        <v>42754</v>
      </c>
      <c r="B80" s="124" t="s">
        <v>922</v>
      </c>
      <c r="C80" s="124" t="s">
        <v>1028</v>
      </c>
      <c r="D80" s="124" t="s">
        <v>1026</v>
      </c>
      <c r="E80" s="124" t="s">
        <v>1027</v>
      </c>
      <c r="F80" s="125">
        <v>0.77083333333333337</v>
      </c>
      <c r="G80" s="125">
        <v>0.9375</v>
      </c>
      <c r="H80" s="124" t="s">
        <v>1020</v>
      </c>
      <c r="I80" s="245" t="s">
        <v>1029</v>
      </c>
      <c r="J80" s="245"/>
      <c r="K80" s="246" t="s">
        <v>807</v>
      </c>
      <c r="L80" s="245" t="s">
        <v>1037</v>
      </c>
      <c r="M80" s="245"/>
      <c r="N80" s="187">
        <f t="shared" ref="N80:N129" si="2">(G80-F80)*24</f>
        <v>3.9999999999999991</v>
      </c>
      <c r="O80" s="247"/>
    </row>
    <row r="81" spans="1:15" s="25" customFormat="1" x14ac:dyDescent="0.35">
      <c r="A81" s="123">
        <v>42754</v>
      </c>
      <c r="B81" s="124" t="s">
        <v>922</v>
      </c>
      <c r="C81" s="124" t="s">
        <v>938</v>
      </c>
      <c r="D81" s="124" t="s">
        <v>69</v>
      </c>
      <c r="E81" s="124" t="s">
        <v>75</v>
      </c>
      <c r="F81" s="125">
        <v>0.6875</v>
      </c>
      <c r="G81" s="125">
        <v>0.89583333333333337</v>
      </c>
      <c r="H81" s="124"/>
      <c r="I81" s="245" t="s">
        <v>939</v>
      </c>
      <c r="J81" s="245" t="s">
        <v>940</v>
      </c>
      <c r="K81" s="246" t="s">
        <v>955</v>
      </c>
      <c r="L81" s="245">
        <v>27</v>
      </c>
      <c r="M81" s="245"/>
      <c r="N81" s="187">
        <f t="shared" si="2"/>
        <v>5.0000000000000009</v>
      </c>
      <c r="O81" s="247"/>
    </row>
    <row r="82" spans="1:15" s="25" customFormat="1" x14ac:dyDescent="0.35">
      <c r="A82" s="123">
        <v>42754</v>
      </c>
      <c r="B82" s="124" t="s">
        <v>922</v>
      </c>
      <c r="C82" s="124" t="s">
        <v>981</v>
      </c>
      <c r="D82" s="124" t="s">
        <v>169</v>
      </c>
      <c r="E82" s="124" t="s">
        <v>75</v>
      </c>
      <c r="F82" s="125">
        <v>0.66666666666666663</v>
      </c>
      <c r="G82" s="125">
        <v>0.875</v>
      </c>
      <c r="H82" s="124"/>
      <c r="I82" s="245" t="s">
        <v>942</v>
      </c>
      <c r="J82" s="245" t="s">
        <v>943</v>
      </c>
      <c r="K82" s="246" t="s">
        <v>596</v>
      </c>
      <c r="L82" s="245">
        <v>16</v>
      </c>
      <c r="M82" s="245"/>
      <c r="N82" s="187">
        <f t="shared" si="2"/>
        <v>5.0000000000000009</v>
      </c>
      <c r="O82" s="247"/>
    </row>
    <row r="83" spans="1:15" s="25" customFormat="1" x14ac:dyDescent="0.35">
      <c r="A83" s="123">
        <v>42754</v>
      </c>
      <c r="B83" s="124" t="s">
        <v>922</v>
      </c>
      <c r="C83" s="124" t="s">
        <v>944</v>
      </c>
      <c r="D83" s="124" t="s">
        <v>169</v>
      </c>
      <c r="E83" s="124" t="s">
        <v>75</v>
      </c>
      <c r="F83" s="125">
        <v>0.66666666666666663</v>
      </c>
      <c r="G83" s="125">
        <v>0.875</v>
      </c>
      <c r="H83" s="124"/>
      <c r="I83" s="245" t="s">
        <v>942</v>
      </c>
      <c r="J83" s="245" t="s">
        <v>943</v>
      </c>
      <c r="K83" s="246" t="s">
        <v>863</v>
      </c>
      <c r="L83" s="245">
        <v>14</v>
      </c>
      <c r="M83" s="245"/>
      <c r="N83" s="187">
        <f t="shared" si="2"/>
        <v>5.0000000000000009</v>
      </c>
      <c r="O83" s="247"/>
    </row>
    <row r="84" spans="1:15" s="25" customFormat="1" x14ac:dyDescent="0.35">
      <c r="A84" s="123">
        <v>42755</v>
      </c>
      <c r="B84" s="124" t="s">
        <v>945</v>
      </c>
      <c r="C84" s="124" t="s">
        <v>930</v>
      </c>
      <c r="D84" s="124" t="s">
        <v>52</v>
      </c>
      <c r="E84" s="124" t="s">
        <v>75</v>
      </c>
      <c r="F84" s="125">
        <v>0.41666666666666669</v>
      </c>
      <c r="G84" s="125">
        <v>0.625</v>
      </c>
      <c r="H84" s="124"/>
      <c r="I84" s="245" t="s">
        <v>931</v>
      </c>
      <c r="J84" s="245" t="s">
        <v>932</v>
      </c>
      <c r="K84" s="246" t="s">
        <v>128</v>
      </c>
      <c r="L84" s="245">
        <v>119</v>
      </c>
      <c r="M84" s="245"/>
      <c r="N84" s="187">
        <f t="shared" si="2"/>
        <v>5</v>
      </c>
      <c r="O84" s="247"/>
    </row>
    <row r="85" spans="1:15" s="25" customFormat="1" x14ac:dyDescent="0.35">
      <c r="A85" s="123">
        <v>42755</v>
      </c>
      <c r="B85" s="124" t="s">
        <v>945</v>
      </c>
      <c r="C85" s="124" t="s">
        <v>933</v>
      </c>
      <c r="D85" s="124" t="s">
        <v>52</v>
      </c>
      <c r="E85" s="124" t="s">
        <v>75</v>
      </c>
      <c r="F85" s="125">
        <v>0.41666666666666669</v>
      </c>
      <c r="G85" s="125">
        <v>0.625</v>
      </c>
      <c r="H85" s="124"/>
      <c r="I85" s="245" t="s">
        <v>931</v>
      </c>
      <c r="J85" s="245" t="s">
        <v>932</v>
      </c>
      <c r="K85" s="246" t="s">
        <v>835</v>
      </c>
      <c r="L85" s="245">
        <v>42</v>
      </c>
      <c r="M85" s="245"/>
      <c r="N85" s="187">
        <f t="shared" si="2"/>
        <v>5</v>
      </c>
      <c r="O85" s="247"/>
    </row>
    <row r="86" spans="1:15" s="25" customFormat="1" x14ac:dyDescent="0.35">
      <c r="A86" s="123">
        <v>42755</v>
      </c>
      <c r="B86" s="124" t="s">
        <v>945</v>
      </c>
      <c r="C86" s="124" t="s">
        <v>944</v>
      </c>
      <c r="D86" s="124" t="s">
        <v>52</v>
      </c>
      <c r="E86" s="124" t="s">
        <v>75</v>
      </c>
      <c r="F86" s="125">
        <v>0.41666666666666669</v>
      </c>
      <c r="G86" s="125">
        <v>0.60416666666666663</v>
      </c>
      <c r="H86" s="124"/>
      <c r="I86" s="245" t="s">
        <v>931</v>
      </c>
      <c r="J86" s="245" t="s">
        <v>932</v>
      </c>
      <c r="K86" s="246" t="s">
        <v>130</v>
      </c>
      <c r="L86" s="245">
        <v>26</v>
      </c>
      <c r="M86" s="245"/>
      <c r="N86" s="187">
        <f t="shared" si="2"/>
        <v>4.4999999999999982</v>
      </c>
      <c r="O86" s="247"/>
    </row>
    <row r="87" spans="1:15" s="25" customFormat="1" x14ac:dyDescent="0.35">
      <c r="A87" s="123">
        <v>42755</v>
      </c>
      <c r="B87" s="124" t="s">
        <v>945</v>
      </c>
      <c r="C87" s="124" t="s">
        <v>989</v>
      </c>
      <c r="D87" s="124" t="s">
        <v>382</v>
      </c>
      <c r="E87" s="124" t="s">
        <v>75</v>
      </c>
      <c r="F87" s="125">
        <v>0.41666666666666669</v>
      </c>
      <c r="G87" s="125">
        <v>0.625</v>
      </c>
      <c r="H87" s="124"/>
      <c r="I87" s="245" t="s">
        <v>151</v>
      </c>
      <c r="J87" s="245" t="s">
        <v>935</v>
      </c>
      <c r="K87" s="246" t="s">
        <v>813</v>
      </c>
      <c r="L87" s="245">
        <v>6</v>
      </c>
      <c r="M87" s="245"/>
      <c r="N87" s="187">
        <f t="shared" si="2"/>
        <v>5</v>
      </c>
      <c r="O87" s="247"/>
    </row>
    <row r="88" spans="1:15" s="25" customFormat="1" x14ac:dyDescent="0.35">
      <c r="A88" s="123">
        <v>42755</v>
      </c>
      <c r="B88" s="124" t="s">
        <v>945</v>
      </c>
      <c r="C88" s="124" t="s">
        <v>934</v>
      </c>
      <c r="D88" s="124" t="s">
        <v>382</v>
      </c>
      <c r="E88" s="124" t="s">
        <v>75</v>
      </c>
      <c r="F88" s="125">
        <v>0.41666666666666669</v>
      </c>
      <c r="G88" s="125">
        <v>0.625</v>
      </c>
      <c r="H88" s="124"/>
      <c r="I88" s="245" t="s">
        <v>151</v>
      </c>
      <c r="J88" s="245" t="s">
        <v>935</v>
      </c>
      <c r="K88" s="246" t="s">
        <v>957</v>
      </c>
      <c r="L88" s="245">
        <v>33</v>
      </c>
      <c r="M88" s="245" t="s">
        <v>1042</v>
      </c>
      <c r="N88" s="187">
        <f t="shared" si="2"/>
        <v>5</v>
      </c>
      <c r="O88" s="247"/>
    </row>
    <row r="89" spans="1:15" s="25" customFormat="1" x14ac:dyDescent="0.35">
      <c r="A89" s="123">
        <v>42755</v>
      </c>
      <c r="B89" s="124" t="s">
        <v>945</v>
      </c>
      <c r="C89" s="124" t="s">
        <v>982</v>
      </c>
      <c r="D89" s="124" t="s">
        <v>983</v>
      </c>
      <c r="E89" s="124" t="s">
        <v>75</v>
      </c>
      <c r="F89" s="125">
        <v>0.5</v>
      </c>
      <c r="G89" s="125">
        <v>0.70833333333333337</v>
      </c>
      <c r="H89" s="124"/>
      <c r="I89" s="245" t="s">
        <v>151</v>
      </c>
      <c r="J89" s="245" t="s">
        <v>935</v>
      </c>
      <c r="K89" s="246" t="s">
        <v>510</v>
      </c>
      <c r="L89" s="245">
        <v>2</v>
      </c>
      <c r="M89" s="245"/>
      <c r="N89" s="187">
        <f t="shared" si="2"/>
        <v>5.0000000000000009</v>
      </c>
      <c r="O89" s="247"/>
    </row>
    <row r="90" spans="1:15" s="25" customFormat="1" x14ac:dyDescent="0.35">
      <c r="A90" s="123">
        <v>42755</v>
      </c>
      <c r="B90" s="124" t="s">
        <v>945</v>
      </c>
      <c r="C90" s="124" t="s">
        <v>962</v>
      </c>
      <c r="D90" s="124" t="s">
        <v>961</v>
      </c>
      <c r="E90" s="124" t="s">
        <v>75</v>
      </c>
      <c r="F90" s="125">
        <v>0.41666666666666669</v>
      </c>
      <c r="G90" s="125">
        <v>0.58333333333333337</v>
      </c>
      <c r="H90" s="124" t="s">
        <v>1011</v>
      </c>
      <c r="I90" s="245" t="s">
        <v>946</v>
      </c>
      <c r="J90" s="245" t="s">
        <v>947</v>
      </c>
      <c r="K90" s="246" t="s">
        <v>952</v>
      </c>
      <c r="L90" s="245">
        <v>10</v>
      </c>
      <c r="M90" s="245" t="s">
        <v>1049</v>
      </c>
      <c r="N90" s="187">
        <f t="shared" si="2"/>
        <v>4</v>
      </c>
      <c r="O90" s="247"/>
    </row>
    <row r="91" spans="1:15" s="25" customFormat="1" x14ac:dyDescent="0.35">
      <c r="A91" s="123">
        <v>42755</v>
      </c>
      <c r="B91" s="124" t="s">
        <v>945</v>
      </c>
      <c r="C91" s="124" t="s">
        <v>969</v>
      </c>
      <c r="D91" s="124" t="s">
        <v>204</v>
      </c>
      <c r="E91" s="124" t="s">
        <v>75</v>
      </c>
      <c r="F91" s="125">
        <v>0.45833333333333331</v>
      </c>
      <c r="G91" s="125">
        <v>0.625</v>
      </c>
      <c r="H91" s="124"/>
      <c r="I91" s="245" t="s">
        <v>946</v>
      </c>
      <c r="J91" s="245" t="s">
        <v>947</v>
      </c>
      <c r="K91" s="246" t="s">
        <v>923</v>
      </c>
      <c r="L91" s="245">
        <v>22</v>
      </c>
      <c r="M91" s="245"/>
      <c r="N91" s="187">
        <f t="shared" si="2"/>
        <v>4</v>
      </c>
      <c r="O91" s="247"/>
    </row>
    <row r="92" spans="1:15" s="25" customFormat="1" x14ac:dyDescent="0.35">
      <c r="A92" s="123">
        <v>42755</v>
      </c>
      <c r="B92" s="124" t="s">
        <v>945</v>
      </c>
      <c r="C92" s="124" t="s">
        <v>944</v>
      </c>
      <c r="D92" s="124" t="s">
        <v>171</v>
      </c>
      <c r="E92" s="124" t="s">
        <v>75</v>
      </c>
      <c r="F92" s="125">
        <v>0.41666666666666669</v>
      </c>
      <c r="G92" s="125">
        <v>0.625</v>
      </c>
      <c r="H92" s="124"/>
      <c r="I92" s="245" t="s">
        <v>942</v>
      </c>
      <c r="J92" s="245" t="s">
        <v>943</v>
      </c>
      <c r="K92" s="246" t="s">
        <v>880</v>
      </c>
      <c r="L92" s="245">
        <v>33</v>
      </c>
      <c r="M92" s="245"/>
      <c r="N92" s="187">
        <f t="shared" si="2"/>
        <v>5</v>
      </c>
      <c r="O92" s="247"/>
    </row>
    <row r="93" spans="1:15" s="25" customFormat="1" x14ac:dyDescent="0.35">
      <c r="A93" s="123">
        <v>42755</v>
      </c>
      <c r="B93" s="124" t="s">
        <v>945</v>
      </c>
      <c r="C93" s="124" t="s">
        <v>967</v>
      </c>
      <c r="D93" s="124" t="s">
        <v>968</v>
      </c>
      <c r="E93" s="124" t="s">
        <v>75</v>
      </c>
      <c r="F93" s="125">
        <v>0.35416666666666669</v>
      </c>
      <c r="G93" s="125">
        <v>0.625</v>
      </c>
      <c r="H93" s="124" t="s">
        <v>1051</v>
      </c>
      <c r="I93" s="245" t="s">
        <v>946</v>
      </c>
      <c r="J93" s="245" t="s">
        <v>947</v>
      </c>
      <c r="K93" s="246" t="s">
        <v>807</v>
      </c>
      <c r="L93" s="245">
        <v>18</v>
      </c>
      <c r="M93" s="245"/>
      <c r="N93" s="187">
        <f t="shared" si="2"/>
        <v>6.5</v>
      </c>
      <c r="O93" s="247"/>
    </row>
    <row r="94" spans="1:15" s="25" customFormat="1" x14ac:dyDescent="0.35">
      <c r="A94" s="123">
        <v>42755</v>
      </c>
      <c r="B94" s="124" t="s">
        <v>945</v>
      </c>
      <c r="C94" s="124" t="s">
        <v>938</v>
      </c>
      <c r="D94" s="124" t="s">
        <v>69</v>
      </c>
      <c r="E94" s="124" t="s">
        <v>75</v>
      </c>
      <c r="F94" s="125">
        <v>0.45833333333333331</v>
      </c>
      <c r="G94" s="125">
        <v>0.66666666666666663</v>
      </c>
      <c r="H94" s="124"/>
      <c r="I94" s="245" t="s">
        <v>939</v>
      </c>
      <c r="J94" s="245" t="s">
        <v>940</v>
      </c>
      <c r="K94" s="246" t="s">
        <v>855</v>
      </c>
      <c r="L94" s="245">
        <v>12</v>
      </c>
      <c r="M94" s="245"/>
      <c r="N94" s="187">
        <f t="shared" si="2"/>
        <v>5</v>
      </c>
      <c r="O94" s="247"/>
    </row>
    <row r="95" spans="1:15" s="25" customFormat="1" x14ac:dyDescent="0.35">
      <c r="A95" s="123">
        <v>42755</v>
      </c>
      <c r="B95" s="124" t="s">
        <v>945</v>
      </c>
      <c r="C95" s="124" t="s">
        <v>953</v>
      </c>
      <c r="D95" s="124" t="s">
        <v>656</v>
      </c>
      <c r="E95" s="124" t="s">
        <v>75</v>
      </c>
      <c r="F95" s="125">
        <v>0.35416666666666669</v>
      </c>
      <c r="G95" s="125">
        <v>0.64583333333333337</v>
      </c>
      <c r="H95" s="124" t="s">
        <v>1053</v>
      </c>
      <c r="I95" s="245" t="s">
        <v>931</v>
      </c>
      <c r="J95" s="245" t="s">
        <v>932</v>
      </c>
      <c r="K95" s="246" t="s">
        <v>955</v>
      </c>
      <c r="L95" s="245">
        <v>42</v>
      </c>
      <c r="M95" s="245"/>
      <c r="N95" s="187">
        <f t="shared" si="2"/>
        <v>7</v>
      </c>
      <c r="O95" s="247"/>
    </row>
    <row r="96" spans="1:15" s="25" customFormat="1" x14ac:dyDescent="0.35">
      <c r="A96" s="123">
        <v>42755</v>
      </c>
      <c r="B96" s="124" t="s">
        <v>945</v>
      </c>
      <c r="C96" s="124" t="s">
        <v>1006</v>
      </c>
      <c r="D96" s="124" t="s">
        <v>1007</v>
      </c>
      <c r="E96" s="124" t="s">
        <v>75</v>
      </c>
      <c r="F96" s="125">
        <v>0.41666666666666669</v>
      </c>
      <c r="G96" s="125">
        <v>0.625</v>
      </c>
      <c r="H96" s="124" t="s">
        <v>1008</v>
      </c>
      <c r="I96" s="245" t="s">
        <v>1062</v>
      </c>
      <c r="J96" s="245" t="s">
        <v>1013</v>
      </c>
      <c r="K96" s="248" t="s">
        <v>833</v>
      </c>
      <c r="L96" s="245">
        <v>15</v>
      </c>
      <c r="M96" s="245" t="s">
        <v>1030</v>
      </c>
      <c r="N96" s="187">
        <f t="shared" si="2"/>
        <v>5</v>
      </c>
      <c r="O96" s="247"/>
    </row>
    <row r="97" spans="1:15" s="25" customFormat="1" x14ac:dyDescent="0.35">
      <c r="A97" s="123">
        <v>42755</v>
      </c>
      <c r="B97" s="124" t="s">
        <v>945</v>
      </c>
      <c r="C97" s="124" t="s">
        <v>944</v>
      </c>
      <c r="D97" s="124" t="s">
        <v>948</v>
      </c>
      <c r="E97" s="124" t="s">
        <v>75</v>
      </c>
      <c r="F97" s="125">
        <v>0.41666666666666669</v>
      </c>
      <c r="G97" s="125">
        <v>0.625</v>
      </c>
      <c r="H97" s="124"/>
      <c r="I97" s="245" t="s">
        <v>942</v>
      </c>
      <c r="J97" s="245" t="s">
        <v>943</v>
      </c>
      <c r="K97" s="246" t="s">
        <v>829</v>
      </c>
      <c r="L97" s="245">
        <v>29</v>
      </c>
      <c r="M97" s="245"/>
      <c r="N97" s="187">
        <f t="shared" si="2"/>
        <v>5</v>
      </c>
      <c r="O97" s="247"/>
    </row>
    <row r="98" spans="1:15" s="25" customFormat="1" x14ac:dyDescent="0.35">
      <c r="A98" s="123">
        <v>42755</v>
      </c>
      <c r="B98" s="124" t="s">
        <v>945</v>
      </c>
      <c r="C98" s="124" t="s">
        <v>981</v>
      </c>
      <c r="D98" s="124" t="s">
        <v>169</v>
      </c>
      <c r="E98" s="124" t="s">
        <v>75</v>
      </c>
      <c r="F98" s="125">
        <v>0.41666666666666669</v>
      </c>
      <c r="G98" s="125">
        <v>0.625</v>
      </c>
      <c r="H98" s="124"/>
      <c r="I98" s="245" t="s">
        <v>942</v>
      </c>
      <c r="J98" s="245" t="s">
        <v>943</v>
      </c>
      <c r="K98" s="246" t="s">
        <v>834</v>
      </c>
      <c r="L98" s="245">
        <v>26</v>
      </c>
      <c r="M98" s="245"/>
      <c r="N98" s="187">
        <f t="shared" si="2"/>
        <v>5</v>
      </c>
      <c r="O98" s="247"/>
    </row>
    <row r="99" spans="1:15" s="25" customFormat="1" x14ac:dyDescent="0.35">
      <c r="A99" s="123">
        <v>42755</v>
      </c>
      <c r="B99" s="124" t="s">
        <v>945</v>
      </c>
      <c r="C99" s="124" t="s">
        <v>941</v>
      </c>
      <c r="D99" s="124" t="s">
        <v>169</v>
      </c>
      <c r="E99" s="124" t="s">
        <v>75</v>
      </c>
      <c r="F99" s="125">
        <v>0.41666666666666669</v>
      </c>
      <c r="G99" s="125">
        <v>0.625</v>
      </c>
      <c r="H99" s="124"/>
      <c r="I99" s="245" t="s">
        <v>942</v>
      </c>
      <c r="J99" s="245" t="s">
        <v>943</v>
      </c>
      <c r="K99" s="246" t="s">
        <v>863</v>
      </c>
      <c r="L99" s="245">
        <v>16</v>
      </c>
      <c r="M99" s="245"/>
      <c r="N99" s="187">
        <f t="shared" si="2"/>
        <v>5</v>
      </c>
      <c r="O99" s="247"/>
    </row>
    <row r="100" spans="1:15" s="25" customFormat="1" x14ac:dyDescent="0.35">
      <c r="A100" s="123">
        <v>42755</v>
      </c>
      <c r="B100" s="124" t="s">
        <v>945</v>
      </c>
      <c r="C100" s="124" t="s">
        <v>864</v>
      </c>
      <c r="D100" s="124" t="s">
        <v>461</v>
      </c>
      <c r="E100" s="124" t="s">
        <v>75</v>
      </c>
      <c r="F100" s="125">
        <v>0.45833333333333331</v>
      </c>
      <c r="G100" s="125">
        <v>0.625</v>
      </c>
      <c r="H100" s="124"/>
      <c r="I100" s="245" t="s">
        <v>949</v>
      </c>
      <c r="J100" s="245"/>
      <c r="K100" s="246" t="s">
        <v>866</v>
      </c>
      <c r="L100" s="245">
        <v>46</v>
      </c>
      <c r="M100" s="245"/>
      <c r="N100" s="187">
        <f t="shared" si="2"/>
        <v>4</v>
      </c>
      <c r="O100" s="247"/>
    </row>
    <row r="101" spans="1:15" s="25" customFormat="1" x14ac:dyDescent="0.35">
      <c r="A101" s="123">
        <v>42755</v>
      </c>
      <c r="B101" s="124" t="s">
        <v>945</v>
      </c>
      <c r="C101" s="124" t="s">
        <v>950</v>
      </c>
      <c r="D101" s="124" t="s">
        <v>461</v>
      </c>
      <c r="E101" s="124" t="s">
        <v>75</v>
      </c>
      <c r="F101" s="125">
        <v>0.45833333333333331</v>
      </c>
      <c r="G101" s="125">
        <v>0.625</v>
      </c>
      <c r="H101" s="124"/>
      <c r="I101" s="245" t="s">
        <v>949</v>
      </c>
      <c r="J101" s="245"/>
      <c r="K101" s="246" t="s">
        <v>956</v>
      </c>
      <c r="L101" s="245">
        <v>12</v>
      </c>
      <c r="M101" s="245"/>
      <c r="N101" s="187">
        <f t="shared" si="2"/>
        <v>4</v>
      </c>
      <c r="O101" s="247"/>
    </row>
    <row r="102" spans="1:15" s="25" customFormat="1" x14ac:dyDescent="0.35">
      <c r="A102" s="123">
        <v>42755</v>
      </c>
      <c r="B102" s="124" t="s">
        <v>945</v>
      </c>
      <c r="C102" s="124" t="s">
        <v>951</v>
      </c>
      <c r="D102" s="124" t="s">
        <v>461</v>
      </c>
      <c r="E102" s="124" t="s">
        <v>75</v>
      </c>
      <c r="F102" s="125">
        <v>0.45833333333333331</v>
      </c>
      <c r="G102" s="125">
        <v>0.625</v>
      </c>
      <c r="H102" s="124"/>
      <c r="I102" s="245" t="s">
        <v>949</v>
      </c>
      <c r="J102" s="245"/>
      <c r="K102" s="246" t="s">
        <v>878</v>
      </c>
      <c r="L102" s="245">
        <v>48</v>
      </c>
      <c r="M102" s="245"/>
      <c r="N102" s="187">
        <f t="shared" si="2"/>
        <v>4</v>
      </c>
      <c r="O102" s="247"/>
    </row>
    <row r="103" spans="1:15" s="25" customFormat="1" x14ac:dyDescent="0.35">
      <c r="A103" s="123">
        <v>42758</v>
      </c>
      <c r="B103" s="124" t="s">
        <v>903</v>
      </c>
      <c r="C103" s="124" t="s">
        <v>1057</v>
      </c>
      <c r="D103" s="124" t="s">
        <v>69</v>
      </c>
      <c r="E103" s="124" t="s">
        <v>925</v>
      </c>
      <c r="F103" s="125">
        <v>0.77083333333333337</v>
      </c>
      <c r="G103" s="125">
        <v>0.9375</v>
      </c>
      <c r="H103" s="124" t="s">
        <v>1020</v>
      </c>
      <c r="I103" s="245"/>
      <c r="J103" s="245"/>
      <c r="K103" s="246" t="s">
        <v>1019</v>
      </c>
      <c r="L103" s="245" t="s">
        <v>1037</v>
      </c>
      <c r="M103" s="245"/>
      <c r="N103" s="187">
        <f t="shared" si="2"/>
        <v>3.9999999999999991</v>
      </c>
      <c r="O103" s="247"/>
    </row>
    <row r="104" spans="1:15" s="25" customFormat="1" x14ac:dyDescent="0.35">
      <c r="A104" s="123">
        <v>42758</v>
      </c>
      <c r="B104" s="124" t="s">
        <v>903</v>
      </c>
      <c r="C104" s="124" t="s">
        <v>1057</v>
      </c>
      <c r="D104" s="124" t="s">
        <v>69</v>
      </c>
      <c r="E104" s="124" t="s">
        <v>925</v>
      </c>
      <c r="F104" s="125">
        <v>0.77083333333333337</v>
      </c>
      <c r="G104" s="125">
        <v>0.9375</v>
      </c>
      <c r="H104" s="124" t="s">
        <v>1020</v>
      </c>
      <c r="I104" s="245"/>
      <c r="J104" s="245"/>
      <c r="K104" s="246" t="s">
        <v>1022</v>
      </c>
      <c r="L104" s="245" t="s">
        <v>1037</v>
      </c>
      <c r="M104" s="245"/>
      <c r="N104" s="187">
        <f t="shared" si="2"/>
        <v>3.9999999999999991</v>
      </c>
      <c r="O104" s="247"/>
    </row>
    <row r="105" spans="1:15" s="25" customFormat="1" x14ac:dyDescent="0.35">
      <c r="A105" s="123">
        <v>42760</v>
      </c>
      <c r="B105" s="124" t="s">
        <v>1058</v>
      </c>
      <c r="C105" s="124" t="s">
        <v>1059</v>
      </c>
      <c r="D105" s="124" t="s">
        <v>69</v>
      </c>
      <c r="E105" s="124" t="s">
        <v>1060</v>
      </c>
      <c r="F105" s="125">
        <v>0.5</v>
      </c>
      <c r="G105" s="125">
        <v>0.58333333333333337</v>
      </c>
      <c r="H105" s="124"/>
      <c r="I105" s="245"/>
      <c r="J105" s="245"/>
      <c r="K105" s="246" t="s">
        <v>855</v>
      </c>
      <c r="L105" s="245" t="s">
        <v>1037</v>
      </c>
      <c r="M105" s="245"/>
      <c r="N105" s="187">
        <f t="shared" si="2"/>
        <v>2.0000000000000009</v>
      </c>
      <c r="O105" s="247"/>
    </row>
    <row r="106" spans="1:15" s="25" customFormat="1" x14ac:dyDescent="0.35">
      <c r="A106" s="123">
        <v>42760</v>
      </c>
      <c r="B106" s="124" t="s">
        <v>1058</v>
      </c>
      <c r="C106" s="124" t="s">
        <v>1059</v>
      </c>
      <c r="D106" s="124" t="s">
        <v>69</v>
      </c>
      <c r="E106" s="124" t="s">
        <v>1060</v>
      </c>
      <c r="F106" s="125">
        <v>0.5</v>
      </c>
      <c r="G106" s="125">
        <v>0.58333333333333337</v>
      </c>
      <c r="H106" s="124"/>
      <c r="I106" s="245"/>
      <c r="J106" s="245"/>
      <c r="K106" s="246" t="s">
        <v>966</v>
      </c>
      <c r="L106" s="245" t="s">
        <v>1037</v>
      </c>
      <c r="M106" s="245"/>
      <c r="N106" s="187">
        <f t="shared" si="2"/>
        <v>2.0000000000000009</v>
      </c>
      <c r="O106" s="247"/>
    </row>
    <row r="107" spans="1:15" s="25" customFormat="1" x14ac:dyDescent="0.35">
      <c r="A107" s="123">
        <v>42760</v>
      </c>
      <c r="B107" s="124" t="s">
        <v>1058</v>
      </c>
      <c r="C107" s="124" t="s">
        <v>1059</v>
      </c>
      <c r="D107" s="124" t="s">
        <v>69</v>
      </c>
      <c r="E107" s="124" t="s">
        <v>1060</v>
      </c>
      <c r="F107" s="125">
        <v>0.5</v>
      </c>
      <c r="G107" s="125">
        <v>0.58333333333333337</v>
      </c>
      <c r="H107" s="124"/>
      <c r="I107" s="245"/>
      <c r="J107" s="245"/>
      <c r="K107" s="246" t="s">
        <v>1019</v>
      </c>
      <c r="L107" s="245" t="s">
        <v>1037</v>
      </c>
      <c r="M107" s="245"/>
      <c r="N107" s="187">
        <f t="shared" si="2"/>
        <v>2.0000000000000009</v>
      </c>
      <c r="O107" s="247"/>
    </row>
    <row r="108" spans="1:15" s="25" customFormat="1" x14ac:dyDescent="0.35">
      <c r="A108" s="123">
        <v>42760</v>
      </c>
      <c r="B108" s="124" t="s">
        <v>1058</v>
      </c>
      <c r="C108" s="124" t="s">
        <v>1059</v>
      </c>
      <c r="D108" s="124" t="s">
        <v>69</v>
      </c>
      <c r="E108" s="124" t="s">
        <v>1060</v>
      </c>
      <c r="F108" s="125">
        <v>0.5</v>
      </c>
      <c r="G108" s="125">
        <v>0.58333333333333337</v>
      </c>
      <c r="H108" s="124"/>
      <c r="I108" s="245"/>
      <c r="J108" s="245"/>
      <c r="K108" s="246" t="s">
        <v>834</v>
      </c>
      <c r="L108" s="245" t="s">
        <v>1037</v>
      </c>
      <c r="M108" s="245"/>
      <c r="N108" s="187">
        <f t="shared" si="2"/>
        <v>2.0000000000000009</v>
      </c>
      <c r="O108" s="247"/>
    </row>
    <row r="109" spans="1:15" s="25" customFormat="1" x14ac:dyDescent="0.35">
      <c r="A109" s="123">
        <v>42760</v>
      </c>
      <c r="B109" s="124" t="s">
        <v>1058</v>
      </c>
      <c r="C109" s="124" t="s">
        <v>1059</v>
      </c>
      <c r="D109" s="124" t="s">
        <v>69</v>
      </c>
      <c r="E109" s="124" t="s">
        <v>1060</v>
      </c>
      <c r="F109" s="125">
        <v>0.5</v>
      </c>
      <c r="G109" s="125">
        <v>0.58333333333333337</v>
      </c>
      <c r="H109" s="124"/>
      <c r="I109" s="245"/>
      <c r="J109" s="245"/>
      <c r="K109" s="246" t="s">
        <v>833</v>
      </c>
      <c r="L109" s="245" t="s">
        <v>1037</v>
      </c>
      <c r="M109" s="245"/>
      <c r="N109" s="187">
        <f t="shared" si="2"/>
        <v>2.0000000000000009</v>
      </c>
      <c r="O109" s="247"/>
    </row>
    <row r="110" spans="1:15" s="25" customFormat="1" x14ac:dyDescent="0.35">
      <c r="A110" s="123">
        <v>42761</v>
      </c>
      <c r="B110" s="124" t="s">
        <v>922</v>
      </c>
      <c r="C110" s="124" t="s">
        <v>1021</v>
      </c>
      <c r="D110" s="124" t="s">
        <v>1063</v>
      </c>
      <c r="E110" s="124" t="s">
        <v>1056</v>
      </c>
      <c r="F110" s="125">
        <v>0.77083333333333337</v>
      </c>
      <c r="G110" s="125">
        <v>0.9375</v>
      </c>
      <c r="H110" s="124" t="s">
        <v>1020</v>
      </c>
      <c r="I110" s="245"/>
      <c r="J110" s="245"/>
      <c r="K110" s="246" t="s">
        <v>1019</v>
      </c>
      <c r="L110" s="245" t="s">
        <v>1037</v>
      </c>
      <c r="M110" s="245"/>
      <c r="N110" s="187">
        <f t="shared" si="2"/>
        <v>3.9999999999999991</v>
      </c>
      <c r="O110" s="247"/>
    </row>
    <row r="111" spans="1:15" s="25" customFormat="1" x14ac:dyDescent="0.35">
      <c r="A111" s="123">
        <v>42761</v>
      </c>
      <c r="B111" s="124" t="s">
        <v>922</v>
      </c>
      <c r="C111" s="124" t="s">
        <v>1021</v>
      </c>
      <c r="D111" s="124" t="s">
        <v>1063</v>
      </c>
      <c r="E111" s="124" t="s">
        <v>1056</v>
      </c>
      <c r="F111" s="125">
        <v>0.77083333333333337</v>
      </c>
      <c r="G111" s="125">
        <v>0.9375</v>
      </c>
      <c r="H111" s="124" t="s">
        <v>1020</v>
      </c>
      <c r="I111" s="245"/>
      <c r="J111" s="245"/>
      <c r="K111" s="246" t="s">
        <v>1022</v>
      </c>
      <c r="L111" s="245" t="s">
        <v>1037</v>
      </c>
      <c r="M111" s="245"/>
      <c r="N111" s="187">
        <f t="shared" si="2"/>
        <v>3.9999999999999991</v>
      </c>
      <c r="O111" s="247"/>
    </row>
    <row r="112" spans="1:15" s="25" customFormat="1" x14ac:dyDescent="0.35">
      <c r="A112" s="123">
        <v>42761</v>
      </c>
      <c r="B112" s="124" t="s">
        <v>922</v>
      </c>
      <c r="C112" s="124" t="s">
        <v>930</v>
      </c>
      <c r="D112" s="124" t="s">
        <v>52</v>
      </c>
      <c r="E112" s="124" t="s">
        <v>75</v>
      </c>
      <c r="F112" s="125">
        <v>0.66666666666666663</v>
      </c>
      <c r="G112" s="125">
        <v>0.875</v>
      </c>
      <c r="H112" s="124"/>
      <c r="I112" s="245" t="s">
        <v>931</v>
      </c>
      <c r="J112" s="245" t="s">
        <v>932</v>
      </c>
      <c r="K112" s="246" t="s">
        <v>128</v>
      </c>
      <c r="L112" s="245">
        <v>43</v>
      </c>
      <c r="M112" s="245"/>
      <c r="N112" s="187">
        <f t="shared" si="2"/>
        <v>5.0000000000000009</v>
      </c>
      <c r="O112" s="247"/>
    </row>
    <row r="113" spans="1:15" s="25" customFormat="1" x14ac:dyDescent="0.35">
      <c r="A113" s="123">
        <v>42761</v>
      </c>
      <c r="B113" s="124" t="s">
        <v>922</v>
      </c>
      <c r="C113" s="124" t="s">
        <v>933</v>
      </c>
      <c r="D113" s="124" t="s">
        <v>52</v>
      </c>
      <c r="E113" s="124" t="s">
        <v>75</v>
      </c>
      <c r="F113" s="125">
        <v>0.66666666666666663</v>
      </c>
      <c r="G113" s="125">
        <v>0.875</v>
      </c>
      <c r="H113" s="124"/>
      <c r="I113" s="245" t="s">
        <v>931</v>
      </c>
      <c r="J113" s="245" t="s">
        <v>932</v>
      </c>
      <c r="K113" s="246" t="s">
        <v>835</v>
      </c>
      <c r="L113" s="245">
        <v>34</v>
      </c>
      <c r="M113" s="245"/>
      <c r="N113" s="187">
        <f t="shared" si="2"/>
        <v>5.0000000000000009</v>
      </c>
      <c r="O113" s="247"/>
    </row>
    <row r="114" spans="1:15" s="25" customFormat="1" x14ac:dyDescent="0.35">
      <c r="A114" s="123">
        <v>42761</v>
      </c>
      <c r="B114" s="124" t="s">
        <v>922</v>
      </c>
      <c r="C114" s="124" t="s">
        <v>944</v>
      </c>
      <c r="D114" s="124" t="s">
        <v>52</v>
      </c>
      <c r="E114" s="124" t="s">
        <v>75</v>
      </c>
      <c r="F114" s="125">
        <v>0.6875</v>
      </c>
      <c r="G114" s="125">
        <v>0.89583333333333337</v>
      </c>
      <c r="H114" s="124" t="s">
        <v>1052</v>
      </c>
      <c r="I114" s="245" t="s">
        <v>931</v>
      </c>
      <c r="J114" s="245" t="s">
        <v>932</v>
      </c>
      <c r="K114" s="246" t="s">
        <v>394</v>
      </c>
      <c r="L114" s="245">
        <v>35</v>
      </c>
      <c r="M114" s="245" t="s">
        <v>1046</v>
      </c>
      <c r="N114" s="187">
        <f t="shared" si="2"/>
        <v>5.0000000000000009</v>
      </c>
      <c r="O114" s="247"/>
    </row>
    <row r="115" spans="1:15" s="25" customFormat="1" x14ac:dyDescent="0.35">
      <c r="A115" s="123">
        <v>42761</v>
      </c>
      <c r="B115" s="124" t="s">
        <v>922</v>
      </c>
      <c r="C115" s="124" t="s">
        <v>934</v>
      </c>
      <c r="D115" s="124" t="s">
        <v>382</v>
      </c>
      <c r="E115" s="124" t="s">
        <v>75</v>
      </c>
      <c r="F115" s="125">
        <v>0.66666666666666663</v>
      </c>
      <c r="G115" s="125">
        <v>0.875</v>
      </c>
      <c r="H115" s="124"/>
      <c r="I115" s="245" t="s">
        <v>151</v>
      </c>
      <c r="J115" s="245" t="s">
        <v>935</v>
      </c>
      <c r="K115" s="246" t="s">
        <v>813</v>
      </c>
      <c r="L115" s="245">
        <v>29</v>
      </c>
      <c r="M115" s="245"/>
      <c r="N115" s="187">
        <f t="shared" si="2"/>
        <v>5.0000000000000009</v>
      </c>
      <c r="O115" s="247"/>
    </row>
    <row r="116" spans="1:15" s="25" customFormat="1" x14ac:dyDescent="0.35">
      <c r="A116" s="123">
        <v>42761</v>
      </c>
      <c r="B116" s="124" t="s">
        <v>922</v>
      </c>
      <c r="C116" s="124" t="s">
        <v>941</v>
      </c>
      <c r="D116" s="124" t="s">
        <v>204</v>
      </c>
      <c r="E116" s="124" t="s">
        <v>75</v>
      </c>
      <c r="F116" s="125">
        <v>0.66666666666666663</v>
      </c>
      <c r="G116" s="125">
        <v>0.875</v>
      </c>
      <c r="H116" s="124"/>
      <c r="I116" s="245" t="s">
        <v>946</v>
      </c>
      <c r="J116" s="245" t="s">
        <v>947</v>
      </c>
      <c r="K116" s="246" t="s">
        <v>923</v>
      </c>
      <c r="L116" s="245">
        <v>36</v>
      </c>
      <c r="M116" s="245" t="s">
        <v>1043</v>
      </c>
      <c r="N116" s="187">
        <f t="shared" si="2"/>
        <v>5.0000000000000009</v>
      </c>
      <c r="O116" s="247"/>
    </row>
    <row r="117" spans="1:15" s="25" customFormat="1" x14ac:dyDescent="0.35">
      <c r="A117" s="123">
        <v>42761</v>
      </c>
      <c r="B117" s="124" t="s">
        <v>922</v>
      </c>
      <c r="C117" s="124" t="s">
        <v>938</v>
      </c>
      <c r="D117" s="124" t="s">
        <v>69</v>
      </c>
      <c r="E117" s="124" t="s">
        <v>75</v>
      </c>
      <c r="F117" s="125">
        <v>0.6875</v>
      </c>
      <c r="G117" s="125">
        <v>0.89583333333333337</v>
      </c>
      <c r="H117" s="124"/>
      <c r="I117" s="245" t="s">
        <v>939</v>
      </c>
      <c r="J117" s="245" t="s">
        <v>940</v>
      </c>
      <c r="K117" s="246" t="s">
        <v>955</v>
      </c>
      <c r="L117" s="245">
        <v>42</v>
      </c>
      <c r="M117" s="245"/>
      <c r="N117" s="187">
        <f t="shared" si="2"/>
        <v>5.0000000000000009</v>
      </c>
      <c r="O117" s="247"/>
    </row>
    <row r="118" spans="1:15" s="25" customFormat="1" x14ac:dyDescent="0.35">
      <c r="A118" s="123">
        <v>42761</v>
      </c>
      <c r="B118" s="124" t="s">
        <v>922</v>
      </c>
      <c r="C118" s="124" t="s">
        <v>944</v>
      </c>
      <c r="D118" s="124" t="s">
        <v>169</v>
      </c>
      <c r="E118" s="124" t="s">
        <v>75</v>
      </c>
      <c r="F118" s="125">
        <v>0.66666666666666663</v>
      </c>
      <c r="G118" s="125">
        <v>0.875</v>
      </c>
      <c r="H118" s="124"/>
      <c r="I118" s="245" t="s">
        <v>942</v>
      </c>
      <c r="J118" s="245" t="s">
        <v>943</v>
      </c>
      <c r="K118" s="246" t="s">
        <v>131</v>
      </c>
      <c r="L118" s="245">
        <v>8</v>
      </c>
      <c r="M118" s="245"/>
      <c r="N118" s="187">
        <f t="shared" si="2"/>
        <v>5.0000000000000009</v>
      </c>
      <c r="O118" s="247"/>
    </row>
    <row r="119" spans="1:15" s="25" customFormat="1" x14ac:dyDescent="0.35">
      <c r="A119" s="123">
        <v>42761</v>
      </c>
      <c r="B119" s="124" t="s">
        <v>922</v>
      </c>
      <c r="C119" s="124" t="s">
        <v>981</v>
      </c>
      <c r="D119" s="124" t="s">
        <v>169</v>
      </c>
      <c r="E119" s="124" t="s">
        <v>75</v>
      </c>
      <c r="F119" s="125">
        <v>0.66666666666666663</v>
      </c>
      <c r="G119" s="125">
        <v>0.875</v>
      </c>
      <c r="H119" s="124"/>
      <c r="I119" s="245" t="s">
        <v>942</v>
      </c>
      <c r="J119" s="245" t="s">
        <v>943</v>
      </c>
      <c r="K119" s="246" t="s">
        <v>452</v>
      </c>
      <c r="L119" s="245">
        <v>28</v>
      </c>
      <c r="M119" s="245" t="s">
        <v>1047</v>
      </c>
      <c r="N119" s="187">
        <f t="shared" si="2"/>
        <v>5.0000000000000009</v>
      </c>
      <c r="O119" s="247"/>
    </row>
    <row r="120" spans="1:15" s="25" customFormat="1" x14ac:dyDescent="0.35">
      <c r="A120" s="123">
        <v>42762</v>
      </c>
      <c r="B120" s="124" t="s">
        <v>945</v>
      </c>
      <c r="C120" s="124" t="s">
        <v>933</v>
      </c>
      <c r="D120" s="124" t="s">
        <v>52</v>
      </c>
      <c r="E120" s="124" t="s">
        <v>75</v>
      </c>
      <c r="F120" s="125">
        <v>0.41666666666666669</v>
      </c>
      <c r="G120" s="125">
        <v>0.625</v>
      </c>
      <c r="H120" s="124"/>
      <c r="I120" s="245" t="s">
        <v>931</v>
      </c>
      <c r="J120" s="245" t="s">
        <v>932</v>
      </c>
      <c r="K120" s="246" t="s">
        <v>835</v>
      </c>
      <c r="L120" s="245">
        <v>46</v>
      </c>
      <c r="M120" s="245"/>
      <c r="N120" s="187">
        <f t="shared" si="2"/>
        <v>5</v>
      </c>
      <c r="O120" s="247"/>
    </row>
    <row r="121" spans="1:15" s="25" customFormat="1" x14ac:dyDescent="0.35">
      <c r="A121" s="123">
        <v>42762</v>
      </c>
      <c r="B121" s="124" t="s">
        <v>945</v>
      </c>
      <c r="C121" s="124" t="s">
        <v>944</v>
      </c>
      <c r="D121" s="124" t="s">
        <v>52</v>
      </c>
      <c r="E121" s="124" t="s">
        <v>75</v>
      </c>
      <c r="F121" s="125">
        <v>0.6875</v>
      </c>
      <c r="G121" s="125">
        <v>0.89583333333333337</v>
      </c>
      <c r="H121" s="124" t="s">
        <v>1052</v>
      </c>
      <c r="I121" s="245" t="s">
        <v>931</v>
      </c>
      <c r="J121" s="245" t="s">
        <v>932</v>
      </c>
      <c r="K121" s="246" t="s">
        <v>394</v>
      </c>
      <c r="L121" s="245">
        <v>21</v>
      </c>
      <c r="M121" s="245" t="s">
        <v>1046</v>
      </c>
      <c r="N121" s="187">
        <f t="shared" si="2"/>
        <v>5.0000000000000009</v>
      </c>
      <c r="O121" s="247"/>
    </row>
    <row r="122" spans="1:15" s="25" customFormat="1" x14ac:dyDescent="0.35">
      <c r="A122" s="123">
        <v>42762</v>
      </c>
      <c r="B122" s="124" t="s">
        <v>945</v>
      </c>
      <c r="C122" s="124" t="s">
        <v>934</v>
      </c>
      <c r="D122" s="124" t="s">
        <v>382</v>
      </c>
      <c r="E122" s="124" t="s">
        <v>75</v>
      </c>
      <c r="F122" s="125">
        <v>0.41666666666666669</v>
      </c>
      <c r="G122" s="125">
        <v>0.625</v>
      </c>
      <c r="H122" s="124"/>
      <c r="I122" s="245" t="s">
        <v>151</v>
      </c>
      <c r="J122" s="245" t="s">
        <v>935</v>
      </c>
      <c r="K122" s="246" t="s">
        <v>813</v>
      </c>
      <c r="L122" s="245">
        <v>56</v>
      </c>
      <c r="M122" s="245"/>
      <c r="N122" s="187">
        <f t="shared" si="2"/>
        <v>5</v>
      </c>
      <c r="O122" s="247"/>
    </row>
    <row r="123" spans="1:15" s="25" customFormat="1" x14ac:dyDescent="0.35">
      <c r="A123" s="123">
        <v>42763</v>
      </c>
      <c r="B123" s="124" t="s">
        <v>984</v>
      </c>
      <c r="C123" s="124" t="s">
        <v>985</v>
      </c>
      <c r="D123" s="124" t="s">
        <v>986</v>
      </c>
      <c r="E123" s="124" t="s">
        <v>75</v>
      </c>
      <c r="F123" s="125">
        <v>0.45833333333333331</v>
      </c>
      <c r="G123" s="125">
        <v>0.66666666666666663</v>
      </c>
      <c r="H123" s="124"/>
      <c r="I123" s="245" t="s">
        <v>151</v>
      </c>
      <c r="J123" s="245" t="s">
        <v>935</v>
      </c>
      <c r="K123" s="246" t="s">
        <v>510</v>
      </c>
      <c r="L123" s="245">
        <v>3</v>
      </c>
      <c r="M123" s="245"/>
      <c r="N123" s="187">
        <f t="shared" si="2"/>
        <v>5</v>
      </c>
      <c r="O123" s="247"/>
    </row>
    <row r="124" spans="1:15" s="25" customFormat="1" x14ac:dyDescent="0.35">
      <c r="A124" s="123">
        <v>42762</v>
      </c>
      <c r="B124" s="124" t="s">
        <v>945</v>
      </c>
      <c r="C124" s="124" t="s">
        <v>962</v>
      </c>
      <c r="D124" s="124" t="s">
        <v>961</v>
      </c>
      <c r="E124" s="124" t="s">
        <v>75</v>
      </c>
      <c r="F124" s="125">
        <v>0.41666666666666669</v>
      </c>
      <c r="G124" s="125">
        <v>0.58333333333333337</v>
      </c>
      <c r="H124" s="124" t="s">
        <v>1011</v>
      </c>
      <c r="I124" s="245" t="s">
        <v>946</v>
      </c>
      <c r="J124" s="245" t="s">
        <v>947</v>
      </c>
      <c r="K124" s="246" t="s">
        <v>952</v>
      </c>
      <c r="L124" s="245">
        <v>11</v>
      </c>
      <c r="M124" s="245" t="s">
        <v>1061</v>
      </c>
      <c r="N124" s="187">
        <f t="shared" si="2"/>
        <v>4</v>
      </c>
      <c r="O124" s="247"/>
    </row>
    <row r="125" spans="1:15" s="25" customFormat="1" x14ac:dyDescent="0.35">
      <c r="A125" s="123">
        <v>42762</v>
      </c>
      <c r="B125" s="124" t="s">
        <v>945</v>
      </c>
      <c r="C125" s="124" t="s">
        <v>938</v>
      </c>
      <c r="D125" s="124" t="s">
        <v>69</v>
      </c>
      <c r="E125" s="124" t="s">
        <v>75</v>
      </c>
      <c r="F125" s="125">
        <v>0.45833333333333331</v>
      </c>
      <c r="G125" s="125">
        <v>0.66666666666666663</v>
      </c>
      <c r="H125" s="124"/>
      <c r="I125" s="245" t="s">
        <v>939</v>
      </c>
      <c r="J125" s="245" t="s">
        <v>940</v>
      </c>
      <c r="K125" s="246" t="s">
        <v>880</v>
      </c>
      <c r="L125" s="245">
        <v>46</v>
      </c>
      <c r="M125" s="245"/>
      <c r="N125" s="187">
        <f t="shared" si="2"/>
        <v>5</v>
      </c>
      <c r="O125" s="247"/>
    </row>
    <row r="126" spans="1:15" s="25" customFormat="1" x14ac:dyDescent="0.35">
      <c r="A126" s="123">
        <v>42762</v>
      </c>
      <c r="B126" s="124" t="s">
        <v>945</v>
      </c>
      <c r="C126" s="124" t="s">
        <v>969</v>
      </c>
      <c r="D126" s="124" t="s">
        <v>204</v>
      </c>
      <c r="E126" s="124" t="s">
        <v>75</v>
      </c>
      <c r="F126" s="125">
        <v>0.41666666666666669</v>
      </c>
      <c r="G126" s="125">
        <v>0.625</v>
      </c>
      <c r="H126" s="124"/>
      <c r="I126" s="245" t="s">
        <v>946</v>
      </c>
      <c r="J126" s="245" t="s">
        <v>947</v>
      </c>
      <c r="K126" s="246" t="s">
        <v>807</v>
      </c>
      <c r="L126" s="245">
        <v>11</v>
      </c>
      <c r="M126" s="245"/>
      <c r="N126" s="187">
        <f t="shared" si="2"/>
        <v>5</v>
      </c>
      <c r="O126" s="247"/>
    </row>
    <row r="127" spans="1:15" s="25" customFormat="1" x14ac:dyDescent="0.35">
      <c r="A127" s="123">
        <v>42762</v>
      </c>
      <c r="B127" s="124" t="s">
        <v>945</v>
      </c>
      <c r="C127" s="124" t="s">
        <v>944</v>
      </c>
      <c r="D127" s="124" t="s">
        <v>171</v>
      </c>
      <c r="E127" s="124" t="s">
        <v>75</v>
      </c>
      <c r="F127" s="125">
        <v>0.41666666666666669</v>
      </c>
      <c r="G127" s="125">
        <v>0.625</v>
      </c>
      <c r="H127" s="124"/>
      <c r="I127" s="245" t="s">
        <v>942</v>
      </c>
      <c r="J127" s="245" t="s">
        <v>943</v>
      </c>
      <c r="K127" s="246" t="s">
        <v>829</v>
      </c>
      <c r="L127" s="245">
        <v>47</v>
      </c>
      <c r="M127" s="245"/>
      <c r="N127" s="187">
        <f t="shared" si="2"/>
        <v>5</v>
      </c>
      <c r="O127" s="247"/>
    </row>
    <row r="128" spans="1:15" s="25" customFormat="1" x14ac:dyDescent="0.35">
      <c r="A128" s="123">
        <v>42762</v>
      </c>
      <c r="B128" s="124" t="s">
        <v>945</v>
      </c>
      <c r="C128" s="124" t="s">
        <v>941</v>
      </c>
      <c r="D128" s="124" t="s">
        <v>994</v>
      </c>
      <c r="E128" s="124" t="s">
        <v>75</v>
      </c>
      <c r="F128" s="125">
        <v>0.41666666666666669</v>
      </c>
      <c r="G128" s="125">
        <v>0.625</v>
      </c>
      <c r="H128" s="124"/>
      <c r="I128" s="245" t="s">
        <v>939</v>
      </c>
      <c r="J128" s="245" t="s">
        <v>940</v>
      </c>
      <c r="K128" s="248" t="s">
        <v>808</v>
      </c>
      <c r="L128" s="245">
        <v>29</v>
      </c>
      <c r="M128" s="245" t="s">
        <v>1038</v>
      </c>
      <c r="N128" s="187">
        <f t="shared" si="2"/>
        <v>5</v>
      </c>
      <c r="O128" s="247"/>
    </row>
    <row r="129" spans="1:15" s="25" customFormat="1" x14ac:dyDescent="0.35">
      <c r="A129" s="123">
        <v>42762</v>
      </c>
      <c r="B129" s="124" t="s">
        <v>945</v>
      </c>
      <c r="C129" s="124" t="s">
        <v>973</v>
      </c>
      <c r="D129" s="124" t="s">
        <v>974</v>
      </c>
      <c r="E129" s="124" t="s">
        <v>75</v>
      </c>
      <c r="F129" s="125">
        <v>0.4375</v>
      </c>
      <c r="G129" s="125">
        <v>0.64583333333333337</v>
      </c>
      <c r="H129" s="124"/>
      <c r="I129" s="245" t="s">
        <v>939</v>
      </c>
      <c r="J129" s="245" t="s">
        <v>940</v>
      </c>
      <c r="K129" s="248" t="s">
        <v>833</v>
      </c>
      <c r="L129" s="245">
        <v>11</v>
      </c>
      <c r="M129" s="245" t="s">
        <v>1046</v>
      </c>
      <c r="N129" s="187">
        <f t="shared" si="2"/>
        <v>5.0000000000000009</v>
      </c>
      <c r="O129" s="247"/>
    </row>
    <row r="130" spans="1:15" s="25" customFormat="1" x14ac:dyDescent="0.35">
      <c r="A130" s="123">
        <v>42762</v>
      </c>
      <c r="B130" s="124" t="s">
        <v>945</v>
      </c>
      <c r="C130" s="124" t="s">
        <v>944</v>
      </c>
      <c r="D130" s="124" t="s">
        <v>948</v>
      </c>
      <c r="E130" s="124" t="s">
        <v>75</v>
      </c>
      <c r="F130" s="125">
        <v>0.41666666666666669</v>
      </c>
      <c r="G130" s="125">
        <v>0.625</v>
      </c>
      <c r="H130" s="124"/>
      <c r="I130" s="245" t="s">
        <v>942</v>
      </c>
      <c r="J130" s="245" t="s">
        <v>943</v>
      </c>
      <c r="K130" s="246" t="s">
        <v>955</v>
      </c>
      <c r="L130" s="245">
        <v>28</v>
      </c>
      <c r="M130" s="245"/>
      <c r="N130" s="187">
        <f t="shared" ref="N130:N134" si="3">(G130-F130)*24</f>
        <v>5</v>
      </c>
      <c r="O130" s="247"/>
    </row>
    <row r="131" spans="1:15" s="25" customFormat="1" x14ac:dyDescent="0.35">
      <c r="A131" s="123">
        <v>42762</v>
      </c>
      <c r="B131" s="124" t="s">
        <v>945</v>
      </c>
      <c r="C131" s="124" t="s">
        <v>944</v>
      </c>
      <c r="D131" s="124" t="s">
        <v>169</v>
      </c>
      <c r="E131" s="124" t="s">
        <v>75</v>
      </c>
      <c r="F131" s="125">
        <v>0.41666666666666669</v>
      </c>
      <c r="G131" s="125">
        <v>0.625</v>
      </c>
      <c r="H131" s="124"/>
      <c r="I131" s="245" t="s">
        <v>942</v>
      </c>
      <c r="J131" s="245" t="s">
        <v>943</v>
      </c>
      <c r="K131" s="246" t="s">
        <v>863</v>
      </c>
      <c r="L131" s="245">
        <v>11</v>
      </c>
      <c r="M131" s="245"/>
      <c r="N131" s="187">
        <f t="shared" si="3"/>
        <v>5</v>
      </c>
      <c r="O131" s="247"/>
    </row>
    <row r="132" spans="1:15" s="25" customFormat="1" x14ac:dyDescent="0.35">
      <c r="A132" s="123">
        <v>42762</v>
      </c>
      <c r="B132" s="124" t="s">
        <v>945</v>
      </c>
      <c r="C132" s="124" t="s">
        <v>864</v>
      </c>
      <c r="D132" s="124" t="s">
        <v>461</v>
      </c>
      <c r="E132" s="124" t="s">
        <v>75</v>
      </c>
      <c r="F132" s="125">
        <v>0.45833333333333331</v>
      </c>
      <c r="G132" s="125">
        <v>0.625</v>
      </c>
      <c r="H132" s="124"/>
      <c r="I132" s="245" t="s">
        <v>949</v>
      </c>
      <c r="J132" s="245"/>
      <c r="K132" s="246" t="s">
        <v>866</v>
      </c>
      <c r="L132" s="245">
        <v>38</v>
      </c>
      <c r="M132" s="245"/>
      <c r="N132" s="187">
        <f t="shared" si="3"/>
        <v>4</v>
      </c>
      <c r="O132" s="247"/>
    </row>
    <row r="133" spans="1:15" s="25" customFormat="1" x14ac:dyDescent="0.35">
      <c r="A133" s="123">
        <v>42762</v>
      </c>
      <c r="B133" s="124" t="s">
        <v>945</v>
      </c>
      <c r="C133" s="124" t="s">
        <v>950</v>
      </c>
      <c r="D133" s="124" t="s">
        <v>461</v>
      </c>
      <c r="E133" s="124" t="s">
        <v>75</v>
      </c>
      <c r="F133" s="125">
        <v>0.45833333333333331</v>
      </c>
      <c r="G133" s="125">
        <v>0.625</v>
      </c>
      <c r="H133" s="124"/>
      <c r="I133" s="245" t="s">
        <v>949</v>
      </c>
      <c r="J133" s="245"/>
      <c r="K133" s="246" t="s">
        <v>956</v>
      </c>
      <c r="L133" s="245">
        <v>10</v>
      </c>
      <c r="M133" s="245"/>
      <c r="N133" s="187">
        <f t="shared" si="3"/>
        <v>4</v>
      </c>
      <c r="O133" s="247"/>
    </row>
    <row r="134" spans="1:15" s="25" customFormat="1" ht="13.5" customHeight="1" x14ac:dyDescent="0.35">
      <c r="A134" s="123">
        <v>42762</v>
      </c>
      <c r="B134" s="124" t="s">
        <v>945</v>
      </c>
      <c r="C134" s="124" t="s">
        <v>951</v>
      </c>
      <c r="D134" s="124" t="s">
        <v>461</v>
      </c>
      <c r="E134" s="124" t="s">
        <v>75</v>
      </c>
      <c r="F134" s="125">
        <v>0.45833333333333331</v>
      </c>
      <c r="G134" s="125">
        <v>0.625</v>
      </c>
      <c r="H134" s="124"/>
      <c r="I134" s="245" t="s">
        <v>949</v>
      </c>
      <c r="J134" s="245"/>
      <c r="K134" s="246" t="s">
        <v>878</v>
      </c>
      <c r="L134" s="245">
        <v>35</v>
      </c>
      <c r="M134" s="245"/>
      <c r="N134" s="187">
        <f t="shared" si="3"/>
        <v>4</v>
      </c>
      <c r="O134" s="247"/>
    </row>
    <row r="135" spans="1:15" s="25" customFormat="1" x14ac:dyDescent="0.35">
      <c r="A135" s="123">
        <v>42765</v>
      </c>
      <c r="B135" s="124" t="s">
        <v>903</v>
      </c>
      <c r="C135" s="124" t="s">
        <v>959</v>
      </c>
      <c r="D135" s="124" t="s">
        <v>958</v>
      </c>
      <c r="E135" s="124" t="s">
        <v>865</v>
      </c>
      <c r="F135" s="125">
        <v>0.375</v>
      </c>
      <c r="G135" s="125">
        <v>0.83333333333333337</v>
      </c>
      <c r="H135" s="125"/>
      <c r="I135" s="245"/>
      <c r="J135" s="245"/>
      <c r="K135" s="124" t="s">
        <v>966</v>
      </c>
      <c r="L135" s="245" t="s">
        <v>1037</v>
      </c>
      <c r="M135" s="245"/>
      <c r="N135" s="187">
        <f t="shared" ref="N135:N141" si="4">(G135-F135)*24</f>
        <v>11</v>
      </c>
      <c r="O135" s="247"/>
    </row>
    <row r="136" spans="1:15" s="25" customFormat="1" x14ac:dyDescent="0.35">
      <c r="A136" s="123">
        <v>42765</v>
      </c>
      <c r="B136" s="124" t="s">
        <v>903</v>
      </c>
      <c r="C136" s="124" t="s">
        <v>959</v>
      </c>
      <c r="D136" s="124" t="s">
        <v>958</v>
      </c>
      <c r="E136" s="124" t="s">
        <v>865</v>
      </c>
      <c r="F136" s="125">
        <v>0.375</v>
      </c>
      <c r="G136" s="125">
        <v>0.83333333333333337</v>
      </c>
      <c r="H136" s="125"/>
      <c r="I136" s="245"/>
      <c r="J136" s="245"/>
      <c r="K136" s="124" t="s">
        <v>833</v>
      </c>
      <c r="L136" s="245" t="s">
        <v>1037</v>
      </c>
      <c r="M136" s="245"/>
      <c r="N136" s="187">
        <f t="shared" si="4"/>
        <v>11</v>
      </c>
      <c r="O136" s="247"/>
    </row>
    <row r="137" spans="1:15" s="25" customFormat="1" x14ac:dyDescent="0.35">
      <c r="A137" s="123">
        <v>42765</v>
      </c>
      <c r="B137" s="124" t="s">
        <v>903</v>
      </c>
      <c r="C137" s="124" t="s">
        <v>959</v>
      </c>
      <c r="D137" s="124" t="s">
        <v>958</v>
      </c>
      <c r="E137" s="124" t="s">
        <v>865</v>
      </c>
      <c r="F137" s="125">
        <v>0.39583333333333331</v>
      </c>
      <c r="G137" s="125">
        <v>0.83333333333333337</v>
      </c>
      <c r="H137" s="125"/>
      <c r="I137" s="245"/>
      <c r="J137" s="245"/>
      <c r="K137" s="124" t="s">
        <v>1019</v>
      </c>
      <c r="L137" s="245" t="s">
        <v>1037</v>
      </c>
      <c r="M137" s="245"/>
      <c r="N137" s="187">
        <f t="shared" si="4"/>
        <v>10.500000000000002</v>
      </c>
      <c r="O137" s="247"/>
    </row>
    <row r="138" spans="1:15" s="25" customFormat="1" x14ac:dyDescent="0.35">
      <c r="A138" s="123">
        <v>42766</v>
      </c>
      <c r="B138" s="124" t="s">
        <v>954</v>
      </c>
      <c r="C138" s="124" t="s">
        <v>959</v>
      </c>
      <c r="D138" s="124" t="s">
        <v>958</v>
      </c>
      <c r="E138" s="124" t="s">
        <v>865</v>
      </c>
      <c r="F138" s="125">
        <v>0.39583333333333331</v>
      </c>
      <c r="G138" s="125">
        <v>0.625</v>
      </c>
      <c r="H138" s="125"/>
      <c r="I138" s="245"/>
      <c r="J138" s="245"/>
      <c r="K138" s="124" t="s">
        <v>807</v>
      </c>
      <c r="L138" s="245" t="s">
        <v>1037</v>
      </c>
      <c r="M138" s="245"/>
      <c r="N138" s="187">
        <f t="shared" si="4"/>
        <v>5.5</v>
      </c>
      <c r="O138" s="247"/>
    </row>
    <row r="139" spans="1:15" s="25" customFormat="1" x14ac:dyDescent="0.35">
      <c r="A139" s="123">
        <v>42766</v>
      </c>
      <c r="B139" s="124" t="s">
        <v>954</v>
      </c>
      <c r="C139" s="124" t="s">
        <v>959</v>
      </c>
      <c r="D139" s="124" t="s">
        <v>958</v>
      </c>
      <c r="E139" s="124" t="s">
        <v>865</v>
      </c>
      <c r="F139" s="125">
        <v>0.60416666666666663</v>
      </c>
      <c r="G139" s="125">
        <v>0.85416666666666663</v>
      </c>
      <c r="H139" s="125"/>
      <c r="I139" s="245"/>
      <c r="J139" s="245"/>
      <c r="K139" s="124" t="s">
        <v>855</v>
      </c>
      <c r="L139" s="245" t="s">
        <v>1037</v>
      </c>
      <c r="M139" s="245"/>
      <c r="N139" s="187">
        <f t="shared" si="4"/>
        <v>6</v>
      </c>
      <c r="O139" s="247"/>
    </row>
    <row r="140" spans="1:15" s="25" customFormat="1" x14ac:dyDescent="0.35">
      <c r="A140" s="123">
        <v>42766</v>
      </c>
      <c r="B140" s="124" t="s">
        <v>954</v>
      </c>
      <c r="C140" s="124" t="s">
        <v>959</v>
      </c>
      <c r="D140" s="124" t="s">
        <v>958</v>
      </c>
      <c r="E140" s="124" t="s">
        <v>865</v>
      </c>
      <c r="F140" s="125">
        <v>0.39583333333333331</v>
      </c>
      <c r="G140" s="125">
        <v>0.85416666666666663</v>
      </c>
      <c r="H140" s="125"/>
      <c r="I140" s="245"/>
      <c r="J140" s="245"/>
      <c r="K140" s="124" t="s">
        <v>834</v>
      </c>
      <c r="L140" s="245" t="s">
        <v>1037</v>
      </c>
      <c r="M140" s="245"/>
      <c r="N140" s="187">
        <f t="shared" si="4"/>
        <v>11</v>
      </c>
      <c r="O140" s="247"/>
    </row>
    <row r="141" spans="1:15" x14ac:dyDescent="0.35">
      <c r="A141" s="123">
        <v>42766</v>
      </c>
      <c r="B141" s="124" t="s">
        <v>954</v>
      </c>
      <c r="C141" s="124" t="s">
        <v>959</v>
      </c>
      <c r="D141" s="124" t="s">
        <v>958</v>
      </c>
      <c r="E141" s="124" t="s">
        <v>865</v>
      </c>
      <c r="F141" s="125">
        <v>0.40625</v>
      </c>
      <c r="G141" s="125">
        <v>0.85416666666666663</v>
      </c>
      <c r="K141" s="57" t="s">
        <v>1019</v>
      </c>
      <c r="L141" s="245" t="s">
        <v>1037</v>
      </c>
      <c r="N141" s="187">
        <f t="shared" si="4"/>
        <v>10.75</v>
      </c>
    </row>
  </sheetData>
  <autoFilter ref="A1:N141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10.000000000000002</v>
      </c>
      <c r="I1" t="s">
        <v>13</v>
      </c>
    </row>
    <row r="2" spans="1:25" x14ac:dyDescent="0.5">
      <c r="A2" t="s">
        <v>15</v>
      </c>
      <c r="B2" t="s">
        <v>658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953</v>
      </c>
      <c r="D8" s="124" t="s">
        <v>656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20</v>
      </c>
      <c r="Q8" s="114">
        <v>59</v>
      </c>
      <c r="R8" s="174">
        <v>25</v>
      </c>
      <c r="S8" s="116"/>
      <c r="T8" s="113">
        <v>22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42754</v>
      </c>
      <c r="B9" s="124" t="s">
        <v>922</v>
      </c>
      <c r="C9" s="124" t="s">
        <v>953</v>
      </c>
      <c r="D9" s="124" t="s">
        <v>656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21</v>
      </c>
      <c r="R9" s="114"/>
      <c r="S9" s="113"/>
      <c r="T9" s="113">
        <v>4</v>
      </c>
      <c r="U9" s="113"/>
      <c r="V9" s="178">
        <v>10</v>
      </c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14</v>
      </c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10.000000000000002</v>
      </c>
      <c r="J23" s="3">
        <f>SUM(J8:J22)</f>
        <v>10.000000000000002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94</v>
      </c>
      <c r="R23" s="40">
        <f t="shared" ref="R23:V23" si="8">SUM(R8:R22)</f>
        <v>25</v>
      </c>
      <c r="S23" s="40">
        <f t="shared" si="8"/>
        <v>0</v>
      </c>
      <c r="T23" s="40">
        <f t="shared" si="8"/>
        <v>26</v>
      </c>
      <c r="U23" s="40">
        <f t="shared" si="8"/>
        <v>0</v>
      </c>
      <c r="V23" s="40">
        <f t="shared" si="8"/>
        <v>10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-5.0000000000000009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5.0000000000000009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10.000000000000002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" style="116" customWidth="1"/>
    <col min="2" max="2" width="6.234375" style="116" customWidth="1"/>
    <col min="3" max="3" width="9.234375" style="116" customWidth="1"/>
    <col min="4" max="4" width="6.64453125" style="116" customWidth="1"/>
    <col min="5" max="5" width="6.3515625" style="116" customWidth="1"/>
    <col min="6" max="6" width="6" style="116" customWidth="1"/>
    <col min="7" max="7" width="6.234375" style="116" customWidth="1"/>
    <col min="8" max="8" width="6" style="116" customWidth="1"/>
    <col min="9" max="9" width="5.2343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0</v>
      </c>
      <c r="I1" s="116" t="s">
        <v>13</v>
      </c>
    </row>
    <row r="2" spans="1:25" x14ac:dyDescent="0.5">
      <c r="A2" s="116" t="s">
        <v>15</v>
      </c>
      <c r="B2" s="116" t="s">
        <v>596</v>
      </c>
    </row>
    <row r="3" spans="1:25" x14ac:dyDescent="0.5">
      <c r="A3" s="116" t="s">
        <v>14</v>
      </c>
      <c r="C3" s="19"/>
      <c r="D3" s="20"/>
      <c r="E3" s="19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/>
      <c r="R8" s="174"/>
      <c r="T8" s="113"/>
      <c r="U8" s="179"/>
      <c r="V8" s="181"/>
      <c r="W8" s="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242" t="s">
        <v>987</v>
      </c>
      <c r="B21" s="243"/>
      <c r="C21" s="244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" style="116" customWidth="1"/>
    <col min="2" max="2" width="6.234375" style="116" customWidth="1"/>
    <col min="3" max="3" width="9.234375" style="116" customWidth="1"/>
    <col min="4" max="4" width="6.64453125" style="116" customWidth="1"/>
    <col min="5" max="5" width="6.3515625" style="116" customWidth="1"/>
    <col min="6" max="6" width="6" style="116" customWidth="1"/>
    <col min="7" max="7" width="6.234375" style="116" customWidth="1"/>
    <col min="8" max="8" width="6" style="116" customWidth="1"/>
    <col min="9" max="9" width="5.2343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16</v>
      </c>
      <c r="I1" s="116" t="s">
        <v>13</v>
      </c>
    </row>
    <row r="2" spans="1:25" x14ac:dyDescent="0.5">
      <c r="A2" s="116" t="s">
        <v>15</v>
      </c>
      <c r="B2" s="116" t="s">
        <v>878</v>
      </c>
    </row>
    <row r="3" spans="1:25" x14ac:dyDescent="0.5">
      <c r="A3" s="116" t="s">
        <v>14</v>
      </c>
      <c r="C3" s="19"/>
      <c r="D3" s="20"/>
      <c r="E3" s="19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657</v>
      </c>
    </row>
    <row r="8" spans="1:25" x14ac:dyDescent="0.5">
      <c r="A8" s="123">
        <v>42741</v>
      </c>
      <c r="B8" s="124" t="s">
        <v>945</v>
      </c>
      <c r="C8" s="124" t="s">
        <v>951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T8" s="113"/>
      <c r="U8" s="179"/>
      <c r="V8" s="181"/>
      <c r="W8" s="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951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951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951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320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-12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12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16</v>
      </c>
      <c r="I29" s="34"/>
    </row>
  </sheetData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10</v>
      </c>
      <c r="I1" t="s">
        <v>13</v>
      </c>
    </row>
    <row r="2" spans="1:25" x14ac:dyDescent="0.5">
      <c r="A2" t="s">
        <v>15</v>
      </c>
      <c r="B2" t="s">
        <v>596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42748</v>
      </c>
      <c r="B8" s="124" t="s">
        <v>945</v>
      </c>
      <c r="C8" s="124" t="s">
        <v>978</v>
      </c>
      <c r="D8" s="124" t="s">
        <v>979</v>
      </c>
      <c r="E8" s="124" t="s">
        <v>75</v>
      </c>
      <c r="F8" s="125">
        <v>0.39583333333333331</v>
      </c>
      <c r="G8" s="125">
        <v>0.60416666666666663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>
        <v>26</v>
      </c>
      <c r="R8" s="174"/>
      <c r="S8" s="116"/>
      <c r="T8" s="113">
        <v>25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42754</v>
      </c>
      <c r="B9" s="124" t="s">
        <v>922</v>
      </c>
      <c r="C9" s="124" t="s">
        <v>981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>
        <v>1</v>
      </c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26</v>
      </c>
      <c r="R23" s="40">
        <f t="shared" ref="R23:V23" si="8">SUM(R8:R22)</f>
        <v>0</v>
      </c>
      <c r="S23" s="40">
        <f t="shared" si="8"/>
        <v>0</v>
      </c>
      <c r="T23" s="40">
        <f t="shared" si="8"/>
        <v>26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-5.0000000000000009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5.0000000000000009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9.5</v>
      </c>
      <c r="I1" t="s">
        <v>13</v>
      </c>
    </row>
    <row r="2" spans="1:25" x14ac:dyDescent="0.5">
      <c r="A2" t="s">
        <v>15</v>
      </c>
      <c r="B2" t="s">
        <v>871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42747</v>
      </c>
      <c r="B8" s="124" t="s">
        <v>922</v>
      </c>
      <c r="C8" s="124" t="s">
        <v>1006</v>
      </c>
      <c r="D8" s="124" t="s">
        <v>171</v>
      </c>
      <c r="E8" s="124" t="s">
        <v>75</v>
      </c>
      <c r="F8" s="125">
        <v>0.6875</v>
      </c>
      <c r="G8" s="125">
        <v>0.875</v>
      </c>
      <c r="H8" s="2">
        <f>IF((G8-F8)&lt;0,(1-F8+G8),(G8-F8))</f>
        <v>0.1875</v>
      </c>
      <c r="I8" s="3">
        <f>H8*24</f>
        <v>4.5</v>
      </c>
      <c r="J8" s="3">
        <f>IF(I8&lt;9,I8,9)</f>
        <v>4.5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20</v>
      </c>
      <c r="Q8" s="114"/>
      <c r="R8" s="174"/>
      <c r="S8" s="116"/>
      <c r="T8" s="113">
        <v>6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973</v>
      </c>
      <c r="D9" s="124" t="s">
        <v>312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>
        <v>3</v>
      </c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9.5</v>
      </c>
      <c r="J23" s="3">
        <f>SUM(J8:J22)</f>
        <v>9.5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6</v>
      </c>
      <c r="U23" s="40">
        <f t="shared" si="8"/>
        <v>3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9.5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1171875" customWidth="1"/>
    <col min="3" max="3" width="7" customWidth="1"/>
    <col min="4" max="4" width="6.1171875" customWidth="1"/>
    <col min="5" max="5" width="6.76171875" customWidth="1"/>
    <col min="6" max="7" width="5.64453125" customWidth="1"/>
    <col min="8" max="8" width="7" customWidth="1"/>
    <col min="9" max="9" width="6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845</v>
      </c>
    </row>
    <row r="3" spans="1:25" x14ac:dyDescent="0.5">
      <c r="A3" t="s">
        <v>14</v>
      </c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4" sqref="A4:XFD4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895</v>
      </c>
    </row>
    <row r="3" spans="1:25" x14ac:dyDescent="0.5">
      <c r="A3" t="s">
        <v>14</v>
      </c>
      <c r="C3" s="19"/>
      <c r="D3" s="20"/>
      <c r="E3" s="19"/>
    </row>
    <row r="4" spans="1:25" s="116" customFormat="1" x14ac:dyDescent="0.5">
      <c r="C4" s="264"/>
      <c r="D4" s="265"/>
      <c r="E4" s="264"/>
    </row>
    <row r="5" spans="1:25" x14ac:dyDescent="0.5">
      <c r="A5" t="s">
        <v>19</v>
      </c>
      <c r="C5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242" t="s">
        <v>988</v>
      </c>
      <c r="B21" s="243"/>
      <c r="C21" s="244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U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>SUM(V8:V22)</f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1171875" customWidth="1"/>
    <col min="2" max="2" width="5.87890625" customWidth="1"/>
    <col min="3" max="3" width="8.1171875" customWidth="1"/>
    <col min="4" max="4" width="6.64453125" customWidth="1"/>
    <col min="5" max="6" width="6.3515625" customWidth="1"/>
    <col min="7" max="7" width="5.1171875" customWidth="1"/>
    <col min="8" max="8" width="6" customWidth="1"/>
    <col min="9" max="9" width="6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15</v>
      </c>
      <c r="I1" t="s">
        <v>13</v>
      </c>
    </row>
    <row r="2" spans="1:25" x14ac:dyDescent="0.5">
      <c r="A2" t="s">
        <v>15</v>
      </c>
      <c r="B2" t="s">
        <v>131</v>
      </c>
    </row>
    <row r="3" spans="1:25" x14ac:dyDescent="0.5">
      <c r="A3" t="s">
        <v>14</v>
      </c>
      <c r="C3" s="19" t="s">
        <v>112</v>
      </c>
      <c r="D3" s="20">
        <v>5</v>
      </c>
      <c r="E3" s="19" t="s">
        <v>69</v>
      </c>
      <c r="F3" s="18">
        <v>69395</v>
      </c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944</v>
      </c>
      <c r="D8" s="124" t="s">
        <v>169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>
        <v>31</v>
      </c>
      <c r="R8" s="174">
        <v>7</v>
      </c>
      <c r="S8" s="116"/>
      <c r="T8" s="113">
        <v>7</v>
      </c>
      <c r="U8" s="179">
        <v>4</v>
      </c>
      <c r="V8" s="181"/>
      <c r="W8" s="16"/>
      <c r="X8" s="1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944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15</v>
      </c>
      <c r="R9" s="114"/>
      <c r="S9" s="113"/>
      <c r="T9" s="113"/>
      <c r="U9" s="113">
        <v>5</v>
      </c>
      <c r="V9" s="178"/>
      <c r="W9" s="15"/>
      <c r="X9" s="116"/>
      <c r="Y9" s="183" t="s">
        <v>869</v>
      </c>
    </row>
    <row r="10" spans="1:25" x14ac:dyDescent="0.5">
      <c r="A10" s="123">
        <v>42761</v>
      </c>
      <c r="B10" s="124" t="s">
        <v>922</v>
      </c>
      <c r="C10" s="124" t="s">
        <v>944</v>
      </c>
      <c r="D10" s="124" t="s">
        <v>169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12</v>
      </c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15</v>
      </c>
      <c r="J23" s="3">
        <f>SUM(J8:J22)</f>
        <v>15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58</v>
      </c>
      <c r="R23" s="40">
        <f t="shared" ref="R23:V23" si="8">SUM(R8:R22)</f>
        <v>7</v>
      </c>
      <c r="S23" s="40">
        <f t="shared" si="8"/>
        <v>0</v>
      </c>
      <c r="T23" s="40">
        <f t="shared" si="8"/>
        <v>7</v>
      </c>
      <c r="U23" s="40">
        <f t="shared" si="8"/>
        <v>9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-10.000000000000002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10.000000000000002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="95" zoomScaleNormal="95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5.87890625" customWidth="1"/>
    <col min="3" max="3" width="8.64453125" customWidth="1"/>
    <col min="4" max="4" width="6.1171875" customWidth="1"/>
    <col min="5" max="5" width="6.3515625" customWidth="1"/>
    <col min="6" max="6" width="6.76171875" customWidth="1"/>
    <col min="7" max="7" width="6.1171875" customWidth="1"/>
    <col min="8" max="8" width="6.3515625" customWidth="1"/>
    <col min="9" max="9" width="5.6445312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5" x14ac:dyDescent="0.5">
      <c r="A1" t="s">
        <v>12</v>
      </c>
      <c r="C1" s="28">
        <f>I23</f>
        <v>20</v>
      </c>
      <c r="I1" t="s">
        <v>13</v>
      </c>
    </row>
    <row r="2" spans="1:25" x14ac:dyDescent="0.5">
      <c r="A2" t="s">
        <v>15</v>
      </c>
      <c r="B2" t="s">
        <v>924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944</v>
      </c>
      <c r="D8" s="124" t="s">
        <v>171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125</v>
      </c>
      <c r="P8" s="9">
        <v>20</v>
      </c>
      <c r="Q8" s="114">
        <v>7</v>
      </c>
      <c r="R8" s="174">
        <v>25</v>
      </c>
      <c r="S8" s="116"/>
      <c r="T8" s="113">
        <v>31</v>
      </c>
      <c r="U8" s="179">
        <v>20</v>
      </c>
      <c r="V8" s="181">
        <v>15</v>
      </c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944</v>
      </c>
      <c r="D9" s="124" t="s">
        <v>171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31</v>
      </c>
      <c r="R9" s="114">
        <v>25</v>
      </c>
      <c r="S9" s="113"/>
      <c r="T9" s="113">
        <v>25</v>
      </c>
      <c r="U9" s="113">
        <v>5</v>
      </c>
      <c r="V9" s="178"/>
      <c r="W9" s="15"/>
      <c r="X9" s="116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944</v>
      </c>
      <c r="D10" s="124" t="s">
        <v>171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14</v>
      </c>
      <c r="R10" s="111"/>
      <c r="S10" s="111"/>
      <c r="T10" s="111">
        <v>15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938</v>
      </c>
      <c r="D11" s="124" t="s">
        <v>69</v>
      </c>
      <c r="E11" s="124" t="s">
        <v>75</v>
      </c>
      <c r="F11" s="125">
        <v>0.45833333333333331</v>
      </c>
      <c r="G11" s="125">
        <v>0.66666666666666663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12</v>
      </c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12</v>
      </c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125</v>
      </c>
      <c r="P23" s="40">
        <f t="shared" si="7"/>
        <v>20</v>
      </c>
      <c r="Q23" s="40">
        <f>SUM(Q8:Q22)</f>
        <v>83</v>
      </c>
      <c r="R23" s="40">
        <f t="shared" ref="R23:V23" si="8">SUM(R8:R22)</f>
        <v>50</v>
      </c>
      <c r="S23" s="40">
        <f t="shared" si="8"/>
        <v>0</v>
      </c>
      <c r="T23" s="40">
        <f t="shared" si="8"/>
        <v>71</v>
      </c>
      <c r="U23" s="40">
        <f t="shared" si="8"/>
        <v>25</v>
      </c>
      <c r="V23" s="40">
        <f t="shared" si="8"/>
        <v>15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20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3515625" style="116" customWidth="1"/>
    <col min="2" max="2" width="6.1171875" style="116" customWidth="1"/>
    <col min="3" max="3" width="7" style="116" customWidth="1"/>
    <col min="4" max="4" width="6.1171875" style="116" customWidth="1"/>
    <col min="5" max="5" width="6.76171875" style="116" customWidth="1"/>
    <col min="6" max="7" width="5.64453125" style="116" customWidth="1"/>
    <col min="8" max="8" width="7" style="116" customWidth="1"/>
    <col min="9" max="9" width="6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7.9999999999999982</v>
      </c>
      <c r="I1" s="116" t="s">
        <v>13</v>
      </c>
    </row>
    <row r="2" spans="1:25" x14ac:dyDescent="0.5">
      <c r="A2" s="116" t="s">
        <v>15</v>
      </c>
      <c r="B2" s="116" t="s">
        <v>260</v>
      </c>
    </row>
    <row r="3" spans="1:25" x14ac:dyDescent="0.5">
      <c r="A3" s="116" t="s">
        <v>14</v>
      </c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>
        <v>13.8</v>
      </c>
    </row>
    <row r="8" spans="1:25" x14ac:dyDescent="0.5">
      <c r="A8" s="123">
        <v>42758</v>
      </c>
      <c r="B8" s="124" t="s">
        <v>903</v>
      </c>
      <c r="C8" s="124" t="s">
        <v>1057</v>
      </c>
      <c r="D8" s="124" t="s">
        <v>69</v>
      </c>
      <c r="E8" s="124" t="s">
        <v>925</v>
      </c>
      <c r="F8" s="125">
        <v>0.77083333333333337</v>
      </c>
      <c r="G8" s="125">
        <v>0.9375</v>
      </c>
      <c r="H8" s="2">
        <f>IF((G8-F8)&lt;0,(1-F8+G8),(G8-F8))</f>
        <v>0.16666666666666663</v>
      </c>
      <c r="I8" s="3">
        <f>H8*24</f>
        <v>3.9999999999999991</v>
      </c>
      <c r="J8" s="3">
        <f>IF(I8&lt;9,I8,9)</f>
        <v>3.9999999999999991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131.9</v>
      </c>
      <c r="P8" s="9">
        <v>20</v>
      </c>
      <c r="Q8" s="114"/>
      <c r="R8" s="174"/>
      <c r="T8" s="113"/>
      <c r="U8" s="179"/>
      <c r="V8" s="181"/>
      <c r="W8" s="16"/>
      <c r="Y8" s="182" t="s">
        <v>868</v>
      </c>
    </row>
    <row r="9" spans="1:25" x14ac:dyDescent="0.5">
      <c r="A9" s="123">
        <v>42761</v>
      </c>
      <c r="B9" s="124" t="s">
        <v>922</v>
      </c>
      <c r="C9" s="124" t="s">
        <v>1021</v>
      </c>
      <c r="D9" s="124" t="s">
        <v>1018</v>
      </c>
      <c r="E9" s="124" t="s">
        <v>75</v>
      </c>
      <c r="F9" s="125">
        <v>0.77083333333333337</v>
      </c>
      <c r="G9" s="125">
        <v>0.9375</v>
      </c>
      <c r="H9" s="2">
        <f t="shared" ref="H9:H21" si="1">IF((G9-F9)&lt;0,(1-F9+G9),(G9-F9))</f>
        <v>0.16666666666666663</v>
      </c>
      <c r="I9" s="3">
        <f t="shared" ref="I9:I21" si="2">H9*24</f>
        <v>3.9999999999999991</v>
      </c>
      <c r="J9" s="3">
        <f t="shared" ref="J9:J21" si="3">IF(I9&lt;9,I9,9)</f>
        <v>3.9999999999999991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>
        <v>48</v>
      </c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>
        <v>60</v>
      </c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>
        <v>48</v>
      </c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7.9999999999999982</v>
      </c>
      <c r="J23" s="3">
        <f>SUM(J8:J22)</f>
        <v>7.9999999999999982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131.9</v>
      </c>
      <c r="P23" s="40">
        <f t="shared" si="7"/>
        <v>176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-3.9999999999999991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3.9999999999999991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3.9999999999999991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3.9999999999999991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D15" sqref="D15"/>
    </sheetView>
  </sheetViews>
  <sheetFormatPr defaultRowHeight="14.35" outlineLevelCol="1" x14ac:dyDescent="0.5"/>
  <cols>
    <col min="1" max="1" width="8.87890625" customWidth="1"/>
    <col min="2" max="2" width="6.234375" customWidth="1"/>
    <col min="3" max="3" width="8.3515625" customWidth="1"/>
    <col min="4" max="4" width="6.87890625" customWidth="1"/>
    <col min="5" max="5" width="10.1171875" bestFit="1" customWidth="1"/>
    <col min="6" max="6" width="6.234375" customWidth="1"/>
    <col min="7" max="7" width="5.76171875" customWidth="1"/>
    <col min="8" max="8" width="5.64453125" customWidth="1"/>
    <col min="9" max="9" width="7.87890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I22</f>
        <v>0</v>
      </c>
      <c r="I1" t="s">
        <v>13</v>
      </c>
    </row>
    <row r="2" spans="1:25" x14ac:dyDescent="0.5">
      <c r="A2" t="s">
        <v>15</v>
      </c>
      <c r="B2" t="s">
        <v>597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970</v>
      </c>
      <c r="D8" s="124" t="s">
        <v>971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69</v>
      </c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1001</v>
      </c>
      <c r="D9" s="124" t="s">
        <v>1005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>
        <v>42748</v>
      </c>
      <c r="B10" s="124" t="s">
        <v>945</v>
      </c>
      <c r="C10" s="124" t="s">
        <v>970</v>
      </c>
      <c r="D10" s="124" t="s">
        <v>971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>
        <v>42754</v>
      </c>
      <c r="B11" s="124" t="s">
        <v>922</v>
      </c>
      <c r="C11" s="124" t="s">
        <v>941</v>
      </c>
      <c r="D11" s="124" t="s">
        <v>204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s="5" customFormat="1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69</v>
      </c>
      <c r="P23" s="40">
        <f t="shared" si="7"/>
        <v>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40"/>
    </row>
    <row r="24" spans="1:23" s="5" customFormat="1" x14ac:dyDescent="0.5">
      <c r="A24" s="5" t="s">
        <v>20</v>
      </c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20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4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1171875" customWidth="1"/>
    <col min="3" max="3" width="7" customWidth="1"/>
    <col min="4" max="4" width="6.1171875" customWidth="1"/>
    <col min="5" max="5" width="6.76171875" customWidth="1"/>
    <col min="6" max="7" width="5.64453125" customWidth="1"/>
    <col min="8" max="8" width="7" customWidth="1"/>
    <col min="9" max="9" width="6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10.000000000000002</v>
      </c>
      <c r="I1" t="s">
        <v>13</v>
      </c>
    </row>
    <row r="2" spans="1:25" x14ac:dyDescent="0.5">
      <c r="A2" t="s">
        <v>15</v>
      </c>
      <c r="B2" t="s">
        <v>260</v>
      </c>
    </row>
    <row r="3" spans="1:25" x14ac:dyDescent="0.5">
      <c r="A3" t="s">
        <v>14</v>
      </c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>
        <v>13.8</v>
      </c>
    </row>
    <row r="8" spans="1:25" x14ac:dyDescent="0.5">
      <c r="A8" s="123">
        <v>42740</v>
      </c>
      <c r="B8" s="124" t="s">
        <v>922</v>
      </c>
      <c r="C8" s="124" t="s">
        <v>941</v>
      </c>
      <c r="D8" s="124" t="s">
        <v>204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27.6</v>
      </c>
      <c r="P8" s="9">
        <v>20</v>
      </c>
      <c r="Q8" s="114"/>
      <c r="R8" s="174"/>
      <c r="S8" s="116"/>
      <c r="T8" s="113">
        <v>19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941</v>
      </c>
      <c r="D9" s="124" t="s">
        <v>204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>
        <v>13</v>
      </c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10.000000000000002</v>
      </c>
      <c r="J23" s="3">
        <f>SUM(J8:J22)</f>
        <v>10.000000000000002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27.6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32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-5.0000000000000009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5.0000000000000009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10.000000000000002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40.000000000000007</v>
      </c>
      <c r="I1" s="116" t="s">
        <v>13</v>
      </c>
    </row>
    <row r="2" spans="1:25" x14ac:dyDescent="0.5">
      <c r="A2" s="116" t="s">
        <v>15</v>
      </c>
      <c r="B2" s="116" t="s">
        <v>955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938</v>
      </c>
      <c r="D8" s="124" t="s">
        <v>69</v>
      </c>
      <c r="E8" s="124" t="s">
        <v>75</v>
      </c>
      <c r="F8" s="125">
        <v>0.6875</v>
      </c>
      <c r="G8" s="125">
        <v>0.89583333333333337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577</v>
      </c>
      <c r="P8" s="9">
        <v>20</v>
      </c>
      <c r="Q8" s="114">
        <v>129</v>
      </c>
      <c r="R8" s="174">
        <v>25</v>
      </c>
      <c r="T8" s="113">
        <v>29</v>
      </c>
      <c r="U8" s="179"/>
      <c r="V8" s="181">
        <v>30</v>
      </c>
      <c r="W8" s="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995</v>
      </c>
      <c r="D9" s="124" t="s">
        <v>171</v>
      </c>
      <c r="E9" s="124" t="s">
        <v>75</v>
      </c>
      <c r="F9" s="125">
        <v>0.41666666666666669</v>
      </c>
      <c r="G9" s="125">
        <v>0.52083333333333337</v>
      </c>
      <c r="H9" s="2">
        <f t="shared" ref="H9:H21" si="1">IF((G9-F9)&lt;0,(1-F9+G9),(G9-F9))</f>
        <v>0.10416666666666669</v>
      </c>
      <c r="I9" s="3">
        <f t="shared" ref="I9:I21" si="2">H9*24</f>
        <v>2.5000000000000004</v>
      </c>
      <c r="J9" s="3">
        <f t="shared" ref="J9:J21" si="3">IF(I9&lt;9,I9,9)</f>
        <v>2.5000000000000004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14</v>
      </c>
      <c r="R9" s="114"/>
      <c r="S9" s="113"/>
      <c r="T9" s="113">
        <v>25</v>
      </c>
      <c r="U9" s="113"/>
      <c r="V9" s="178">
        <v>14</v>
      </c>
      <c r="W9" s="15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938</v>
      </c>
      <c r="D10" s="124" t="s">
        <v>69</v>
      </c>
      <c r="E10" s="124" t="s">
        <v>75</v>
      </c>
      <c r="F10" s="125">
        <v>0.6875</v>
      </c>
      <c r="G10" s="125">
        <v>0.89583333333333337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77</v>
      </c>
      <c r="R10" s="111"/>
      <c r="S10" s="111"/>
      <c r="T10" s="111">
        <v>21</v>
      </c>
      <c r="U10" s="29"/>
      <c r="V10" s="29"/>
      <c r="W10" s="15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953</v>
      </c>
      <c r="D11" s="124" t="s">
        <v>656</v>
      </c>
      <c r="E11" s="124" t="s">
        <v>75</v>
      </c>
      <c r="F11" s="125">
        <v>0.35416666666666669</v>
      </c>
      <c r="G11" s="125">
        <v>0.58333333333333337</v>
      </c>
      <c r="H11" s="2">
        <f t="shared" si="1"/>
        <v>0.22916666666666669</v>
      </c>
      <c r="I11" s="3">
        <f t="shared" si="2"/>
        <v>5.5</v>
      </c>
      <c r="J11" s="3">
        <f t="shared" si="3"/>
        <v>5.5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>
        <v>54</v>
      </c>
      <c r="U11" s="29"/>
      <c r="V11" s="29"/>
      <c r="W11" s="15"/>
    </row>
    <row r="12" spans="1:25" x14ac:dyDescent="0.5">
      <c r="A12" s="123">
        <v>42754</v>
      </c>
      <c r="B12" s="124" t="s">
        <v>922</v>
      </c>
      <c r="C12" s="124" t="s">
        <v>938</v>
      </c>
      <c r="D12" s="124" t="s">
        <v>69</v>
      </c>
      <c r="E12" s="124" t="s">
        <v>75</v>
      </c>
      <c r="F12" s="125">
        <v>0.6875</v>
      </c>
      <c r="G12" s="125">
        <v>0.89583333333333337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15</v>
      </c>
      <c r="R12" s="111"/>
      <c r="S12" s="111"/>
      <c r="T12" s="111">
        <v>22</v>
      </c>
      <c r="U12" s="29"/>
      <c r="V12" s="29"/>
      <c r="W12" s="15"/>
    </row>
    <row r="13" spans="1:25" x14ac:dyDescent="0.5">
      <c r="A13" s="123">
        <v>42755</v>
      </c>
      <c r="B13" s="124" t="s">
        <v>945</v>
      </c>
      <c r="C13" s="124" t="s">
        <v>953</v>
      </c>
      <c r="D13" s="124" t="s">
        <v>656</v>
      </c>
      <c r="E13" s="124" t="s">
        <v>75</v>
      </c>
      <c r="F13" s="125">
        <v>0.35416666666666669</v>
      </c>
      <c r="G13" s="125">
        <v>0.64583333333333337</v>
      </c>
      <c r="H13" s="2">
        <f t="shared" si="1"/>
        <v>0.29166666666666669</v>
      </c>
      <c r="I13" s="3">
        <f t="shared" si="2"/>
        <v>7</v>
      </c>
      <c r="J13" s="3">
        <f t="shared" si="3"/>
        <v>7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>
        <v>42761</v>
      </c>
      <c r="B14" s="124" t="s">
        <v>922</v>
      </c>
      <c r="C14" s="124" t="s">
        <v>938</v>
      </c>
      <c r="D14" s="124" t="s">
        <v>69</v>
      </c>
      <c r="E14" s="124" t="s">
        <v>75</v>
      </c>
      <c r="F14" s="125">
        <v>0.6875</v>
      </c>
      <c r="G14" s="125">
        <v>0.89583333333333337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>
        <v>42762</v>
      </c>
      <c r="B15" s="124" t="s">
        <v>945</v>
      </c>
      <c r="C15" s="124" t="s">
        <v>944</v>
      </c>
      <c r="D15" s="124" t="s">
        <v>948</v>
      </c>
      <c r="E15" s="124" t="s">
        <v>75</v>
      </c>
      <c r="F15" s="125">
        <v>0.41666666666666669</v>
      </c>
      <c r="G15" s="125">
        <v>0.625</v>
      </c>
      <c r="H15" s="2">
        <f t="shared" si="1"/>
        <v>0.20833333333333331</v>
      </c>
      <c r="I15" s="3">
        <f t="shared" si="2"/>
        <v>5</v>
      </c>
      <c r="J15" s="3">
        <f t="shared" si="3"/>
        <v>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40.000000000000007</v>
      </c>
      <c r="J23" s="3">
        <f>SUM(J8:J22)</f>
        <v>40.000000000000007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577</v>
      </c>
      <c r="P23" s="40">
        <f t="shared" si="7"/>
        <v>20</v>
      </c>
      <c r="Q23" s="40">
        <f>SUM(Q8:Q22)</f>
        <v>242</v>
      </c>
      <c r="R23" s="40">
        <f t="shared" ref="R23:V23" si="8">SUM(R8:R22)</f>
        <v>25</v>
      </c>
      <c r="S23" s="40">
        <f t="shared" si="8"/>
        <v>0</v>
      </c>
      <c r="T23" s="40">
        <f t="shared" si="8"/>
        <v>151</v>
      </c>
      <c r="U23" s="40">
        <f t="shared" si="8"/>
        <v>0</v>
      </c>
      <c r="V23" s="40">
        <f t="shared" si="8"/>
        <v>44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-35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35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40.000000000000007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23</v>
      </c>
      <c r="I1" s="116" t="s">
        <v>13</v>
      </c>
    </row>
    <row r="2" spans="1:25" x14ac:dyDescent="0.5">
      <c r="A2" s="116" t="s">
        <v>15</v>
      </c>
      <c r="B2" s="116" t="s">
        <v>855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938</v>
      </c>
      <c r="D8" s="124" t="s">
        <v>69</v>
      </c>
      <c r="E8" s="124" t="s">
        <v>75</v>
      </c>
      <c r="F8" s="125">
        <v>0.45833333333333331</v>
      </c>
      <c r="G8" s="125">
        <v>0.66666666666666663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6.5</v>
      </c>
      <c r="P8" s="9">
        <v>20</v>
      </c>
      <c r="Q8" s="114">
        <v>14</v>
      </c>
      <c r="R8" s="174"/>
      <c r="T8" s="113">
        <v>25</v>
      </c>
      <c r="U8" s="179">
        <v>8</v>
      </c>
      <c r="V8" s="181">
        <v>20</v>
      </c>
      <c r="W8" s="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938</v>
      </c>
      <c r="D9" s="124" t="s">
        <v>69</v>
      </c>
      <c r="E9" s="124" t="s">
        <v>75</v>
      </c>
      <c r="F9" s="125">
        <v>0.45833333333333331</v>
      </c>
      <c r="G9" s="125">
        <v>0.66666666666666663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12</v>
      </c>
      <c r="R9" s="114"/>
      <c r="S9" s="113"/>
      <c r="T9" s="113">
        <v>27</v>
      </c>
      <c r="U9" s="113">
        <v>5</v>
      </c>
      <c r="V9" s="178">
        <v>14</v>
      </c>
      <c r="W9" s="15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938</v>
      </c>
      <c r="D10" s="124" t="s">
        <v>69</v>
      </c>
      <c r="E10" s="124" t="s">
        <v>75</v>
      </c>
      <c r="F10" s="125">
        <v>0.45833333333333331</v>
      </c>
      <c r="G10" s="125">
        <v>0.66666666666666663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28</v>
      </c>
      <c r="R10" s="111"/>
      <c r="S10" s="111"/>
      <c r="T10" s="111">
        <v>29</v>
      </c>
      <c r="U10" s="29">
        <v>20</v>
      </c>
      <c r="V10" s="29"/>
      <c r="W10" s="15"/>
      <c r="Y10" s="180" t="s">
        <v>867</v>
      </c>
    </row>
    <row r="11" spans="1:25" x14ac:dyDescent="0.5">
      <c r="A11" s="123">
        <v>42760</v>
      </c>
      <c r="B11" s="124" t="s">
        <v>1058</v>
      </c>
      <c r="C11" s="124" t="s">
        <v>1059</v>
      </c>
      <c r="D11" s="124" t="s">
        <v>69</v>
      </c>
      <c r="E11" s="124" t="s">
        <v>1060</v>
      </c>
      <c r="F11" s="125">
        <v>0.5</v>
      </c>
      <c r="G11" s="125">
        <v>0.58333333333333337</v>
      </c>
      <c r="H11" s="2">
        <f t="shared" si="1"/>
        <v>8.333333333333337E-2</v>
      </c>
      <c r="I11" s="3">
        <f t="shared" si="2"/>
        <v>2.0000000000000009</v>
      </c>
      <c r="J11" s="3">
        <f t="shared" si="3"/>
        <v>2.0000000000000009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>
        <v>42766</v>
      </c>
      <c r="B12" s="124" t="s">
        <v>954</v>
      </c>
      <c r="C12" s="124" t="s">
        <v>959</v>
      </c>
      <c r="D12" s="124" t="s">
        <v>958</v>
      </c>
      <c r="E12" s="124" t="s">
        <v>865</v>
      </c>
      <c r="F12" s="125">
        <v>0.60416666666666663</v>
      </c>
      <c r="G12" s="125">
        <v>0.85416666666666663</v>
      </c>
      <c r="H12" s="2">
        <f t="shared" si="1"/>
        <v>0.25</v>
      </c>
      <c r="I12" s="3">
        <f t="shared" si="2"/>
        <v>6</v>
      </c>
      <c r="J12" s="3">
        <f t="shared" si="3"/>
        <v>6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>
        <v>36</v>
      </c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23</v>
      </c>
      <c r="J23" s="3">
        <f>SUM(J8:J22)</f>
        <v>23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6.5</v>
      </c>
      <c r="P23" s="40">
        <f t="shared" si="7"/>
        <v>56</v>
      </c>
      <c r="Q23" s="40">
        <f>SUM(Q8:Q22)</f>
        <v>54</v>
      </c>
      <c r="R23" s="40">
        <f t="shared" ref="R23:V23" si="8">SUM(R8:R22)</f>
        <v>0</v>
      </c>
      <c r="S23" s="40">
        <f t="shared" si="8"/>
        <v>0</v>
      </c>
      <c r="T23" s="40">
        <f t="shared" si="8"/>
        <v>81</v>
      </c>
      <c r="U23" s="40">
        <f t="shared" si="8"/>
        <v>33</v>
      </c>
      <c r="V23" s="40">
        <f t="shared" si="8"/>
        <v>34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8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19</v>
      </c>
      <c r="I1" s="116" t="s">
        <v>13</v>
      </c>
    </row>
    <row r="2" spans="1:25" x14ac:dyDescent="0.5">
      <c r="A2" s="116" t="s">
        <v>15</v>
      </c>
      <c r="B2" s="116" t="s">
        <v>952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962</v>
      </c>
      <c r="D8" s="124" t="s">
        <v>961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T8" s="113">
        <v>5</v>
      </c>
      <c r="U8" s="179"/>
      <c r="V8" s="181"/>
      <c r="W8" s="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998</v>
      </c>
      <c r="D9" s="124" t="s">
        <v>999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>
        <v>2</v>
      </c>
      <c r="U9" s="113"/>
      <c r="V9" s="178"/>
      <c r="W9" s="15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962</v>
      </c>
      <c r="D10" s="124" t="s">
        <v>961</v>
      </c>
      <c r="E10" s="124" t="s">
        <v>75</v>
      </c>
      <c r="F10" s="125">
        <v>0.41666666666666669</v>
      </c>
      <c r="G10" s="125">
        <v>0.58333333333333337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962</v>
      </c>
      <c r="D11" s="124" t="s">
        <v>961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250" t="s">
        <v>1041</v>
      </c>
      <c r="B19" s="251"/>
      <c r="C19" s="252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19</v>
      </c>
      <c r="J23" s="3">
        <f>SUM(J8:J22)</f>
        <v>19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7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-14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14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19</v>
      </c>
      <c r="I29" s="34"/>
    </row>
  </sheetData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30</v>
      </c>
      <c r="I1" t="s">
        <v>13</v>
      </c>
    </row>
    <row r="2" spans="1:25" x14ac:dyDescent="0.5">
      <c r="A2" t="s">
        <v>15</v>
      </c>
      <c r="B2" t="s">
        <v>813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>
        <v>30</v>
      </c>
      <c r="N4" s="7"/>
      <c r="O4" s="7"/>
      <c r="P4" s="7"/>
      <c r="Q4" s="7"/>
      <c r="R4" s="7"/>
    </row>
    <row r="5" spans="1:25" s="116" customFormat="1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990</v>
      </c>
      <c r="D8" s="124" t="s">
        <v>992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200</v>
      </c>
      <c r="P8" s="9">
        <v>20</v>
      </c>
      <c r="Q8" s="114">
        <v>24</v>
      </c>
      <c r="R8" s="174"/>
      <c r="S8" s="116"/>
      <c r="T8" s="113">
        <v>5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934</v>
      </c>
      <c r="D9" s="124" t="s">
        <v>382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7</v>
      </c>
      <c r="R9" s="114"/>
      <c r="S9" s="113"/>
      <c r="T9" s="113">
        <v>20</v>
      </c>
      <c r="U9" s="113">
        <v>5</v>
      </c>
      <c r="V9" s="178"/>
      <c r="W9" s="15"/>
      <c r="X9" s="116"/>
      <c r="Y9" s="183" t="s">
        <v>869</v>
      </c>
    </row>
    <row r="10" spans="1:25" x14ac:dyDescent="0.5">
      <c r="A10" s="123">
        <v>42754</v>
      </c>
      <c r="B10" s="124" t="s">
        <v>922</v>
      </c>
      <c r="C10" s="124" t="s">
        <v>934</v>
      </c>
      <c r="D10" s="124" t="s">
        <v>382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7</v>
      </c>
      <c r="R10" s="111"/>
      <c r="S10" s="111"/>
      <c r="T10" s="111">
        <v>12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42755</v>
      </c>
      <c r="B11" s="124" t="s">
        <v>945</v>
      </c>
      <c r="C11" s="124" t="s">
        <v>989</v>
      </c>
      <c r="D11" s="124" t="s">
        <v>382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10</v>
      </c>
      <c r="R11" s="111"/>
      <c r="S11" s="111"/>
      <c r="T11" s="111">
        <v>8</v>
      </c>
      <c r="U11" s="29"/>
      <c r="V11" s="29"/>
      <c r="W11" s="15"/>
    </row>
    <row r="12" spans="1:25" x14ac:dyDescent="0.5">
      <c r="A12" s="123">
        <v>42761</v>
      </c>
      <c r="B12" s="124" t="s">
        <v>922</v>
      </c>
      <c r="C12" s="124" t="s">
        <v>934</v>
      </c>
      <c r="D12" s="124" t="s">
        <v>382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14</v>
      </c>
      <c r="R12" s="111"/>
      <c r="S12" s="111"/>
      <c r="T12" s="111"/>
      <c r="U12" s="29"/>
      <c r="V12" s="29"/>
      <c r="W12" s="15"/>
    </row>
    <row r="13" spans="1:25" x14ac:dyDescent="0.5">
      <c r="A13" s="123">
        <v>42762</v>
      </c>
      <c r="B13" s="124" t="s">
        <v>945</v>
      </c>
      <c r="C13" s="124" t="s">
        <v>934</v>
      </c>
      <c r="D13" s="124" t="s">
        <v>382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14</v>
      </c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14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30</v>
      </c>
      <c r="J23" s="3">
        <f>SUM(J8:J22)</f>
        <v>30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200</v>
      </c>
      <c r="P23" s="40">
        <f t="shared" si="7"/>
        <v>20</v>
      </c>
      <c r="Q23" s="40">
        <f>SUM(Q8:Q22)</f>
        <v>90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45</v>
      </c>
      <c r="U23" s="40">
        <f t="shared" si="8"/>
        <v>5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-25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25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36</v>
      </c>
      <c r="I1" t="s">
        <v>13</v>
      </c>
    </row>
    <row r="2" spans="1:25" x14ac:dyDescent="0.5">
      <c r="A2" t="s">
        <v>15</v>
      </c>
      <c r="B2" t="s">
        <v>394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 s="5">
        <v>35</v>
      </c>
      <c r="N4" s="7"/>
      <c r="O4" s="7"/>
      <c r="P4" s="7"/>
      <c r="Q4" s="7"/>
      <c r="R4" s="7"/>
    </row>
    <row r="5" spans="1:25" s="116" customFormat="1" x14ac:dyDescent="0.5">
      <c r="C5" s="5"/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861</v>
      </c>
    </row>
    <row r="8" spans="1:25" x14ac:dyDescent="0.5">
      <c r="A8" s="123">
        <v>42740</v>
      </c>
      <c r="B8" s="124" t="s">
        <v>922</v>
      </c>
      <c r="C8" s="124" t="s">
        <v>944</v>
      </c>
      <c r="D8" s="124" t="s">
        <v>52</v>
      </c>
      <c r="E8" s="124" t="s">
        <v>75</v>
      </c>
      <c r="F8" s="125">
        <v>0.6875</v>
      </c>
      <c r="G8" s="125">
        <v>0.89583333333333337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20</v>
      </c>
      <c r="Q8" s="114">
        <v>21</v>
      </c>
      <c r="R8" s="174"/>
      <c r="S8" s="116"/>
      <c r="T8" s="113">
        <v>29</v>
      </c>
      <c r="U8" s="179">
        <v>8</v>
      </c>
      <c r="V8" s="181"/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975</v>
      </c>
      <c r="D9" s="124" t="s">
        <v>976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31</v>
      </c>
      <c r="R9" s="114"/>
      <c r="S9" s="113"/>
      <c r="T9" s="113">
        <v>17</v>
      </c>
      <c r="U9" s="113">
        <v>5</v>
      </c>
      <c r="V9" s="178">
        <v>51</v>
      </c>
      <c r="W9" s="15"/>
      <c r="X9" s="116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1023</v>
      </c>
      <c r="D10" s="124" t="s">
        <v>1024</v>
      </c>
      <c r="E10" s="124" t="s">
        <v>75</v>
      </c>
      <c r="F10" s="125">
        <v>0.72916666666666663</v>
      </c>
      <c r="G10" s="125">
        <v>0.9375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77</v>
      </c>
      <c r="R10" s="111"/>
      <c r="S10" s="111"/>
      <c r="T10" s="111">
        <v>20</v>
      </c>
      <c r="U10" s="29">
        <v>5</v>
      </c>
      <c r="V10" s="29"/>
      <c r="W10" s="15"/>
      <c r="X10" s="116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944</v>
      </c>
      <c r="D11" s="124" t="s">
        <v>52</v>
      </c>
      <c r="E11" s="124" t="s">
        <v>75</v>
      </c>
      <c r="F11" s="125">
        <v>0.375</v>
      </c>
      <c r="G11" s="125">
        <v>0.625</v>
      </c>
      <c r="H11" s="2">
        <f t="shared" si="1"/>
        <v>0.25</v>
      </c>
      <c r="I11" s="3">
        <f t="shared" si="2"/>
        <v>6</v>
      </c>
      <c r="J11" s="3">
        <f t="shared" si="3"/>
        <v>6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>
        <v>18</v>
      </c>
      <c r="U11" s="29">
        <v>20</v>
      </c>
      <c r="V11" s="29"/>
      <c r="W11" s="15"/>
    </row>
    <row r="12" spans="1:25" x14ac:dyDescent="0.5">
      <c r="A12" s="123">
        <v>42754</v>
      </c>
      <c r="B12" s="124" t="s">
        <v>922</v>
      </c>
      <c r="C12" s="124" t="s">
        <v>944</v>
      </c>
      <c r="D12" s="124" t="s">
        <v>52</v>
      </c>
      <c r="E12" s="124" t="s">
        <v>75</v>
      </c>
      <c r="F12" s="125">
        <v>0.6875</v>
      </c>
      <c r="G12" s="125">
        <v>0.89583333333333337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10</v>
      </c>
      <c r="R12" s="111"/>
      <c r="S12" s="111"/>
      <c r="T12" s="111">
        <v>40</v>
      </c>
      <c r="U12" s="29"/>
      <c r="V12" s="29"/>
      <c r="W12" s="15"/>
    </row>
    <row r="13" spans="1:25" x14ac:dyDescent="0.5">
      <c r="A13" s="123">
        <v>42761</v>
      </c>
      <c r="B13" s="124" t="s">
        <v>922</v>
      </c>
      <c r="C13" s="124" t="s">
        <v>944</v>
      </c>
      <c r="D13" s="124" t="s">
        <v>52</v>
      </c>
      <c r="E13" s="124" t="s">
        <v>75</v>
      </c>
      <c r="F13" s="125">
        <v>0.6875</v>
      </c>
      <c r="G13" s="125">
        <v>0.89583333333333337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7</v>
      </c>
      <c r="R13" s="111"/>
      <c r="S13" s="111"/>
      <c r="T13" s="111"/>
      <c r="U13" s="29"/>
      <c r="V13" s="29"/>
      <c r="W13" s="15"/>
    </row>
    <row r="14" spans="1:25" x14ac:dyDescent="0.5">
      <c r="A14" s="123">
        <v>42762</v>
      </c>
      <c r="B14" s="124" t="s">
        <v>945</v>
      </c>
      <c r="C14" s="124" t="s">
        <v>944</v>
      </c>
      <c r="D14" s="124" t="s">
        <v>52</v>
      </c>
      <c r="E14" s="124" t="s">
        <v>75</v>
      </c>
      <c r="F14" s="125">
        <v>0.6875</v>
      </c>
      <c r="G14" s="125">
        <v>0.89583333333333337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28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48</v>
      </c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36</v>
      </c>
      <c r="J23" s="3">
        <f>SUM(J8:J22)</f>
        <v>36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236</v>
      </c>
      <c r="R23" s="40">
        <f t="shared" ref="R23:V23" si="8">SUM(R8:R22)</f>
        <v>0</v>
      </c>
      <c r="S23" s="40">
        <f t="shared" si="8"/>
        <v>0</v>
      </c>
      <c r="T23" s="40">
        <f t="shared" si="8"/>
        <v>124</v>
      </c>
      <c r="U23" s="40">
        <f t="shared" si="8"/>
        <v>38</v>
      </c>
      <c r="V23" s="40">
        <f t="shared" si="8"/>
        <v>51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-31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31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36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5</v>
      </c>
      <c r="I1" t="s">
        <v>13</v>
      </c>
    </row>
    <row r="2" spans="1:25" x14ac:dyDescent="0.5">
      <c r="A2" t="s">
        <v>15</v>
      </c>
      <c r="B2" t="s">
        <v>808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>
        <v>30</v>
      </c>
      <c r="N4" s="7"/>
      <c r="O4" s="7"/>
      <c r="P4" s="7"/>
      <c r="Q4" s="7"/>
      <c r="R4" s="7"/>
    </row>
    <row r="5" spans="1:25" s="116" customFormat="1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42762</v>
      </c>
      <c r="B8" s="124" t="s">
        <v>945</v>
      </c>
      <c r="C8" s="124" t="s">
        <v>941</v>
      </c>
      <c r="D8" s="124" t="s">
        <v>994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</v>
      </c>
      <c r="J23" s="3">
        <f>SUM(J8:J22)</f>
        <v>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36"/>
  <sheetViews>
    <sheetView rightToLeft="1" topLeftCell="A4" zoomScale="95" zoomScaleNormal="95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5.87890625" customWidth="1"/>
    <col min="3" max="3" width="8.64453125" customWidth="1"/>
    <col min="4" max="4" width="6.1171875" customWidth="1"/>
    <col min="5" max="5" width="6.3515625" customWidth="1"/>
    <col min="6" max="6" width="6.76171875" customWidth="1"/>
    <col min="7" max="7" width="6.1171875" customWidth="1"/>
    <col min="8" max="8" width="6.3515625" customWidth="1"/>
    <col min="9" max="9" width="5.6445312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8" x14ac:dyDescent="0.5">
      <c r="A1" t="s">
        <v>12</v>
      </c>
      <c r="C1" s="28">
        <f ca="1">I30</f>
        <v>0</v>
      </c>
      <c r="I1" t="s">
        <v>13</v>
      </c>
    </row>
    <row r="2" spans="1:28" x14ac:dyDescent="0.5">
      <c r="A2" t="s">
        <v>15</v>
      </c>
      <c r="B2" t="s">
        <v>77</v>
      </c>
    </row>
    <row r="3" spans="1:28" x14ac:dyDescent="0.5">
      <c r="A3" t="s">
        <v>14</v>
      </c>
      <c r="C3" s="19" t="s">
        <v>67</v>
      </c>
      <c r="D3" s="20" t="s">
        <v>68</v>
      </c>
      <c r="E3" s="19" t="s">
        <v>69</v>
      </c>
    </row>
    <row r="4" spans="1:28" x14ac:dyDescent="0.5">
      <c r="A4" t="s">
        <v>19</v>
      </c>
      <c r="C4" s="5">
        <v>35</v>
      </c>
    </row>
    <row r="5" spans="1:28" s="116" customFormat="1" x14ac:dyDescent="0.5">
      <c r="C5" s="5"/>
    </row>
    <row r="6" spans="1:28" ht="14.7" thickBot="1" x14ac:dyDescent="0.55000000000000004"/>
    <row r="7" spans="1:28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Z7" s="267"/>
      <c r="AA7" s="267"/>
      <c r="AB7" s="267"/>
    </row>
    <row r="8" spans="1:28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8" s="116" customFormat="1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8" s="116" customFormat="1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8" s="116" customFormat="1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8" s="116" customFormat="1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s="116" customFormat="1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s="116" customFormat="1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s="116" customFormat="1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s="116" customFormat="1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s="116" customFormat="1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s="116" customFormat="1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s="116" customFormat="1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s="116" customFormat="1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ht="14.7" thickBot="1" x14ac:dyDescent="0.55000000000000004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  <row r="30" spans="1:23" ht="14.7" thickBot="1" x14ac:dyDescent="0.55000000000000004">
      <c r="A30" s="14"/>
      <c r="B30" s="27"/>
      <c r="C30" s="1"/>
      <c r="D30" s="1"/>
      <c r="E30" s="1"/>
      <c r="F30" s="1" t="s">
        <v>8</v>
      </c>
      <c r="G30" s="1"/>
      <c r="H30" s="3"/>
      <c r="I30" s="3">
        <f ca="1">SUM(I8:I29)</f>
        <v>0</v>
      </c>
      <c r="J30" s="3">
        <f>SUM(J8:J29)</f>
        <v>0</v>
      </c>
      <c r="K30" s="3">
        <f>SUM(K8:K29)</f>
        <v>0</v>
      </c>
      <c r="L30" s="3">
        <f>SUM(L8:L29)</f>
        <v>0</v>
      </c>
      <c r="M30" s="3">
        <f>SUM(M8:M29)</f>
        <v>0</v>
      </c>
      <c r="N30" s="3"/>
      <c r="O30" s="39">
        <f t="shared" ref="O30:T30" si="9">SUM(O8:O29)</f>
        <v>0</v>
      </c>
      <c r="P30" s="39">
        <f t="shared" si="9"/>
        <v>40</v>
      </c>
      <c r="Q30" s="39">
        <f t="shared" si="9"/>
        <v>0</v>
      </c>
      <c r="R30" s="39">
        <f t="shared" si="9"/>
        <v>0</v>
      </c>
      <c r="S30" s="39">
        <f t="shared" si="9"/>
        <v>0</v>
      </c>
      <c r="T30" s="39">
        <f t="shared" si="9"/>
        <v>0</v>
      </c>
      <c r="U30" s="37"/>
    </row>
    <row r="31" spans="1:23" s="5" customFormat="1" x14ac:dyDescent="0.5">
      <c r="A31" s="5" t="s">
        <v>20</v>
      </c>
    </row>
    <row r="32" spans="1:23" s="5" customFormat="1" x14ac:dyDescent="0.5">
      <c r="A32" s="5" t="s">
        <v>21</v>
      </c>
    </row>
    <row r="35" spans="7:14" x14ac:dyDescent="0.5">
      <c r="G35" s="29" t="s">
        <v>199</v>
      </c>
      <c r="H35" s="30">
        <f ca="1">SUMIF($E$8:$I$29,G35,$I$8:$I$29)</f>
        <v>0</v>
      </c>
      <c r="I35" s="31">
        <f ca="1">+I30-H35-H36</f>
        <v>0</v>
      </c>
      <c r="J35" s="32"/>
      <c r="K35" s="32"/>
      <c r="L35" s="32"/>
      <c r="M35" s="32"/>
      <c r="N35" s="33" t="s">
        <v>200</v>
      </c>
    </row>
    <row r="36" spans="7:14" x14ac:dyDescent="0.5">
      <c r="G36" s="29" t="s">
        <v>75</v>
      </c>
      <c r="H36" s="30">
        <f ca="1">SUMIF($E$8:$I$29,G36,$I$8:$I$28)</f>
        <v>0</v>
      </c>
      <c r="I36" s="34"/>
    </row>
  </sheetData>
  <mergeCells count="1">
    <mergeCell ref="Z7:AB7"/>
  </mergeCells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1171875" style="116" customWidth="1"/>
    <col min="2" max="2" width="6.234375" style="116" customWidth="1"/>
    <col min="3" max="3" width="7.64453125" style="116" customWidth="1"/>
    <col min="4" max="4" width="6.1171875" style="116" customWidth="1"/>
    <col min="5" max="5" width="6.76171875" style="116" customWidth="1"/>
    <col min="6" max="6" width="6.3515625" style="116" customWidth="1"/>
    <col min="7" max="7" width="5.64453125" style="116" customWidth="1"/>
    <col min="8" max="8" width="5.3515625" style="116" customWidth="1"/>
    <col min="9" max="9" width="5.76171875" style="116" customWidth="1"/>
    <col min="10" max="13" width="0" style="116" hidden="1" customWidth="1" outlineLevel="1"/>
    <col min="14" max="14" width="5.87890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10</v>
      </c>
      <c r="I1" s="116" t="s">
        <v>13</v>
      </c>
    </row>
    <row r="2" spans="1:25" x14ac:dyDescent="0.5">
      <c r="A2" s="116" t="s">
        <v>15</v>
      </c>
      <c r="B2" s="116" t="s">
        <v>957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35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42748</v>
      </c>
      <c r="B8" s="124" t="s">
        <v>945</v>
      </c>
      <c r="C8" s="124" t="s">
        <v>990</v>
      </c>
      <c r="D8" s="124" t="s">
        <v>992</v>
      </c>
      <c r="E8" s="124" t="s">
        <v>75</v>
      </c>
      <c r="F8" s="125">
        <v>0.45833333333333331</v>
      </c>
      <c r="G8" s="125">
        <v>0.66666666666666663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70</v>
      </c>
      <c r="P8" s="9"/>
      <c r="Q8" s="114">
        <v>7</v>
      </c>
      <c r="R8" s="174"/>
      <c r="T8" s="113">
        <v>11</v>
      </c>
      <c r="U8" s="179"/>
      <c r="V8" s="181"/>
      <c r="W8" s="16"/>
      <c r="Y8" s="182" t="s">
        <v>868</v>
      </c>
    </row>
    <row r="9" spans="1:25" x14ac:dyDescent="0.5">
      <c r="A9" s="123">
        <v>42755</v>
      </c>
      <c r="B9" s="124" t="s">
        <v>945</v>
      </c>
      <c r="C9" s="124" t="s">
        <v>934</v>
      </c>
      <c r="D9" s="124" t="s">
        <v>382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7</v>
      </c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70</v>
      </c>
      <c r="P23" s="40">
        <f t="shared" si="7"/>
        <v>0</v>
      </c>
      <c r="Q23" s="40">
        <f t="shared" si="7"/>
        <v>14</v>
      </c>
      <c r="R23" s="40">
        <f t="shared" si="7"/>
        <v>0</v>
      </c>
      <c r="S23" s="40">
        <f t="shared" si="7"/>
        <v>0</v>
      </c>
      <c r="T23" s="40">
        <f t="shared" si="7"/>
        <v>11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5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10</v>
      </c>
      <c r="I29" s="34"/>
    </row>
  </sheetData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1171875" style="116" customWidth="1"/>
    <col min="2" max="2" width="6.234375" style="116" customWidth="1"/>
    <col min="3" max="3" width="7.64453125" style="116" customWidth="1"/>
    <col min="4" max="4" width="6.1171875" style="116" customWidth="1"/>
    <col min="5" max="5" width="6.76171875" style="116" customWidth="1"/>
    <col min="6" max="6" width="6.3515625" style="116" customWidth="1"/>
    <col min="7" max="7" width="5.64453125" style="116" customWidth="1"/>
    <col min="8" max="8" width="5.3515625" style="116" customWidth="1"/>
    <col min="9" max="9" width="5.76171875" style="116" customWidth="1"/>
    <col min="10" max="13" width="0" style="116" hidden="1" customWidth="1" outlineLevel="1"/>
    <col min="14" max="14" width="5.87890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5</v>
      </c>
      <c r="I1" s="116" t="s">
        <v>13</v>
      </c>
    </row>
    <row r="2" spans="1:25" x14ac:dyDescent="0.5">
      <c r="A2" s="116" t="s">
        <v>15</v>
      </c>
      <c r="B2" s="116" t="s">
        <v>896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969</v>
      </c>
      <c r="D8" s="124" t="s">
        <v>972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>
        <v>14</v>
      </c>
      <c r="R8" s="174"/>
      <c r="T8" s="113">
        <v>17</v>
      </c>
      <c r="U8" s="179"/>
      <c r="V8" s="181"/>
      <c r="W8" s="16"/>
      <c r="Y8" s="182" t="s">
        <v>868</v>
      </c>
    </row>
    <row r="9" spans="1:25" x14ac:dyDescent="0.5">
      <c r="A9" s="123"/>
      <c r="B9" s="124"/>
      <c r="C9" s="25"/>
      <c r="D9" s="25"/>
      <c r="E9" s="25"/>
      <c r="F9" s="238"/>
      <c r="G9" s="238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14</v>
      </c>
      <c r="R9" s="114"/>
      <c r="S9" s="113"/>
      <c r="T9" s="113"/>
      <c r="U9" s="113"/>
      <c r="V9" s="178">
        <v>7</v>
      </c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12</v>
      </c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15</v>
      </c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258" t="s">
        <v>1054</v>
      </c>
      <c r="B17" s="259"/>
      <c r="C17" s="259"/>
      <c r="D17" s="260"/>
      <c r="E17" s="260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</v>
      </c>
      <c r="J23" s="3">
        <f>SUM(J8:J22)</f>
        <v>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20</v>
      </c>
      <c r="Q23" s="40">
        <f t="shared" si="7"/>
        <v>55</v>
      </c>
      <c r="R23" s="40">
        <f t="shared" si="7"/>
        <v>0</v>
      </c>
      <c r="S23" s="40">
        <f t="shared" si="7"/>
        <v>0</v>
      </c>
      <c r="T23" s="40">
        <f t="shared" si="7"/>
        <v>17</v>
      </c>
      <c r="U23" s="40">
        <f t="shared" si="7"/>
        <v>0</v>
      </c>
      <c r="V23" s="40">
        <f t="shared" si="7"/>
        <v>7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7" workbookViewId="0">
      <selection activeCell="V23" sqref="P23:V23"/>
    </sheetView>
  </sheetViews>
  <sheetFormatPr defaultColWidth="9" defaultRowHeight="14.35" outlineLevelCol="1" x14ac:dyDescent="0.5"/>
  <cols>
    <col min="1" max="1" width="8.87890625" style="116" customWidth="1"/>
    <col min="2" max="2" width="6.234375" style="116" customWidth="1"/>
    <col min="3" max="3" width="8.3515625" style="116" customWidth="1"/>
    <col min="4" max="4" width="6.87890625" style="116" customWidth="1"/>
    <col min="5" max="5" width="6.76171875" style="116" customWidth="1"/>
    <col min="6" max="6" width="6.234375" style="116" customWidth="1"/>
    <col min="7" max="7" width="5.76171875" style="116" customWidth="1"/>
    <col min="8" max="8" width="5.64453125" style="116" customWidth="1"/>
    <col min="9" max="9" width="7.87890625" style="116" customWidth="1"/>
    <col min="10" max="13" width="0" style="116" hidden="1" customWidth="1" outlineLevel="1"/>
    <col min="14" max="14" width="6.1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I24</f>
        <v>0</v>
      </c>
      <c r="I1" s="116" t="s">
        <v>13</v>
      </c>
    </row>
    <row r="2" spans="1:25" x14ac:dyDescent="0.5">
      <c r="A2" s="116" t="s">
        <v>15</v>
      </c>
      <c r="B2" s="116" t="s">
        <v>923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941</v>
      </c>
      <c r="D8" s="124" t="s">
        <v>204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106.4</v>
      </c>
      <c r="P8" s="9"/>
      <c r="Q8" s="114">
        <v>7</v>
      </c>
      <c r="R8" s="174">
        <v>25</v>
      </c>
      <c r="T8" s="113">
        <v>17</v>
      </c>
      <c r="U8" s="179"/>
      <c r="V8" s="181">
        <v>25</v>
      </c>
      <c r="W8" s="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969</v>
      </c>
      <c r="D9" s="124" t="s">
        <v>204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12</v>
      </c>
      <c r="R9" s="114">
        <v>20</v>
      </c>
      <c r="S9" s="113"/>
      <c r="T9" s="113">
        <v>32</v>
      </c>
      <c r="U9" s="113">
        <v>5</v>
      </c>
      <c r="V9" s="178">
        <v>54</v>
      </c>
      <c r="W9" s="15"/>
      <c r="Y9" s="183" t="s">
        <v>869</v>
      </c>
    </row>
    <row r="10" spans="1:25" x14ac:dyDescent="0.5">
      <c r="A10" s="123">
        <v>42754</v>
      </c>
      <c r="B10" s="124" t="s">
        <v>922</v>
      </c>
      <c r="C10" s="124" t="s">
        <v>969</v>
      </c>
      <c r="D10" s="124" t="s">
        <v>204</v>
      </c>
      <c r="E10" s="124" t="s">
        <v>75</v>
      </c>
      <c r="F10" s="125">
        <v>0.6875</v>
      </c>
      <c r="G10" s="125">
        <v>0.89583333333333337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51</v>
      </c>
      <c r="R10" s="111">
        <v>25</v>
      </c>
      <c r="S10" s="111"/>
      <c r="T10" s="111">
        <v>18</v>
      </c>
      <c r="U10" s="29">
        <v>5</v>
      </c>
      <c r="V10" s="29"/>
      <c r="W10" s="15"/>
      <c r="Y10" s="180" t="s">
        <v>867</v>
      </c>
    </row>
    <row r="11" spans="1:25" x14ac:dyDescent="0.5">
      <c r="A11" s="123">
        <v>42755</v>
      </c>
      <c r="B11" s="124" t="s">
        <v>945</v>
      </c>
      <c r="C11" s="124" t="s">
        <v>969</v>
      </c>
      <c r="D11" s="124" t="s">
        <v>204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29</v>
      </c>
      <c r="R11" s="111"/>
      <c r="S11" s="111"/>
      <c r="T11" s="111">
        <v>31</v>
      </c>
      <c r="U11" s="29"/>
      <c r="V11" s="29"/>
      <c r="W11" s="15"/>
    </row>
    <row r="12" spans="1:25" x14ac:dyDescent="0.5">
      <c r="A12" s="123">
        <v>42761</v>
      </c>
      <c r="B12" s="124" t="s">
        <v>922</v>
      </c>
      <c r="C12" s="124" t="s">
        <v>941</v>
      </c>
      <c r="D12" s="124" t="s">
        <v>204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7</v>
      </c>
      <c r="R12" s="111"/>
      <c r="S12" s="111"/>
      <c r="T12" s="111">
        <v>15</v>
      </c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25</v>
      </c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39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41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23</v>
      </c>
      <c r="J23" s="3">
        <f>SUM(J8:J22)</f>
        <v>23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106.4</v>
      </c>
      <c r="P23" s="40">
        <f t="shared" si="7"/>
        <v>0</v>
      </c>
      <c r="Q23" s="40">
        <f t="shared" si="7"/>
        <v>177</v>
      </c>
      <c r="R23" s="40">
        <f t="shared" si="7"/>
        <v>70</v>
      </c>
      <c r="S23" s="40">
        <f t="shared" si="7"/>
        <v>0</v>
      </c>
      <c r="T23" s="40">
        <f t="shared" si="7"/>
        <v>113</v>
      </c>
      <c r="U23" s="40">
        <f t="shared" si="7"/>
        <v>10</v>
      </c>
      <c r="V23" s="40">
        <f t="shared" si="7"/>
        <v>79</v>
      </c>
      <c r="W23" s="40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x14ac:dyDescent="0.5">
      <c r="A25" s="5" t="s">
        <v>21</v>
      </c>
    </row>
    <row r="26" spans="1:23" s="5" customFormat="1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23</v>
      </c>
      <c r="I28" s="34"/>
    </row>
    <row r="29" spans="1:23" x14ac:dyDescent="0.5">
      <c r="G29" s="29" t="s">
        <v>75</v>
      </c>
      <c r="H29" s="30">
        <f ca="1">SUMIF($E$8:$I$23,G29,$I$8:$I$23)</f>
        <v>23</v>
      </c>
      <c r="I29" s="34"/>
    </row>
  </sheetData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P16" sqref="P16"/>
    </sheetView>
  </sheetViews>
  <sheetFormatPr defaultRowHeight="14.35" outlineLevelCol="1" x14ac:dyDescent="0.5"/>
  <cols>
    <col min="1" max="1" width="8.87890625" customWidth="1"/>
    <col min="2" max="2" width="6.234375" customWidth="1"/>
    <col min="3" max="3" width="8.3515625" customWidth="1"/>
    <col min="4" max="4" width="6.87890625" customWidth="1"/>
    <col min="5" max="5" width="6.76171875" customWidth="1"/>
    <col min="6" max="6" width="6.234375" customWidth="1"/>
    <col min="7" max="7" width="5.76171875" customWidth="1"/>
    <col min="8" max="8" width="5.64453125" customWidth="1"/>
    <col min="9" max="9" width="7.87890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I24</f>
        <v>0</v>
      </c>
      <c r="I1" t="s">
        <v>13</v>
      </c>
    </row>
    <row r="2" spans="1:25" x14ac:dyDescent="0.5">
      <c r="A2" t="s">
        <v>15</v>
      </c>
      <c r="B2" t="s">
        <v>545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35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42736</v>
      </c>
      <c r="B8" s="124" t="s">
        <v>963</v>
      </c>
      <c r="C8" s="124" t="s">
        <v>964</v>
      </c>
      <c r="D8" s="124" t="s">
        <v>69</v>
      </c>
      <c r="E8" s="124" t="s">
        <v>965</v>
      </c>
      <c r="F8" s="125">
        <v>0.66666666666666663</v>
      </c>
      <c r="G8" s="125">
        <v>0.91666666666666663</v>
      </c>
      <c r="H8" s="2">
        <f>IF((G8-F8)&lt;0,(1-F8+G8),(G8-F8))</f>
        <v>0.25</v>
      </c>
      <c r="I8" s="3">
        <f>H8*24</f>
        <v>6</v>
      </c>
      <c r="J8" s="3">
        <f>IF(I8&lt;9,I8,9)</f>
        <v>6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25</v>
      </c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6</v>
      </c>
      <c r="J23" s="3">
        <f>SUM(J8:J22)</f>
        <v>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25</v>
      </c>
      <c r="P23" s="40">
        <f t="shared" si="7"/>
        <v>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x14ac:dyDescent="0.5">
      <c r="A25" s="5" t="s">
        <v>21</v>
      </c>
    </row>
    <row r="26" spans="1:23" s="5" customFormat="1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6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SUMIF($E$8:$I$23,G29,$I$8:$I$23)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abSelected="1" topLeftCell="A2" zoomScaleNormal="100" workbookViewId="0">
      <selection activeCell="N11" sqref="N11:N13"/>
    </sheetView>
  </sheetViews>
  <sheetFormatPr defaultColWidth="9" defaultRowHeight="14.35" outlineLevelCol="1" x14ac:dyDescent="0.5"/>
  <cols>
    <col min="1" max="1" width="10" style="116" customWidth="1"/>
    <col min="2" max="2" width="6.234375" style="116" customWidth="1"/>
    <col min="3" max="3" width="7.87890625" style="116" customWidth="1"/>
    <col min="4" max="4" width="7.1171875" style="116" customWidth="1"/>
    <col min="5" max="5" width="6.3515625" style="116" customWidth="1"/>
    <col min="6" max="6" width="5.87890625" style="116" customWidth="1"/>
    <col min="7" max="7" width="6.87890625" style="116" customWidth="1"/>
    <col min="8" max="8" width="6.234375" style="116" customWidth="1"/>
    <col min="9" max="9" width="6.1171875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23</v>
      </c>
      <c r="I1" s="116" t="s">
        <v>13</v>
      </c>
    </row>
    <row r="2" spans="1:25" x14ac:dyDescent="0.5">
      <c r="A2" s="116" t="s">
        <v>15</v>
      </c>
      <c r="B2" s="116" t="s">
        <v>834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42748</v>
      </c>
      <c r="B8" s="124" t="s">
        <v>945</v>
      </c>
      <c r="C8" s="124" t="s">
        <v>981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35</v>
      </c>
      <c r="P8" s="9">
        <v>20</v>
      </c>
      <c r="Q8" s="114">
        <v>42</v>
      </c>
      <c r="R8" s="174">
        <v>25</v>
      </c>
      <c r="T8" s="113">
        <v>21</v>
      </c>
      <c r="U8" s="179"/>
      <c r="V8" s="181">
        <v>5</v>
      </c>
      <c r="W8" s="16"/>
      <c r="Y8" s="182" t="s">
        <v>868</v>
      </c>
    </row>
    <row r="9" spans="1:25" x14ac:dyDescent="0.5">
      <c r="A9" s="123">
        <v>42755</v>
      </c>
      <c r="B9" s="124" t="s">
        <v>945</v>
      </c>
      <c r="C9" s="124" t="s">
        <v>981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161</v>
      </c>
      <c r="P9" s="111"/>
      <c r="Q9" s="114">
        <v>40</v>
      </c>
      <c r="R9" s="114">
        <v>50</v>
      </c>
      <c r="S9" s="113"/>
      <c r="T9" s="113">
        <v>31</v>
      </c>
      <c r="U9" s="113">
        <v>5</v>
      </c>
      <c r="V9" s="178"/>
      <c r="W9" s="15"/>
      <c r="Y9" s="183" t="s">
        <v>869</v>
      </c>
    </row>
    <row r="10" spans="1:25" x14ac:dyDescent="0.5">
      <c r="A10" s="123">
        <v>42760</v>
      </c>
      <c r="B10" s="124" t="s">
        <v>1058</v>
      </c>
      <c r="C10" s="124" t="s">
        <v>1059</v>
      </c>
      <c r="D10" s="124" t="s">
        <v>69</v>
      </c>
      <c r="E10" s="124" t="s">
        <v>1060</v>
      </c>
      <c r="F10" s="125">
        <v>0.5</v>
      </c>
      <c r="G10" s="125">
        <v>0.58333333333333337</v>
      </c>
      <c r="H10" s="2">
        <f>IF((G10-F10)&lt;0,(1-F10+G10),(G10-F10))</f>
        <v>8.333333333333337E-2</v>
      </c>
      <c r="I10" s="3">
        <f>H10*24</f>
        <v>2.0000000000000009</v>
      </c>
      <c r="J10" s="3">
        <f>IF(I10&lt;9,I10,9)</f>
        <v>2.0000000000000009</v>
      </c>
      <c r="K10" s="3">
        <f>IF(I10&gt;9,I10-9,0)</f>
        <v>0</v>
      </c>
      <c r="L10" s="3">
        <f>IF(K10&gt;2,2,K10)</f>
        <v>0</v>
      </c>
      <c r="M10" s="3">
        <f>IF(K10&gt;2,K10-2,0)</f>
        <v>0</v>
      </c>
      <c r="N10" s="3" t="str">
        <f>IF(AND($I10&gt;2,$G10&gt;0.79),"120%",IF(AND($I10&gt;2,$G10&gt;=0,$F10&gt;0.7083),"130%","100%"))</f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5">
      <c r="A11" s="123">
        <v>42766</v>
      </c>
      <c r="B11" s="124" t="s">
        <v>954</v>
      </c>
      <c r="C11" s="124" t="s">
        <v>959</v>
      </c>
      <c r="D11" s="124" t="s">
        <v>958</v>
      </c>
      <c r="E11" s="124" t="s">
        <v>865</v>
      </c>
      <c r="F11" s="125">
        <v>0.39583333333333331</v>
      </c>
      <c r="G11" s="125">
        <v>0.85416666666666663</v>
      </c>
      <c r="H11" s="2">
        <f>IF((G11-F11)&lt;0,(1-F11+G11),(G11-F11))</f>
        <v>0.45833333333333331</v>
      </c>
      <c r="I11" s="3">
        <f>H11*24</f>
        <v>11</v>
      </c>
      <c r="J11" s="3">
        <f>IF(I11&lt;9,I11,9)</f>
        <v>9</v>
      </c>
      <c r="K11" s="3">
        <f>IF(I11&gt;9,I11-9,0)</f>
        <v>2</v>
      </c>
      <c r="L11" s="3">
        <f>IF(K11&gt;2,2,K11)</f>
        <v>2</v>
      </c>
      <c r="M11" s="3">
        <f>IF(K11&gt;2,K11-2,0)</f>
        <v>0</v>
      </c>
      <c r="N11" s="3" t="str">
        <f>IF(AND($I11&gt;2,$G11&gt;0.79),"120%",IF(AND($I11&gt;2,$G11&gt;=0,$F11&gt;0.7083),"130%","100%"))</f>
        <v>120%</v>
      </c>
      <c r="O11" s="111"/>
      <c r="P11" s="111">
        <v>66</v>
      </c>
      <c r="Q11" s="111"/>
      <c r="R11" s="111"/>
      <c r="S11" s="111"/>
      <c r="T11" s="111"/>
      <c r="U11" s="29"/>
      <c r="V11" s="29"/>
      <c r="W11" s="15"/>
      <c r="Y11" s="180" t="s">
        <v>867</v>
      </c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ref="H12:H13" si="7">IF((G12-F12)&lt;0,(1-F12+G12),(G12-F12))</f>
        <v>0</v>
      </c>
      <c r="I12" s="3">
        <f t="shared" ref="I12:I13" si="8">H12*24</f>
        <v>0</v>
      </c>
      <c r="J12" s="3"/>
      <c r="K12" s="3"/>
      <c r="L12" s="3"/>
      <c r="M12" s="3"/>
      <c r="N12" s="3" t="str">
        <f t="shared" ref="N12:N13" si="9">IF(AND($I12&gt;2,$G12&gt;0.79),"120%",IF(AND($I12&gt;2,$G12&gt;=0,$F12&gt;0.7083),"130%","100%"))</f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7"/>
        <v>0</v>
      </c>
      <c r="I13" s="3">
        <f t="shared" si="8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9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23</v>
      </c>
      <c r="J23" s="3">
        <f>SUM(J8:J22)</f>
        <v>21</v>
      </c>
      <c r="K23" s="3">
        <f>SUM(K8:K22)</f>
        <v>2</v>
      </c>
      <c r="L23" s="3">
        <f>SUM(L8:L22)</f>
        <v>2</v>
      </c>
      <c r="M23" s="3">
        <f>SUM(M8:M22)</f>
        <v>0</v>
      </c>
      <c r="N23" s="3"/>
      <c r="O23" s="40">
        <f t="shared" ref="O23:V23" si="10">SUM(O8:O22)</f>
        <v>196</v>
      </c>
      <c r="P23" s="40">
        <f t="shared" si="10"/>
        <v>86</v>
      </c>
      <c r="Q23" s="40">
        <f t="shared" si="10"/>
        <v>82</v>
      </c>
      <c r="R23" s="40">
        <f t="shared" si="10"/>
        <v>75</v>
      </c>
      <c r="S23" s="40">
        <f t="shared" si="10"/>
        <v>0</v>
      </c>
      <c r="T23" s="40">
        <f t="shared" si="10"/>
        <v>52</v>
      </c>
      <c r="U23" s="40">
        <f t="shared" si="10"/>
        <v>5</v>
      </c>
      <c r="V23" s="40">
        <f t="shared" si="10"/>
        <v>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13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10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11.52734375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10.000000000000002</v>
      </c>
      <c r="I1" t="s">
        <v>13</v>
      </c>
    </row>
    <row r="2" spans="1:25" x14ac:dyDescent="0.5">
      <c r="A2" t="s">
        <v>15</v>
      </c>
      <c r="B2" t="s">
        <v>836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180" t="s">
        <v>867</v>
      </c>
    </row>
    <row r="8" spans="1:25" x14ac:dyDescent="0.5">
      <c r="A8" s="123">
        <v>42740</v>
      </c>
      <c r="B8" s="124" t="s">
        <v>922</v>
      </c>
      <c r="C8" s="124" t="s">
        <v>936</v>
      </c>
      <c r="D8" s="124" t="s">
        <v>937</v>
      </c>
      <c r="E8" s="124" t="s">
        <v>75</v>
      </c>
      <c r="F8" s="125">
        <v>0.75</v>
      </c>
      <c r="G8" s="125">
        <v>0.95833333333333337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50</v>
      </c>
      <c r="P8" s="9">
        <v>20</v>
      </c>
      <c r="Q8" s="193">
        <v>114</v>
      </c>
      <c r="R8" s="174">
        <v>25</v>
      </c>
      <c r="S8" s="9"/>
      <c r="T8" s="194">
        <v>20</v>
      </c>
      <c r="U8" s="179"/>
      <c r="V8" s="181">
        <v>5</v>
      </c>
      <c r="W8" s="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936</v>
      </c>
      <c r="D9" s="124" t="s">
        <v>937</v>
      </c>
      <c r="E9" s="124" t="s">
        <v>75</v>
      </c>
      <c r="F9" s="125">
        <v>0.5</v>
      </c>
      <c r="G9" s="125">
        <v>0.70833333333333337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Y11" t="s">
        <v>927</v>
      </c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177"/>
      <c r="V15" s="29"/>
      <c r="W15" s="15"/>
    </row>
    <row r="16" spans="1:25" x14ac:dyDescent="0.5">
      <c r="A16" s="253" t="s">
        <v>1054</v>
      </c>
      <c r="B16" s="254"/>
      <c r="C16" s="254"/>
      <c r="D16" s="25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10.000000000000002</v>
      </c>
      <c r="J23" s="3">
        <f>SUM(J8:J22)</f>
        <v>10.000000000000002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50</v>
      </c>
      <c r="P23" s="40">
        <f t="shared" si="7"/>
        <v>20</v>
      </c>
      <c r="Q23" s="40">
        <f t="shared" si="7"/>
        <v>114</v>
      </c>
      <c r="R23" s="40">
        <f t="shared" si="7"/>
        <v>25</v>
      </c>
      <c r="S23" s="40">
        <f t="shared" si="7"/>
        <v>0</v>
      </c>
      <c r="T23" s="40">
        <f t="shared" si="7"/>
        <v>20</v>
      </c>
      <c r="U23" s="40">
        <f t="shared" si="7"/>
        <v>0</v>
      </c>
      <c r="V23" s="40">
        <f t="shared" si="7"/>
        <v>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5.0000000000000009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5.0000000000000009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10.000000000000002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P8" sqref="P8"/>
    </sheetView>
  </sheetViews>
  <sheetFormatPr defaultColWidth="9" defaultRowHeight="14.35" outlineLevelCol="1" x14ac:dyDescent="0.5"/>
  <cols>
    <col min="1" max="1" width="10" style="116" customWidth="1"/>
    <col min="2" max="2" width="6.234375" style="116" customWidth="1"/>
    <col min="3" max="3" width="7.87890625" style="116" customWidth="1"/>
    <col min="4" max="4" width="7.1171875" style="116" customWidth="1"/>
    <col min="5" max="5" width="6.3515625" style="116" customWidth="1"/>
    <col min="6" max="6" width="5.87890625" style="116" customWidth="1"/>
    <col min="7" max="7" width="6.87890625" style="116" customWidth="1"/>
    <col min="8" max="8" width="6.234375" style="116" customWidth="1"/>
    <col min="9" max="9" width="6.1171875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16</v>
      </c>
      <c r="I1" s="116" t="s">
        <v>13</v>
      </c>
    </row>
    <row r="2" spans="1:25" x14ac:dyDescent="0.5">
      <c r="A2" s="116" t="s">
        <v>15</v>
      </c>
      <c r="B2" s="116" t="s">
        <v>866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657</v>
      </c>
    </row>
    <row r="8" spans="1:25" x14ac:dyDescent="0.5">
      <c r="A8" s="123">
        <v>42741</v>
      </c>
      <c r="B8" s="124" t="s">
        <v>945</v>
      </c>
      <c r="C8" s="124" t="s">
        <v>864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T8" s="113"/>
      <c r="U8" s="179"/>
      <c r="V8" s="181"/>
      <c r="W8" s="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864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864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864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16</v>
      </c>
      <c r="I28" s="3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50</vt:i4>
      </vt:variant>
    </vt:vector>
  </HeadingPairs>
  <TitlesOfParts>
    <vt:vector size="50" baseType="lpstr">
      <vt:lpstr>מצבת כא דיילים</vt:lpstr>
      <vt:lpstr>ריכוז שעות</vt:lpstr>
      <vt:lpstr>לוח דיול חודשי</vt:lpstr>
      <vt:lpstr>אורטל גולדשטיין</vt:lpstr>
      <vt:lpstr>אוריאל קדרון</vt:lpstr>
      <vt:lpstr>אייל וייס</vt:lpstr>
      <vt:lpstr>אלי פקנייב</vt:lpstr>
      <vt:lpstr>אלכסנדר פולישצ'וק</vt:lpstr>
      <vt:lpstr>אלמוגית פטליס</vt:lpstr>
      <vt:lpstr>אפיק וקנין</vt:lpstr>
      <vt:lpstr>אריאל אברבוך</vt:lpstr>
      <vt:lpstr>אריאל באום</vt:lpstr>
      <vt:lpstr>גורמי ספיאשוילי </vt:lpstr>
      <vt:lpstr>גיא ואתורי</vt:lpstr>
      <vt:lpstr>דבורה פרייב</vt:lpstr>
      <vt:lpstr>דניאלה סושקו</vt:lpstr>
      <vt:lpstr>זהבה בר גיל</vt:lpstr>
      <vt:lpstr>חופית דודי</vt:lpstr>
      <vt:lpstr>חזי עבודי</vt:lpstr>
      <vt:lpstr>טל דסקל</vt:lpstr>
      <vt:lpstr>יאיר אוחיון</vt:lpstr>
      <vt:lpstr>יהודה הריס</vt:lpstr>
      <vt:lpstr>יואב לב רן</vt:lpstr>
      <vt:lpstr>יוסף כלב</vt:lpstr>
      <vt:lpstr>יוסף עיסא</vt:lpstr>
      <vt:lpstr>ירון טרופ</vt:lpstr>
      <vt:lpstr>לאה גורודצקי</vt:lpstr>
      <vt:lpstr>לוטם חיימוביץ</vt:lpstr>
      <vt:lpstr>ליטל כתריאל</vt:lpstr>
      <vt:lpstr>לירון כהן</vt:lpstr>
      <vt:lpstr>מור בן</vt:lpstr>
      <vt:lpstr>מקסים וחניש</vt:lpstr>
      <vt:lpstr>מתן גולדרייך</vt:lpstr>
      <vt:lpstr>מקסים בוקולוב</vt:lpstr>
      <vt:lpstr>נועם קורן</vt:lpstr>
      <vt:lpstr>ניבה לאופר</vt:lpstr>
      <vt:lpstr>ניצן פרידמן</vt:lpstr>
      <vt:lpstr>סולומון אמינוב</vt:lpstr>
      <vt:lpstr>ספיר הדר</vt:lpstr>
      <vt:lpstr>עדי יחיאל</vt:lpstr>
      <vt:lpstr>עדן אליאש</vt:lpstr>
      <vt:lpstr>עידו שמש</vt:lpstr>
      <vt:lpstr>עמית מרקוביץ</vt:lpstr>
      <vt:lpstr>פאבל קלוז'ני</vt:lpstr>
      <vt:lpstr>רבקה ליבנשטיין</vt:lpstr>
      <vt:lpstr>רוויטל שמעיה</vt:lpstr>
      <vt:lpstr>שיר שוקרון</vt:lpstr>
      <vt:lpstr>שקד צוויג</vt:lpstr>
      <vt:lpstr>תמיר יהודה</vt:lpstr>
      <vt:lpstr>גיליון2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OrlyE</dc:creator>
  <cp:lastModifiedBy>matan bezen</cp:lastModifiedBy>
  <cp:lastPrinted>2015-10-18T15:04:17Z</cp:lastPrinted>
  <dcterms:created xsi:type="dcterms:W3CDTF">2013-07-14T09:01:48Z</dcterms:created>
  <dcterms:modified xsi:type="dcterms:W3CDTF">2017-04-28T06:10:29Z</dcterms:modified>
</cp:coreProperties>
</file>