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gu\satGndStat\documents\"/>
    </mc:Choice>
  </mc:AlternateContent>
  <bookViews>
    <workbookView xWindow="0" yWindow="0" windowWidth="19200" windowHeight="12090"/>
  </bookViews>
  <sheets>
    <sheet name="Funcube (AO-73)" sheetId="1" r:id="rId1"/>
    <sheet name="PathlossCalc" sheetId="2" r:id="rId2"/>
    <sheet name="ReferenceInfor" sheetId="3" r:id="rId3"/>
    <sheet name="ReferenceLoss" sheetId="4" r:id="rId4"/>
  </sheets>
  <externalReferences>
    <externalReference r:id="rId5"/>
  </externalReferences>
  <calcPr calcId="162913" iterate="1" iterateCount="5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B23" i="2"/>
  <c r="D33" i="2"/>
  <c r="D31" i="2"/>
  <c r="B27" i="2"/>
  <c r="B12" i="2"/>
  <c r="B19" i="2" s="1"/>
  <c r="A2" i="2"/>
  <c r="K1" i="2"/>
  <c r="I1" i="2"/>
  <c r="E1" i="2"/>
  <c r="B20" i="2" l="1"/>
  <c r="B18" i="2"/>
  <c r="B24" i="2"/>
  <c r="G33" i="2"/>
  <c r="G31" i="2"/>
</calcChain>
</file>

<file path=xl/sharedStrings.xml><?xml version="1.0" encoding="utf-8"?>
<sst xmlns="http://schemas.openxmlformats.org/spreadsheetml/2006/main" count="123" uniqueCount="87">
  <si>
    <t>Funcube AO-73</t>
  </si>
  <si>
    <t>EIRP</t>
  </si>
  <si>
    <t>dBW</t>
  </si>
  <si>
    <t>Satellite site</t>
  </si>
  <si>
    <t>Downlink site</t>
  </si>
  <si>
    <t>Path loss</t>
  </si>
  <si>
    <t>Rain Loss:</t>
  </si>
  <si>
    <t>Atmospheric Loss:</t>
  </si>
  <si>
    <t>Orbit Performance:</t>
  </si>
  <si>
    <t xml:space="preserve"> </t>
  </si>
  <si>
    <t>Blue</t>
  </si>
  <si>
    <t>= User Data Entry Values</t>
  </si>
  <si>
    <t>Red</t>
  </si>
  <si>
    <t>= Key Results</t>
  </si>
  <si>
    <r>
      <t>NOTE:</t>
    </r>
    <r>
      <rPr>
        <sz val="11"/>
        <color theme="1"/>
        <rFont val="Calibri"/>
        <family val="2"/>
        <charset val="163"/>
        <scheme val="minor"/>
      </rPr>
      <t xml:space="preserve">  Cells Not Yet Protected</t>
    </r>
  </si>
  <si>
    <t>Element Reference Epoch:</t>
  </si>
  <si>
    <t>2003, 87.50000</t>
  </si>
  <si>
    <t>Black</t>
  </si>
  <si>
    <r>
      <t>= Computed Values (</t>
    </r>
    <r>
      <rPr>
        <b/>
        <sz val="10"/>
        <rFont val="Arial"/>
        <family val="2"/>
      </rPr>
      <t>No</t>
    </r>
    <r>
      <rPr>
        <sz val="11"/>
        <color theme="1"/>
        <rFont val="Calibri"/>
        <family val="2"/>
        <charset val="163"/>
        <scheme val="minor"/>
      </rPr>
      <t xml:space="preserve"> </t>
    </r>
    <r>
      <rPr>
        <b/>
        <sz val="10"/>
        <rFont val="Arial"/>
        <family val="2"/>
      </rPr>
      <t>Data Entry</t>
    </r>
    <r>
      <rPr>
        <sz val="11"/>
        <color theme="1"/>
        <rFont val="Calibri"/>
        <family val="2"/>
        <charset val="163"/>
        <scheme val="minor"/>
      </rPr>
      <t>)</t>
    </r>
  </si>
  <si>
    <t xml:space="preserve"> Blue</t>
  </si>
  <si>
    <t>=Critical User Data Entry Values</t>
  </si>
  <si>
    <t xml:space="preserve">                       Orbit Properties</t>
  </si>
  <si>
    <t xml:space="preserve">      Slant Range to Spacecraft vs. Elevation Angle</t>
  </si>
  <si>
    <t>Parameter:</t>
  </si>
  <si>
    <t>Value:</t>
  </si>
  <si>
    <t>Unit:</t>
  </si>
  <si>
    <t>Earth Radius:</t>
  </si>
  <si>
    <t>km</t>
  </si>
  <si>
    <t>Height of Apogee (ha):</t>
  </si>
  <si>
    <t>Height of Perigee (hp):</t>
  </si>
  <si>
    <t>Semi-Major Axis (a):</t>
  </si>
  <si>
    <t xml:space="preserve">Eccentricity (e): </t>
  </si>
  <si>
    <t>Inclination (I):</t>
  </si>
  <si>
    <t>degrees</t>
  </si>
  <si>
    <r>
      <t>Argument of Perigee (</t>
    </r>
    <r>
      <rPr>
        <sz val="10"/>
        <rFont val="Symbol"/>
        <family val="1"/>
        <charset val="2"/>
      </rPr>
      <t>w):</t>
    </r>
  </si>
  <si>
    <r>
      <t>R.A.A.N. (</t>
    </r>
    <r>
      <rPr>
        <sz val="10"/>
        <rFont val="Symbol"/>
        <family val="1"/>
        <charset val="2"/>
      </rPr>
      <t>W):</t>
    </r>
  </si>
  <si>
    <t>Mean Anomaly (M):</t>
  </si>
  <si>
    <t>Period:</t>
  </si>
  <si>
    <t>minutes</t>
  </si>
  <si>
    <r>
      <t>d</t>
    </r>
    <r>
      <rPr>
        <sz val="10"/>
        <rFont val="Symbol"/>
        <family val="1"/>
        <charset val="2"/>
      </rPr>
      <t>w/</t>
    </r>
    <r>
      <rPr>
        <sz val="10"/>
        <rFont val="Arial"/>
        <family val="2"/>
      </rPr>
      <t>dt:</t>
    </r>
  </si>
  <si>
    <t>deg./day</t>
  </si>
  <si>
    <r>
      <t>d</t>
    </r>
    <r>
      <rPr>
        <sz val="10"/>
        <rFont val="Symbol"/>
        <family val="1"/>
        <charset val="2"/>
      </rPr>
      <t>W</t>
    </r>
    <r>
      <rPr>
        <sz val="11"/>
        <color theme="1"/>
        <rFont val="Calibri"/>
        <family val="2"/>
        <charset val="163"/>
        <scheme val="minor"/>
      </rPr>
      <t>/dt:</t>
    </r>
  </si>
  <si>
    <t>dM/dt:</t>
  </si>
  <si>
    <t>Not Implemented</t>
  </si>
  <si>
    <t>Mean Orbit Altitude:</t>
  </si>
  <si>
    <t>Mean Orbit Radius:</t>
  </si>
  <si>
    <t>Sun Synchronous Inclination:</t>
  </si>
  <si>
    <r>
      <t>Elevation Angle (</t>
    </r>
    <r>
      <rPr>
        <b/>
        <sz val="10"/>
        <rFont val="Symbol"/>
        <family val="1"/>
        <charset val="2"/>
      </rPr>
      <t>d</t>
    </r>
    <r>
      <rPr>
        <sz val="10"/>
        <rFont val="Symbol"/>
        <family val="1"/>
        <charset val="2"/>
      </rPr>
      <t>):</t>
    </r>
  </si>
  <si>
    <t>Slant Range:</t>
  </si>
  <si>
    <t>km.</t>
  </si>
  <si>
    <t>Frequency:</t>
  </si>
  <si>
    <t>Wavelength:</t>
  </si>
  <si>
    <t>Path Loss:</t>
  </si>
  <si>
    <t>Uplink:</t>
  </si>
  <si>
    <t>MHz</t>
  </si>
  <si>
    <t>meters</t>
  </si>
  <si>
    <t>dB</t>
  </si>
  <si>
    <r>
      <t>Path Loss = 22.0 + 20 log (S/</t>
    </r>
    <r>
      <rPr>
        <b/>
        <sz val="10"/>
        <rFont val="Symbol"/>
        <family val="1"/>
        <charset val="2"/>
      </rPr>
      <t>l)</t>
    </r>
  </si>
  <si>
    <t>Downlink:</t>
  </si>
  <si>
    <t>0.0006703</t>
  </si>
  <si>
    <t>dBi</t>
  </si>
  <si>
    <t>Gs line loss</t>
  </si>
  <si>
    <t>Ground station site</t>
  </si>
  <si>
    <t>dBW/K/Hz</t>
  </si>
  <si>
    <t>Boltzman's constant</t>
  </si>
  <si>
    <t>Data rate</t>
  </si>
  <si>
    <t>bps</t>
  </si>
  <si>
    <t>GS LNA gain</t>
  </si>
  <si>
    <t>GS antenna gain (Gr)</t>
  </si>
  <si>
    <t>Eb/N0</t>
  </si>
  <si>
    <t>Noise temperature</t>
  </si>
  <si>
    <t>K</t>
  </si>
  <si>
    <t>Downlink Path:</t>
  </si>
  <si>
    <t>Spacecraft Antenna Pointing Loss:</t>
  </si>
  <si>
    <t>Antenna Polarization Loss:</t>
  </si>
  <si>
    <t>Use Value Appropriate for Elevation Angle Selected in Orbit Performance W/S.  See Ippolito.</t>
  </si>
  <si>
    <t>Ionospheric Loss:</t>
  </si>
  <si>
    <t>Ionspheric Loss:</t>
  </si>
  <si>
    <t>http://lu7abf.com.ar/satao-73.htm</t>
  </si>
  <si>
    <t>Calculated in sheet 2</t>
  </si>
  <si>
    <t>Proposed antenna</t>
  </si>
  <si>
    <t>LNA4All</t>
  </si>
  <si>
    <t>Calculated in sheet 3</t>
  </si>
  <si>
    <t>BPSK</t>
  </si>
  <si>
    <t>Lossy of ground system for reservation</t>
  </si>
  <si>
    <t>-----&gt; Still be okay fot BPSK modulating (reference on sheet 3)</t>
  </si>
  <si>
    <t>Reference in sheet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</si>
</sst>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\ _₫_-;\-* #,##0.00\ _₫_-;_-* &quot;-&quot;??\ _₫_-;_-@_-"/>
    <numFmt numFmtId="164" formatCode="0.000000"/>
    <numFmt numFmtId="165" formatCode="0.0"/>
    <numFmt numFmtId="166" formatCode="0.00000"/>
    <numFmt numFmtId="167" formatCode="0.000"/>
    <numFmt numFmtId="168" formatCode="0.0000"/>
  </numFmts>
  <fonts count="18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8"/>
      <name val="Arial"/>
      <family val="2"/>
    </font>
    <font>
      <b/>
      <sz val="10"/>
      <name val="Arial"/>
      <family val="2"/>
    </font>
    <font>
      <b/>
      <sz val="14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b/>
      <sz val="10"/>
      <name val="Symbol"/>
      <family val="1"/>
      <charset val="2"/>
    </font>
    <font>
      <b/>
      <sz val="10"/>
      <color indexed="12"/>
      <name val="Arial"/>
      <family val="2"/>
    </font>
    <font>
      <u/>
      <sz val="10"/>
      <name val="Arial"/>
      <family val="2"/>
    </font>
    <font>
      <b/>
      <sz val="10"/>
      <name val="Arial"/>
    </font>
    <font>
      <b/>
      <sz val="11"/>
      <color theme="1"/>
      <name val="Calibri"/>
      <family val="2"/>
      <scheme val="minor"/>
    </font>
    <font>
      <i/>
      <sz val="10"/>
      <color indexed="10"/>
      <name val="Arial"/>
      <family val="2"/>
    </font>
    <font>
      <u/>
      <sz val="11"/>
      <color theme="10"/>
      <name val="Calibri"/>
      <family val="2"/>
      <charset val="163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55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3" fillId="2" borderId="2" xfId="0" applyFont="1" applyFill="1" applyBorder="1"/>
    <xf numFmtId="0" fontId="0" fillId="2" borderId="3" xfId="0" applyFill="1" applyBorder="1"/>
    <xf numFmtId="0" fontId="4" fillId="3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5" fillId="4" borderId="4" xfId="0" applyFont="1" applyFill="1" applyBorder="1" applyAlignment="1">
      <alignment horizontal="center"/>
    </xf>
    <xf numFmtId="0" fontId="0" fillId="4" borderId="0" xfId="0" quotePrefix="1" applyFill="1"/>
    <xf numFmtId="0" fontId="6" fillId="5" borderId="5" xfId="0" applyFont="1" applyFill="1" applyBorder="1" applyAlignment="1">
      <alignment horizontal="center"/>
    </xf>
    <xf numFmtId="2" fontId="0" fillId="4" borderId="0" xfId="0" quotePrefix="1" applyNumberFormat="1" applyFill="1"/>
    <xf numFmtId="0" fontId="3" fillId="4" borderId="0" xfId="0" applyFont="1" applyFill="1"/>
    <xf numFmtId="0" fontId="5" fillId="4" borderId="0" xfId="0" quotePrefix="1" applyFont="1" applyFill="1" applyAlignment="1">
      <alignment horizontal="center"/>
    </xf>
    <xf numFmtId="0" fontId="0" fillId="4" borderId="4" xfId="0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2" fontId="0" fillId="4" borderId="0" xfId="0" applyNumberFormat="1" applyFill="1"/>
    <xf numFmtId="0" fontId="4" fillId="4" borderId="0" xfId="0" applyFont="1" applyFill="1"/>
    <xf numFmtId="0" fontId="7" fillId="4" borderId="0" xfId="0" applyFont="1" applyFill="1"/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9" fillId="4" borderId="0" xfId="0" applyFont="1" applyFill="1" applyAlignment="1">
      <alignment horizontal="left"/>
    </xf>
    <xf numFmtId="39" fontId="9" fillId="4" borderId="0" xfId="1" applyNumberFormat="1" applyFont="1" applyFill="1" applyAlignment="1">
      <alignment horizontal="center"/>
    </xf>
    <xf numFmtId="3" fontId="5" fillId="6" borderId="4" xfId="0" applyNumberFormat="1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2" fontId="5" fillId="0" borderId="10" xfId="0" applyNumberFormat="1" applyFont="1" applyFill="1" applyBorder="1" applyAlignment="1">
      <alignment horizontal="center"/>
    </xf>
    <xf numFmtId="165" fontId="5" fillId="0" borderId="11" xfId="0" applyNumberFormat="1" applyFont="1" applyFill="1" applyBorder="1" applyAlignment="1">
      <alignment horizontal="center"/>
    </xf>
    <xf numFmtId="166" fontId="5" fillId="0" borderId="11" xfId="0" applyNumberFormat="1" applyFon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/>
    </xf>
    <xf numFmtId="167" fontId="0" fillId="4" borderId="0" xfId="0" applyNumberFormat="1" applyFill="1" applyAlignment="1">
      <alignment horizontal="center"/>
    </xf>
    <xf numFmtId="168" fontId="0" fillId="4" borderId="0" xfId="0" applyNumberFormat="1" applyFill="1" applyAlignment="1">
      <alignment horizontal="center"/>
    </xf>
    <xf numFmtId="0" fontId="0" fillId="4" borderId="4" xfId="0" applyFill="1" applyBorder="1" applyAlignment="1">
      <alignment horizontal="right"/>
    </xf>
    <xf numFmtId="2" fontId="0" fillId="4" borderId="0" xfId="0" applyNumberFormat="1" applyFill="1" applyAlignment="1">
      <alignment horizontal="center"/>
    </xf>
    <xf numFmtId="39" fontId="0" fillId="4" borderId="0" xfId="0" applyNumberFormat="1" applyFill="1" applyAlignment="1">
      <alignment horizontal="center"/>
    </xf>
    <xf numFmtId="165" fontId="12" fillId="6" borderId="4" xfId="0" applyNumberFormat="1" applyFont="1" applyFill="1" applyBorder="1" applyAlignment="1">
      <alignment horizontal="center"/>
    </xf>
    <xf numFmtId="0" fontId="0" fillId="4" borderId="0" xfId="0" applyFill="1" applyAlignment="1">
      <alignment horizontal="right"/>
    </xf>
    <xf numFmtId="39" fontId="6" fillId="5" borderId="5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13" fillId="4" borderId="0" xfId="0" applyFont="1" applyFill="1"/>
    <xf numFmtId="165" fontId="0" fillId="4" borderId="0" xfId="0" applyNumberFormat="1" applyFill="1" applyAlignment="1">
      <alignment horizontal="center"/>
    </xf>
    <xf numFmtId="0" fontId="14" fillId="4" borderId="0" xfId="0" applyFont="1" applyFill="1"/>
    <xf numFmtId="0" fontId="15" fillId="0" borderId="0" xfId="0" applyFont="1"/>
    <xf numFmtId="0" fontId="16" fillId="7" borderId="0" xfId="0" applyFont="1" applyFill="1" applyAlignment="1">
      <alignment horizontal="center"/>
    </xf>
    <xf numFmtId="165" fontId="0" fillId="7" borderId="0" xfId="0" applyNumberFormat="1" applyFill="1"/>
    <xf numFmtId="0" fontId="0" fillId="7" borderId="0" xfId="0" applyFill="1"/>
    <xf numFmtId="165" fontId="5" fillId="0" borderId="0" xfId="0" applyNumberFormat="1" applyFont="1"/>
    <xf numFmtId="165" fontId="5" fillId="0" borderId="0" xfId="0" applyNumberFormat="1" applyFont="1" applyFill="1" applyBorder="1"/>
    <xf numFmtId="165" fontId="0" fillId="0" borderId="0" xfId="0" applyNumberFormat="1"/>
    <xf numFmtId="0" fontId="5" fillId="0" borderId="0" xfId="0" applyFont="1"/>
    <xf numFmtId="165" fontId="0" fillId="2" borderId="4" xfId="0" applyNumberFormat="1" applyFill="1" applyBorder="1"/>
    <xf numFmtId="0" fontId="17" fillId="0" borderId="0" xfId="2"/>
    <xf numFmtId="0" fontId="0" fillId="0" borderId="0" xfId="0" quotePrefix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785888893971399E-2"/>
          <c:y val="2.7500857443522791E-2"/>
          <c:w val="0.96538906196444951"/>
          <c:h val="0.92502884128213025"/>
        </c:manualLayout>
      </c:layout>
      <c:scatterChart>
        <c:scatterStyle val="smoothMarker"/>
        <c:varyColors val="0"/>
        <c:ser>
          <c:idx val="0"/>
          <c:order val="0"/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'[1]Orbit Shape Data'!$C$3:$C$79</c:f>
              <c:numCache>
                <c:formatCode>General</c:formatCode>
                <c:ptCount val="77"/>
                <c:pt idx="0">
                  <c:v>-1.9</c:v>
                </c:pt>
                <c:pt idx="1">
                  <c:v>-1.8499999999999999</c:v>
                </c:pt>
                <c:pt idx="2">
                  <c:v>-1.7999999999999998</c:v>
                </c:pt>
                <c:pt idx="3">
                  <c:v>-1.7499999999999998</c:v>
                </c:pt>
                <c:pt idx="4">
                  <c:v>-1.6999999999999997</c:v>
                </c:pt>
                <c:pt idx="5">
                  <c:v>-1.6499999999999997</c:v>
                </c:pt>
                <c:pt idx="6">
                  <c:v>-1.5999999999999996</c:v>
                </c:pt>
                <c:pt idx="7">
                  <c:v>-1.5499999999999996</c:v>
                </c:pt>
                <c:pt idx="8">
                  <c:v>-1.4999999999999996</c:v>
                </c:pt>
                <c:pt idx="9">
                  <c:v>-1.4499999999999995</c:v>
                </c:pt>
                <c:pt idx="10">
                  <c:v>-1.3999999999999995</c:v>
                </c:pt>
                <c:pt idx="11">
                  <c:v>-1.3499999999999994</c:v>
                </c:pt>
                <c:pt idx="12">
                  <c:v>-1.2999999999999994</c:v>
                </c:pt>
                <c:pt idx="13">
                  <c:v>-1.2499999999999993</c:v>
                </c:pt>
                <c:pt idx="14">
                  <c:v>-1.1999999999999993</c:v>
                </c:pt>
                <c:pt idx="15">
                  <c:v>-1.1499999999999992</c:v>
                </c:pt>
                <c:pt idx="16">
                  <c:v>-1.0999999999999992</c:v>
                </c:pt>
                <c:pt idx="17">
                  <c:v>-1.0499999999999992</c:v>
                </c:pt>
                <c:pt idx="18">
                  <c:v>-0.99999999999999911</c:v>
                </c:pt>
                <c:pt idx="19">
                  <c:v>-0.94999999999999907</c:v>
                </c:pt>
                <c:pt idx="20">
                  <c:v>-0.89999999999999902</c:v>
                </c:pt>
                <c:pt idx="21">
                  <c:v>-0.84999999999999898</c:v>
                </c:pt>
                <c:pt idx="22">
                  <c:v>-0.79999999999999893</c:v>
                </c:pt>
                <c:pt idx="23">
                  <c:v>-0.74999999999999889</c:v>
                </c:pt>
                <c:pt idx="24">
                  <c:v>-0.69999999999999885</c:v>
                </c:pt>
                <c:pt idx="25">
                  <c:v>-0.6499999999999988</c:v>
                </c:pt>
                <c:pt idx="26">
                  <c:v>-0.59999999999999876</c:v>
                </c:pt>
                <c:pt idx="27">
                  <c:v>-0.54999999999999871</c:v>
                </c:pt>
                <c:pt idx="28">
                  <c:v>-0.49999999999999872</c:v>
                </c:pt>
                <c:pt idx="29">
                  <c:v>-0.44999999999999873</c:v>
                </c:pt>
                <c:pt idx="30">
                  <c:v>-0.39999999999999875</c:v>
                </c:pt>
                <c:pt idx="31">
                  <c:v>-0.34999999999999876</c:v>
                </c:pt>
                <c:pt idx="32">
                  <c:v>-0.29999999999999877</c:v>
                </c:pt>
                <c:pt idx="33">
                  <c:v>-0.24999999999999878</c:v>
                </c:pt>
                <c:pt idx="34">
                  <c:v>-0.19999999999999879</c:v>
                </c:pt>
                <c:pt idx="35">
                  <c:v>-0.1499999999999988</c:v>
                </c:pt>
                <c:pt idx="36">
                  <c:v>-9.9999999999998798E-2</c:v>
                </c:pt>
                <c:pt idx="37">
                  <c:v>-4.9999999999998795E-2</c:v>
                </c:pt>
                <c:pt idx="38">
                  <c:v>0</c:v>
                </c:pt>
                <c:pt idx="39">
                  <c:v>0.05</c:v>
                </c:pt>
                <c:pt idx="40">
                  <c:v>0.1</c:v>
                </c:pt>
                <c:pt idx="41">
                  <c:v>0.15000000000000002</c:v>
                </c:pt>
                <c:pt idx="42">
                  <c:v>0.2</c:v>
                </c:pt>
                <c:pt idx="43">
                  <c:v>0.25</c:v>
                </c:pt>
                <c:pt idx="44">
                  <c:v>0.3</c:v>
                </c:pt>
                <c:pt idx="45">
                  <c:v>0.35</c:v>
                </c:pt>
                <c:pt idx="46">
                  <c:v>0.39999999999999997</c:v>
                </c:pt>
                <c:pt idx="47">
                  <c:v>0.44999999999999996</c:v>
                </c:pt>
                <c:pt idx="48">
                  <c:v>0.49999999999999994</c:v>
                </c:pt>
                <c:pt idx="49">
                  <c:v>0.54999999999999993</c:v>
                </c:pt>
                <c:pt idx="50">
                  <c:v>0.6</c:v>
                </c:pt>
                <c:pt idx="51">
                  <c:v>0.65</c:v>
                </c:pt>
                <c:pt idx="52">
                  <c:v>0.70000000000000007</c:v>
                </c:pt>
                <c:pt idx="53">
                  <c:v>0.75000000000000011</c:v>
                </c:pt>
                <c:pt idx="54">
                  <c:v>0.80000000000000016</c:v>
                </c:pt>
                <c:pt idx="55">
                  <c:v>0.8500000000000002</c:v>
                </c:pt>
                <c:pt idx="56">
                  <c:v>0.90000000000000024</c:v>
                </c:pt>
                <c:pt idx="57">
                  <c:v>0.95000000000000029</c:v>
                </c:pt>
                <c:pt idx="58">
                  <c:v>1.0000000000000002</c:v>
                </c:pt>
                <c:pt idx="59">
                  <c:v>1.0500000000000003</c:v>
                </c:pt>
                <c:pt idx="60">
                  <c:v>1.1000000000000003</c:v>
                </c:pt>
                <c:pt idx="61">
                  <c:v>1.1500000000000004</c:v>
                </c:pt>
                <c:pt idx="62">
                  <c:v>1.2000000000000004</c:v>
                </c:pt>
                <c:pt idx="63">
                  <c:v>1.2500000000000004</c:v>
                </c:pt>
                <c:pt idx="64">
                  <c:v>1.3000000000000005</c:v>
                </c:pt>
                <c:pt idx="65">
                  <c:v>1.3500000000000005</c:v>
                </c:pt>
                <c:pt idx="66">
                  <c:v>1.4000000000000006</c:v>
                </c:pt>
                <c:pt idx="67">
                  <c:v>1.4500000000000006</c:v>
                </c:pt>
                <c:pt idx="68">
                  <c:v>1.5000000000000007</c:v>
                </c:pt>
                <c:pt idx="69">
                  <c:v>1.5500000000000007</c:v>
                </c:pt>
                <c:pt idx="70">
                  <c:v>1.6000000000000008</c:v>
                </c:pt>
                <c:pt idx="71">
                  <c:v>1.6500000000000008</c:v>
                </c:pt>
                <c:pt idx="72">
                  <c:v>1.7000000000000008</c:v>
                </c:pt>
                <c:pt idx="73">
                  <c:v>1.7500000000000009</c:v>
                </c:pt>
                <c:pt idx="74">
                  <c:v>1.8000000000000009</c:v>
                </c:pt>
                <c:pt idx="75">
                  <c:v>1.850000000000001</c:v>
                </c:pt>
                <c:pt idx="76">
                  <c:v>1.900000000000001</c:v>
                </c:pt>
              </c:numCache>
            </c:numRef>
          </c:xVal>
          <c:yVal>
            <c:numRef>
              <c:f>'[1]Orbit Shape Data'!$B$3:$B$79</c:f>
              <c:numCache>
                <c:formatCode>General</c:formatCode>
                <c:ptCount val="77"/>
                <c:pt idx="0">
                  <c:v>3.5199431813596083</c:v>
                </c:pt>
                <c:pt idx="1">
                  <c:v>3.5464771252610667</c:v>
                </c:pt>
                <c:pt idx="2">
                  <c:v>3.5721142198983507</c:v>
                </c:pt>
                <c:pt idx="3">
                  <c:v>3.5968736424845398</c:v>
                </c:pt>
                <c:pt idx="4">
                  <c:v>3.6207733980463348</c:v>
                </c:pt>
                <c:pt idx="5">
                  <c:v>3.6438304022004102</c:v>
                </c:pt>
                <c:pt idx="6">
                  <c:v>3.6660605559646724</c:v>
                </c:pt>
                <c:pt idx="7">
                  <c:v>3.6874788134984584</c:v>
                </c:pt>
                <c:pt idx="8">
                  <c:v>3.7080992435478319</c:v>
                </c:pt>
                <c:pt idx="9">
                  <c:v>3.7279350852717381</c:v>
                </c:pt>
                <c:pt idx="10">
                  <c:v>3.746998799039039</c:v>
                </c:pt>
                <c:pt idx="11">
                  <c:v>3.7653021127128699</c:v>
                </c:pt>
                <c:pt idx="12">
                  <c:v>3.7828560638755477</c:v>
                </c:pt>
                <c:pt idx="13">
                  <c:v>3.799671038392666</c:v>
                </c:pt>
                <c:pt idx="14">
                  <c:v>3.8157568056677831</c:v>
                </c:pt>
                <c:pt idx="15">
                  <c:v>3.8311225508981051</c:v>
                </c:pt>
                <c:pt idx="16">
                  <c:v>3.8457769046058825</c:v>
                </c:pt>
                <c:pt idx="17">
                  <c:v>3.8597279696890556</c:v>
                </c:pt>
                <c:pt idx="18">
                  <c:v>3.872983346207417</c:v>
                </c:pt>
                <c:pt idx="19">
                  <c:v>3.885550154096586</c:v>
                </c:pt>
                <c:pt idx="20">
                  <c:v>3.8974350539810154</c:v>
                </c:pt>
                <c:pt idx="21">
                  <c:v>3.9086442662386149</c:v>
                </c:pt>
                <c:pt idx="22">
                  <c:v>3.9191835884530852</c:v>
                </c:pt>
                <c:pt idx="23">
                  <c:v>3.9290584113754279</c:v>
                </c:pt>
                <c:pt idx="24">
                  <c:v>3.9382737335030433</c:v>
                </c:pt>
                <c:pt idx="25">
                  <c:v>3.9468341743731776</c:v>
                </c:pt>
                <c:pt idx="26">
                  <c:v>3.954743986657038</c:v>
                </c:pt>
                <c:pt idx="27">
                  <c:v>3.9620070671315064</c:v>
                </c:pt>
                <c:pt idx="28">
                  <c:v>3.9686269665968861</c:v>
                </c:pt>
                <c:pt idx="29">
                  <c:v>3.97460689880144</c:v>
                </c:pt>
                <c:pt idx="30">
                  <c:v>3.9799497484264799</c:v>
                </c:pt>
                <c:pt idx="31">
                  <c:v>3.9846580781793564</c:v>
                </c:pt>
                <c:pt idx="32">
                  <c:v>3.9887341350358261</c:v>
                </c:pt>
                <c:pt idx="33">
                  <c:v>3.9921798556678278</c:v>
                </c:pt>
                <c:pt idx="34">
                  <c:v>3.9949968710876358</c:v>
                </c:pt>
                <c:pt idx="35">
                  <c:v>3.9971865105346285</c:v>
                </c:pt>
                <c:pt idx="36">
                  <c:v>3.9987498046264411</c:v>
                </c:pt>
                <c:pt idx="37">
                  <c:v>3.999687487792015</c:v>
                </c:pt>
                <c:pt idx="38">
                  <c:v>4</c:v>
                </c:pt>
                <c:pt idx="39">
                  <c:v>3.999687487792015</c:v>
                </c:pt>
                <c:pt idx="40">
                  <c:v>3.9987498046264411</c:v>
                </c:pt>
                <c:pt idx="41">
                  <c:v>3.9971865105346285</c:v>
                </c:pt>
                <c:pt idx="42">
                  <c:v>3.9949968710876358</c:v>
                </c:pt>
                <c:pt idx="43">
                  <c:v>3.9921798556678278</c:v>
                </c:pt>
                <c:pt idx="44">
                  <c:v>3.9887341350358261</c:v>
                </c:pt>
                <c:pt idx="45">
                  <c:v>3.9846580781793559</c:v>
                </c:pt>
                <c:pt idx="46">
                  <c:v>3.9799497484264799</c:v>
                </c:pt>
                <c:pt idx="47">
                  <c:v>3.97460689880144</c:v>
                </c:pt>
                <c:pt idx="48">
                  <c:v>3.9686269665968861</c:v>
                </c:pt>
                <c:pt idx="49">
                  <c:v>3.9620070671315064</c:v>
                </c:pt>
                <c:pt idx="50">
                  <c:v>3.954743986657038</c:v>
                </c:pt>
                <c:pt idx="51">
                  <c:v>3.9468341743731772</c:v>
                </c:pt>
                <c:pt idx="52">
                  <c:v>3.9382737335030433</c:v>
                </c:pt>
                <c:pt idx="53">
                  <c:v>3.9290584113754279</c:v>
                </c:pt>
                <c:pt idx="54">
                  <c:v>3.9191835884530848</c:v>
                </c:pt>
                <c:pt idx="55">
                  <c:v>3.9086442662386149</c:v>
                </c:pt>
                <c:pt idx="56">
                  <c:v>3.8974350539810154</c:v>
                </c:pt>
                <c:pt idx="57">
                  <c:v>3.8855501540965856</c:v>
                </c:pt>
                <c:pt idx="58">
                  <c:v>3.872983346207417</c:v>
                </c:pt>
                <c:pt idx="59">
                  <c:v>3.8597279696890556</c:v>
                </c:pt>
                <c:pt idx="60">
                  <c:v>3.8457769046058821</c:v>
                </c:pt>
                <c:pt idx="61">
                  <c:v>3.8311225508981046</c:v>
                </c:pt>
                <c:pt idx="62">
                  <c:v>3.8157568056677826</c:v>
                </c:pt>
                <c:pt idx="63">
                  <c:v>3.7996710383926655</c:v>
                </c:pt>
                <c:pt idx="64">
                  <c:v>3.7828560638755473</c:v>
                </c:pt>
                <c:pt idx="65">
                  <c:v>3.7653021127128694</c:v>
                </c:pt>
                <c:pt idx="66">
                  <c:v>3.746998799039039</c:v>
                </c:pt>
                <c:pt idx="67">
                  <c:v>3.7279350852717377</c:v>
                </c:pt>
                <c:pt idx="68">
                  <c:v>3.708099243547831</c:v>
                </c:pt>
                <c:pt idx="69">
                  <c:v>3.6874788134984584</c:v>
                </c:pt>
                <c:pt idx="70">
                  <c:v>3.6660605559646715</c:v>
                </c:pt>
                <c:pt idx="71">
                  <c:v>3.6438304022004093</c:v>
                </c:pt>
                <c:pt idx="72">
                  <c:v>3.6207733980463344</c:v>
                </c:pt>
                <c:pt idx="73">
                  <c:v>3.5968736424845393</c:v>
                </c:pt>
                <c:pt idx="74">
                  <c:v>3.5721142198983498</c:v>
                </c:pt>
                <c:pt idx="75">
                  <c:v>3.5464771252610663</c:v>
                </c:pt>
                <c:pt idx="76">
                  <c:v>3.5199431813596078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81-4DF7-B778-DE27CE8E1AFD}"/>
            </c:ext>
          </c:extLst>
        </c:ser>
        <c:ser>
          <c:idx val="1"/>
          <c:order val="1"/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'[1]Orbit Shape Data'!$F$3:$F$79</c:f>
              <c:numCache>
                <c:formatCode>General</c:formatCode>
                <c:ptCount val="77"/>
                <c:pt idx="0">
                  <c:v>-1.9</c:v>
                </c:pt>
                <c:pt idx="1">
                  <c:v>-1.8499999999999999</c:v>
                </c:pt>
                <c:pt idx="2">
                  <c:v>-1.7999999999999998</c:v>
                </c:pt>
                <c:pt idx="3">
                  <c:v>-1.7499999999999998</c:v>
                </c:pt>
                <c:pt idx="4">
                  <c:v>-1.6999999999999997</c:v>
                </c:pt>
                <c:pt idx="5">
                  <c:v>-1.6499999999999997</c:v>
                </c:pt>
                <c:pt idx="6">
                  <c:v>-1.5999999999999996</c:v>
                </c:pt>
                <c:pt idx="7">
                  <c:v>-1.5499999999999996</c:v>
                </c:pt>
                <c:pt idx="8">
                  <c:v>-1.4999999999999996</c:v>
                </c:pt>
                <c:pt idx="9">
                  <c:v>-1.4499999999999995</c:v>
                </c:pt>
                <c:pt idx="10">
                  <c:v>-1.3999999999999995</c:v>
                </c:pt>
                <c:pt idx="11">
                  <c:v>-1.3499999999999994</c:v>
                </c:pt>
                <c:pt idx="12">
                  <c:v>-1.2999999999999994</c:v>
                </c:pt>
                <c:pt idx="13">
                  <c:v>-1.2499999999999993</c:v>
                </c:pt>
                <c:pt idx="14">
                  <c:v>-1.1999999999999993</c:v>
                </c:pt>
                <c:pt idx="15">
                  <c:v>-1.1499999999999992</c:v>
                </c:pt>
                <c:pt idx="16">
                  <c:v>-1.0999999999999992</c:v>
                </c:pt>
                <c:pt idx="17">
                  <c:v>-1.0499999999999992</c:v>
                </c:pt>
                <c:pt idx="18">
                  <c:v>-0.99999999999999911</c:v>
                </c:pt>
                <c:pt idx="19">
                  <c:v>-0.94999999999999907</c:v>
                </c:pt>
                <c:pt idx="20">
                  <c:v>-0.89999999999999902</c:v>
                </c:pt>
                <c:pt idx="21">
                  <c:v>-0.84999999999999898</c:v>
                </c:pt>
                <c:pt idx="22">
                  <c:v>-0.79999999999999893</c:v>
                </c:pt>
                <c:pt idx="23">
                  <c:v>-0.74999999999999889</c:v>
                </c:pt>
                <c:pt idx="24">
                  <c:v>-0.69999999999999885</c:v>
                </c:pt>
                <c:pt idx="25">
                  <c:v>-0.6499999999999988</c:v>
                </c:pt>
                <c:pt idx="26">
                  <c:v>-0.59999999999999876</c:v>
                </c:pt>
                <c:pt idx="27">
                  <c:v>-0.54999999999999871</c:v>
                </c:pt>
                <c:pt idx="28">
                  <c:v>-0.49999999999999872</c:v>
                </c:pt>
                <c:pt idx="29">
                  <c:v>-0.44999999999999873</c:v>
                </c:pt>
                <c:pt idx="30">
                  <c:v>-0.39999999999999875</c:v>
                </c:pt>
                <c:pt idx="31">
                  <c:v>-0.34999999999999876</c:v>
                </c:pt>
                <c:pt idx="32">
                  <c:v>-0.29999999999999877</c:v>
                </c:pt>
                <c:pt idx="33">
                  <c:v>-0.24999999999999878</c:v>
                </c:pt>
                <c:pt idx="34">
                  <c:v>-0.19999999999999879</c:v>
                </c:pt>
                <c:pt idx="35">
                  <c:v>-0.1499999999999988</c:v>
                </c:pt>
                <c:pt idx="36">
                  <c:v>-9.9999999999998798E-2</c:v>
                </c:pt>
                <c:pt idx="37">
                  <c:v>-4.9999999999998795E-2</c:v>
                </c:pt>
                <c:pt idx="38">
                  <c:v>0</c:v>
                </c:pt>
                <c:pt idx="39">
                  <c:v>0.05</c:v>
                </c:pt>
                <c:pt idx="40">
                  <c:v>0.1</c:v>
                </c:pt>
                <c:pt idx="41">
                  <c:v>0.15000000000000002</c:v>
                </c:pt>
                <c:pt idx="42">
                  <c:v>0.2</c:v>
                </c:pt>
                <c:pt idx="43">
                  <c:v>0.25</c:v>
                </c:pt>
                <c:pt idx="44">
                  <c:v>0.3</c:v>
                </c:pt>
                <c:pt idx="45">
                  <c:v>0.35</c:v>
                </c:pt>
                <c:pt idx="46">
                  <c:v>0.39999999999999997</c:v>
                </c:pt>
                <c:pt idx="47">
                  <c:v>0.44999999999999996</c:v>
                </c:pt>
                <c:pt idx="48">
                  <c:v>0.49999999999999994</c:v>
                </c:pt>
                <c:pt idx="49">
                  <c:v>0.54999999999999993</c:v>
                </c:pt>
                <c:pt idx="50">
                  <c:v>0.6</c:v>
                </c:pt>
                <c:pt idx="51">
                  <c:v>0.65</c:v>
                </c:pt>
                <c:pt idx="52">
                  <c:v>0.70000000000000007</c:v>
                </c:pt>
                <c:pt idx="53">
                  <c:v>0.75000000000000011</c:v>
                </c:pt>
                <c:pt idx="54">
                  <c:v>0.80000000000000016</c:v>
                </c:pt>
                <c:pt idx="55">
                  <c:v>0.8500000000000002</c:v>
                </c:pt>
                <c:pt idx="56">
                  <c:v>0.90000000000000024</c:v>
                </c:pt>
                <c:pt idx="57">
                  <c:v>0.95000000000000029</c:v>
                </c:pt>
                <c:pt idx="58">
                  <c:v>1.0000000000000002</c:v>
                </c:pt>
                <c:pt idx="59">
                  <c:v>1.0500000000000003</c:v>
                </c:pt>
                <c:pt idx="60">
                  <c:v>1.1000000000000003</c:v>
                </c:pt>
                <c:pt idx="61">
                  <c:v>1.1500000000000004</c:v>
                </c:pt>
                <c:pt idx="62">
                  <c:v>1.2000000000000004</c:v>
                </c:pt>
                <c:pt idx="63">
                  <c:v>1.2500000000000004</c:v>
                </c:pt>
                <c:pt idx="64">
                  <c:v>1.3000000000000005</c:v>
                </c:pt>
                <c:pt idx="65">
                  <c:v>1.3500000000000005</c:v>
                </c:pt>
                <c:pt idx="66">
                  <c:v>1.4000000000000006</c:v>
                </c:pt>
                <c:pt idx="67">
                  <c:v>1.4500000000000006</c:v>
                </c:pt>
                <c:pt idx="68">
                  <c:v>1.5000000000000007</c:v>
                </c:pt>
                <c:pt idx="69">
                  <c:v>1.5500000000000007</c:v>
                </c:pt>
                <c:pt idx="70">
                  <c:v>1.6000000000000008</c:v>
                </c:pt>
                <c:pt idx="71">
                  <c:v>1.6500000000000008</c:v>
                </c:pt>
                <c:pt idx="72">
                  <c:v>1.7000000000000008</c:v>
                </c:pt>
                <c:pt idx="73">
                  <c:v>1.7500000000000009</c:v>
                </c:pt>
                <c:pt idx="74">
                  <c:v>1.8000000000000009</c:v>
                </c:pt>
                <c:pt idx="75">
                  <c:v>1.850000000000001</c:v>
                </c:pt>
                <c:pt idx="76">
                  <c:v>1.900000000000001</c:v>
                </c:pt>
              </c:numCache>
            </c:numRef>
          </c:xVal>
          <c:yVal>
            <c:numRef>
              <c:f>'[1]Orbit Shape Data'!$E$3:$E$79</c:f>
              <c:numCache>
                <c:formatCode>General</c:formatCode>
                <c:ptCount val="77"/>
                <c:pt idx="0">
                  <c:v>3.5745629103430252</c:v>
                </c:pt>
                <c:pt idx="1">
                  <c:v>3.6</c:v>
                </c:pt>
                <c:pt idx="2">
                  <c:v>3.6245689398878866</c:v>
                </c:pt>
                <c:pt idx="3">
                  <c:v>3.6482872693909401</c:v>
                </c:pt>
                <c:pt idx="4">
                  <c:v>3.6711714751561253</c:v>
                </c:pt>
                <c:pt idx="5">
                  <c:v>3.6932370625238775</c:v>
                </c:pt>
                <c:pt idx="6">
                  <c:v>3.7144986202716512</c:v>
                </c:pt>
                <c:pt idx="7">
                  <c:v>3.73496987939662</c:v>
                </c:pt>
                <c:pt idx="8">
                  <c:v>3.7546637665708498</c:v>
                </c:pt>
                <c:pt idx="9">
                  <c:v>3.7735924528226414</c:v>
                </c:pt>
                <c:pt idx="10">
                  <c:v>3.7917673979293616</c:v>
                </c:pt>
                <c:pt idx="11">
                  <c:v>3.8091993909481823</c:v>
                </c:pt>
                <c:pt idx="12">
                  <c:v>3.8258985872602533</c:v>
                </c:pt>
                <c:pt idx="13">
                  <c:v>3.8418745424597094</c:v>
                </c:pt>
                <c:pt idx="14">
                  <c:v>3.8571362433805731</c:v>
                </c:pt>
                <c:pt idx="15">
                  <c:v>3.871692136521188</c:v>
                </c:pt>
                <c:pt idx="16">
                  <c:v>3.8855501540965856</c:v>
                </c:pt>
                <c:pt idx="17">
                  <c:v>3.8987177379235858</c:v>
                </c:pt>
                <c:pt idx="18">
                  <c:v>3.9112018613208908</c:v>
                </c:pt>
                <c:pt idx="19">
                  <c:v>3.9230090491866063</c:v>
                </c:pt>
                <c:pt idx="20">
                  <c:v>3.9341453963980539</c:v>
                </c:pt>
                <c:pt idx="21">
                  <c:v>3.944616584663204</c:v>
                </c:pt>
                <c:pt idx="22">
                  <c:v>3.9544278979392202</c:v>
                </c:pt>
                <c:pt idx="23">
                  <c:v>3.963584236521283</c:v>
                </c:pt>
                <c:pt idx="24">
                  <c:v>3.9720901298938323</c:v>
                </c:pt>
                <c:pt idx="25">
                  <c:v>3.9799497484264799</c:v>
                </c:pt>
                <c:pt idx="26">
                  <c:v>3.987166913987926</c:v>
                </c:pt>
                <c:pt idx="27">
                  <c:v>3.993745109543172</c:v>
                </c:pt>
                <c:pt idx="28">
                  <c:v>3.999687487792015</c:v>
                </c:pt>
                <c:pt idx="29">
                  <c:v>4.0049968789001573</c:v>
                </c:pt>
                <c:pt idx="30">
                  <c:v>4.0096757973681614</c:v>
                </c:pt>
                <c:pt idx="31">
                  <c:v>4.0137264480778958</c:v>
                </c:pt>
                <c:pt idx="32">
                  <c:v>4.0171507315509087</c:v>
                </c:pt>
                <c:pt idx="33">
                  <c:v>4.0199502484483558</c:v>
                </c:pt>
                <c:pt idx="34">
                  <c:v>4.0221263033375765</c:v>
                </c:pt>
                <c:pt idx="35">
                  <c:v>4.0236799077461418</c:v>
                </c:pt>
                <c:pt idx="36">
                  <c:v>4.0246117825201475</c:v>
                </c:pt>
                <c:pt idx="37">
                  <c:v>4.0249223594996213</c:v>
                </c:pt>
                <c:pt idx="38">
                  <c:v>4.0249223594996213</c:v>
                </c:pt>
                <c:pt idx="39">
                  <c:v>4.0246117825201475</c:v>
                </c:pt>
                <c:pt idx="40">
                  <c:v>4.0236799077461418</c:v>
                </c:pt>
                <c:pt idx="41">
                  <c:v>4.0221263033375765</c:v>
                </c:pt>
                <c:pt idx="42">
                  <c:v>4.0199502484483558</c:v>
                </c:pt>
                <c:pt idx="43">
                  <c:v>4.0171507315509087</c:v>
                </c:pt>
                <c:pt idx="44">
                  <c:v>4.0137264480778958</c:v>
                </c:pt>
                <c:pt idx="45">
                  <c:v>4.0096757973681614</c:v>
                </c:pt>
                <c:pt idx="46">
                  <c:v>4.0049968789001573</c:v>
                </c:pt>
                <c:pt idx="47">
                  <c:v>3.999687487792015</c:v>
                </c:pt>
                <c:pt idx="48">
                  <c:v>3.9937451095431715</c:v>
                </c:pt>
                <c:pt idx="49">
                  <c:v>3.9871669139879256</c:v>
                </c:pt>
                <c:pt idx="50">
                  <c:v>3.9799497484264799</c:v>
                </c:pt>
                <c:pt idx="51">
                  <c:v>3.9720901298938323</c:v>
                </c:pt>
                <c:pt idx="52">
                  <c:v>3.9635842365212826</c:v>
                </c:pt>
                <c:pt idx="53">
                  <c:v>3.9544278979392202</c:v>
                </c:pt>
                <c:pt idx="54">
                  <c:v>3.944616584663204</c:v>
                </c:pt>
                <c:pt idx="55">
                  <c:v>3.9341453963980535</c:v>
                </c:pt>
                <c:pt idx="56">
                  <c:v>3.9230090491866059</c:v>
                </c:pt>
                <c:pt idx="57">
                  <c:v>3.9112018613208908</c:v>
                </c:pt>
                <c:pt idx="58">
                  <c:v>3.8987177379235853</c:v>
                </c:pt>
                <c:pt idx="59">
                  <c:v>3.8855501540965856</c:v>
                </c:pt>
                <c:pt idx="60">
                  <c:v>3.8716921365211876</c:v>
                </c:pt>
                <c:pt idx="61">
                  <c:v>3.8571362433805727</c:v>
                </c:pt>
                <c:pt idx="62">
                  <c:v>3.8418745424597089</c:v>
                </c:pt>
                <c:pt idx="63">
                  <c:v>3.8258985872602529</c:v>
                </c:pt>
                <c:pt idx="64">
                  <c:v>3.8091993909481818</c:v>
                </c:pt>
                <c:pt idx="65">
                  <c:v>3.7917673979293611</c:v>
                </c:pt>
                <c:pt idx="66">
                  <c:v>3.7735924528226414</c:v>
                </c:pt>
                <c:pt idx="67">
                  <c:v>3.7546637665708493</c:v>
                </c:pt>
                <c:pt idx="68">
                  <c:v>3.7349698793966195</c:v>
                </c:pt>
                <c:pt idx="69">
                  <c:v>3.7144986202716508</c:v>
                </c:pt>
                <c:pt idx="70">
                  <c:v>3.6932370625238771</c:v>
                </c:pt>
                <c:pt idx="71">
                  <c:v>3.6711714751561244</c:v>
                </c:pt>
                <c:pt idx="72">
                  <c:v>3.6482872693909396</c:v>
                </c:pt>
                <c:pt idx="73">
                  <c:v>3.6245689398878862</c:v>
                </c:pt>
                <c:pt idx="74">
                  <c:v>3.5999999999999992</c:v>
                </c:pt>
                <c:pt idx="75">
                  <c:v>3.5745629103430248</c:v>
                </c:pt>
                <c:pt idx="76">
                  <c:v>3.5482389998420336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81-4DF7-B778-DE27CE8E1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04864"/>
        <c:axId val="1"/>
      </c:scatterChart>
      <c:valAx>
        <c:axId val="80404864"/>
        <c:scaling>
          <c:orientation val="minMax"/>
          <c:max val="0.3"/>
          <c:min val="-0.3"/>
        </c:scaling>
        <c:delete val="1"/>
        <c:axPos val="b"/>
        <c:numFmt formatCode="General" sourceLinked="1"/>
        <c:majorTickMark val="out"/>
        <c:minorTickMark val="none"/>
        <c:tickLblPos val="nextTo"/>
        <c:crossAx val="1"/>
        <c:crossesAt val="3.95"/>
        <c:crossBetween val="midCat"/>
      </c:valAx>
      <c:valAx>
        <c:axId val="1"/>
        <c:scaling>
          <c:orientation val="minMax"/>
          <c:max val="4.03"/>
          <c:min val="3.98"/>
        </c:scaling>
        <c:delete val="1"/>
        <c:axPos val="l"/>
        <c:numFmt formatCode="General" sourceLinked="1"/>
        <c:majorTickMark val="out"/>
        <c:minorTickMark val="none"/>
        <c:tickLblPos val="nextTo"/>
        <c:crossAx val="80404864"/>
        <c:crosses val="autoZero"/>
        <c:crossBetween val="midCat"/>
        <c:majorUnit val="0.01"/>
        <c:minorUnit val="2E-3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69696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23</xdr:row>
      <xdr:rowOff>142875</xdr:rowOff>
    </xdr:from>
    <xdr:ext cx="85725" cy="218515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04775" y="4162425"/>
          <a:ext cx="85725" cy="218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152400</xdr:colOff>
      <xdr:row>20</xdr:row>
      <xdr:rowOff>76200</xdr:rowOff>
    </xdr:from>
    <xdr:ext cx="95250" cy="214032"/>
    <xdr:sp macro="" textlink="">
      <xdr:nvSpPr>
        <xdr:cNvPr id="3" name="Text Box 4"/>
        <xdr:cNvSpPr txBox="1">
          <a:spLocks noChangeArrowheads="1"/>
        </xdr:cNvSpPr>
      </xdr:nvSpPr>
      <xdr:spPr bwMode="auto">
        <a:xfrm>
          <a:off x="152400" y="3609975"/>
          <a:ext cx="95250" cy="2140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3</xdr:col>
      <xdr:colOff>9525</xdr:colOff>
      <xdr:row>5</xdr:row>
      <xdr:rowOff>0</xdr:rowOff>
    </xdr:from>
    <xdr:to>
      <xdr:col>16</xdr:col>
      <xdr:colOff>333375</xdr:colOff>
      <xdr:row>28</xdr:row>
      <xdr:rowOff>0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485775</xdr:colOff>
      <xdr:row>8</xdr:row>
      <xdr:rowOff>47625</xdr:rowOff>
    </xdr:from>
    <xdr:to>
      <xdr:col>9</xdr:col>
      <xdr:colOff>485775</xdr:colOff>
      <xdr:row>18</xdr:row>
      <xdr:rowOff>104775</xdr:rowOff>
    </xdr:to>
    <xdr:sp macro="" textlink="">
      <xdr:nvSpPr>
        <xdr:cNvPr id="5" name="Line 11"/>
        <xdr:cNvSpPr>
          <a:spLocks noChangeShapeType="1"/>
        </xdr:cNvSpPr>
      </xdr:nvSpPr>
      <xdr:spPr bwMode="auto">
        <a:xfrm flipH="1">
          <a:off x="7496175" y="1638300"/>
          <a:ext cx="0" cy="1676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485775</xdr:colOff>
      <xdr:row>6</xdr:row>
      <xdr:rowOff>9525</xdr:rowOff>
    </xdr:from>
    <xdr:to>
      <xdr:col>9</xdr:col>
      <xdr:colOff>485775</xdr:colOff>
      <xdr:row>26</xdr:row>
      <xdr:rowOff>114300</xdr:rowOff>
    </xdr:to>
    <xdr:sp macro="" textlink="">
      <xdr:nvSpPr>
        <xdr:cNvPr id="6" name="Line 12"/>
        <xdr:cNvSpPr>
          <a:spLocks noChangeShapeType="1"/>
        </xdr:cNvSpPr>
      </xdr:nvSpPr>
      <xdr:spPr bwMode="auto">
        <a:xfrm>
          <a:off x="7496175" y="1276350"/>
          <a:ext cx="0" cy="33528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238125</xdr:colOff>
      <xdr:row>7</xdr:row>
      <xdr:rowOff>114300</xdr:rowOff>
    </xdr:from>
    <xdr:to>
      <xdr:col>9</xdr:col>
      <xdr:colOff>485775</xdr:colOff>
      <xdr:row>23</xdr:row>
      <xdr:rowOff>28575</xdr:rowOff>
    </xdr:to>
    <xdr:sp macro="" textlink="">
      <xdr:nvSpPr>
        <xdr:cNvPr id="7" name="Line 15"/>
        <xdr:cNvSpPr>
          <a:spLocks noChangeShapeType="1"/>
        </xdr:cNvSpPr>
      </xdr:nvSpPr>
      <xdr:spPr bwMode="auto">
        <a:xfrm flipV="1">
          <a:off x="3590925" y="1543050"/>
          <a:ext cx="3905250" cy="2505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219075</xdr:colOff>
      <xdr:row>17</xdr:row>
      <xdr:rowOff>104775</xdr:rowOff>
    </xdr:from>
    <xdr:to>
      <xdr:col>7</xdr:col>
      <xdr:colOff>123825</xdr:colOff>
      <xdr:row>23</xdr:row>
      <xdr:rowOff>57150</xdr:rowOff>
    </xdr:to>
    <xdr:sp macro="" textlink="">
      <xdr:nvSpPr>
        <xdr:cNvPr id="8" name="Line 16"/>
        <xdr:cNvSpPr>
          <a:spLocks noChangeShapeType="1"/>
        </xdr:cNvSpPr>
      </xdr:nvSpPr>
      <xdr:spPr bwMode="auto">
        <a:xfrm flipV="1">
          <a:off x="3571875" y="3152775"/>
          <a:ext cx="2343150" cy="923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352425</xdr:colOff>
      <xdr:row>7</xdr:row>
      <xdr:rowOff>95250</xdr:rowOff>
    </xdr:from>
    <xdr:to>
      <xdr:col>9</xdr:col>
      <xdr:colOff>485775</xdr:colOff>
      <xdr:row>7</xdr:row>
      <xdr:rowOff>95250</xdr:rowOff>
    </xdr:to>
    <xdr:sp macro="" textlink="">
      <xdr:nvSpPr>
        <xdr:cNvPr id="9" name="Line 17"/>
        <xdr:cNvSpPr>
          <a:spLocks noChangeShapeType="1"/>
        </xdr:cNvSpPr>
      </xdr:nvSpPr>
      <xdr:spPr bwMode="auto">
        <a:xfrm flipH="1" flipV="1">
          <a:off x="6753225" y="1524000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219075</xdr:colOff>
      <xdr:row>23</xdr:row>
      <xdr:rowOff>66675</xdr:rowOff>
    </xdr:from>
    <xdr:to>
      <xdr:col>3</xdr:col>
      <xdr:colOff>476250</xdr:colOff>
      <xdr:row>27</xdr:row>
      <xdr:rowOff>47625</xdr:rowOff>
    </xdr:to>
    <xdr:sp macro="" textlink="">
      <xdr:nvSpPr>
        <xdr:cNvPr id="10" name="Line 18"/>
        <xdr:cNvSpPr>
          <a:spLocks noChangeShapeType="1"/>
        </xdr:cNvSpPr>
      </xdr:nvSpPr>
      <xdr:spPr bwMode="auto">
        <a:xfrm>
          <a:off x="3571875" y="4086225"/>
          <a:ext cx="257175" cy="647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247650</xdr:colOff>
      <xdr:row>23</xdr:row>
      <xdr:rowOff>9525</xdr:rowOff>
    </xdr:from>
    <xdr:to>
      <xdr:col>3</xdr:col>
      <xdr:colOff>457200</xdr:colOff>
      <xdr:row>24</xdr:row>
      <xdr:rowOff>38100</xdr:rowOff>
    </xdr:to>
    <xdr:sp macro="" textlink="">
      <xdr:nvSpPr>
        <xdr:cNvPr id="11" name="Rectangle 19"/>
        <xdr:cNvSpPr>
          <a:spLocks noChangeArrowheads="1"/>
        </xdr:cNvSpPr>
      </xdr:nvSpPr>
      <xdr:spPr bwMode="auto">
        <a:xfrm rot="-1073483">
          <a:off x="3600450" y="4029075"/>
          <a:ext cx="209550" cy="190500"/>
        </a:xfrm>
        <a:prstGeom prst="rect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190500</xdr:colOff>
      <xdr:row>23</xdr:row>
      <xdr:rowOff>9525</xdr:rowOff>
    </xdr:from>
    <xdr:to>
      <xdr:col>3</xdr:col>
      <xdr:colOff>266700</xdr:colOff>
      <xdr:row>23</xdr:row>
      <xdr:rowOff>85725</xdr:rowOff>
    </xdr:to>
    <xdr:sp macro="" textlink="">
      <xdr:nvSpPr>
        <xdr:cNvPr id="12" name="Oval 13"/>
        <xdr:cNvSpPr>
          <a:spLocks noChangeArrowheads="1"/>
        </xdr:cNvSpPr>
      </xdr:nvSpPr>
      <xdr:spPr bwMode="auto">
        <a:xfrm>
          <a:off x="3543300" y="402907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9900" mc:Ignorable="a14" a14:legacySpreadsheetColorIndex="5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457200</xdr:colOff>
      <xdr:row>7</xdr:row>
      <xdr:rowOff>57150</xdr:rowOff>
    </xdr:from>
    <xdr:to>
      <xdr:col>9</xdr:col>
      <xdr:colOff>533400</xdr:colOff>
      <xdr:row>7</xdr:row>
      <xdr:rowOff>142875</xdr:rowOff>
    </xdr:to>
    <xdr:sp macro="" textlink="">
      <xdr:nvSpPr>
        <xdr:cNvPr id="13" name="Oval 10"/>
        <xdr:cNvSpPr>
          <a:spLocks noChangeArrowheads="1"/>
        </xdr:cNvSpPr>
      </xdr:nvSpPr>
      <xdr:spPr bwMode="auto">
        <a:xfrm>
          <a:off x="7467600" y="1485900"/>
          <a:ext cx="76200" cy="857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oneCellAnchor>
    <xdr:from>
      <xdr:col>5</xdr:col>
      <xdr:colOff>485775</xdr:colOff>
      <xdr:row>25</xdr:row>
      <xdr:rowOff>76200</xdr:rowOff>
    </xdr:from>
    <xdr:ext cx="1073371" cy="170560"/>
    <xdr:sp macro="" textlink="">
      <xdr:nvSpPr>
        <xdr:cNvPr id="14" name="Text Box 20"/>
        <xdr:cNvSpPr txBox="1">
          <a:spLocks noChangeArrowheads="1"/>
        </xdr:cNvSpPr>
      </xdr:nvSpPr>
      <xdr:spPr bwMode="auto">
        <a:xfrm>
          <a:off x="5057775" y="4419600"/>
          <a:ext cx="1073371" cy="1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Center of Earth</a:t>
          </a:r>
        </a:p>
      </xdr:txBody>
    </xdr:sp>
    <xdr:clientData/>
  </xdr:oneCellAnchor>
  <xdr:twoCellAnchor>
    <xdr:from>
      <xdr:col>3</xdr:col>
      <xdr:colOff>542925</xdr:colOff>
      <xdr:row>26</xdr:row>
      <xdr:rowOff>9525</xdr:rowOff>
    </xdr:from>
    <xdr:to>
      <xdr:col>5</xdr:col>
      <xdr:colOff>409575</xdr:colOff>
      <xdr:row>26</xdr:row>
      <xdr:rowOff>152400</xdr:rowOff>
    </xdr:to>
    <xdr:sp macro="" textlink="">
      <xdr:nvSpPr>
        <xdr:cNvPr id="15" name="Line 21"/>
        <xdr:cNvSpPr>
          <a:spLocks noChangeShapeType="1"/>
        </xdr:cNvSpPr>
      </xdr:nvSpPr>
      <xdr:spPr bwMode="auto">
        <a:xfrm flipH="1">
          <a:off x="3895725" y="4524375"/>
          <a:ext cx="108585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333375</xdr:colOff>
      <xdr:row>26</xdr:row>
      <xdr:rowOff>9525</xdr:rowOff>
    </xdr:from>
    <xdr:to>
      <xdr:col>9</xdr:col>
      <xdr:colOff>314325</xdr:colOff>
      <xdr:row>26</xdr:row>
      <xdr:rowOff>66675</xdr:rowOff>
    </xdr:to>
    <xdr:sp macro="" textlink="">
      <xdr:nvSpPr>
        <xdr:cNvPr id="16" name="Line 22"/>
        <xdr:cNvSpPr>
          <a:spLocks noChangeShapeType="1"/>
        </xdr:cNvSpPr>
      </xdr:nvSpPr>
      <xdr:spPr bwMode="auto">
        <a:xfrm>
          <a:off x="6124575" y="4524375"/>
          <a:ext cx="1200150" cy="57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38100</xdr:colOff>
      <xdr:row>6</xdr:row>
      <xdr:rowOff>57150</xdr:rowOff>
    </xdr:from>
    <xdr:ext cx="690843" cy="204507"/>
    <xdr:sp macro="" textlink="">
      <xdr:nvSpPr>
        <xdr:cNvPr id="17" name="Text Box 23"/>
        <xdr:cNvSpPr txBox="1">
          <a:spLocks noChangeArrowheads="1"/>
        </xdr:cNvSpPr>
      </xdr:nvSpPr>
      <xdr:spPr bwMode="auto">
        <a:xfrm>
          <a:off x="7658100" y="1323975"/>
          <a:ext cx="690843" cy="2045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Spacecraft</a:t>
          </a:r>
        </a:p>
      </xdr:txBody>
    </xdr:sp>
    <xdr:clientData/>
  </xdr:oneCellAnchor>
  <xdr:oneCellAnchor>
    <xdr:from>
      <xdr:col>7</xdr:col>
      <xdr:colOff>581025</xdr:colOff>
      <xdr:row>5</xdr:row>
      <xdr:rowOff>200025</xdr:rowOff>
    </xdr:from>
    <xdr:ext cx="819710" cy="200025"/>
    <xdr:sp macro="" textlink="">
      <xdr:nvSpPr>
        <xdr:cNvPr id="18" name="Text Box 24"/>
        <xdr:cNvSpPr txBox="1">
          <a:spLocks noChangeArrowheads="1"/>
        </xdr:cNvSpPr>
      </xdr:nvSpPr>
      <xdr:spPr bwMode="auto">
        <a:xfrm>
          <a:off x="6372225" y="1238250"/>
          <a:ext cx="81971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Orbit Velocity</a:t>
          </a:r>
        </a:p>
      </xdr:txBody>
    </xdr:sp>
    <xdr:clientData/>
  </xdr:oneCellAnchor>
  <xdr:oneCellAnchor>
    <xdr:from>
      <xdr:col>9</xdr:col>
      <xdr:colOff>504825</xdr:colOff>
      <xdr:row>20</xdr:row>
      <xdr:rowOff>133350</xdr:rowOff>
    </xdr:from>
    <xdr:ext cx="1069908" cy="170560"/>
    <xdr:sp macro="" textlink="">
      <xdr:nvSpPr>
        <xdr:cNvPr id="19" name="Text Box 25"/>
        <xdr:cNvSpPr txBox="1">
          <a:spLocks noChangeArrowheads="1"/>
        </xdr:cNvSpPr>
      </xdr:nvSpPr>
      <xdr:spPr bwMode="auto">
        <a:xfrm>
          <a:off x="7515225" y="3667125"/>
          <a:ext cx="1069908" cy="1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Re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= 6378.136 km</a:t>
          </a:r>
        </a:p>
      </xdr:txBody>
    </xdr:sp>
    <xdr:clientData/>
  </xdr:oneCellAnchor>
  <xdr:oneCellAnchor>
    <xdr:from>
      <xdr:col>9</xdr:col>
      <xdr:colOff>533400</xdr:colOff>
      <xdr:row>12</xdr:row>
      <xdr:rowOff>38100</xdr:rowOff>
    </xdr:from>
    <xdr:ext cx="1789849" cy="170560"/>
    <xdr:sp macro="" textlink="">
      <xdr:nvSpPr>
        <xdr:cNvPr id="20" name="Text Box 26"/>
        <xdr:cNvSpPr txBox="1">
          <a:spLocks noChangeArrowheads="1"/>
        </xdr:cNvSpPr>
      </xdr:nvSpPr>
      <xdr:spPr bwMode="auto">
        <a:xfrm>
          <a:off x="7543800" y="2276475"/>
          <a:ext cx="1789849" cy="1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h =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mean height above surface</a:t>
          </a:r>
        </a:p>
      </xdr:txBody>
    </xdr:sp>
    <xdr:clientData/>
  </xdr:oneCellAnchor>
  <xdr:oneCellAnchor>
    <xdr:from>
      <xdr:col>7</xdr:col>
      <xdr:colOff>47625</xdr:colOff>
      <xdr:row>15</xdr:row>
      <xdr:rowOff>76200</xdr:rowOff>
    </xdr:from>
    <xdr:ext cx="1128992" cy="204507"/>
    <xdr:sp macro="" textlink="">
      <xdr:nvSpPr>
        <xdr:cNvPr id="21" name="Text Box 27"/>
        <xdr:cNvSpPr txBox="1">
          <a:spLocks noChangeArrowheads="1"/>
        </xdr:cNvSpPr>
      </xdr:nvSpPr>
      <xdr:spPr bwMode="auto">
        <a:xfrm>
          <a:off x="5838825" y="2800350"/>
          <a:ext cx="1128992" cy="2045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Symbol"/>
            </a:rPr>
            <a:t>d</a:t>
          </a:r>
          <a:r>
            <a:rPr lang="en-US" sz="1000" b="0" i="0" u="none" strike="noStrike" baseline="0">
              <a:solidFill>
                <a:srgbClr val="000000"/>
              </a:solidFill>
              <a:latin typeface="Symbol"/>
            </a:rPr>
            <a:t>  =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elevation angle</a:t>
          </a:r>
        </a:p>
      </xdr:txBody>
    </xdr:sp>
    <xdr:clientData/>
  </xdr:oneCellAnchor>
  <xdr:twoCellAnchor>
    <xdr:from>
      <xdr:col>6</xdr:col>
      <xdr:colOff>419100</xdr:colOff>
      <xdr:row>15</xdr:row>
      <xdr:rowOff>114300</xdr:rowOff>
    </xdr:from>
    <xdr:to>
      <xdr:col>6</xdr:col>
      <xdr:colOff>533400</xdr:colOff>
      <xdr:row>18</xdr:row>
      <xdr:rowOff>19050</xdr:rowOff>
    </xdr:to>
    <xdr:sp macro="" textlink="">
      <xdr:nvSpPr>
        <xdr:cNvPr id="22" name="AutoShape 28"/>
        <xdr:cNvSpPr>
          <a:spLocks noChangeArrowheads="1"/>
        </xdr:cNvSpPr>
      </xdr:nvSpPr>
      <xdr:spPr bwMode="auto">
        <a:xfrm rot="4599354">
          <a:off x="5462587" y="2976563"/>
          <a:ext cx="390525" cy="114300"/>
        </a:xfrm>
        <a:prstGeom prst="curvedDownArrow">
          <a:avLst>
            <a:gd name="adj1" fmla="val 4049"/>
            <a:gd name="adj2" fmla="val 116135"/>
            <a:gd name="adj3" fmla="val 8542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</xdr:col>
      <xdr:colOff>447675</xdr:colOff>
      <xdr:row>21</xdr:row>
      <xdr:rowOff>114300</xdr:rowOff>
    </xdr:from>
    <xdr:to>
      <xdr:col>5</xdr:col>
      <xdr:colOff>28575</xdr:colOff>
      <xdr:row>23</xdr:row>
      <xdr:rowOff>104775</xdr:rowOff>
    </xdr:to>
    <xdr:sp macro="" textlink="">
      <xdr:nvSpPr>
        <xdr:cNvPr id="23" name="Text Box 29"/>
        <xdr:cNvSpPr txBox="1">
          <a:spLocks noChangeArrowheads="1"/>
        </xdr:cNvSpPr>
      </xdr:nvSpPr>
      <xdr:spPr bwMode="auto">
        <a:xfrm>
          <a:off x="3800475" y="3810000"/>
          <a:ext cx="8001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Earth Station</a:t>
          </a:r>
        </a:p>
      </xdr:txBody>
    </xdr:sp>
    <xdr:clientData/>
  </xdr:twoCellAnchor>
  <xdr:oneCellAnchor>
    <xdr:from>
      <xdr:col>7</xdr:col>
      <xdr:colOff>276225</xdr:colOff>
      <xdr:row>12</xdr:row>
      <xdr:rowOff>9525</xdr:rowOff>
    </xdr:from>
    <xdr:ext cx="955903" cy="170560"/>
    <xdr:sp macro="" textlink="">
      <xdr:nvSpPr>
        <xdr:cNvPr id="24" name="Text Box 30"/>
        <xdr:cNvSpPr txBox="1">
          <a:spLocks noChangeArrowheads="1"/>
        </xdr:cNvSpPr>
      </xdr:nvSpPr>
      <xdr:spPr bwMode="auto">
        <a:xfrm>
          <a:off x="6067425" y="2247900"/>
          <a:ext cx="955903" cy="1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= Slant Range</a:t>
          </a:r>
        </a:p>
      </xdr:txBody>
    </xdr:sp>
    <xdr:clientData/>
  </xdr:oneCellAnchor>
  <xdr:oneCellAnchor>
    <xdr:from>
      <xdr:col>10</xdr:col>
      <xdr:colOff>38100</xdr:colOff>
      <xdr:row>16</xdr:row>
      <xdr:rowOff>142875</xdr:rowOff>
    </xdr:from>
    <xdr:ext cx="576543" cy="208990"/>
    <xdr:sp macro="" textlink="">
      <xdr:nvSpPr>
        <xdr:cNvPr id="25" name="Text Box 31"/>
        <xdr:cNvSpPr txBox="1">
          <a:spLocks noChangeArrowheads="1"/>
        </xdr:cNvSpPr>
      </xdr:nvSpPr>
      <xdr:spPr bwMode="auto">
        <a:xfrm>
          <a:off x="7658100" y="3028950"/>
          <a:ext cx="576543" cy="208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r = h+Re</a:t>
          </a:r>
        </a:p>
      </xdr:txBody>
    </xdr:sp>
    <xdr:clientData/>
  </xdr:oneCellAnchor>
  <xdr:oneCellAnchor>
    <xdr:from>
      <xdr:col>11</xdr:col>
      <xdr:colOff>419100</xdr:colOff>
      <xdr:row>23</xdr:row>
      <xdr:rowOff>123825</xdr:rowOff>
    </xdr:from>
    <xdr:ext cx="2496671" cy="199465"/>
    <xdr:sp macro="" textlink="">
      <xdr:nvSpPr>
        <xdr:cNvPr id="26" name="Text Box 32"/>
        <xdr:cNvSpPr txBox="1">
          <a:spLocks noChangeArrowheads="1"/>
        </xdr:cNvSpPr>
      </xdr:nvSpPr>
      <xdr:spPr bwMode="auto">
        <a:xfrm>
          <a:off x="8648700" y="4143375"/>
          <a:ext cx="2496671" cy="1994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 = Re[{r^2/Re^2 - cos^2(</a:t>
          </a:r>
          <a:r>
            <a:rPr lang="en-US" sz="1000" b="1" i="0" u="none" strike="noStrike" baseline="0">
              <a:solidFill>
                <a:srgbClr val="000000"/>
              </a:solidFill>
              <a:latin typeface="Symbol"/>
              <a:cs typeface="Arial"/>
            </a:rPr>
            <a:t>d)}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^1/2 - sin </a:t>
          </a:r>
          <a:r>
            <a:rPr lang="en-US" sz="1000" b="1" i="0" u="none" strike="noStrike" baseline="0">
              <a:solidFill>
                <a:srgbClr val="000000"/>
              </a:solidFill>
              <a:latin typeface="Symbol"/>
              <a:cs typeface="Arial"/>
            </a:rPr>
            <a:t>d ]</a:t>
          </a:r>
          <a:endParaRPr lang="en-US" sz="1000" b="1" i="0" u="none" strike="noStrike" baseline="0">
            <a:solidFill>
              <a:srgbClr val="000000"/>
            </a:solidFill>
            <a:latin typeface="Symbol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1</xdr:row>
      <xdr:rowOff>114300</xdr:rowOff>
    </xdr:from>
    <xdr:to>
      <xdr:col>13</xdr:col>
      <xdr:colOff>432818</xdr:colOff>
      <xdr:row>30</xdr:row>
      <xdr:rowOff>66675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304800"/>
          <a:ext cx="7805168" cy="5476875"/>
        </a:xfrm>
        <a:prstGeom prst="rect">
          <a:avLst/>
        </a:prstGeom>
      </xdr:spPr>
    </xdr:pic>
    <xdr:clientData/>
  </xdr:twoCellAnchor>
  <xdr:twoCellAnchor editAs="oneCell">
    <xdr:from>
      <xdr:col>15</xdr:col>
      <xdr:colOff>32905</xdr:colOff>
      <xdr:row>3</xdr:row>
      <xdr:rowOff>79663</xdr:rowOff>
    </xdr:from>
    <xdr:to>
      <xdr:col>24</xdr:col>
      <xdr:colOff>521277</xdr:colOff>
      <xdr:row>28</xdr:row>
      <xdr:rowOff>67598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24950" y="651163"/>
          <a:ext cx="5943600" cy="4750435"/>
        </a:xfrm>
        <a:prstGeom prst="rect">
          <a:avLst/>
        </a:prstGeom>
      </xdr:spPr>
    </xdr:pic>
    <xdr:clientData/>
  </xdr:twoCellAnchor>
  <xdr:twoCellAnchor editAs="oneCell">
    <xdr:from>
      <xdr:col>1</xdr:col>
      <xdr:colOff>86591</xdr:colOff>
      <xdr:row>31</xdr:row>
      <xdr:rowOff>34637</xdr:rowOff>
    </xdr:from>
    <xdr:to>
      <xdr:col>10</xdr:col>
      <xdr:colOff>574963</xdr:colOff>
      <xdr:row>56</xdr:row>
      <xdr:rowOff>22572</xdr:rowOff>
    </xdr:to>
    <xdr:pic>
      <xdr:nvPicPr>
        <xdr:cNvPr id="4" name="Picture 3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2727" y="5940137"/>
          <a:ext cx="5943600" cy="4750435"/>
        </a:xfrm>
        <a:prstGeom prst="rect">
          <a:avLst/>
        </a:prstGeom>
      </xdr:spPr>
    </xdr:pic>
    <xdr:clientData/>
  </xdr:twoCellAnchor>
  <xdr:twoCellAnchor editAs="oneCell">
    <xdr:from>
      <xdr:col>12</xdr:col>
      <xdr:colOff>593912</xdr:colOff>
      <xdr:row>31</xdr:row>
      <xdr:rowOff>145675</xdr:rowOff>
    </xdr:from>
    <xdr:to>
      <xdr:col>22</xdr:col>
      <xdr:colOff>486336</xdr:colOff>
      <xdr:row>56</xdr:row>
      <xdr:rowOff>133610</xdr:rowOff>
    </xdr:to>
    <xdr:pic>
      <xdr:nvPicPr>
        <xdr:cNvPr id="5" name="Picture 4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55324" y="6051175"/>
          <a:ext cx="5943600" cy="475043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nkBugetCal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Page"/>
      <sheetName val="Orbit Performance"/>
      <sheetName val="Downlink Budget"/>
      <sheetName val="Uplink Budget"/>
      <sheetName val="Orbit Shape Data"/>
    </sheetNames>
    <sheetDataSet>
      <sheetData sheetId="0">
        <row r="1">
          <cell r="G1" t="str">
            <v xml:space="preserve">  Version: 1.0</v>
          </cell>
        </row>
        <row r="3">
          <cell r="F3" t="str">
            <v>XYZ -Sat</v>
          </cell>
        </row>
        <row r="7">
          <cell r="F7" t="str">
            <v>Jan A. King  (Change to Student Subsytem Engineer)</v>
          </cell>
        </row>
        <row r="23">
          <cell r="F23" t="str">
            <v>2003, June 1</v>
          </cell>
        </row>
      </sheetData>
      <sheetData sheetId="1"/>
      <sheetData sheetId="2"/>
      <sheetData sheetId="3"/>
      <sheetData sheetId="4">
        <row r="3">
          <cell r="B3">
            <v>3.5199431813596083</v>
          </cell>
          <cell r="C3">
            <v>-1.9</v>
          </cell>
          <cell r="E3">
            <v>3.5745629103430252</v>
          </cell>
          <cell r="F3">
            <v>-1.9</v>
          </cell>
        </row>
        <row r="4">
          <cell r="B4">
            <v>3.5464771252610667</v>
          </cell>
          <cell r="C4">
            <v>-1.8499999999999999</v>
          </cell>
          <cell r="E4">
            <v>3.6</v>
          </cell>
          <cell r="F4">
            <v>-1.8499999999999999</v>
          </cell>
        </row>
        <row r="5">
          <cell r="B5">
            <v>3.5721142198983507</v>
          </cell>
          <cell r="C5">
            <v>-1.7999999999999998</v>
          </cell>
          <cell r="E5">
            <v>3.6245689398878866</v>
          </cell>
          <cell r="F5">
            <v>-1.7999999999999998</v>
          </cell>
        </row>
        <row r="6">
          <cell r="B6">
            <v>3.5968736424845398</v>
          </cell>
          <cell r="C6">
            <v>-1.7499999999999998</v>
          </cell>
          <cell r="E6">
            <v>3.6482872693909401</v>
          </cell>
          <cell r="F6">
            <v>-1.7499999999999998</v>
          </cell>
        </row>
        <row r="7">
          <cell r="B7">
            <v>3.6207733980463348</v>
          </cell>
          <cell r="C7">
            <v>-1.6999999999999997</v>
          </cell>
          <cell r="E7">
            <v>3.6711714751561253</v>
          </cell>
          <cell r="F7">
            <v>-1.6999999999999997</v>
          </cell>
        </row>
        <row r="8">
          <cell r="B8">
            <v>3.6438304022004102</v>
          </cell>
          <cell r="C8">
            <v>-1.6499999999999997</v>
          </cell>
          <cell r="E8">
            <v>3.6932370625238775</v>
          </cell>
          <cell r="F8">
            <v>-1.6499999999999997</v>
          </cell>
        </row>
        <row r="9">
          <cell r="B9">
            <v>3.6660605559646724</v>
          </cell>
          <cell r="C9">
            <v>-1.5999999999999996</v>
          </cell>
          <cell r="E9">
            <v>3.7144986202716512</v>
          </cell>
          <cell r="F9">
            <v>-1.5999999999999996</v>
          </cell>
        </row>
        <row r="10">
          <cell r="B10">
            <v>3.6874788134984584</v>
          </cell>
          <cell r="C10">
            <v>-1.5499999999999996</v>
          </cell>
          <cell r="E10">
            <v>3.73496987939662</v>
          </cell>
          <cell r="F10">
            <v>-1.5499999999999996</v>
          </cell>
        </row>
        <row r="11">
          <cell r="B11">
            <v>3.7080992435478319</v>
          </cell>
          <cell r="C11">
            <v>-1.4999999999999996</v>
          </cell>
          <cell r="E11">
            <v>3.7546637665708498</v>
          </cell>
          <cell r="F11">
            <v>-1.4999999999999996</v>
          </cell>
        </row>
        <row r="12">
          <cell r="B12">
            <v>3.7279350852717381</v>
          </cell>
          <cell r="C12">
            <v>-1.4499999999999995</v>
          </cell>
          <cell r="E12">
            <v>3.7735924528226414</v>
          </cell>
          <cell r="F12">
            <v>-1.4499999999999995</v>
          </cell>
        </row>
        <row r="13">
          <cell r="B13">
            <v>3.746998799039039</v>
          </cell>
          <cell r="C13">
            <v>-1.3999999999999995</v>
          </cell>
          <cell r="E13">
            <v>3.7917673979293616</v>
          </cell>
          <cell r="F13">
            <v>-1.3999999999999995</v>
          </cell>
        </row>
        <row r="14">
          <cell r="B14">
            <v>3.7653021127128699</v>
          </cell>
          <cell r="C14">
            <v>-1.3499999999999994</v>
          </cell>
          <cell r="E14">
            <v>3.8091993909481823</v>
          </cell>
          <cell r="F14">
            <v>-1.3499999999999994</v>
          </cell>
        </row>
        <row r="15">
          <cell r="B15">
            <v>3.7828560638755477</v>
          </cell>
          <cell r="C15">
            <v>-1.2999999999999994</v>
          </cell>
          <cell r="E15">
            <v>3.8258985872602533</v>
          </cell>
          <cell r="F15">
            <v>-1.2999999999999994</v>
          </cell>
        </row>
        <row r="16">
          <cell r="B16">
            <v>3.799671038392666</v>
          </cell>
          <cell r="C16">
            <v>-1.2499999999999993</v>
          </cell>
          <cell r="E16">
            <v>3.8418745424597094</v>
          </cell>
          <cell r="F16">
            <v>-1.2499999999999993</v>
          </cell>
        </row>
        <row r="17">
          <cell r="B17">
            <v>3.8157568056677831</v>
          </cell>
          <cell r="C17">
            <v>-1.1999999999999993</v>
          </cell>
          <cell r="E17">
            <v>3.8571362433805731</v>
          </cell>
          <cell r="F17">
            <v>-1.1999999999999993</v>
          </cell>
        </row>
        <row r="18">
          <cell r="B18">
            <v>3.8311225508981051</v>
          </cell>
          <cell r="C18">
            <v>-1.1499999999999992</v>
          </cell>
          <cell r="E18">
            <v>3.871692136521188</v>
          </cell>
          <cell r="F18">
            <v>-1.1499999999999992</v>
          </cell>
        </row>
        <row r="19">
          <cell r="B19">
            <v>3.8457769046058825</v>
          </cell>
          <cell r="C19">
            <v>-1.0999999999999992</v>
          </cell>
          <cell r="E19">
            <v>3.8855501540965856</v>
          </cell>
          <cell r="F19">
            <v>-1.0999999999999992</v>
          </cell>
        </row>
        <row r="20">
          <cell r="B20">
            <v>3.8597279696890556</v>
          </cell>
          <cell r="C20">
            <v>-1.0499999999999992</v>
          </cell>
          <cell r="E20">
            <v>3.8987177379235858</v>
          </cell>
          <cell r="F20">
            <v>-1.0499999999999992</v>
          </cell>
        </row>
        <row r="21">
          <cell r="B21">
            <v>3.872983346207417</v>
          </cell>
          <cell r="C21">
            <v>-0.99999999999999911</v>
          </cell>
          <cell r="E21">
            <v>3.9112018613208908</v>
          </cell>
          <cell r="F21">
            <v>-0.99999999999999911</v>
          </cell>
        </row>
        <row r="22">
          <cell r="B22">
            <v>3.885550154096586</v>
          </cell>
          <cell r="C22">
            <v>-0.94999999999999907</v>
          </cell>
          <cell r="E22">
            <v>3.9230090491866063</v>
          </cell>
          <cell r="F22">
            <v>-0.94999999999999907</v>
          </cell>
        </row>
        <row r="23">
          <cell r="B23">
            <v>3.8974350539810154</v>
          </cell>
          <cell r="C23">
            <v>-0.89999999999999902</v>
          </cell>
          <cell r="E23">
            <v>3.9341453963980539</v>
          </cell>
          <cell r="F23">
            <v>-0.89999999999999902</v>
          </cell>
        </row>
        <row r="24">
          <cell r="B24">
            <v>3.9086442662386149</v>
          </cell>
          <cell r="C24">
            <v>-0.84999999999999898</v>
          </cell>
          <cell r="E24">
            <v>3.944616584663204</v>
          </cell>
          <cell r="F24">
            <v>-0.84999999999999898</v>
          </cell>
        </row>
        <row r="25">
          <cell r="B25">
            <v>3.9191835884530852</v>
          </cell>
          <cell r="C25">
            <v>-0.79999999999999893</v>
          </cell>
          <cell r="E25">
            <v>3.9544278979392202</v>
          </cell>
          <cell r="F25">
            <v>-0.79999999999999893</v>
          </cell>
        </row>
        <row r="26">
          <cell r="B26">
            <v>3.9290584113754279</v>
          </cell>
          <cell r="C26">
            <v>-0.74999999999999889</v>
          </cell>
          <cell r="E26">
            <v>3.963584236521283</v>
          </cell>
          <cell r="F26">
            <v>-0.74999999999999889</v>
          </cell>
        </row>
        <row r="27">
          <cell r="B27">
            <v>3.9382737335030433</v>
          </cell>
          <cell r="C27">
            <v>-0.69999999999999885</v>
          </cell>
          <cell r="E27">
            <v>3.9720901298938323</v>
          </cell>
          <cell r="F27">
            <v>-0.69999999999999885</v>
          </cell>
        </row>
        <row r="28">
          <cell r="B28">
            <v>3.9468341743731776</v>
          </cell>
          <cell r="C28">
            <v>-0.6499999999999988</v>
          </cell>
          <cell r="E28">
            <v>3.9799497484264799</v>
          </cell>
          <cell r="F28">
            <v>-0.6499999999999988</v>
          </cell>
        </row>
        <row r="29">
          <cell r="B29">
            <v>3.954743986657038</v>
          </cell>
          <cell r="C29">
            <v>-0.59999999999999876</v>
          </cell>
          <cell r="E29">
            <v>3.987166913987926</v>
          </cell>
          <cell r="F29">
            <v>-0.59999999999999876</v>
          </cell>
        </row>
        <row r="30">
          <cell r="B30">
            <v>3.9620070671315064</v>
          </cell>
          <cell r="C30">
            <v>-0.54999999999999871</v>
          </cell>
          <cell r="E30">
            <v>3.993745109543172</v>
          </cell>
          <cell r="F30">
            <v>-0.54999999999999871</v>
          </cell>
        </row>
        <row r="31">
          <cell r="B31">
            <v>3.9686269665968861</v>
          </cell>
          <cell r="C31">
            <v>-0.49999999999999872</v>
          </cell>
          <cell r="E31">
            <v>3.999687487792015</v>
          </cell>
          <cell r="F31">
            <v>-0.49999999999999872</v>
          </cell>
        </row>
        <row r="32">
          <cell r="B32">
            <v>3.97460689880144</v>
          </cell>
          <cell r="C32">
            <v>-0.44999999999999873</v>
          </cell>
          <cell r="E32">
            <v>4.0049968789001573</v>
          </cell>
          <cell r="F32">
            <v>-0.44999999999999873</v>
          </cell>
        </row>
        <row r="33">
          <cell r="B33">
            <v>3.9799497484264799</v>
          </cell>
          <cell r="C33">
            <v>-0.39999999999999875</v>
          </cell>
          <cell r="E33">
            <v>4.0096757973681614</v>
          </cell>
          <cell r="F33">
            <v>-0.39999999999999875</v>
          </cell>
        </row>
        <row r="34">
          <cell r="B34">
            <v>3.9846580781793564</v>
          </cell>
          <cell r="C34">
            <v>-0.34999999999999876</v>
          </cell>
          <cell r="E34">
            <v>4.0137264480778958</v>
          </cell>
          <cell r="F34">
            <v>-0.34999999999999876</v>
          </cell>
        </row>
        <row r="35">
          <cell r="B35">
            <v>3.9887341350358261</v>
          </cell>
          <cell r="C35">
            <v>-0.29999999999999877</v>
          </cell>
          <cell r="E35">
            <v>4.0171507315509087</v>
          </cell>
          <cell r="F35">
            <v>-0.29999999999999877</v>
          </cell>
        </row>
        <row r="36">
          <cell r="B36">
            <v>3.9921798556678278</v>
          </cell>
          <cell r="C36">
            <v>-0.24999999999999878</v>
          </cell>
          <cell r="E36">
            <v>4.0199502484483558</v>
          </cell>
          <cell r="F36">
            <v>-0.24999999999999878</v>
          </cell>
        </row>
        <row r="37">
          <cell r="B37">
            <v>3.9949968710876358</v>
          </cell>
          <cell r="C37">
            <v>-0.19999999999999879</v>
          </cell>
          <cell r="E37">
            <v>4.0221263033375765</v>
          </cell>
          <cell r="F37">
            <v>-0.19999999999999879</v>
          </cell>
        </row>
        <row r="38">
          <cell r="B38">
            <v>3.9971865105346285</v>
          </cell>
          <cell r="C38">
            <v>-0.1499999999999988</v>
          </cell>
          <cell r="E38">
            <v>4.0236799077461418</v>
          </cell>
          <cell r="F38">
            <v>-0.1499999999999988</v>
          </cell>
        </row>
        <row r="39">
          <cell r="B39">
            <v>3.9987498046264411</v>
          </cell>
          <cell r="C39">
            <v>-9.9999999999998798E-2</v>
          </cell>
          <cell r="E39">
            <v>4.0246117825201475</v>
          </cell>
          <cell r="F39">
            <v>-9.9999999999998798E-2</v>
          </cell>
        </row>
        <row r="40">
          <cell r="B40">
            <v>3.999687487792015</v>
          </cell>
          <cell r="C40">
            <v>-4.9999999999998795E-2</v>
          </cell>
          <cell r="E40">
            <v>4.0249223594996213</v>
          </cell>
          <cell r="F40">
            <v>-4.9999999999998795E-2</v>
          </cell>
        </row>
        <row r="41">
          <cell r="B41">
            <v>4</v>
          </cell>
          <cell r="C41">
            <v>0</v>
          </cell>
          <cell r="E41">
            <v>4.0249223594996213</v>
          </cell>
          <cell r="F41">
            <v>0</v>
          </cell>
        </row>
        <row r="42">
          <cell r="B42">
            <v>3.999687487792015</v>
          </cell>
          <cell r="C42">
            <v>0.05</v>
          </cell>
          <cell r="E42">
            <v>4.0246117825201475</v>
          </cell>
          <cell r="F42">
            <v>0.05</v>
          </cell>
        </row>
        <row r="43">
          <cell r="B43">
            <v>3.9987498046264411</v>
          </cell>
          <cell r="C43">
            <v>0.1</v>
          </cell>
          <cell r="E43">
            <v>4.0236799077461418</v>
          </cell>
          <cell r="F43">
            <v>0.1</v>
          </cell>
        </row>
        <row r="44">
          <cell r="B44">
            <v>3.9971865105346285</v>
          </cell>
          <cell r="C44">
            <v>0.15000000000000002</v>
          </cell>
          <cell r="E44">
            <v>4.0221263033375765</v>
          </cell>
          <cell r="F44">
            <v>0.15000000000000002</v>
          </cell>
        </row>
        <row r="45">
          <cell r="B45">
            <v>3.9949968710876358</v>
          </cell>
          <cell r="C45">
            <v>0.2</v>
          </cell>
          <cell r="E45">
            <v>4.0199502484483558</v>
          </cell>
          <cell r="F45">
            <v>0.2</v>
          </cell>
        </row>
        <row r="46">
          <cell r="B46">
            <v>3.9921798556678278</v>
          </cell>
          <cell r="C46">
            <v>0.25</v>
          </cell>
          <cell r="E46">
            <v>4.0171507315509087</v>
          </cell>
          <cell r="F46">
            <v>0.25</v>
          </cell>
        </row>
        <row r="47">
          <cell r="B47">
            <v>3.9887341350358261</v>
          </cell>
          <cell r="C47">
            <v>0.3</v>
          </cell>
          <cell r="E47">
            <v>4.0137264480778958</v>
          </cell>
          <cell r="F47">
            <v>0.3</v>
          </cell>
        </row>
        <row r="48">
          <cell r="B48">
            <v>3.9846580781793559</v>
          </cell>
          <cell r="C48">
            <v>0.35</v>
          </cell>
          <cell r="E48">
            <v>4.0096757973681614</v>
          </cell>
          <cell r="F48">
            <v>0.35</v>
          </cell>
        </row>
        <row r="49">
          <cell r="B49">
            <v>3.9799497484264799</v>
          </cell>
          <cell r="C49">
            <v>0.39999999999999997</v>
          </cell>
          <cell r="E49">
            <v>4.0049968789001573</v>
          </cell>
          <cell r="F49">
            <v>0.39999999999999997</v>
          </cell>
        </row>
        <row r="50">
          <cell r="B50">
            <v>3.97460689880144</v>
          </cell>
          <cell r="C50">
            <v>0.44999999999999996</v>
          </cell>
          <cell r="E50">
            <v>3.999687487792015</v>
          </cell>
          <cell r="F50">
            <v>0.44999999999999996</v>
          </cell>
        </row>
        <row r="51">
          <cell r="B51">
            <v>3.9686269665968861</v>
          </cell>
          <cell r="C51">
            <v>0.49999999999999994</v>
          </cell>
          <cell r="E51">
            <v>3.9937451095431715</v>
          </cell>
          <cell r="F51">
            <v>0.49999999999999994</v>
          </cell>
        </row>
        <row r="52">
          <cell r="B52">
            <v>3.9620070671315064</v>
          </cell>
          <cell r="C52">
            <v>0.54999999999999993</v>
          </cell>
          <cell r="E52">
            <v>3.9871669139879256</v>
          </cell>
          <cell r="F52">
            <v>0.54999999999999993</v>
          </cell>
        </row>
        <row r="53">
          <cell r="B53">
            <v>3.954743986657038</v>
          </cell>
          <cell r="C53">
            <v>0.6</v>
          </cell>
          <cell r="E53">
            <v>3.9799497484264799</v>
          </cell>
          <cell r="F53">
            <v>0.6</v>
          </cell>
        </row>
        <row r="54">
          <cell r="B54">
            <v>3.9468341743731772</v>
          </cell>
          <cell r="C54">
            <v>0.65</v>
          </cell>
          <cell r="E54">
            <v>3.9720901298938323</v>
          </cell>
          <cell r="F54">
            <v>0.65</v>
          </cell>
        </row>
        <row r="55">
          <cell r="B55">
            <v>3.9382737335030433</v>
          </cell>
          <cell r="C55">
            <v>0.70000000000000007</v>
          </cell>
          <cell r="E55">
            <v>3.9635842365212826</v>
          </cell>
          <cell r="F55">
            <v>0.70000000000000007</v>
          </cell>
        </row>
        <row r="56">
          <cell r="B56">
            <v>3.9290584113754279</v>
          </cell>
          <cell r="C56">
            <v>0.75000000000000011</v>
          </cell>
          <cell r="E56">
            <v>3.9544278979392202</v>
          </cell>
          <cell r="F56">
            <v>0.75000000000000011</v>
          </cell>
        </row>
        <row r="57">
          <cell r="B57">
            <v>3.9191835884530848</v>
          </cell>
          <cell r="C57">
            <v>0.80000000000000016</v>
          </cell>
          <cell r="E57">
            <v>3.944616584663204</v>
          </cell>
          <cell r="F57">
            <v>0.80000000000000016</v>
          </cell>
        </row>
        <row r="58">
          <cell r="B58">
            <v>3.9086442662386149</v>
          </cell>
          <cell r="C58">
            <v>0.8500000000000002</v>
          </cell>
          <cell r="E58">
            <v>3.9341453963980535</v>
          </cell>
          <cell r="F58">
            <v>0.8500000000000002</v>
          </cell>
        </row>
        <row r="59">
          <cell r="B59">
            <v>3.8974350539810154</v>
          </cell>
          <cell r="C59">
            <v>0.90000000000000024</v>
          </cell>
          <cell r="E59">
            <v>3.9230090491866059</v>
          </cell>
          <cell r="F59">
            <v>0.90000000000000024</v>
          </cell>
        </row>
        <row r="60">
          <cell r="B60">
            <v>3.8855501540965856</v>
          </cell>
          <cell r="C60">
            <v>0.95000000000000029</v>
          </cell>
          <cell r="E60">
            <v>3.9112018613208908</v>
          </cell>
          <cell r="F60">
            <v>0.95000000000000029</v>
          </cell>
        </row>
        <row r="61">
          <cell r="B61">
            <v>3.872983346207417</v>
          </cell>
          <cell r="C61">
            <v>1.0000000000000002</v>
          </cell>
          <cell r="E61">
            <v>3.8987177379235853</v>
          </cell>
          <cell r="F61">
            <v>1.0000000000000002</v>
          </cell>
        </row>
        <row r="62">
          <cell r="B62">
            <v>3.8597279696890556</v>
          </cell>
          <cell r="C62">
            <v>1.0500000000000003</v>
          </cell>
          <cell r="E62">
            <v>3.8855501540965856</v>
          </cell>
          <cell r="F62">
            <v>1.0500000000000003</v>
          </cell>
        </row>
        <row r="63">
          <cell r="B63">
            <v>3.8457769046058821</v>
          </cell>
          <cell r="C63">
            <v>1.1000000000000003</v>
          </cell>
          <cell r="E63">
            <v>3.8716921365211876</v>
          </cell>
          <cell r="F63">
            <v>1.1000000000000003</v>
          </cell>
        </row>
        <row r="64">
          <cell r="B64">
            <v>3.8311225508981046</v>
          </cell>
          <cell r="C64">
            <v>1.1500000000000004</v>
          </cell>
          <cell r="E64">
            <v>3.8571362433805727</v>
          </cell>
          <cell r="F64">
            <v>1.1500000000000004</v>
          </cell>
        </row>
        <row r="65">
          <cell r="B65">
            <v>3.8157568056677826</v>
          </cell>
          <cell r="C65">
            <v>1.2000000000000004</v>
          </cell>
          <cell r="E65">
            <v>3.8418745424597089</v>
          </cell>
          <cell r="F65">
            <v>1.2000000000000004</v>
          </cell>
        </row>
        <row r="66">
          <cell r="B66">
            <v>3.7996710383926655</v>
          </cell>
          <cell r="C66">
            <v>1.2500000000000004</v>
          </cell>
          <cell r="E66">
            <v>3.8258985872602529</v>
          </cell>
          <cell r="F66">
            <v>1.2500000000000004</v>
          </cell>
        </row>
        <row r="67">
          <cell r="B67">
            <v>3.7828560638755473</v>
          </cell>
          <cell r="C67">
            <v>1.3000000000000005</v>
          </cell>
          <cell r="E67">
            <v>3.8091993909481818</v>
          </cell>
          <cell r="F67">
            <v>1.3000000000000005</v>
          </cell>
        </row>
        <row r="68">
          <cell r="B68">
            <v>3.7653021127128694</v>
          </cell>
          <cell r="C68">
            <v>1.3500000000000005</v>
          </cell>
          <cell r="E68">
            <v>3.7917673979293611</v>
          </cell>
          <cell r="F68">
            <v>1.3500000000000005</v>
          </cell>
        </row>
        <row r="69">
          <cell r="B69">
            <v>3.746998799039039</v>
          </cell>
          <cell r="C69">
            <v>1.4000000000000006</v>
          </cell>
          <cell r="E69">
            <v>3.7735924528226414</v>
          </cell>
          <cell r="F69">
            <v>1.4000000000000006</v>
          </cell>
        </row>
        <row r="70">
          <cell r="B70">
            <v>3.7279350852717377</v>
          </cell>
          <cell r="C70">
            <v>1.4500000000000006</v>
          </cell>
          <cell r="E70">
            <v>3.7546637665708493</v>
          </cell>
          <cell r="F70">
            <v>1.4500000000000006</v>
          </cell>
        </row>
        <row r="71">
          <cell r="B71">
            <v>3.708099243547831</v>
          </cell>
          <cell r="C71">
            <v>1.5000000000000007</v>
          </cell>
          <cell r="E71">
            <v>3.7349698793966195</v>
          </cell>
          <cell r="F71">
            <v>1.5000000000000007</v>
          </cell>
        </row>
        <row r="72">
          <cell r="B72">
            <v>3.6874788134984584</v>
          </cell>
          <cell r="C72">
            <v>1.5500000000000007</v>
          </cell>
          <cell r="E72">
            <v>3.7144986202716508</v>
          </cell>
          <cell r="F72">
            <v>1.5500000000000007</v>
          </cell>
        </row>
        <row r="73">
          <cell r="B73">
            <v>3.6660605559646715</v>
          </cell>
          <cell r="C73">
            <v>1.6000000000000008</v>
          </cell>
          <cell r="E73">
            <v>3.6932370625238771</v>
          </cell>
          <cell r="F73">
            <v>1.6000000000000008</v>
          </cell>
        </row>
        <row r="74">
          <cell r="B74">
            <v>3.6438304022004093</v>
          </cell>
          <cell r="C74">
            <v>1.6500000000000008</v>
          </cell>
          <cell r="E74">
            <v>3.6711714751561244</v>
          </cell>
          <cell r="F74">
            <v>1.6500000000000008</v>
          </cell>
        </row>
        <row r="75">
          <cell r="B75">
            <v>3.6207733980463344</v>
          </cell>
          <cell r="C75">
            <v>1.7000000000000008</v>
          </cell>
          <cell r="E75">
            <v>3.6482872693909396</v>
          </cell>
          <cell r="F75">
            <v>1.7000000000000008</v>
          </cell>
        </row>
        <row r="76">
          <cell r="B76">
            <v>3.5968736424845393</v>
          </cell>
          <cell r="C76">
            <v>1.7500000000000009</v>
          </cell>
          <cell r="E76">
            <v>3.6245689398878862</v>
          </cell>
          <cell r="F76">
            <v>1.7500000000000009</v>
          </cell>
        </row>
        <row r="77">
          <cell r="B77">
            <v>3.5721142198983498</v>
          </cell>
          <cell r="C77">
            <v>1.8000000000000009</v>
          </cell>
          <cell r="E77">
            <v>3.5999999999999992</v>
          </cell>
          <cell r="F77">
            <v>1.8000000000000009</v>
          </cell>
        </row>
        <row r="78">
          <cell r="B78">
            <v>3.5464771252610663</v>
          </cell>
          <cell r="C78">
            <v>1.850000000000001</v>
          </cell>
          <cell r="E78">
            <v>3.5745629103430248</v>
          </cell>
          <cell r="F78">
            <v>1.850000000000001</v>
          </cell>
        </row>
        <row r="79">
          <cell r="B79">
            <v>3.5199431813596078</v>
          </cell>
          <cell r="C79">
            <v>1.900000000000001</v>
          </cell>
          <cell r="E79">
            <v>3.5482389998420336</v>
          </cell>
          <cell r="F79">
            <v>1.900000000000001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u7abf.com.ar/satao-73.ht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/>
  </sheetViews>
  <sheetFormatPr defaultRowHeight="15" x14ac:dyDescent="0.25"/>
  <cols>
    <col min="1" max="1" width="23.5703125" customWidth="1"/>
    <col min="2" max="2" width="7.5703125" customWidth="1"/>
    <col min="5" max="5" width="11.5703125" customWidth="1"/>
    <col min="7" max="7" width="6.42578125" customWidth="1"/>
    <col min="9" max="9" width="6.28515625" customWidth="1"/>
    <col min="10" max="10" width="8.140625" customWidth="1"/>
  </cols>
  <sheetData>
    <row r="1" spans="1:13" x14ac:dyDescent="0.25">
      <c r="A1" t="s">
        <v>0</v>
      </c>
      <c r="B1" s="53" t="s">
        <v>78</v>
      </c>
    </row>
    <row r="2" spans="1:13" x14ac:dyDescent="0.25">
      <c r="A2" s="44" t="s">
        <v>3</v>
      </c>
      <c r="H2" t="s">
        <v>64</v>
      </c>
      <c r="K2">
        <v>228.6</v>
      </c>
      <c r="L2" t="s">
        <v>63</v>
      </c>
    </row>
    <row r="3" spans="1:13" x14ac:dyDescent="0.25">
      <c r="A3" t="s">
        <v>1</v>
      </c>
      <c r="C3">
        <v>0.03</v>
      </c>
      <c r="D3" t="s">
        <v>2</v>
      </c>
      <c r="H3" t="s">
        <v>70</v>
      </c>
      <c r="K3">
        <v>75.087999999999994</v>
      </c>
      <c r="L3" t="s">
        <v>71</v>
      </c>
      <c r="M3" t="s">
        <v>82</v>
      </c>
    </row>
    <row r="5" spans="1:13" x14ac:dyDescent="0.25">
      <c r="A5" s="44" t="s">
        <v>4</v>
      </c>
    </row>
    <row r="6" spans="1:13" x14ac:dyDescent="0.25">
      <c r="A6" t="s">
        <v>5</v>
      </c>
      <c r="C6">
        <v>143.4</v>
      </c>
      <c r="D6" t="s">
        <v>56</v>
      </c>
      <c r="E6" t="s">
        <v>79</v>
      </c>
    </row>
    <row r="7" spans="1:13" x14ac:dyDescent="0.25">
      <c r="A7" t="s">
        <v>6</v>
      </c>
      <c r="C7">
        <v>0.63700000000000001</v>
      </c>
      <c r="D7" t="s">
        <v>56</v>
      </c>
      <c r="E7" t="s">
        <v>86</v>
      </c>
    </row>
    <row r="8" spans="1:13" x14ac:dyDescent="0.25">
      <c r="A8" t="s">
        <v>77</v>
      </c>
      <c r="C8">
        <v>2.2000000000000002</v>
      </c>
      <c r="D8" t="s">
        <v>56</v>
      </c>
      <c r="E8" t="s">
        <v>86</v>
      </c>
    </row>
    <row r="9" spans="1:13" x14ac:dyDescent="0.25">
      <c r="A9" t="s">
        <v>7</v>
      </c>
      <c r="C9">
        <v>0.2</v>
      </c>
      <c r="D9" t="s">
        <v>56</v>
      </c>
      <c r="E9" t="s">
        <v>86</v>
      </c>
    </row>
    <row r="11" spans="1:13" x14ac:dyDescent="0.25">
      <c r="A11" s="44" t="s">
        <v>62</v>
      </c>
    </row>
    <row r="12" spans="1:13" x14ac:dyDescent="0.25">
      <c r="A12" t="s">
        <v>68</v>
      </c>
      <c r="C12">
        <v>9</v>
      </c>
      <c r="D12" t="s">
        <v>60</v>
      </c>
      <c r="E12" t="s">
        <v>80</v>
      </c>
    </row>
    <row r="13" spans="1:13" x14ac:dyDescent="0.25">
      <c r="A13" t="s">
        <v>67</v>
      </c>
      <c r="C13">
        <v>23.5</v>
      </c>
      <c r="D13" t="s">
        <v>56</v>
      </c>
      <c r="E13" t="s">
        <v>81</v>
      </c>
    </row>
    <row r="14" spans="1:13" x14ac:dyDescent="0.25">
      <c r="A14" t="s">
        <v>61</v>
      </c>
      <c r="C14">
        <v>20</v>
      </c>
      <c r="D14" t="s">
        <v>56</v>
      </c>
      <c r="E14" t="s">
        <v>84</v>
      </c>
    </row>
    <row r="16" spans="1:13" x14ac:dyDescent="0.25">
      <c r="A16" t="s">
        <v>65</v>
      </c>
      <c r="C16">
        <v>1200</v>
      </c>
      <c r="D16" t="s">
        <v>66</v>
      </c>
      <c r="E16" t="s">
        <v>83</v>
      </c>
    </row>
    <row r="18" spans="1:5" x14ac:dyDescent="0.25">
      <c r="A18" t="s">
        <v>69</v>
      </c>
      <c r="C18">
        <f>C3-C6-(C8+C9+C7)+(C12+C13)/K3+K2-C14-10*LOG10(C16)</f>
        <v>31.834013024288286</v>
      </c>
      <c r="D18" t="s">
        <v>56</v>
      </c>
      <c r="E18" s="54" t="s">
        <v>85</v>
      </c>
    </row>
  </sheetData>
  <hyperlinks>
    <hyperlink ref="B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opLeftCell="A16" workbookViewId="0">
      <selection activeCell="C16" sqref="C16"/>
    </sheetView>
  </sheetViews>
  <sheetFormatPr defaultRowHeight="15" x14ac:dyDescent="0.25"/>
  <cols>
    <col min="1" max="1" width="26.28515625" customWidth="1"/>
    <col min="2" max="2" width="14.85546875" customWidth="1"/>
    <col min="257" max="257" width="26.28515625" customWidth="1"/>
    <col min="258" max="258" width="14.85546875" customWidth="1"/>
    <col min="513" max="513" width="26.28515625" customWidth="1"/>
    <col min="514" max="514" width="14.85546875" customWidth="1"/>
    <col min="769" max="769" width="26.28515625" customWidth="1"/>
    <col min="770" max="770" width="14.85546875" customWidth="1"/>
    <col min="1025" max="1025" width="26.28515625" customWidth="1"/>
    <col min="1026" max="1026" width="14.85546875" customWidth="1"/>
    <col min="1281" max="1281" width="26.28515625" customWidth="1"/>
    <col min="1282" max="1282" width="14.85546875" customWidth="1"/>
    <col min="1537" max="1537" width="26.28515625" customWidth="1"/>
    <col min="1538" max="1538" width="14.85546875" customWidth="1"/>
    <col min="1793" max="1793" width="26.28515625" customWidth="1"/>
    <col min="1794" max="1794" width="14.85546875" customWidth="1"/>
    <col min="2049" max="2049" width="26.28515625" customWidth="1"/>
    <col min="2050" max="2050" width="14.85546875" customWidth="1"/>
    <col min="2305" max="2305" width="26.28515625" customWidth="1"/>
    <col min="2306" max="2306" width="14.85546875" customWidth="1"/>
    <col min="2561" max="2561" width="26.28515625" customWidth="1"/>
    <col min="2562" max="2562" width="14.85546875" customWidth="1"/>
    <col min="2817" max="2817" width="26.28515625" customWidth="1"/>
    <col min="2818" max="2818" width="14.85546875" customWidth="1"/>
    <col min="3073" max="3073" width="26.28515625" customWidth="1"/>
    <col min="3074" max="3074" width="14.85546875" customWidth="1"/>
    <col min="3329" max="3329" width="26.28515625" customWidth="1"/>
    <col min="3330" max="3330" width="14.85546875" customWidth="1"/>
    <col min="3585" max="3585" width="26.28515625" customWidth="1"/>
    <col min="3586" max="3586" width="14.85546875" customWidth="1"/>
    <col min="3841" max="3841" width="26.28515625" customWidth="1"/>
    <col min="3842" max="3842" width="14.85546875" customWidth="1"/>
    <col min="4097" max="4097" width="26.28515625" customWidth="1"/>
    <col min="4098" max="4098" width="14.85546875" customWidth="1"/>
    <col min="4353" max="4353" width="26.28515625" customWidth="1"/>
    <col min="4354" max="4354" width="14.85546875" customWidth="1"/>
    <col min="4609" max="4609" width="26.28515625" customWidth="1"/>
    <col min="4610" max="4610" width="14.85546875" customWidth="1"/>
    <col min="4865" max="4865" width="26.28515625" customWidth="1"/>
    <col min="4866" max="4866" width="14.85546875" customWidth="1"/>
    <col min="5121" max="5121" width="26.28515625" customWidth="1"/>
    <col min="5122" max="5122" width="14.85546875" customWidth="1"/>
    <col min="5377" max="5377" width="26.28515625" customWidth="1"/>
    <col min="5378" max="5378" width="14.85546875" customWidth="1"/>
    <col min="5633" max="5633" width="26.28515625" customWidth="1"/>
    <col min="5634" max="5634" width="14.85546875" customWidth="1"/>
    <col min="5889" max="5889" width="26.28515625" customWidth="1"/>
    <col min="5890" max="5890" width="14.85546875" customWidth="1"/>
    <col min="6145" max="6145" width="26.28515625" customWidth="1"/>
    <col min="6146" max="6146" width="14.85546875" customWidth="1"/>
    <col min="6401" max="6401" width="26.28515625" customWidth="1"/>
    <col min="6402" max="6402" width="14.85546875" customWidth="1"/>
    <col min="6657" max="6657" width="26.28515625" customWidth="1"/>
    <col min="6658" max="6658" width="14.85546875" customWidth="1"/>
    <col min="6913" max="6913" width="26.28515625" customWidth="1"/>
    <col min="6914" max="6914" width="14.85546875" customWidth="1"/>
    <col min="7169" max="7169" width="26.28515625" customWidth="1"/>
    <col min="7170" max="7170" width="14.85546875" customWidth="1"/>
    <col min="7425" max="7425" width="26.28515625" customWidth="1"/>
    <col min="7426" max="7426" width="14.85546875" customWidth="1"/>
    <col min="7681" max="7681" width="26.28515625" customWidth="1"/>
    <col min="7682" max="7682" width="14.85546875" customWidth="1"/>
    <col min="7937" max="7937" width="26.28515625" customWidth="1"/>
    <col min="7938" max="7938" width="14.85546875" customWidth="1"/>
    <col min="8193" max="8193" width="26.28515625" customWidth="1"/>
    <col min="8194" max="8194" width="14.85546875" customWidth="1"/>
    <col min="8449" max="8449" width="26.28515625" customWidth="1"/>
    <col min="8450" max="8450" width="14.85546875" customWidth="1"/>
    <col min="8705" max="8705" width="26.28515625" customWidth="1"/>
    <col min="8706" max="8706" width="14.85546875" customWidth="1"/>
    <col min="8961" max="8961" width="26.28515625" customWidth="1"/>
    <col min="8962" max="8962" width="14.85546875" customWidth="1"/>
    <col min="9217" max="9217" width="26.28515625" customWidth="1"/>
    <col min="9218" max="9218" width="14.85546875" customWidth="1"/>
    <col min="9473" max="9473" width="26.28515625" customWidth="1"/>
    <col min="9474" max="9474" width="14.85546875" customWidth="1"/>
    <col min="9729" max="9729" width="26.28515625" customWidth="1"/>
    <col min="9730" max="9730" width="14.85546875" customWidth="1"/>
    <col min="9985" max="9985" width="26.28515625" customWidth="1"/>
    <col min="9986" max="9986" width="14.85546875" customWidth="1"/>
    <col min="10241" max="10241" width="26.28515625" customWidth="1"/>
    <col min="10242" max="10242" width="14.85546875" customWidth="1"/>
    <col min="10497" max="10497" width="26.28515625" customWidth="1"/>
    <col min="10498" max="10498" width="14.85546875" customWidth="1"/>
    <col min="10753" max="10753" width="26.28515625" customWidth="1"/>
    <col min="10754" max="10754" width="14.85546875" customWidth="1"/>
    <col min="11009" max="11009" width="26.28515625" customWidth="1"/>
    <col min="11010" max="11010" width="14.85546875" customWidth="1"/>
    <col min="11265" max="11265" width="26.28515625" customWidth="1"/>
    <col min="11266" max="11266" width="14.85546875" customWidth="1"/>
    <col min="11521" max="11521" width="26.28515625" customWidth="1"/>
    <col min="11522" max="11522" width="14.85546875" customWidth="1"/>
    <col min="11777" max="11777" width="26.28515625" customWidth="1"/>
    <col min="11778" max="11778" width="14.85546875" customWidth="1"/>
    <col min="12033" max="12033" width="26.28515625" customWidth="1"/>
    <col min="12034" max="12034" width="14.85546875" customWidth="1"/>
    <col min="12289" max="12289" width="26.28515625" customWidth="1"/>
    <col min="12290" max="12290" width="14.85546875" customWidth="1"/>
    <col min="12545" max="12545" width="26.28515625" customWidth="1"/>
    <col min="12546" max="12546" width="14.85546875" customWidth="1"/>
    <col min="12801" max="12801" width="26.28515625" customWidth="1"/>
    <col min="12802" max="12802" width="14.85546875" customWidth="1"/>
    <col min="13057" max="13057" width="26.28515625" customWidth="1"/>
    <col min="13058" max="13058" width="14.85546875" customWidth="1"/>
    <col min="13313" max="13313" width="26.28515625" customWidth="1"/>
    <col min="13314" max="13314" width="14.85546875" customWidth="1"/>
    <col min="13569" max="13569" width="26.28515625" customWidth="1"/>
    <col min="13570" max="13570" width="14.85546875" customWidth="1"/>
    <col min="13825" max="13825" width="26.28515625" customWidth="1"/>
    <col min="13826" max="13826" width="14.85546875" customWidth="1"/>
    <col min="14081" max="14081" width="26.28515625" customWidth="1"/>
    <col min="14082" max="14082" width="14.85546875" customWidth="1"/>
    <col min="14337" max="14337" width="26.28515625" customWidth="1"/>
    <col min="14338" max="14338" width="14.85546875" customWidth="1"/>
    <col min="14593" max="14593" width="26.28515625" customWidth="1"/>
    <col min="14594" max="14594" width="14.85546875" customWidth="1"/>
    <col min="14849" max="14849" width="26.28515625" customWidth="1"/>
    <col min="14850" max="14850" width="14.85546875" customWidth="1"/>
    <col min="15105" max="15105" width="26.28515625" customWidth="1"/>
    <col min="15106" max="15106" width="14.85546875" customWidth="1"/>
    <col min="15361" max="15361" width="26.28515625" customWidth="1"/>
    <col min="15362" max="15362" width="14.85546875" customWidth="1"/>
    <col min="15617" max="15617" width="26.28515625" customWidth="1"/>
    <col min="15618" max="15618" width="14.85546875" customWidth="1"/>
    <col min="15873" max="15873" width="26.28515625" customWidth="1"/>
    <col min="15874" max="15874" width="14.85546875" customWidth="1"/>
    <col min="16129" max="16129" width="26.28515625" customWidth="1"/>
    <col min="16130" max="16130" width="14.85546875" customWidth="1"/>
  </cols>
  <sheetData>
    <row r="1" spans="1:18" ht="24" thickBot="1" x14ac:dyDescent="0.4">
      <c r="A1" s="1" t="s">
        <v>8</v>
      </c>
      <c r="B1" s="2"/>
      <c r="C1" s="2"/>
      <c r="D1" s="2"/>
      <c r="E1" s="3" t="str">
        <f>'[1]Title Page'!F7</f>
        <v>Jan A. King  (Change to Student Subsytem Engineer)</v>
      </c>
      <c r="F1" s="2"/>
      <c r="G1" s="3" t="s">
        <v>9</v>
      </c>
      <c r="H1" s="2"/>
      <c r="I1" s="3" t="str">
        <f>'[1]Title Page'!F23</f>
        <v>2003, June 1</v>
      </c>
      <c r="J1" s="3"/>
      <c r="K1" s="3" t="str">
        <f>'[1]Title Page'!G1</f>
        <v xml:space="preserve">  Version: 1.0</v>
      </c>
      <c r="L1" s="3"/>
      <c r="M1" s="2"/>
      <c r="N1" s="2"/>
      <c r="O1" s="2"/>
      <c r="P1" s="2"/>
      <c r="Q1" s="4"/>
    </row>
    <row r="2" spans="1:18" ht="18.75" thickBot="1" x14ac:dyDescent="0.3">
      <c r="A2" s="5" t="str">
        <f>'[1]Title Page'!F3</f>
        <v>XYZ -Sat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8" ht="15.75" thickBot="1" x14ac:dyDescent="0.3">
      <c r="A3" s="7"/>
      <c r="B3" s="7"/>
      <c r="C3" s="7"/>
      <c r="D3" s="8" t="s">
        <v>10</v>
      </c>
      <c r="E3" s="9" t="s">
        <v>11</v>
      </c>
      <c r="F3" s="9"/>
      <c r="G3" s="7"/>
      <c r="H3" s="7"/>
      <c r="I3" s="10" t="s">
        <v>12</v>
      </c>
      <c r="J3" s="11" t="s">
        <v>13</v>
      </c>
      <c r="K3" s="7"/>
      <c r="L3" s="12" t="s">
        <v>14</v>
      </c>
      <c r="M3" s="7"/>
      <c r="N3" s="7"/>
      <c r="O3" s="7"/>
      <c r="P3" s="7"/>
      <c r="Q3" s="7"/>
      <c r="R3" s="7"/>
    </row>
    <row r="4" spans="1:18" x14ac:dyDescent="0.25">
      <c r="A4" s="7" t="s">
        <v>15</v>
      </c>
      <c r="B4" s="13" t="s">
        <v>16</v>
      </c>
      <c r="C4" s="7"/>
      <c r="D4" s="14" t="s">
        <v>17</v>
      </c>
      <c r="E4" s="9" t="s">
        <v>18</v>
      </c>
      <c r="F4" s="9"/>
      <c r="G4" s="7"/>
      <c r="H4" s="7"/>
      <c r="I4" s="15" t="s">
        <v>19</v>
      </c>
      <c r="J4" s="11" t="s">
        <v>20</v>
      </c>
      <c r="K4" s="7"/>
      <c r="L4" s="7"/>
      <c r="M4" s="7"/>
      <c r="N4" s="7"/>
      <c r="O4" s="7"/>
      <c r="P4" s="7"/>
      <c r="Q4" s="7"/>
      <c r="R4" s="7"/>
    </row>
    <row r="5" spans="1:18" x14ac:dyDescent="0.25">
      <c r="A5" s="7"/>
      <c r="B5" s="7"/>
      <c r="C5" s="7"/>
      <c r="D5" s="16"/>
      <c r="E5" s="9"/>
      <c r="F5" s="9"/>
      <c r="G5" s="7"/>
      <c r="H5" s="7"/>
      <c r="I5" s="7"/>
      <c r="J5" s="17"/>
      <c r="K5" s="7"/>
      <c r="L5" s="7"/>
      <c r="M5" s="7"/>
      <c r="N5" s="7"/>
      <c r="O5" s="7"/>
      <c r="P5" s="7"/>
      <c r="Q5" s="7"/>
      <c r="R5" s="7"/>
    </row>
    <row r="6" spans="1:18" ht="18" x14ac:dyDescent="0.25">
      <c r="A6" s="18" t="s">
        <v>21</v>
      </c>
      <c r="B6" s="19"/>
      <c r="C6" s="19"/>
      <c r="Q6" s="7"/>
    </row>
    <row r="7" spans="1:18" x14ac:dyDescent="0.25">
      <c r="A7" s="12" t="s">
        <v>22</v>
      </c>
      <c r="B7" s="12"/>
      <c r="C7" s="12"/>
      <c r="Q7" s="7"/>
    </row>
    <row r="8" spans="1:18" x14ac:dyDescent="0.25">
      <c r="A8" s="20" t="s">
        <v>23</v>
      </c>
      <c r="B8" s="21" t="s">
        <v>24</v>
      </c>
      <c r="C8" s="22" t="s">
        <v>25</v>
      </c>
      <c r="Q8" s="7"/>
    </row>
    <row r="9" spans="1:18" x14ac:dyDescent="0.25">
      <c r="A9" s="23" t="s">
        <v>26</v>
      </c>
      <c r="B9" s="24">
        <v>6378.1660000000002</v>
      </c>
      <c r="C9" s="23" t="s">
        <v>27</v>
      </c>
      <c r="Q9" s="7"/>
    </row>
    <row r="10" spans="1:18" x14ac:dyDescent="0.25">
      <c r="A10" s="23" t="s">
        <v>28</v>
      </c>
      <c r="B10" s="25">
        <v>805</v>
      </c>
      <c r="C10" s="23" t="s">
        <v>27</v>
      </c>
      <c r="Q10" s="7"/>
    </row>
    <row r="11" spans="1:18" x14ac:dyDescent="0.25">
      <c r="A11" s="23" t="s">
        <v>29</v>
      </c>
      <c r="B11" s="26">
        <v>795</v>
      </c>
      <c r="C11" s="23" t="s">
        <v>27</v>
      </c>
      <c r="Q11" s="7"/>
    </row>
    <row r="12" spans="1:18" x14ac:dyDescent="0.25">
      <c r="A12" s="7" t="s">
        <v>30</v>
      </c>
      <c r="B12" s="24">
        <f>(B10+B11+2*B9)/2</f>
        <v>7178.1660000000002</v>
      </c>
      <c r="C12" s="7" t="s">
        <v>27</v>
      </c>
      <c r="Q12" s="7"/>
    </row>
    <row r="13" spans="1:18" x14ac:dyDescent="0.25">
      <c r="A13" s="7" t="s">
        <v>31</v>
      </c>
      <c r="B13" s="27" t="s">
        <v>59</v>
      </c>
      <c r="C13" s="7"/>
      <c r="Q13" s="7"/>
    </row>
    <row r="14" spans="1:18" x14ac:dyDescent="0.25">
      <c r="A14" s="7" t="s">
        <v>32</v>
      </c>
      <c r="B14" s="28">
        <v>97.6</v>
      </c>
      <c r="C14" s="7" t="s">
        <v>33</v>
      </c>
      <c r="Q14" s="7"/>
    </row>
    <row r="15" spans="1:18" x14ac:dyDescent="0.25">
      <c r="A15" s="7" t="s">
        <v>34</v>
      </c>
      <c r="B15" s="29">
        <v>284</v>
      </c>
      <c r="C15" s="7" t="s">
        <v>33</v>
      </c>
      <c r="Q15" s="7"/>
    </row>
    <row r="16" spans="1:18" x14ac:dyDescent="0.25">
      <c r="A16" s="7" t="s">
        <v>35</v>
      </c>
      <c r="B16" s="30">
        <v>111.2</v>
      </c>
      <c r="C16" s="7" t="s">
        <v>33</v>
      </c>
      <c r="Q16" s="7"/>
    </row>
    <row r="17" spans="1:17" x14ac:dyDescent="0.25">
      <c r="A17" s="7" t="s">
        <v>36</v>
      </c>
      <c r="B17" s="31">
        <v>74.599999999999994</v>
      </c>
      <c r="C17" s="7" t="s">
        <v>33</v>
      </c>
      <c r="Q17" s="7"/>
    </row>
    <row r="18" spans="1:17" x14ac:dyDescent="0.25">
      <c r="A18" s="7" t="s">
        <v>37</v>
      </c>
      <c r="B18" s="32">
        <f xml:space="preserve"> 84.4892*((B12/B9)^1.5)</f>
        <v>100.87364567585333</v>
      </c>
      <c r="C18" s="7" t="s">
        <v>38</v>
      </c>
      <c r="Q18" s="7"/>
    </row>
    <row r="19" spans="1:17" x14ac:dyDescent="0.25">
      <c r="A19" s="7" t="s">
        <v>39</v>
      </c>
      <c r="B19" s="33" t="e">
        <f>19.919482*((B9/B12)^3.5)*(1-1.25*((SIN(B14/57.29578))^2))/((1-B13^2)^2)</f>
        <v>#VALUE!</v>
      </c>
      <c r="C19" s="7" t="s">
        <v>40</v>
      </c>
      <c r="Q19" s="7"/>
    </row>
    <row r="20" spans="1:17" x14ac:dyDescent="0.25">
      <c r="A20" s="7" t="s">
        <v>41</v>
      </c>
      <c r="B20" s="33" t="e">
        <f>(-9.9597408/(1-B13^2)^2)*((B9/B12)^3.5)*COS(B14/57.29578)</f>
        <v>#VALUE!</v>
      </c>
      <c r="C20" s="7" t="s">
        <v>40</v>
      </c>
      <c r="Q20" s="7"/>
    </row>
    <row r="21" spans="1:17" x14ac:dyDescent="0.25">
      <c r="A21" s="7" t="s">
        <v>42</v>
      </c>
      <c r="B21" s="34" t="s">
        <v>43</v>
      </c>
      <c r="C21" s="7" t="s">
        <v>40</v>
      </c>
      <c r="Q21" s="7"/>
    </row>
    <row r="22" spans="1:17" x14ac:dyDescent="0.25">
      <c r="A22" s="7" t="s">
        <v>44</v>
      </c>
      <c r="B22" s="35">
        <v>637</v>
      </c>
      <c r="C22" s="7" t="s">
        <v>27</v>
      </c>
      <c r="Q22" s="7"/>
    </row>
    <row r="23" spans="1:17" x14ac:dyDescent="0.25">
      <c r="A23" s="7" t="s">
        <v>45</v>
      </c>
      <c r="B23" s="36">
        <f>B22+B9</f>
        <v>7015.1660000000002</v>
      </c>
      <c r="C23" s="7" t="s">
        <v>27</v>
      </c>
      <c r="Q23" s="7"/>
    </row>
    <row r="24" spans="1:17" x14ac:dyDescent="0.25">
      <c r="A24" s="7" t="s">
        <v>46</v>
      </c>
      <c r="B24" s="35" t="e">
        <f>57.2958*ACOS((0.98561)/(-9.95974/(((1-B13^2)^2))*(B9/B12)^3.5))</f>
        <v>#VALUE!</v>
      </c>
      <c r="C24" s="7" t="s">
        <v>33</v>
      </c>
      <c r="Q24" s="7"/>
    </row>
    <row r="25" spans="1:17" x14ac:dyDescent="0.25">
      <c r="A25" s="7" t="s">
        <v>47</v>
      </c>
      <c r="B25" s="37">
        <v>5</v>
      </c>
      <c r="C25" s="7" t="s">
        <v>33</v>
      </c>
      <c r="Q25" s="7"/>
    </row>
    <row r="26" spans="1:17" ht="15.75" thickBot="1" x14ac:dyDescent="0.3">
      <c r="A26" s="7"/>
      <c r="B26" s="38"/>
      <c r="C26" s="7"/>
      <c r="Q26" s="7"/>
    </row>
    <row r="27" spans="1:17" ht="15.75" thickBot="1" x14ac:dyDescent="0.3">
      <c r="A27" s="7" t="s">
        <v>48</v>
      </c>
      <c r="B27" s="39">
        <f>B9*((((B23^2/B9^2)-(COS(B25/57.2958))^2)^0.5)-SIN(B25/57.2958))</f>
        <v>2417.4160363855112</v>
      </c>
      <c r="C27" s="7" t="s">
        <v>49</v>
      </c>
      <c r="Q27" s="7"/>
    </row>
    <row r="28" spans="1:17" x14ac:dyDescent="0.25">
      <c r="A28" s="7"/>
      <c r="B28" s="38"/>
      <c r="C28" s="7"/>
      <c r="Q28" s="7"/>
    </row>
    <row r="29" spans="1:17" x14ac:dyDescent="0.25">
      <c r="A29" s="40" t="s">
        <v>9</v>
      </c>
      <c r="B29" s="40" t="s">
        <v>9</v>
      </c>
      <c r="C29" s="40" t="s">
        <v>9</v>
      </c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</row>
    <row r="30" spans="1:17" x14ac:dyDescent="0.25">
      <c r="A30" s="7" t="s">
        <v>9</v>
      </c>
      <c r="B30" s="41" t="s">
        <v>50</v>
      </c>
      <c r="C30" s="7"/>
      <c r="D30" s="41" t="s">
        <v>51</v>
      </c>
      <c r="E30" s="7"/>
      <c r="F30" s="7"/>
      <c r="G30" s="41" t="s">
        <v>52</v>
      </c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x14ac:dyDescent="0.25">
      <c r="A31" s="41" t="s">
        <v>53</v>
      </c>
      <c r="B31" s="26">
        <v>437.45</v>
      </c>
      <c r="C31" s="7" t="s">
        <v>54</v>
      </c>
      <c r="D31" s="32">
        <f>299.8/B31</f>
        <v>0.68533546691050407</v>
      </c>
      <c r="E31" s="7" t="s">
        <v>55</v>
      </c>
      <c r="F31" s="7"/>
      <c r="G31" s="42">
        <f>22+20*LOG10((B27*1000)/D31)</f>
        <v>152.94896382221117</v>
      </c>
      <c r="H31" s="7" t="s">
        <v>56</v>
      </c>
      <c r="I31" s="7"/>
      <c r="J31" s="7"/>
      <c r="K31" s="7"/>
      <c r="L31" s="7"/>
      <c r="M31" s="7"/>
      <c r="N31" s="7"/>
      <c r="O31" s="7"/>
      <c r="P31" s="7"/>
      <c r="Q31" s="7"/>
    </row>
    <row r="32" spans="1:17" x14ac:dyDescent="0.25">
      <c r="A32" s="7"/>
      <c r="B32" s="7" t="s">
        <v>9</v>
      </c>
      <c r="C32" s="7"/>
      <c r="D32" s="7"/>
      <c r="E32" s="7"/>
      <c r="F32" s="7"/>
      <c r="G32" s="7"/>
      <c r="H32" s="7"/>
      <c r="I32" s="43" t="s">
        <v>57</v>
      </c>
      <c r="J32" s="7"/>
      <c r="K32" s="7"/>
      <c r="L32" s="7"/>
      <c r="M32" s="7"/>
      <c r="N32" s="7"/>
      <c r="O32" s="7"/>
      <c r="P32" s="7"/>
      <c r="Q32" s="7"/>
    </row>
    <row r="33" spans="1:17" x14ac:dyDescent="0.25">
      <c r="A33" s="41" t="s">
        <v>58</v>
      </c>
      <c r="B33" s="26">
        <v>145.935</v>
      </c>
      <c r="C33" s="7" t="s">
        <v>54</v>
      </c>
      <c r="D33" s="32">
        <f>299.8/B33</f>
        <v>2.0543392606297326</v>
      </c>
      <c r="E33" s="7" t="s">
        <v>55</v>
      </c>
      <c r="F33" s="7"/>
      <c r="G33" s="42">
        <f>22+20*LOG10((B27*1000)/D33)</f>
        <v>143.41358465384084</v>
      </c>
      <c r="H33" s="7" t="s">
        <v>56</v>
      </c>
      <c r="I33" s="7"/>
      <c r="J33" s="7"/>
      <c r="K33" s="7"/>
      <c r="L33" s="7"/>
      <c r="M33" s="7"/>
      <c r="N33" s="7"/>
      <c r="O33" s="7"/>
      <c r="P33" s="7"/>
      <c r="Q33" s="7"/>
    </row>
    <row r="34" spans="1:17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4" zoomScale="85" zoomScaleNormal="85" workbookViewId="0">
      <selection activeCell="O43" sqref="O4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5" sqref="B5"/>
    </sheetView>
  </sheetViews>
  <sheetFormatPr defaultRowHeight="15" x14ac:dyDescent="0.25"/>
  <cols>
    <col min="1" max="1" width="29.85546875" customWidth="1"/>
    <col min="2" max="2" width="30.5703125" customWidth="1"/>
  </cols>
  <sheetData>
    <row r="1" spans="1:5" x14ac:dyDescent="0.25">
      <c r="A1" s="45" t="s">
        <v>72</v>
      </c>
      <c r="B1" s="46"/>
      <c r="C1" s="47"/>
      <c r="D1" s="47"/>
      <c r="E1" s="47"/>
    </row>
    <row r="2" spans="1:5" x14ac:dyDescent="0.25">
      <c r="A2" t="s">
        <v>73</v>
      </c>
      <c r="B2" s="48">
        <v>-1</v>
      </c>
      <c r="C2" t="s">
        <v>56</v>
      </c>
    </row>
    <row r="3" spans="1:5" x14ac:dyDescent="0.25">
      <c r="A3" t="s">
        <v>74</v>
      </c>
      <c r="B3" s="49">
        <v>-1.5</v>
      </c>
      <c r="C3" t="s">
        <v>56</v>
      </c>
    </row>
    <row r="4" spans="1:5" x14ac:dyDescent="0.25">
      <c r="B4" s="50"/>
    </row>
    <row r="5" spans="1:5" x14ac:dyDescent="0.25">
      <c r="A5" t="s">
        <v>7</v>
      </c>
      <c r="B5" s="51">
        <v>-2.2000000000000002</v>
      </c>
      <c r="C5" t="s">
        <v>56</v>
      </c>
      <c r="D5" t="s">
        <v>75</v>
      </c>
    </row>
    <row r="6" spans="1:5" x14ac:dyDescent="0.25">
      <c r="A6" t="s">
        <v>76</v>
      </c>
      <c r="B6" s="48">
        <v>-0.2</v>
      </c>
      <c r="C6" t="s">
        <v>56</v>
      </c>
    </row>
    <row r="7" spans="1:5" x14ac:dyDescent="0.25">
      <c r="A7" t="s">
        <v>6</v>
      </c>
      <c r="B7" s="48">
        <v>0</v>
      </c>
      <c r="C7" t="s">
        <v>56</v>
      </c>
    </row>
    <row r="8" spans="1:5" x14ac:dyDescent="0.25">
      <c r="B8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Funcube (AO-73)</vt:lpstr>
      <vt:lpstr>PathlossCalc</vt:lpstr>
      <vt:lpstr>ReferenceInfor</vt:lpstr>
      <vt:lpstr>ReferenceLoss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 Boy</dc:creator>
  <cp:lastModifiedBy>Big Boy</cp:lastModifiedBy>
  <dcterms:created xsi:type="dcterms:W3CDTF">2019-04-01T17:09:04Z</dcterms:created>
  <dcterms:modified xsi:type="dcterms:W3CDTF">2019-04-01T19:13:41Z</dcterms:modified>
</cp:coreProperties>
</file>