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Adult\"/>
    </mc:Choice>
  </mc:AlternateContent>
  <xr:revisionPtr revIDLastSave="0" documentId="13_ncr:1_{556B4EB2-48D9-4605-809E-4731D99AECB0}" xr6:coauthVersionLast="47" xr6:coauthVersionMax="47" xr10:uidLastSave="{00000000-0000-0000-0000-000000000000}"/>
  <bookViews>
    <workbookView xWindow="-28920" yWindow="-120" windowWidth="29040" windowHeight="15720" tabRatio="718" activeTab="2" xr2:uid="{00000000-000D-0000-FFFF-FFFF00000000}"/>
  </bookViews>
  <sheets>
    <sheet name="Summary" sheetId="1" r:id="rId1"/>
    <sheet name="SimmsRAW" sheetId="2" r:id="rId2"/>
    <sheet name="SimmsCreek" sheetId="19" r:id="rId3"/>
    <sheet name="SimmsBioData" sheetId="3" r:id="rId4"/>
    <sheet name="Simms Water Quality Graph" sheetId="12" r:id="rId5"/>
    <sheet name="Woods" sheetId="16" r:id="rId6"/>
    <sheet name="WoodsBioData" sheetId="17" r:id="rId7"/>
    <sheet name="Woods Water Quality Graph" sheetId="18" r:id="rId8"/>
  </sheets>
  <definedNames>
    <definedName name="_xlnm._FilterDatabase" localSheetId="3" hidden="1">SimmsBioData!$A$1:$G$212</definedName>
    <definedName name="_xlnm._FilterDatabase" localSheetId="1" hidden="1">SimmsRAW!$A$1:$BO$133</definedName>
    <definedName name="_xlnm._FilterDatabase" localSheetId="5" hidden="1">Woods!$A$1:$BO$133</definedName>
    <definedName name="_xlnm._FilterDatabase" localSheetId="6" hidden="1">WoodsBioData!$A$8:$F$219</definedName>
    <definedName name="_xlnm.Print_Titles" localSheetId="1">SimmsRAW!$A:$A,SimmsRAW!$1:$6</definedName>
    <definedName name="_xlnm.Print_Titles" localSheetId="5">Woods!$A:$A,Woods!$1:$6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E6" i="17" l="1"/>
  <c r="F5" i="17"/>
  <c r="E5" i="17"/>
  <c r="D5" i="17"/>
  <c r="C5" i="17"/>
  <c r="B5" i="17"/>
  <c r="F4" i="17"/>
  <c r="E4" i="17"/>
  <c r="D4" i="17"/>
  <c r="C4" i="17"/>
  <c r="B4" i="17"/>
  <c r="BO4" i="16"/>
  <c r="BN4" i="16"/>
  <c r="BM4" i="16"/>
  <c r="BL4" i="16"/>
  <c r="BK4" i="16"/>
  <c r="BJ4" i="16"/>
  <c r="BI4" i="16"/>
  <c r="BH4" i="16"/>
  <c r="BG4" i="16"/>
  <c r="BF4" i="16"/>
  <c r="BE4" i="16"/>
  <c r="BD4" i="16"/>
  <c r="BA4" i="16"/>
  <c r="AZ4" i="16"/>
  <c r="AY4" i="16"/>
  <c r="AX4" i="16"/>
  <c r="AW4" i="16"/>
  <c r="AT4" i="16"/>
  <c r="AS4" i="16"/>
  <c r="AR4" i="16"/>
  <c r="AQ4" i="16"/>
  <c r="AP4" i="16"/>
  <c r="AM4" i="16"/>
  <c r="AL4" i="16"/>
  <c r="AK4" i="16"/>
  <c r="AJ4" i="16"/>
  <c r="AI4" i="16"/>
  <c r="AF4" i="16"/>
  <c r="AE4" i="16"/>
  <c r="AD4" i="16"/>
  <c r="AC4" i="16"/>
  <c r="AB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I4" i="16"/>
  <c r="H4" i="16"/>
  <c r="G4" i="16"/>
  <c r="F4" i="16"/>
  <c r="E4" i="16"/>
  <c r="D4" i="16"/>
  <c r="I3" i="16"/>
  <c r="H3" i="16"/>
  <c r="G3" i="16"/>
  <c r="F3" i="16"/>
  <c r="E3" i="16"/>
  <c r="D3" i="16"/>
  <c r="I2" i="16"/>
  <c r="H2" i="16"/>
  <c r="G2" i="16"/>
  <c r="F2" i="16"/>
  <c r="E2" i="16"/>
  <c r="D2" i="16"/>
  <c r="AT4" i="2" l="1"/>
  <c r="AM4" i="2"/>
  <c r="AF4" i="2"/>
  <c r="E3" i="2" l="1"/>
  <c r="F3" i="2"/>
  <c r="G3" i="2"/>
  <c r="H3" i="2"/>
  <c r="I3" i="2"/>
  <c r="D3" i="2"/>
  <c r="E2" i="2"/>
  <c r="F2" i="2"/>
  <c r="G2" i="2"/>
  <c r="H2" i="2"/>
  <c r="I2" i="2"/>
  <c r="D2" i="2"/>
  <c r="M4" i="2"/>
  <c r="N4" i="2"/>
  <c r="O4" i="2"/>
  <c r="P4" i="2"/>
  <c r="G6" i="1" s="1"/>
  <c r="Q4" i="2"/>
  <c r="H6" i="1" s="1"/>
  <c r="R4" i="2"/>
  <c r="I6" i="1" s="1"/>
  <c r="S4" i="2"/>
  <c r="J6" i="1" s="1"/>
  <c r="T4" i="2"/>
  <c r="K6" i="1" s="1"/>
  <c r="U4" i="2"/>
  <c r="L6" i="1" s="1"/>
  <c r="V4" i="2"/>
  <c r="M6" i="1" s="1"/>
  <c r="W4" i="2"/>
  <c r="N6" i="1" s="1"/>
  <c r="X4" i="2"/>
  <c r="Y4" i="2"/>
  <c r="Z4" i="2"/>
  <c r="AB4" i="2"/>
  <c r="H14" i="1" s="1"/>
  <c r="AC4" i="2"/>
  <c r="AD4" i="2"/>
  <c r="AE4" i="2"/>
  <c r="AI4" i="2"/>
  <c r="AJ4" i="2"/>
  <c r="AK4" i="2"/>
  <c r="AL4" i="2"/>
  <c r="AP4" i="2"/>
  <c r="AQ4" i="2"/>
  <c r="AR4" i="2"/>
  <c r="AS4" i="2"/>
  <c r="AW4" i="2"/>
  <c r="AX4" i="2"/>
  <c r="AY4" i="2"/>
  <c r="AZ4" i="2"/>
  <c r="BA4" i="2"/>
  <c r="BD4" i="2"/>
  <c r="BE4" i="2"/>
  <c r="BF4" i="2"/>
  <c r="BG4" i="2"/>
  <c r="BH4" i="2"/>
  <c r="BI4" i="2"/>
  <c r="BJ4" i="2"/>
  <c r="BK4" i="2"/>
  <c r="BL4" i="2"/>
  <c r="BM4" i="2"/>
  <c r="BN4" i="2"/>
  <c r="BO4" i="2"/>
  <c r="L4" i="2"/>
  <c r="I4" i="2"/>
  <c r="H4" i="2"/>
  <c r="G4" i="2"/>
  <c r="F4" i="2"/>
  <c r="E4" i="2"/>
  <c r="D4" i="2"/>
  <c r="J14" i="1" l="1"/>
  <c r="I14" i="1"/>
  <c r="G14" i="1"/>
  <c r="F14" i="1" l="1"/>
  <c r="D14" i="1"/>
  <c r="E14" i="1"/>
</calcChain>
</file>

<file path=xl/sharedStrings.xml><?xml version="1.0" encoding="utf-8"?>
<sst xmlns="http://schemas.openxmlformats.org/spreadsheetml/2006/main" count="730" uniqueCount="184">
  <si>
    <t>ADULT FISH FENCE SUMMARY 2018</t>
  </si>
  <si>
    <t>CAMPBELL RIVER  BC</t>
  </si>
  <si>
    <t>to</t>
  </si>
  <si>
    <t>Coho</t>
  </si>
  <si>
    <t>Pink</t>
  </si>
  <si>
    <t>Chum</t>
  </si>
  <si>
    <t>Chinook</t>
  </si>
  <si>
    <t>Cutthroat</t>
  </si>
  <si>
    <t xml:space="preserve">Creek </t>
  </si>
  <si>
    <t>Start date</t>
  </si>
  <si>
    <t>End date</t>
  </si>
  <si>
    <t>M</t>
  </si>
  <si>
    <t>F</t>
  </si>
  <si>
    <t>J</t>
  </si>
  <si>
    <t>U</t>
  </si>
  <si>
    <t>CT</t>
  </si>
  <si>
    <t>Simms</t>
  </si>
  <si>
    <t>Woods</t>
  </si>
  <si>
    <t>Casey</t>
  </si>
  <si>
    <t>Species Total</t>
  </si>
  <si>
    <t>Morts</t>
  </si>
  <si>
    <t>CO</t>
  </si>
  <si>
    <t>PK</t>
  </si>
  <si>
    <t>CM</t>
  </si>
  <si>
    <t>CN</t>
  </si>
  <si>
    <t>Clipped</t>
  </si>
  <si>
    <t>Below Fence Species Total</t>
  </si>
  <si>
    <t>comments in data collection too vague: sometimes counted, sometimes just "__________ (species) activity" or "a few _________(species) below fence</t>
  </si>
  <si>
    <t>Comments</t>
  </si>
  <si>
    <t>SIMMS ADULT FENCE 2018</t>
  </si>
  <si>
    <t>C</t>
  </si>
  <si>
    <t>High</t>
  </si>
  <si>
    <t>O</t>
  </si>
  <si>
    <t>COHO MORTS</t>
  </si>
  <si>
    <t>CHINOOK MORTS</t>
  </si>
  <si>
    <t>H</t>
  </si>
  <si>
    <t>CHUM MORTS</t>
  </si>
  <si>
    <t>CUTTHROAT MORTS</t>
  </si>
  <si>
    <t>Fish Below Fence</t>
  </si>
  <si>
    <t>I</t>
  </si>
  <si>
    <t>Low</t>
  </si>
  <si>
    <t>Counts</t>
  </si>
  <si>
    <t>Avg</t>
  </si>
  <si>
    <t>T</t>
  </si>
  <si>
    <t>S</t>
  </si>
  <si>
    <t>Average</t>
  </si>
  <si>
    <t>N</t>
  </si>
  <si>
    <t>Time</t>
  </si>
  <si>
    <t>Air</t>
  </si>
  <si>
    <t>Water</t>
  </si>
  <si>
    <t>No record</t>
  </si>
  <si>
    <t>COHO</t>
  </si>
  <si>
    <t>Tagged</t>
  </si>
  <si>
    <t># of</t>
  </si>
  <si>
    <t>Pnchd/</t>
  </si>
  <si>
    <t>Lnght</t>
  </si>
  <si>
    <t>Length</t>
  </si>
  <si>
    <t>Lngth</t>
  </si>
  <si>
    <t>Pinks</t>
  </si>
  <si>
    <t>Date</t>
  </si>
  <si>
    <t>AM</t>
  </si>
  <si>
    <t>PM</t>
  </si>
  <si>
    <t>Temp</t>
  </si>
  <si>
    <t>pH</t>
  </si>
  <si>
    <t>DO</t>
  </si>
  <si>
    <t>TDS</t>
  </si>
  <si>
    <t>Gauge</t>
  </si>
  <si>
    <t>Weather</t>
  </si>
  <si>
    <t>Clpd</t>
  </si>
  <si>
    <t>Y/N</t>
  </si>
  <si>
    <t>No.</t>
  </si>
  <si>
    <t xml:space="preserve"> Coho</t>
  </si>
  <si>
    <t>Sex</t>
  </si>
  <si>
    <t>Location</t>
  </si>
  <si>
    <t>Unpnchd</t>
  </si>
  <si>
    <t xml:space="preserve"> (mm)</t>
  </si>
  <si>
    <t>Comment</t>
  </si>
  <si>
    <t>(mm)</t>
  </si>
  <si>
    <t>R</t>
  </si>
  <si>
    <t>?</t>
  </si>
  <si>
    <t>B</t>
  </si>
  <si>
    <t>K</t>
  </si>
  <si>
    <t>E</t>
  </si>
  <si>
    <t>A</t>
  </si>
  <si>
    <t>L</t>
  </si>
  <si>
    <t>n/a</t>
  </si>
  <si>
    <t>n/w</t>
  </si>
  <si>
    <t>rain</t>
  </si>
  <si>
    <t>W</t>
  </si>
  <si>
    <t>sunny/clear</t>
  </si>
  <si>
    <t>sunny</t>
  </si>
  <si>
    <t>foggy</t>
  </si>
  <si>
    <t>fog/sun</t>
  </si>
  <si>
    <t>no fish - water levels low</t>
  </si>
  <si>
    <t>fog</t>
  </si>
  <si>
    <t>low cloud/bright</t>
  </si>
  <si>
    <t>cleaned fence 1:30 PM</t>
  </si>
  <si>
    <t>overcast/light rain</t>
  </si>
  <si>
    <t>Pnchd</t>
  </si>
  <si>
    <t>overcast</t>
  </si>
  <si>
    <t>heavy rain last night - water over top of fence -put fish up for halloween</t>
  </si>
  <si>
    <t>4 pm check creek - put up corn stalks/scarecrows</t>
  </si>
  <si>
    <t>3 PM clean fence</t>
  </si>
  <si>
    <t>1 cutthroat - 330 mm - 3 PM clean fence - rain</t>
  </si>
  <si>
    <t>light rain</t>
  </si>
  <si>
    <t>overcast/fog</t>
  </si>
  <si>
    <t>sunny, fog on passage</t>
  </si>
  <si>
    <t>3:30 PM checked fence - cleared log from fence</t>
  </si>
  <si>
    <t>4 PM check creek - no fish</t>
  </si>
  <si>
    <t>no fish</t>
  </si>
  <si>
    <t>check fence 4 pm - sunny in pm</t>
  </si>
  <si>
    <t>sun/cloud</t>
  </si>
  <si>
    <t>fish below fence - check creek 4 pm - no fish</t>
  </si>
  <si>
    <t>clear</t>
  </si>
  <si>
    <t>4 PM check creek - no fish in trap</t>
  </si>
  <si>
    <t>partly cloudy</t>
  </si>
  <si>
    <t>fish below fence - 1 dead spawner in estuary (F, COHO, Unpnchd) 12 pm check fence after high tide - trap empty - fish below fence</t>
  </si>
  <si>
    <t>fish below fence - 3 PM check fence - no fish</t>
  </si>
  <si>
    <t>water just over fence and trap - 3 PM clean fence</t>
  </si>
  <si>
    <t>M/F</t>
  </si>
  <si>
    <t>female was unspawned</t>
  </si>
  <si>
    <t>3 PM no fish</t>
  </si>
  <si>
    <t>no fish - fish below fence - 6 reds below fence</t>
  </si>
  <si>
    <t>fish below fence</t>
  </si>
  <si>
    <t>cloudy/drizzle</t>
  </si>
  <si>
    <t>SE wind</t>
  </si>
  <si>
    <t>SE wind/rain</t>
  </si>
  <si>
    <t>large high tide - CR flooding - 1 PM water over fence - cleaned fence - 1 COHO jumped over</t>
  </si>
  <si>
    <t>cloudy</t>
  </si>
  <si>
    <t>5:30 PM - clean fence</t>
  </si>
  <si>
    <t>sun/fog/some cloud</t>
  </si>
  <si>
    <t>3 PM check fence</t>
  </si>
  <si>
    <t>low water</t>
  </si>
  <si>
    <t>frost/clear</t>
  </si>
  <si>
    <t>took fish fence out</t>
  </si>
  <si>
    <t>Total</t>
  </si>
  <si>
    <t>Wild</t>
  </si>
  <si>
    <t>Hatchery</t>
  </si>
  <si>
    <t>Species</t>
  </si>
  <si>
    <t>(Inc Jacks)</t>
  </si>
  <si>
    <t>Male</t>
  </si>
  <si>
    <t>Female</t>
  </si>
  <si>
    <t>Male2</t>
  </si>
  <si>
    <t>Female2</t>
  </si>
  <si>
    <t>Male3</t>
  </si>
  <si>
    <t>Female3</t>
  </si>
  <si>
    <t>N/A</t>
  </si>
  <si>
    <t>Averages:</t>
  </si>
  <si>
    <t>mm</t>
  </si>
  <si>
    <t>Code</t>
  </si>
  <si>
    <t>CH</t>
  </si>
  <si>
    <t>WOODS ADULT FENCE 2017</t>
  </si>
  <si>
    <t>TS</t>
  </si>
  <si>
    <t>m</t>
  </si>
  <si>
    <t>not marked</t>
  </si>
  <si>
    <t>Woods Bio Data</t>
  </si>
  <si>
    <t>US/DS</t>
  </si>
  <si>
    <t>Weight</t>
  </si>
  <si>
    <t>z</t>
  </si>
  <si>
    <t>Air Temp</t>
  </si>
  <si>
    <t>Water Temp</t>
  </si>
  <si>
    <t>CO-M</t>
  </si>
  <si>
    <t>CO-F</t>
  </si>
  <si>
    <t>CO-J</t>
  </si>
  <si>
    <t>PK-M</t>
  </si>
  <si>
    <t>PK-F</t>
  </si>
  <si>
    <t>CM-M</t>
  </si>
  <si>
    <t>CM-F</t>
  </si>
  <si>
    <t>CN-M</t>
  </si>
  <si>
    <t>CN-F</t>
  </si>
  <si>
    <t>CN-J</t>
  </si>
  <si>
    <t>CN-U</t>
  </si>
  <si>
    <t>Tag #</t>
  </si>
  <si>
    <t xml:space="preserve">Tagged </t>
  </si>
  <si>
    <t># of Coho</t>
  </si>
  <si>
    <t>Punched/Unpunched</t>
  </si>
  <si>
    <t>Length (mm)</t>
  </si>
  <si>
    <t># of Chinook</t>
  </si>
  <si>
    <t># of Chum</t>
  </si>
  <si>
    <t># of Cutthroat</t>
  </si>
  <si>
    <t>CO-?</t>
  </si>
  <si>
    <t>PK-?</t>
  </si>
  <si>
    <t>CM-?</t>
  </si>
  <si>
    <t>CN-?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</si>
</sst>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1009]d\-mmm\-yy;@"/>
    <numFmt numFmtId="166" formatCode="[$-F400]h:mm:ss\ AM/PM"/>
    <numFmt numFmtId="167" formatCode="[$-409]h:mm:ss\ AM/PM;@"/>
    <numFmt numFmtId="168" formatCode="dd/mm/yyyy;@"/>
  </numFmts>
  <fonts count="12" x14ac:knownFonts="1"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6" tint="0.59999389629810485"/>
        <bgColor indexed="2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22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FFCC"/>
        <bgColor indexed="26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31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indexed="44"/>
        <bgColor indexed="22"/>
      </patternFill>
    </fill>
    <fill>
      <patternFill patternType="solid">
        <fgColor indexed="43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31"/>
      </patternFill>
    </fill>
  </fills>
  <borders count="8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64"/>
      </right>
      <top/>
      <bottom style="double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double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3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/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5" fontId="0" fillId="0" borderId="7" xfId="0" applyNumberFormat="1" applyBorder="1"/>
    <xf numFmtId="1" fontId="0" fillId="0" borderId="0" xfId="0" applyNumberFormat="1" applyAlignment="1">
      <alignment horizontal="center"/>
    </xf>
    <xf numFmtId="0" fontId="6" fillId="0" borderId="0" xfId="0" applyFont="1"/>
    <xf numFmtId="0" fontId="4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65" fontId="0" fillId="0" borderId="7" xfId="0" applyNumberFormat="1" applyBorder="1" applyAlignment="1">
      <alignment vertical="center" wrapText="1"/>
    </xf>
    <xf numFmtId="15" fontId="0" fillId="0" borderId="0" xfId="0" applyNumberFormat="1" applyAlignment="1">
      <alignment horizontal="right"/>
    </xf>
    <xf numFmtId="0" fontId="0" fillId="0" borderId="7" xfId="0" applyBorder="1" applyAlignment="1">
      <alignment horizontal="left"/>
    </xf>
    <xf numFmtId="15" fontId="0" fillId="0" borderId="11" xfId="0" applyNumberFormat="1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1" xfId="0" applyBorder="1"/>
    <xf numFmtId="0" fontId="7" fillId="0" borderId="0" xfId="0" applyFont="1"/>
    <xf numFmtId="1" fontId="0" fillId="0" borderId="0" xfId="0" applyNumberFormat="1"/>
    <xf numFmtId="2" fontId="0" fillId="0" borderId="0" xfId="0" applyNumberFormat="1"/>
    <xf numFmtId="165" fontId="0" fillId="0" borderId="0" xfId="0" applyNumberFormat="1" applyAlignment="1">
      <alignment vertical="center" wrapText="1"/>
    </xf>
    <xf numFmtId="166" fontId="0" fillId="0" borderId="0" xfId="0" applyNumberFormat="1" applyAlignment="1">
      <alignment horizontal="center" vertical="center" wrapText="1"/>
    </xf>
    <xf numFmtId="18" fontId="0" fillId="0" borderId="0" xfId="0" applyNumberFormat="1"/>
    <xf numFmtId="165" fontId="3" fillId="3" borderId="0" xfId="0" applyNumberFormat="1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/>
    <xf numFmtId="0" fontId="0" fillId="0" borderId="0" xfId="0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 applyAlignment="1">
      <alignment horizontal="center"/>
    </xf>
    <xf numFmtId="0" fontId="4" fillId="0" borderId="20" xfId="0" applyFont="1" applyBorder="1"/>
    <xf numFmtId="0" fontId="4" fillId="0" borderId="21" xfId="0" applyFont="1" applyBorder="1"/>
    <xf numFmtId="15" fontId="5" fillId="0" borderId="22" xfId="0" applyNumberFormat="1" applyFont="1" applyBorder="1"/>
    <xf numFmtId="15" fontId="5" fillId="0" borderId="23" xfId="0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" fillId="2" borderId="16" xfId="0" applyFont="1" applyFill="1" applyBorder="1" applyAlignment="1">
      <alignment horizontal="center" vertical="center" wrapText="1"/>
    </xf>
    <xf numFmtId="15" fontId="3" fillId="0" borderId="32" xfId="0" applyNumberFormat="1" applyFont="1" applyBorder="1" applyAlignment="1">
      <alignment horizontal="centerContinuous" vertical="center"/>
    </xf>
    <xf numFmtId="2" fontId="3" fillId="0" borderId="33" xfId="0" applyNumberFormat="1" applyFont="1" applyBorder="1" applyAlignment="1">
      <alignment horizontal="centerContinuous" vertical="center"/>
    </xf>
    <xf numFmtId="164" fontId="3" fillId="0" borderId="33" xfId="0" applyNumberFormat="1" applyFont="1" applyBorder="1" applyAlignment="1">
      <alignment horizontal="centerContinuous" vertical="center"/>
    </xf>
    <xf numFmtId="1" fontId="3" fillId="0" borderId="33" xfId="0" applyNumberFormat="1" applyFont="1" applyBorder="1" applyAlignment="1">
      <alignment horizontal="centerContinuous" vertical="center"/>
    </xf>
    <xf numFmtId="4" fontId="3" fillId="0" borderId="33" xfId="0" applyNumberFormat="1" applyFont="1" applyBorder="1" applyAlignment="1">
      <alignment horizontal="centerContinuous" vertical="center"/>
    </xf>
    <xf numFmtId="0" fontId="3" fillId="2" borderId="33" xfId="0" applyFont="1" applyFill="1" applyBorder="1" applyAlignment="1">
      <alignment horizontal="centerContinuous" vertical="center"/>
    </xf>
    <xf numFmtId="0" fontId="10" fillId="5" borderId="25" xfId="0" applyFont="1" applyFill="1" applyBorder="1" applyAlignment="1">
      <alignment horizontal="center" vertical="center" readingOrder="1"/>
    </xf>
    <xf numFmtId="0" fontId="10" fillId="5" borderId="26" xfId="0" applyFont="1" applyFill="1" applyBorder="1" applyAlignment="1">
      <alignment horizontal="center" vertical="center" readingOrder="1"/>
    </xf>
    <xf numFmtId="0" fontId="10" fillId="5" borderId="27" xfId="0" applyFont="1" applyFill="1" applyBorder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0" fontId="3" fillId="0" borderId="42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15" fontId="3" fillId="0" borderId="51" xfId="0" applyNumberFormat="1" applyFont="1" applyBorder="1" applyAlignment="1">
      <alignment horizontal="center"/>
    </xf>
    <xf numFmtId="0" fontId="3" fillId="0" borderId="28" xfId="0" applyFont="1" applyBorder="1"/>
    <xf numFmtId="164" fontId="0" fillId="0" borderId="28" xfId="0" applyNumberFormat="1" applyBorder="1" applyAlignment="1">
      <alignment horizontal="center"/>
    </xf>
    <xf numFmtId="15" fontId="3" fillId="0" borderId="53" xfId="0" applyNumberFormat="1" applyFont="1" applyBorder="1" applyAlignment="1">
      <alignment horizontal="center"/>
    </xf>
    <xf numFmtId="15" fontId="3" fillId="0" borderId="32" xfId="0" applyNumberFormat="1" applyFont="1" applyBorder="1" applyAlignment="1">
      <alignment horizontal="center"/>
    </xf>
    <xf numFmtId="0" fontId="3" fillId="0" borderId="33" xfId="0" applyFont="1" applyBorder="1"/>
    <xf numFmtId="2" fontId="0" fillId="0" borderId="33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2" borderId="52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/>
    </xf>
    <xf numFmtId="49" fontId="3" fillId="0" borderId="28" xfId="0" applyNumberFormat="1" applyFont="1" applyBorder="1" applyAlignment="1">
      <alignment horizontal="center"/>
    </xf>
    <xf numFmtId="0" fontId="0" fillId="0" borderId="28" xfId="0" applyBorder="1"/>
    <xf numFmtId="0" fontId="0" fillId="0" borderId="28" xfId="0" applyBorder="1" applyAlignment="1">
      <alignment horizontal="center" vertical="center"/>
    </xf>
    <xf numFmtId="0" fontId="3" fillId="0" borderId="52" xfId="0" applyFont="1" applyBorder="1"/>
    <xf numFmtId="164" fontId="0" fillId="0" borderId="52" xfId="0" applyNumberFormat="1" applyBorder="1" applyAlignment="1">
      <alignment horizontal="center"/>
    </xf>
    <xf numFmtId="15" fontId="3" fillId="0" borderId="38" xfId="0" applyNumberFormat="1" applyFont="1" applyBorder="1"/>
    <xf numFmtId="15" fontId="3" fillId="0" borderId="39" xfId="0" applyNumberFormat="1" applyFont="1" applyBorder="1"/>
    <xf numFmtId="15" fontId="3" fillId="0" borderId="40" xfId="0" applyNumberFormat="1" applyFont="1" applyBorder="1"/>
    <xf numFmtId="0" fontId="3" fillId="7" borderId="52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Continuous" vertical="center"/>
    </xf>
    <xf numFmtId="0" fontId="3" fillId="8" borderId="52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33" xfId="0" applyFont="1" applyFill="1" applyBorder="1" applyAlignment="1">
      <alignment horizontal="centerContinuous" vertical="center"/>
    </xf>
    <xf numFmtId="0" fontId="0" fillId="10" borderId="52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3" fillId="9" borderId="33" xfId="0" applyFont="1" applyFill="1" applyBorder="1" applyAlignment="1">
      <alignment horizontal="centerContinuous" vertical="center"/>
    </xf>
    <xf numFmtId="0" fontId="3" fillId="11" borderId="32" xfId="0" applyFont="1" applyFill="1" applyBorder="1" applyAlignment="1">
      <alignment horizontal="centerContinuous" vertical="center"/>
    </xf>
    <xf numFmtId="0" fontId="3" fillId="11" borderId="33" xfId="0" applyFont="1" applyFill="1" applyBorder="1" applyAlignment="1">
      <alignment horizontal="centerContinuous" vertical="center"/>
    </xf>
    <xf numFmtId="0" fontId="3" fillId="11" borderId="34" xfId="0" applyFont="1" applyFill="1" applyBorder="1" applyAlignment="1">
      <alignment horizontal="centerContinuous" vertical="center"/>
    </xf>
    <xf numFmtId="0" fontId="3" fillId="11" borderId="36" xfId="0" applyFont="1" applyFill="1" applyBorder="1" applyAlignment="1">
      <alignment horizontal="centerContinuous" vertical="center"/>
    </xf>
    <xf numFmtId="0" fontId="11" fillId="13" borderId="8" xfId="0" applyFont="1" applyFill="1" applyBorder="1" applyAlignment="1">
      <alignment horizontal="left" vertical="center" wrapText="1"/>
    </xf>
    <xf numFmtId="18" fontId="11" fillId="13" borderId="8" xfId="0" applyNumberFormat="1" applyFont="1" applyFill="1" applyBorder="1" applyAlignment="1">
      <alignment horizontal="left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8" borderId="28" xfId="0" applyFont="1" applyFill="1" applyBorder="1"/>
    <xf numFmtId="0" fontId="3" fillId="7" borderId="28" xfId="0" applyFont="1" applyFill="1" applyBorder="1" applyAlignment="1">
      <alignment horizontal="center" vertical="center" wrapText="1"/>
    </xf>
    <xf numFmtId="49" fontId="3" fillId="7" borderId="28" xfId="0" applyNumberFormat="1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 vertical="center" wrapText="1"/>
    </xf>
    <xf numFmtId="0" fontId="3" fillId="2" borderId="28" xfId="0" applyFont="1" applyFill="1" applyBorder="1"/>
    <xf numFmtId="0" fontId="0" fillId="9" borderId="28" xfId="0" applyFill="1" applyBorder="1" applyAlignment="1">
      <alignment horizontal="center" vertical="center" wrapText="1"/>
    </xf>
    <xf numFmtId="0" fontId="0" fillId="9" borderId="28" xfId="0" applyFill="1" applyBorder="1"/>
    <xf numFmtId="0" fontId="3" fillId="11" borderId="28" xfId="0" applyFont="1" applyFill="1" applyBorder="1" applyAlignment="1">
      <alignment horizontal="center"/>
    </xf>
    <xf numFmtId="0" fontId="11" fillId="13" borderId="28" xfId="0" applyFont="1" applyFill="1" applyBorder="1" applyAlignment="1">
      <alignment horizontal="left" vertical="center" wrapText="1"/>
    </xf>
    <xf numFmtId="165" fontId="0" fillId="0" borderId="28" xfId="0" applyNumberFormat="1" applyBorder="1" applyAlignment="1">
      <alignment vertical="center" wrapText="1"/>
    </xf>
    <xf numFmtId="2" fontId="0" fillId="0" borderId="28" xfId="0" applyNumberFormat="1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 vertical="center" wrapText="1"/>
    </xf>
    <xf numFmtId="1" fontId="0" fillId="0" borderId="28" xfId="0" applyNumberFormat="1" applyBorder="1" applyAlignment="1">
      <alignment horizontal="center" vertical="center" wrapText="1"/>
    </xf>
    <xf numFmtId="4" fontId="0" fillId="0" borderId="28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left" vertical="center" wrapText="1"/>
    </xf>
    <xf numFmtId="0" fontId="0" fillId="0" borderId="28" xfId="0" applyBorder="1" applyAlignment="1">
      <alignment horizontal="left"/>
    </xf>
    <xf numFmtId="0" fontId="0" fillId="0" borderId="28" xfId="0" applyBorder="1" applyAlignment="1">
      <alignment horizontal="left" vertical="center"/>
    </xf>
    <xf numFmtId="164" fontId="0" fillId="0" borderId="28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4" fontId="0" fillId="0" borderId="28" xfId="0" applyNumberFormat="1" applyBorder="1" applyAlignment="1">
      <alignment horizontal="center"/>
    </xf>
    <xf numFmtId="165" fontId="0" fillId="0" borderId="52" xfId="0" applyNumberFormat="1" applyBorder="1" applyAlignment="1">
      <alignment vertical="center" wrapText="1"/>
    </xf>
    <xf numFmtId="2" fontId="0" fillId="0" borderId="52" xfId="0" applyNumberFormat="1" applyBorder="1" applyAlignment="1">
      <alignment horizontal="center" vertical="center" wrapText="1"/>
    </xf>
    <xf numFmtId="164" fontId="0" fillId="0" borderId="52" xfId="0" applyNumberFormat="1" applyBorder="1" applyAlignment="1">
      <alignment horizontal="center" vertical="center" wrapText="1"/>
    </xf>
    <xf numFmtId="1" fontId="0" fillId="0" borderId="52" xfId="0" applyNumberFormat="1" applyBorder="1" applyAlignment="1">
      <alignment horizontal="center" vertical="center" wrapText="1"/>
    </xf>
    <xf numFmtId="4" fontId="0" fillId="0" borderId="52" xfId="0" applyNumberFormat="1" applyBorder="1" applyAlignment="1">
      <alignment horizontal="center" vertical="center" wrapText="1"/>
    </xf>
    <xf numFmtId="0" fontId="0" fillId="0" borderId="52" xfId="0" applyBorder="1" applyAlignment="1">
      <alignment horizontal="left" vertical="center" wrapText="1"/>
    </xf>
    <xf numFmtId="0" fontId="0" fillId="0" borderId="52" xfId="0" applyBorder="1" applyAlignment="1">
      <alignment horizontal="center"/>
    </xf>
    <xf numFmtId="0" fontId="3" fillId="0" borderId="52" xfId="0" applyFont="1" applyBorder="1" applyAlignment="1">
      <alignment horizontal="center"/>
    </xf>
    <xf numFmtId="49" fontId="3" fillId="0" borderId="52" xfId="0" applyNumberFormat="1" applyFont="1" applyBorder="1" applyAlignment="1">
      <alignment horizontal="center"/>
    </xf>
    <xf numFmtId="15" fontId="3" fillId="0" borderId="30" xfId="0" applyNumberFormat="1" applyFont="1" applyBorder="1" applyAlignment="1">
      <alignment horizontal="center"/>
    </xf>
    <xf numFmtId="2" fontId="3" fillId="0" borderId="48" xfId="0" applyNumberFormat="1" applyFont="1" applyBorder="1" applyAlignment="1">
      <alignment horizontal="centerContinuous" vertical="center"/>
    </xf>
    <xf numFmtId="15" fontId="3" fillId="0" borderId="16" xfId="0" applyNumberFormat="1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8" xfId="0" applyFont="1" applyBorder="1" applyAlignment="1">
      <alignment horizontal="centerContinuous" vertical="center"/>
    </xf>
    <xf numFmtId="0" fontId="3" fillId="0" borderId="59" xfId="0" applyFont="1" applyBorder="1" applyAlignment="1">
      <alignment horizontal="centerContinuous" vertical="center"/>
    </xf>
    <xf numFmtId="0" fontId="3" fillId="6" borderId="59" xfId="0" applyFont="1" applyFill="1" applyBorder="1" applyAlignment="1">
      <alignment horizontal="centerContinuous" vertical="center"/>
    </xf>
    <xf numFmtId="0" fontId="3" fillId="0" borderId="60" xfId="0" applyFont="1" applyBorder="1" applyAlignment="1">
      <alignment horizontal="centerContinuous" vertical="center"/>
    </xf>
    <xf numFmtId="0" fontId="3" fillId="4" borderId="59" xfId="0" applyFont="1" applyFill="1" applyBorder="1" applyAlignment="1">
      <alignment horizontal="centerContinuous" vertical="center"/>
    </xf>
    <xf numFmtId="0" fontId="3" fillId="0" borderId="56" xfId="0" applyFont="1" applyBorder="1" applyAlignment="1">
      <alignment horizontal="centerContinuous" vertical="center"/>
    </xf>
    <xf numFmtId="49" fontId="3" fillId="0" borderId="61" xfId="0" applyNumberFormat="1" applyFont="1" applyBorder="1" applyAlignment="1">
      <alignment horizontal="centerContinuous" vertical="center"/>
    </xf>
    <xf numFmtId="15" fontId="3" fillId="0" borderId="0" xfId="0" applyNumberFormat="1" applyFont="1"/>
    <xf numFmtId="0" fontId="0" fillId="0" borderId="62" xfId="0" applyBorder="1"/>
    <xf numFmtId="0" fontId="0" fillId="0" borderId="62" xfId="0" applyBorder="1" applyAlignment="1">
      <alignment horizontal="center"/>
    </xf>
    <xf numFmtId="0" fontId="3" fillId="8" borderId="51" xfId="0" applyFont="1" applyFill="1" applyBorder="1" applyAlignment="1">
      <alignment horizontal="center" vertical="center" wrapText="1"/>
    </xf>
    <xf numFmtId="0" fontId="3" fillId="8" borderId="31" xfId="0" applyFont="1" applyFill="1" applyBorder="1"/>
    <xf numFmtId="0" fontId="3" fillId="8" borderId="32" xfId="0" applyFont="1" applyFill="1" applyBorder="1" applyAlignment="1">
      <alignment horizontal="centerContinuous" vertical="center"/>
    </xf>
    <xf numFmtId="0" fontId="3" fillId="8" borderId="34" xfId="0" applyFont="1" applyFill="1" applyBorder="1" applyAlignment="1">
      <alignment horizontal="center" vertical="center"/>
    </xf>
    <xf numFmtId="49" fontId="3" fillId="0" borderId="6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3" fillId="0" borderId="34" xfId="0" applyFont="1" applyBorder="1" applyAlignment="1">
      <alignment horizontal="center" vertical="center"/>
    </xf>
    <xf numFmtId="0" fontId="3" fillId="7" borderId="51" xfId="0" applyFont="1" applyFill="1" applyBorder="1" applyAlignment="1">
      <alignment horizontal="center" vertical="center" wrapText="1"/>
    </xf>
    <xf numFmtId="0" fontId="3" fillId="7" borderId="31" xfId="0" applyFont="1" applyFill="1" applyBorder="1"/>
    <xf numFmtId="0" fontId="3" fillId="7" borderId="32" xfId="0" applyFont="1" applyFill="1" applyBorder="1" applyAlignment="1">
      <alignment horizontal="centerContinuous" vertical="center"/>
    </xf>
    <xf numFmtId="0" fontId="3" fillId="7" borderId="34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 wrapText="1"/>
    </xf>
    <xf numFmtId="0" fontId="3" fillId="2" borderId="31" xfId="0" applyFont="1" applyFill="1" applyBorder="1"/>
    <xf numFmtId="0" fontId="3" fillId="2" borderId="58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/>
    </xf>
    <xf numFmtId="0" fontId="0" fillId="10" borderId="51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0" borderId="58" xfId="0" applyFill="1" applyBorder="1" applyAlignment="1">
      <alignment horizontal="center"/>
    </xf>
    <xf numFmtId="0" fontId="3" fillId="9" borderId="34" xfId="0" applyFont="1" applyFill="1" applyBorder="1" applyAlignment="1">
      <alignment horizontal="center" vertical="center"/>
    </xf>
    <xf numFmtId="0" fontId="0" fillId="0" borderId="64" xfId="0" applyBorder="1"/>
    <xf numFmtId="0" fontId="3" fillId="13" borderId="65" xfId="0" applyFont="1" applyFill="1" applyBorder="1" applyAlignment="1">
      <alignment horizontal="centerContinuous" vertical="center"/>
    </xf>
    <xf numFmtId="2" fontId="0" fillId="0" borderId="57" xfId="0" applyNumberFormat="1" applyBorder="1" applyAlignment="1">
      <alignment horizontal="center"/>
    </xf>
    <xf numFmtId="2" fontId="0" fillId="0" borderId="54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164" fontId="0" fillId="15" borderId="28" xfId="0" applyNumberFormat="1" applyFill="1" applyBorder="1" applyAlignment="1">
      <alignment horizontal="center" vertical="center" wrapText="1"/>
    </xf>
    <xf numFmtId="0" fontId="4" fillId="0" borderId="66" xfId="0" applyFont="1" applyBorder="1"/>
    <xf numFmtId="15" fontId="5" fillId="0" borderId="67" xfId="0" applyNumberFormat="1" applyFont="1" applyBorder="1" applyAlignment="1">
      <alignment horizontal="center"/>
    </xf>
    <xf numFmtId="15" fontId="5" fillId="0" borderId="28" xfId="0" applyNumberFormat="1" applyFont="1" applyBorder="1" applyAlignment="1">
      <alignment horizontal="center"/>
    </xf>
    <xf numFmtId="15" fontId="5" fillId="0" borderId="52" xfId="0" applyNumberFormat="1" applyFont="1" applyBorder="1" applyAlignment="1">
      <alignment horizontal="center"/>
    </xf>
    <xf numFmtId="0" fontId="4" fillId="0" borderId="68" xfId="0" applyFont="1" applyBorder="1"/>
    <xf numFmtId="0" fontId="5" fillId="0" borderId="6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70" xfId="0" applyFont="1" applyBorder="1" applyAlignment="1">
      <alignment wrapText="1"/>
    </xf>
    <xf numFmtId="0" fontId="4" fillId="0" borderId="71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73" xfId="0" applyFont="1" applyBorder="1"/>
    <xf numFmtId="0" fontId="5" fillId="0" borderId="74" xfId="0" applyFont="1" applyBorder="1" applyAlignment="1">
      <alignment horizontal="center"/>
    </xf>
    <xf numFmtId="0" fontId="4" fillId="0" borderId="75" xfId="0" applyFont="1" applyBorder="1"/>
    <xf numFmtId="0" fontId="5" fillId="0" borderId="76" xfId="0" applyFont="1" applyBorder="1" applyAlignment="1">
      <alignment horizontal="center"/>
    </xf>
    <xf numFmtId="0" fontId="4" fillId="0" borderId="77" xfId="0" applyFont="1" applyBorder="1"/>
    <xf numFmtId="0" fontId="5" fillId="0" borderId="22" xfId="0" applyFont="1" applyBorder="1" applyAlignment="1">
      <alignment horizontal="center"/>
    </xf>
    <xf numFmtId="0" fontId="5" fillId="0" borderId="78" xfId="0" applyFont="1" applyBorder="1" applyAlignment="1">
      <alignment horizontal="center"/>
    </xf>
    <xf numFmtId="164" fontId="0" fillId="4" borderId="28" xfId="0" applyNumberFormat="1" applyFill="1" applyBorder="1" applyAlignment="1">
      <alignment horizontal="center" vertical="center" wrapText="1"/>
    </xf>
    <xf numFmtId="164" fontId="0" fillId="4" borderId="28" xfId="0" applyNumberFormat="1" applyFill="1" applyBorder="1" applyAlignment="1">
      <alignment horizontal="center" vertical="center"/>
    </xf>
    <xf numFmtId="164" fontId="0" fillId="4" borderId="28" xfId="0" applyNumberFormat="1" applyFill="1" applyBorder="1" applyAlignment="1">
      <alignment horizontal="center"/>
    </xf>
    <xf numFmtId="164" fontId="3" fillId="16" borderId="16" xfId="0" applyNumberFormat="1" applyFont="1" applyFill="1" applyBorder="1" applyAlignment="1">
      <alignment horizontal="center"/>
    </xf>
    <xf numFmtId="0" fontId="5" fillId="0" borderId="79" xfId="0" applyFont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4" fillId="0" borderId="81" xfId="0" applyFont="1" applyBorder="1"/>
    <xf numFmtId="0" fontId="5" fillId="0" borderId="82" xfId="0" applyFont="1" applyBorder="1" applyAlignment="1">
      <alignment horizontal="center"/>
    </xf>
    <xf numFmtId="0" fontId="3" fillId="8" borderId="52" xfId="0" applyFont="1" applyFill="1" applyBorder="1"/>
    <xf numFmtId="0" fontId="3" fillId="7" borderId="52" xfId="0" applyFont="1" applyFill="1" applyBorder="1"/>
    <xf numFmtId="0" fontId="3" fillId="2" borderId="52" xfId="0" applyFont="1" applyFill="1" applyBorder="1"/>
    <xf numFmtId="0" fontId="0" fillId="9" borderId="52" xfId="0" applyFill="1" applyBorder="1" applyAlignment="1">
      <alignment horizontal="center" vertical="center" wrapText="1"/>
    </xf>
    <xf numFmtId="0" fontId="0" fillId="9" borderId="52" xfId="0" applyFill="1" applyBorder="1"/>
    <xf numFmtId="0" fontId="3" fillId="11" borderId="52" xfId="0" applyFont="1" applyFill="1" applyBorder="1" applyAlignment="1">
      <alignment horizontal="center"/>
    </xf>
    <xf numFmtId="0" fontId="11" fillId="13" borderId="52" xfId="0" applyFont="1" applyFill="1" applyBorder="1" applyAlignment="1">
      <alignment horizontal="left" vertical="center" wrapText="1"/>
    </xf>
    <xf numFmtId="0" fontId="3" fillId="7" borderId="28" xfId="0" applyFont="1" applyFill="1" applyBorder="1"/>
    <xf numFmtId="0" fontId="0" fillId="8" borderId="28" xfId="0" applyFill="1" applyBorder="1" applyAlignment="1">
      <alignment horizontal="center" vertical="center" wrapText="1"/>
    </xf>
    <xf numFmtId="0" fontId="0" fillId="8" borderId="28" xfId="0" applyFill="1" applyBorder="1"/>
    <xf numFmtId="0" fontId="0" fillId="2" borderId="28" xfId="0" applyFill="1" applyBorder="1" applyAlignment="1">
      <alignment horizontal="center" vertical="center" wrapText="1"/>
    </xf>
    <xf numFmtId="0" fontId="0" fillId="2" borderId="28" xfId="0" applyFill="1" applyBorder="1"/>
    <xf numFmtId="0" fontId="11" fillId="14" borderId="28" xfId="0" applyFont="1" applyFill="1" applyBorder="1" applyAlignment="1">
      <alignment horizontal="left" vertical="center" wrapText="1"/>
    </xf>
    <xf numFmtId="0" fontId="0" fillId="11" borderId="28" xfId="0" applyFill="1" applyBorder="1" applyAlignment="1">
      <alignment horizontal="center"/>
    </xf>
    <xf numFmtId="18" fontId="11" fillId="13" borderId="28" xfId="0" applyNumberFormat="1" applyFont="1" applyFill="1" applyBorder="1" applyAlignment="1">
      <alignment horizontal="left" vertical="center" wrapText="1"/>
    </xf>
    <xf numFmtId="0" fontId="3" fillId="8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3" fillId="8" borderId="8" xfId="0" applyFont="1" applyFill="1" applyBorder="1" applyAlignment="1">
      <alignment horizontal="center" vertical="center" wrapText="1"/>
    </xf>
    <xf numFmtId="0" fontId="3" fillId="8" borderId="8" xfId="0" applyFont="1" applyFill="1" applyBorder="1"/>
    <xf numFmtId="0" fontId="3" fillId="7" borderId="8" xfId="0" applyFont="1" applyFill="1" applyBorder="1" applyAlignment="1">
      <alignment horizontal="center" vertical="center" wrapText="1"/>
    </xf>
    <xf numFmtId="49" fontId="3" fillId="7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/>
    <xf numFmtId="0" fontId="0" fillId="9" borderId="8" xfId="0" applyFill="1" applyBorder="1" applyAlignment="1">
      <alignment horizontal="center" vertical="center" wrapText="1"/>
    </xf>
    <xf numFmtId="0" fontId="0" fillId="9" borderId="8" xfId="0" applyFill="1" applyBorder="1"/>
    <xf numFmtId="0" fontId="3" fillId="11" borderId="8" xfId="0" applyFont="1" applyFill="1" applyBorder="1" applyAlignment="1">
      <alignment horizontal="center"/>
    </xf>
    <xf numFmtId="15" fontId="3" fillId="0" borderId="0" xfId="0" applyNumberFormat="1" applyFont="1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19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49" fontId="3" fillId="20" borderId="7" xfId="0" applyNumberFormat="1" applyFont="1" applyFill="1" applyBorder="1" applyAlignment="1">
      <alignment horizontal="center"/>
    </xf>
    <xf numFmtId="0" fontId="3" fillId="20" borderId="7" xfId="0" applyFont="1" applyFill="1" applyBorder="1" applyAlignment="1">
      <alignment horizontal="center" vertical="center" wrapText="1"/>
    </xf>
    <xf numFmtId="0" fontId="3" fillId="20" borderId="83" xfId="0" applyFont="1" applyFill="1" applyBorder="1"/>
    <xf numFmtId="49" fontId="3" fillId="17" borderId="7" xfId="0" applyNumberFormat="1" applyFont="1" applyFill="1" applyBorder="1" applyAlignment="1">
      <alignment horizontal="center"/>
    </xf>
    <xf numFmtId="0" fontId="3" fillId="17" borderId="7" xfId="0" applyFont="1" applyFill="1" applyBorder="1" applyAlignment="1">
      <alignment horizontal="center" vertical="center" wrapText="1"/>
    </xf>
    <xf numFmtId="0" fontId="3" fillId="17" borderId="83" xfId="0" applyFont="1" applyFill="1" applyBorder="1"/>
    <xf numFmtId="49" fontId="3" fillId="2" borderId="7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3" xfId="0" applyFont="1" applyFill="1" applyBorder="1"/>
    <xf numFmtId="49" fontId="3" fillId="18" borderId="0" xfId="0" applyNumberFormat="1" applyFont="1" applyFill="1" applyAlignment="1">
      <alignment horizontal="center"/>
    </xf>
    <xf numFmtId="0" fontId="3" fillId="18" borderId="0" xfId="0" applyFont="1" applyFill="1" applyAlignment="1">
      <alignment horizontal="center" vertical="center" wrapText="1"/>
    </xf>
    <xf numFmtId="0" fontId="3" fillId="18" borderId="83" xfId="0" applyFont="1" applyFill="1" applyBorder="1"/>
    <xf numFmtId="0" fontId="3" fillId="21" borderId="0" xfId="0" applyFont="1" applyFill="1" applyAlignment="1">
      <alignment horizontal="center"/>
    </xf>
    <xf numFmtId="0" fontId="3" fillId="21" borderId="83" xfId="0" applyFont="1" applyFill="1" applyBorder="1" applyAlignment="1">
      <alignment horizontal="center"/>
    </xf>
    <xf numFmtId="167" fontId="0" fillId="0" borderId="0" xfId="0" applyNumberFormat="1"/>
    <xf numFmtId="168" fontId="0" fillId="0" borderId="0" xfId="0" applyNumberFormat="1"/>
    <xf numFmtId="15" fontId="2" fillId="0" borderId="41" xfId="0" applyNumberFormat="1" applyFont="1" applyBorder="1" applyAlignment="1">
      <alignment horizontal="center"/>
    </xf>
    <xf numFmtId="15" fontId="2" fillId="0" borderId="42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69" xfId="0" applyFont="1" applyBorder="1" applyAlignment="1">
      <alignment horizontal="center"/>
    </xf>
    <xf numFmtId="15" fontId="2" fillId="0" borderId="4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63" xfId="0" applyFill="1" applyBorder="1" applyAlignment="1">
      <alignment horizontal="center"/>
    </xf>
    <xf numFmtId="0" fontId="3" fillId="11" borderId="38" xfId="0" applyFont="1" applyFill="1" applyBorder="1" applyAlignment="1">
      <alignment horizontal="center"/>
    </xf>
    <xf numFmtId="0" fontId="3" fillId="11" borderId="39" xfId="0" applyFont="1" applyFill="1" applyBorder="1" applyAlignment="1">
      <alignment horizontal="center"/>
    </xf>
    <xf numFmtId="0" fontId="3" fillId="11" borderId="40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0" fillId="12" borderId="35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3" fillId="7" borderId="38" xfId="0" applyFont="1" applyFill="1" applyBorder="1" applyAlignment="1">
      <alignment horizontal="center"/>
    </xf>
    <xf numFmtId="0" fontId="3" fillId="7" borderId="39" xfId="0" applyFont="1" applyFill="1" applyBorder="1" applyAlignment="1">
      <alignment horizontal="center"/>
    </xf>
    <xf numFmtId="0" fontId="3" fillId="7" borderId="40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9" borderId="38" xfId="0" applyFont="1" applyFill="1" applyBorder="1" applyAlignment="1">
      <alignment horizontal="center"/>
    </xf>
    <xf numFmtId="0" fontId="3" fillId="9" borderId="39" xfId="0" applyFont="1" applyFill="1" applyBorder="1" applyAlignment="1">
      <alignment horizontal="center"/>
    </xf>
    <xf numFmtId="0" fontId="3" fillId="9" borderId="40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2" fontId="3" fillId="0" borderId="16" xfId="0" applyNumberFormat="1" applyFont="1" applyBorder="1" applyAlignment="1">
      <alignment horizontal="left"/>
    </xf>
    <xf numFmtId="0" fontId="0" fillId="0" borderId="39" xfId="0" applyBorder="1" applyAlignment="1">
      <alignment horizontal="center"/>
    </xf>
    <xf numFmtId="0" fontId="3" fillId="8" borderId="38" xfId="0" applyFont="1" applyFill="1" applyBorder="1" applyAlignment="1">
      <alignment horizontal="center"/>
    </xf>
    <xf numFmtId="0" fontId="3" fillId="8" borderId="39" xfId="0" applyFont="1" applyFill="1" applyBorder="1" applyAlignment="1">
      <alignment horizontal="center"/>
    </xf>
    <xf numFmtId="0" fontId="3" fillId="8" borderId="40" xfId="0" applyFont="1" applyFill="1" applyBorder="1" applyAlignment="1">
      <alignment horizontal="center"/>
    </xf>
  </cellXfs>
  <cellStyles count="331"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26" builtinId="9" hidden="1"/>
    <cellStyle name="Followed Hyperlink" xfId="318" builtinId="9" hidden="1"/>
    <cellStyle name="Followed Hyperlink" xfId="310" builtinId="9" hidden="1"/>
    <cellStyle name="Followed Hyperlink" xfId="302" builtinId="9" hidden="1"/>
    <cellStyle name="Followed Hyperlink" xfId="294" builtinId="9" hidden="1"/>
    <cellStyle name="Followed Hyperlink" xfId="286" builtinId="9" hidden="1"/>
    <cellStyle name="Followed Hyperlink" xfId="278" builtinId="9" hidden="1"/>
    <cellStyle name="Followed Hyperlink" xfId="270" builtinId="9" hidden="1"/>
    <cellStyle name="Followed Hyperlink" xfId="262" builtinId="9" hidden="1"/>
    <cellStyle name="Followed Hyperlink" xfId="254" builtinId="9" hidden="1"/>
    <cellStyle name="Followed Hyperlink" xfId="246" builtinId="9" hidden="1"/>
    <cellStyle name="Followed Hyperlink" xfId="238" builtinId="9" hidden="1"/>
    <cellStyle name="Followed Hyperlink" xfId="230" builtinId="9" hidden="1"/>
    <cellStyle name="Followed Hyperlink" xfId="222" builtinId="9" hidden="1"/>
    <cellStyle name="Followed Hyperlink" xfId="214" builtinId="9" hidden="1"/>
    <cellStyle name="Followed Hyperlink" xfId="206" builtinId="9" hidden="1"/>
    <cellStyle name="Followed Hyperlink" xfId="198" builtinId="9" hidden="1"/>
    <cellStyle name="Followed Hyperlink" xfId="190" builtinId="9" hidden="1"/>
    <cellStyle name="Followed Hyperlink" xfId="182" builtinId="9" hidden="1"/>
    <cellStyle name="Followed Hyperlink" xfId="174" builtinId="9" hidden="1"/>
    <cellStyle name="Followed Hyperlink" xfId="166" builtinId="9" hidden="1"/>
    <cellStyle name="Followed Hyperlink" xfId="158" builtinId="9" hidden="1"/>
    <cellStyle name="Followed Hyperlink" xfId="150" builtinId="9" hidden="1"/>
    <cellStyle name="Followed Hyperlink" xfId="142" builtinId="9" hidden="1"/>
    <cellStyle name="Followed Hyperlink" xfId="134" builtinId="9" hidden="1"/>
    <cellStyle name="Followed Hyperlink" xfId="126" builtinId="9" hidden="1"/>
    <cellStyle name="Followed Hyperlink" xfId="118" builtinId="9" hidden="1"/>
    <cellStyle name="Followed Hyperlink" xfId="110" builtinId="9" hidden="1"/>
    <cellStyle name="Followed Hyperlink" xfId="102" builtinId="9" hidden="1"/>
    <cellStyle name="Followed Hyperlink" xfId="94" builtinId="9" hidden="1"/>
    <cellStyle name="Followed Hyperlink" xfId="86" builtinId="9" hidden="1"/>
    <cellStyle name="Followed Hyperlink" xfId="78" builtinId="9" hidden="1"/>
    <cellStyle name="Followed Hyperlink" xfId="70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60" builtinId="9" hidden="1"/>
    <cellStyle name="Followed Hyperlink" xfId="62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6" builtinId="9" hidden="1"/>
    <cellStyle name="Followed Hyperlink" xfId="20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14" builtinId="9" hidden="1"/>
    <cellStyle name="Followed Hyperlink" xfId="18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64" builtinId="9" hidden="1"/>
    <cellStyle name="Followed Hyperlink" xfId="58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66" builtinId="9" hidden="1"/>
    <cellStyle name="Followed Hyperlink" xfId="74" builtinId="9" hidden="1"/>
    <cellStyle name="Followed Hyperlink" xfId="82" builtinId="9" hidden="1"/>
    <cellStyle name="Followed Hyperlink" xfId="90" builtinId="9" hidden="1"/>
    <cellStyle name="Followed Hyperlink" xfId="98" builtinId="9" hidden="1"/>
    <cellStyle name="Followed Hyperlink" xfId="106" builtinId="9" hidden="1"/>
    <cellStyle name="Followed Hyperlink" xfId="114" builtinId="9" hidden="1"/>
    <cellStyle name="Followed Hyperlink" xfId="122" builtinId="9" hidden="1"/>
    <cellStyle name="Followed Hyperlink" xfId="130" builtinId="9" hidden="1"/>
    <cellStyle name="Followed Hyperlink" xfId="138" builtinId="9" hidden="1"/>
    <cellStyle name="Followed Hyperlink" xfId="146" builtinId="9" hidden="1"/>
    <cellStyle name="Followed Hyperlink" xfId="154" builtinId="9" hidden="1"/>
    <cellStyle name="Followed Hyperlink" xfId="162" builtinId="9" hidden="1"/>
    <cellStyle name="Followed Hyperlink" xfId="170" builtinId="9" hidden="1"/>
    <cellStyle name="Followed Hyperlink" xfId="178" builtinId="9" hidden="1"/>
    <cellStyle name="Followed Hyperlink" xfId="186" builtinId="9" hidden="1"/>
    <cellStyle name="Followed Hyperlink" xfId="194" builtinId="9" hidden="1"/>
    <cellStyle name="Followed Hyperlink" xfId="202" builtinId="9" hidden="1"/>
    <cellStyle name="Followed Hyperlink" xfId="210" builtinId="9" hidden="1"/>
    <cellStyle name="Followed Hyperlink" xfId="218" builtinId="9" hidden="1"/>
    <cellStyle name="Followed Hyperlink" xfId="226" builtinId="9" hidden="1"/>
    <cellStyle name="Followed Hyperlink" xfId="234" builtinId="9" hidden="1"/>
    <cellStyle name="Followed Hyperlink" xfId="242" builtinId="9" hidden="1"/>
    <cellStyle name="Followed Hyperlink" xfId="250" builtinId="9" hidden="1"/>
    <cellStyle name="Followed Hyperlink" xfId="258" builtinId="9" hidden="1"/>
    <cellStyle name="Followed Hyperlink" xfId="266" builtinId="9" hidden="1"/>
    <cellStyle name="Followed Hyperlink" xfId="274" builtinId="9" hidden="1"/>
    <cellStyle name="Followed Hyperlink" xfId="282" builtinId="9" hidden="1"/>
    <cellStyle name="Followed Hyperlink" xfId="290" builtinId="9" hidden="1"/>
    <cellStyle name="Followed Hyperlink" xfId="298" builtinId="9" hidden="1"/>
    <cellStyle name="Followed Hyperlink" xfId="306" builtinId="9" hidden="1"/>
    <cellStyle name="Followed Hyperlink" xfId="314" builtinId="9" hidden="1"/>
    <cellStyle name="Followed Hyperlink" xfId="322" builtinId="9" hidden="1"/>
    <cellStyle name="Followed Hyperlink" xfId="330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92" builtinId="9" hidden="1"/>
    <cellStyle name="Followed Hyperlink" xfId="188" builtinId="9" hidden="1"/>
    <cellStyle name="Followed Hyperlink" xfId="172" builtinId="9" hidden="1"/>
    <cellStyle name="Followed Hyperlink" xfId="156" builtinId="9" hidden="1"/>
    <cellStyle name="Followed Hyperlink" xfId="140" builtinId="9" hidden="1"/>
    <cellStyle name="Followed Hyperlink" xfId="124" builtinId="9" hidden="1"/>
    <cellStyle name="Followed Hyperlink" xfId="108" builtinId="9" hidden="1"/>
    <cellStyle name="Followed Hyperlink" xfId="84" builtinId="9" hidden="1"/>
    <cellStyle name="Followed Hyperlink" xfId="88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92" builtinId="9" hidden="1"/>
    <cellStyle name="Followed Hyperlink" xfId="76" builtinId="9" hidden="1"/>
    <cellStyle name="Followed Hyperlink" xfId="80" builtinId="9" hidden="1"/>
    <cellStyle name="Followed Hyperlink" xfId="72" builtinId="9" hidden="1"/>
    <cellStyle name="Followed Hyperlink" xfId="68" builtinId="9" hidden="1"/>
    <cellStyle name="Hyperlink" xfId="317" builtinId="8" hidden="1"/>
    <cellStyle name="Hyperlink" xfId="321" builtinId="8" hidden="1"/>
    <cellStyle name="Hyperlink" xfId="323" builtinId="8" hidden="1"/>
    <cellStyle name="Hyperlink" xfId="329" builtinId="8" hidden="1"/>
    <cellStyle name="Hyperlink" xfId="327" builtinId="8" hidden="1"/>
    <cellStyle name="Hyperlink" xfId="319" builtinId="8" hidden="1"/>
    <cellStyle name="Hyperlink" xfId="303" builtinId="8" hidden="1"/>
    <cellStyle name="Hyperlink" xfId="295" builtinId="8" hidden="1"/>
    <cellStyle name="Hyperlink" xfId="287" builtinId="8" hidden="1"/>
    <cellStyle name="Hyperlink" xfId="271" builtinId="8" hidden="1"/>
    <cellStyle name="Hyperlink" xfId="263" builtinId="8" hidden="1"/>
    <cellStyle name="Hyperlink" xfId="255" builtinId="8" hidden="1"/>
    <cellStyle name="Hyperlink" xfId="239" builtinId="8" hidden="1"/>
    <cellStyle name="Hyperlink" xfId="231" builtinId="8" hidden="1"/>
    <cellStyle name="Hyperlink" xfId="223" builtinId="8" hidden="1"/>
    <cellStyle name="Hyperlink" xfId="207" builtinId="8" hidden="1"/>
    <cellStyle name="Hyperlink" xfId="199" builtinId="8" hidden="1"/>
    <cellStyle name="Hyperlink" xfId="191" builtinId="8" hidden="1"/>
    <cellStyle name="Hyperlink" xfId="175" builtinId="8" hidden="1"/>
    <cellStyle name="Hyperlink" xfId="167" builtinId="8" hidden="1"/>
    <cellStyle name="Hyperlink" xfId="159" builtinId="8" hidden="1"/>
    <cellStyle name="Hyperlink" xfId="143" builtinId="8" hidden="1"/>
    <cellStyle name="Hyperlink" xfId="135" builtinId="8" hidden="1"/>
    <cellStyle name="Hyperlink" xfId="59" builtinId="8" hidden="1"/>
    <cellStyle name="Hyperlink" xfId="63" builtinId="8" hidden="1"/>
    <cellStyle name="Hyperlink" xfId="65" builtinId="8" hidden="1"/>
    <cellStyle name="Hyperlink" xfId="67" builtinId="8" hidden="1"/>
    <cellStyle name="Hyperlink" xfId="73" builtinId="8" hidden="1"/>
    <cellStyle name="Hyperlink" xfId="75" builtinId="8" hidden="1"/>
    <cellStyle name="Hyperlink" xfId="77" builtinId="8" hidden="1"/>
    <cellStyle name="Hyperlink" xfId="81" builtinId="8" hidden="1"/>
    <cellStyle name="Hyperlink" xfId="83" builtinId="8" hidden="1"/>
    <cellStyle name="Hyperlink" xfId="85" builtinId="8" hidden="1"/>
    <cellStyle name="Hyperlink" xfId="91" builtinId="8" hidden="1"/>
    <cellStyle name="Hyperlink" xfId="93" builtinId="8" hidden="1"/>
    <cellStyle name="Hyperlink" xfId="95" builtinId="8" hidden="1"/>
    <cellStyle name="Hyperlink" xfId="99" builtinId="8" hidden="1"/>
    <cellStyle name="Hyperlink" xfId="101" builtinId="8" hidden="1"/>
    <cellStyle name="Hyperlink" xfId="105" builtinId="8" hidden="1"/>
    <cellStyle name="Hyperlink" xfId="109" builtinId="8" hidden="1"/>
    <cellStyle name="Hyperlink" xfId="111" builtinId="8" hidden="1"/>
    <cellStyle name="Hyperlink" xfId="113" builtinId="8" hidden="1"/>
    <cellStyle name="Hyperlink" xfId="117" builtinId="8" hidden="1"/>
    <cellStyle name="Hyperlink" xfId="121" builtinId="8" hidden="1"/>
    <cellStyle name="Hyperlink" xfId="123" builtinId="8" hidden="1"/>
    <cellStyle name="Hyperlink" xfId="127" builtinId="8" hidden="1"/>
    <cellStyle name="Hyperlink" xfId="129" builtinId="8" hidden="1"/>
    <cellStyle name="Hyperlink" xfId="131" builtinId="8" hidden="1"/>
    <cellStyle name="Hyperlink" xfId="119" builtinId="8" hidden="1"/>
    <cellStyle name="Hyperlink" xfId="103" builtinId="8" hidden="1"/>
    <cellStyle name="Hyperlink" xfId="87" builtinId="8" hidden="1"/>
    <cellStyle name="Hyperlink" xfId="27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41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13" builtinId="8" hidden="1"/>
    <cellStyle name="Hyperlink" xfId="15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9" builtinId="8" hidden="1"/>
    <cellStyle name="Hyperlink" xfId="11" builtinId="8" hidden="1"/>
    <cellStyle name="Hyperlink" xfId="3" builtinId="8" hidden="1"/>
    <cellStyle name="Hyperlink" xfId="1" builtinId="8" hidden="1"/>
    <cellStyle name="Hyperlink" xfId="5" builtinId="8" hidden="1"/>
    <cellStyle name="Hyperlink" xfId="7" builtinId="8" hidden="1"/>
    <cellStyle name="Hyperlink" xfId="19" builtinId="8" hidden="1"/>
    <cellStyle name="Hyperlink" xfId="39" builtinId="8" hidden="1"/>
    <cellStyle name="Hyperlink" xfId="51" builtinId="8" hidden="1"/>
    <cellStyle name="Hyperlink" xfId="43" builtinId="8" hidden="1"/>
    <cellStyle name="Hyperlink" xfId="33" builtinId="8" hidden="1"/>
    <cellStyle name="Hyperlink" xfId="71" builtinId="8" hidden="1"/>
    <cellStyle name="Hyperlink" xfId="133" builtinId="8" hidden="1"/>
    <cellStyle name="Hyperlink" xfId="125" builtinId="8" hidden="1"/>
    <cellStyle name="Hyperlink" xfId="115" builtinId="8" hidden="1"/>
    <cellStyle name="Hyperlink" xfId="107" builtinId="8" hidden="1"/>
    <cellStyle name="Hyperlink" xfId="97" builtinId="8" hidden="1"/>
    <cellStyle name="Hyperlink" xfId="89" builtinId="8" hidden="1"/>
    <cellStyle name="Hyperlink" xfId="79" builtinId="8" hidden="1"/>
    <cellStyle name="Hyperlink" xfId="69" builtinId="8" hidden="1"/>
    <cellStyle name="Hyperlink" xfId="61" builtinId="8" hidden="1"/>
    <cellStyle name="Hyperlink" xfId="151" builtinId="8" hidden="1"/>
    <cellStyle name="Hyperlink" xfId="183" builtinId="8" hidden="1"/>
    <cellStyle name="Hyperlink" xfId="215" builtinId="8" hidden="1"/>
    <cellStyle name="Hyperlink" xfId="247" builtinId="8" hidden="1"/>
    <cellStyle name="Hyperlink" xfId="279" builtinId="8" hidden="1"/>
    <cellStyle name="Hyperlink" xfId="311" builtinId="8" hidden="1"/>
    <cellStyle name="Hyperlink" xfId="325" builtinId="8" hidden="1"/>
    <cellStyle name="Hyperlink" xfId="315" builtinId="8" hidden="1"/>
    <cellStyle name="Hyperlink" xfId="213" builtinId="8" hidden="1"/>
    <cellStyle name="Hyperlink" xfId="217" builtinId="8" hidden="1"/>
    <cellStyle name="Hyperlink" xfId="219" builtinId="8" hidden="1"/>
    <cellStyle name="Hyperlink" xfId="221" builtinId="8" hidden="1"/>
    <cellStyle name="Hyperlink" xfId="225" builtinId="8" hidden="1"/>
    <cellStyle name="Hyperlink" xfId="227" builtinId="8" hidden="1"/>
    <cellStyle name="Hyperlink" xfId="233" builtinId="8" hidden="1"/>
    <cellStyle name="Hyperlink" xfId="235" builtinId="8" hidden="1"/>
    <cellStyle name="Hyperlink" xfId="237" builtinId="8" hidden="1"/>
    <cellStyle name="Hyperlink" xfId="241" builtinId="8" hidden="1"/>
    <cellStyle name="Hyperlink" xfId="243" builtinId="8" hidden="1"/>
    <cellStyle name="Hyperlink" xfId="245" builtinId="8" hidden="1"/>
    <cellStyle name="Hyperlink" xfId="249" builtinId="8" hidden="1"/>
    <cellStyle name="Hyperlink" xfId="253" builtinId="8" hidden="1"/>
    <cellStyle name="Hyperlink" xfId="257" builtinId="8" hidden="1"/>
    <cellStyle name="Hyperlink" xfId="259" builtinId="8" hidden="1"/>
    <cellStyle name="Hyperlink" xfId="261" builtinId="8" hidden="1"/>
    <cellStyle name="Hyperlink" xfId="265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81" builtinId="8" hidden="1"/>
    <cellStyle name="Hyperlink" xfId="283" builtinId="8" hidden="1"/>
    <cellStyle name="Hyperlink" xfId="285" builtinId="8" hidden="1"/>
    <cellStyle name="Hyperlink" xfId="289" builtinId="8" hidden="1"/>
    <cellStyle name="Hyperlink" xfId="291" builtinId="8" hidden="1"/>
    <cellStyle name="Hyperlink" xfId="297" builtinId="8" hidden="1"/>
    <cellStyle name="Hyperlink" xfId="299" builtinId="8" hidden="1"/>
    <cellStyle name="Hyperlink" xfId="301" builtinId="8" hidden="1"/>
    <cellStyle name="Hyperlink" xfId="305" builtinId="8" hidden="1"/>
    <cellStyle name="Hyperlink" xfId="307" builtinId="8" hidden="1"/>
    <cellStyle name="Hyperlink" xfId="309" builtinId="8" hidden="1"/>
    <cellStyle name="Hyperlink" xfId="313" builtinId="8" hidden="1"/>
    <cellStyle name="Hyperlink" xfId="293" builtinId="8" hidden="1"/>
    <cellStyle name="Hyperlink" xfId="273" builtinId="8" hidden="1"/>
    <cellStyle name="Hyperlink" xfId="251" builtinId="8" hidden="1"/>
    <cellStyle name="Hyperlink" xfId="229" builtinId="8" hidden="1"/>
    <cellStyle name="Hyperlink" xfId="171" builtinId="8" hidden="1"/>
    <cellStyle name="Hyperlink" xfId="173" builtinId="8" hidden="1"/>
    <cellStyle name="Hyperlink" xfId="177" builtinId="8" hidden="1"/>
    <cellStyle name="Hyperlink" xfId="179" builtinId="8" hidden="1"/>
    <cellStyle name="Hyperlink" xfId="181" builtinId="8" hidden="1"/>
    <cellStyle name="Hyperlink" xfId="185" builtinId="8" hidden="1"/>
    <cellStyle name="Hyperlink" xfId="189" builtinId="8" hidden="1"/>
    <cellStyle name="Hyperlink" xfId="193" builtinId="8" hidden="1"/>
    <cellStyle name="Hyperlink" xfId="195" builtinId="8" hidden="1"/>
    <cellStyle name="Hyperlink" xfId="197" builtinId="8" hidden="1"/>
    <cellStyle name="Hyperlink" xfId="201" builtinId="8" hidden="1"/>
    <cellStyle name="Hyperlink" xfId="203" builtinId="8" hidden="1"/>
    <cellStyle name="Hyperlink" xfId="205" builtinId="8" hidden="1"/>
    <cellStyle name="Hyperlink" xfId="209" builtinId="8" hidden="1"/>
    <cellStyle name="Hyperlink" xfId="211" builtinId="8" hidden="1"/>
    <cellStyle name="Hyperlink" xfId="187" builtinId="8" hidden="1"/>
    <cellStyle name="Hyperlink" xfId="153" builtinId="8" hidden="1"/>
    <cellStyle name="Hyperlink" xfId="155" builtinId="8" hidden="1"/>
    <cellStyle name="Hyperlink" xfId="157" builtinId="8" hidden="1"/>
    <cellStyle name="Hyperlink" xfId="161" builtinId="8" hidden="1"/>
    <cellStyle name="Hyperlink" xfId="163" builtinId="8" hidden="1"/>
    <cellStyle name="Hyperlink" xfId="165" builtinId="8" hidden="1"/>
    <cellStyle name="Hyperlink" xfId="169" builtinId="8" hidden="1"/>
    <cellStyle name="Hyperlink" xfId="145" builtinId="8" hidden="1"/>
    <cellStyle name="Hyperlink" xfId="147" builtinId="8" hidden="1"/>
    <cellStyle name="Hyperlink" xfId="149" builtinId="8" hidden="1"/>
    <cellStyle name="Hyperlink" xfId="139" builtinId="8" hidden="1"/>
    <cellStyle name="Hyperlink" xfId="141" builtinId="8" hidden="1"/>
    <cellStyle name="Hyperlink" xfId="137" builtinId="8" hidden="1"/>
    <cellStyle name="Normal" xfId="0" builtinId="0"/>
  </cellStyles>
  <dxfs count="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Simms Creek Fall</a:t>
            </a:r>
            <a:r>
              <a:rPr lang="en-US" baseline="0"/>
              <a:t> Fish Fence Data 2018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SimmsRAW!$D$6</c:f>
              <c:strCache>
                <c:ptCount val="1"/>
                <c:pt idx="0">
                  <c:v>Temp</c:v>
                </c:pt>
              </c:strCache>
            </c:strRef>
          </c:tx>
          <c:cat>
            <c:numRef>
              <c:f>SimmsRAW!$A$7:$A$78</c:f>
              <c:numCache>
                <c:formatCode>[$-1009]d\-mmm\-yy;@</c:formatCode>
                <c:ptCount val="69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  <c:pt idx="7">
                  <c:v>43388</c:v>
                </c:pt>
                <c:pt idx="8">
                  <c:v>43389</c:v>
                </c:pt>
                <c:pt idx="9">
                  <c:v>43390</c:v>
                </c:pt>
                <c:pt idx="10">
                  <c:v>43391</c:v>
                </c:pt>
                <c:pt idx="11">
                  <c:v>43392</c:v>
                </c:pt>
                <c:pt idx="12">
                  <c:v>43393</c:v>
                </c:pt>
                <c:pt idx="13">
                  <c:v>43394</c:v>
                </c:pt>
                <c:pt idx="14">
                  <c:v>43395</c:v>
                </c:pt>
                <c:pt idx="15">
                  <c:v>43396</c:v>
                </c:pt>
                <c:pt idx="16">
                  <c:v>43397</c:v>
                </c:pt>
                <c:pt idx="17">
                  <c:v>43398</c:v>
                </c:pt>
                <c:pt idx="18">
                  <c:v>43399</c:v>
                </c:pt>
                <c:pt idx="19">
                  <c:v>43400</c:v>
                </c:pt>
                <c:pt idx="20">
                  <c:v>43401</c:v>
                </c:pt>
                <c:pt idx="21">
                  <c:v>43402</c:v>
                </c:pt>
                <c:pt idx="22">
                  <c:v>43403</c:v>
                </c:pt>
                <c:pt idx="23">
                  <c:v>43404</c:v>
                </c:pt>
                <c:pt idx="24">
                  <c:v>43405</c:v>
                </c:pt>
                <c:pt idx="25">
                  <c:v>43406</c:v>
                </c:pt>
                <c:pt idx="26">
                  <c:v>43407</c:v>
                </c:pt>
                <c:pt idx="27">
                  <c:v>43408</c:v>
                </c:pt>
                <c:pt idx="28">
                  <c:v>43409</c:v>
                </c:pt>
                <c:pt idx="29">
                  <c:v>43410</c:v>
                </c:pt>
                <c:pt idx="30">
                  <c:v>43411</c:v>
                </c:pt>
                <c:pt idx="31">
                  <c:v>43412</c:v>
                </c:pt>
                <c:pt idx="32">
                  <c:v>43413</c:v>
                </c:pt>
                <c:pt idx="33">
                  <c:v>43414</c:v>
                </c:pt>
                <c:pt idx="34">
                  <c:v>43415</c:v>
                </c:pt>
                <c:pt idx="35">
                  <c:v>43416</c:v>
                </c:pt>
                <c:pt idx="36">
                  <c:v>43417</c:v>
                </c:pt>
                <c:pt idx="37">
                  <c:v>43418</c:v>
                </c:pt>
                <c:pt idx="38">
                  <c:v>43419</c:v>
                </c:pt>
                <c:pt idx="39">
                  <c:v>43420</c:v>
                </c:pt>
                <c:pt idx="40">
                  <c:v>43421</c:v>
                </c:pt>
                <c:pt idx="41">
                  <c:v>43422</c:v>
                </c:pt>
                <c:pt idx="42">
                  <c:v>43423</c:v>
                </c:pt>
                <c:pt idx="43">
                  <c:v>43424</c:v>
                </c:pt>
                <c:pt idx="44">
                  <c:v>43425</c:v>
                </c:pt>
                <c:pt idx="45">
                  <c:v>43426</c:v>
                </c:pt>
                <c:pt idx="46">
                  <c:v>43427</c:v>
                </c:pt>
                <c:pt idx="47">
                  <c:v>43428</c:v>
                </c:pt>
                <c:pt idx="48">
                  <c:v>43429</c:v>
                </c:pt>
                <c:pt idx="49">
                  <c:v>43430</c:v>
                </c:pt>
                <c:pt idx="50">
                  <c:v>43431</c:v>
                </c:pt>
                <c:pt idx="51">
                  <c:v>43432</c:v>
                </c:pt>
                <c:pt idx="52">
                  <c:v>43433</c:v>
                </c:pt>
                <c:pt idx="53">
                  <c:v>43434</c:v>
                </c:pt>
                <c:pt idx="54">
                  <c:v>43435</c:v>
                </c:pt>
                <c:pt idx="55">
                  <c:v>43436</c:v>
                </c:pt>
                <c:pt idx="56">
                  <c:v>43437</c:v>
                </c:pt>
                <c:pt idx="57">
                  <c:v>43438</c:v>
                </c:pt>
              </c:numCache>
            </c:numRef>
          </c:cat>
          <c:val>
            <c:numRef>
              <c:f>SimmsRAW!$D$7:$D$77</c:f>
              <c:numCache>
                <c:formatCode>0.0</c:formatCode>
                <c:ptCount val="68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12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6</c:v>
                </c:pt>
                <c:pt idx="20">
                  <c:v>8</c:v>
                </c:pt>
                <c:pt idx="21">
                  <c:v>12</c:v>
                </c:pt>
                <c:pt idx="22">
                  <c:v>11</c:v>
                </c:pt>
                <c:pt idx="23">
                  <c:v>9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9</c:v>
                </c:pt>
                <c:pt idx="29">
                  <c:v>5</c:v>
                </c:pt>
                <c:pt idx="30">
                  <c:v>1</c:v>
                </c:pt>
                <c:pt idx="31">
                  <c:v>2</c:v>
                </c:pt>
                <c:pt idx="32">
                  <c:v>7</c:v>
                </c:pt>
                <c:pt idx="33">
                  <c:v>6</c:v>
                </c:pt>
                <c:pt idx="34">
                  <c:v>7</c:v>
                </c:pt>
                <c:pt idx="35">
                  <c:v>2</c:v>
                </c:pt>
                <c:pt idx="36">
                  <c:v>4</c:v>
                </c:pt>
                <c:pt idx="37">
                  <c:v>8</c:v>
                </c:pt>
                <c:pt idx="38">
                  <c:v>9</c:v>
                </c:pt>
                <c:pt idx="39">
                  <c:v>7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7</c:v>
                </c:pt>
                <c:pt idx="45">
                  <c:v>7</c:v>
                </c:pt>
                <c:pt idx="46">
                  <c:v>5</c:v>
                </c:pt>
                <c:pt idx="47">
                  <c:v>2</c:v>
                </c:pt>
                <c:pt idx="48">
                  <c:v>7</c:v>
                </c:pt>
                <c:pt idx="49">
                  <c:v>8.5</c:v>
                </c:pt>
                <c:pt idx="50">
                  <c:v>8.5</c:v>
                </c:pt>
                <c:pt idx="51">
                  <c:v>2.5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2</c:v>
                </c:pt>
                <c:pt idx="56">
                  <c:v>0</c:v>
                </c:pt>
                <c:pt idx="57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5-4A51-9F14-89B2BCA00165}"/>
            </c:ext>
          </c:extLst>
        </c:ser>
        <c:ser>
          <c:idx val="1"/>
          <c:order val="1"/>
          <c:tx>
            <c:strRef>
              <c:f>SimmsRAW!$E$6</c:f>
              <c:strCache>
                <c:ptCount val="1"/>
                <c:pt idx="0">
                  <c:v>Temp</c:v>
                </c:pt>
              </c:strCache>
            </c:strRef>
          </c:tx>
          <c:cat>
            <c:numRef>
              <c:f>SimmsRAW!$A$7:$A$78</c:f>
              <c:numCache>
                <c:formatCode>[$-1009]d\-mmm\-yy;@</c:formatCode>
                <c:ptCount val="69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  <c:pt idx="7">
                  <c:v>43388</c:v>
                </c:pt>
                <c:pt idx="8">
                  <c:v>43389</c:v>
                </c:pt>
                <c:pt idx="9">
                  <c:v>43390</c:v>
                </c:pt>
                <c:pt idx="10">
                  <c:v>43391</c:v>
                </c:pt>
                <c:pt idx="11">
                  <c:v>43392</c:v>
                </c:pt>
                <c:pt idx="12">
                  <c:v>43393</c:v>
                </c:pt>
                <c:pt idx="13">
                  <c:v>43394</c:v>
                </c:pt>
                <c:pt idx="14">
                  <c:v>43395</c:v>
                </c:pt>
                <c:pt idx="15">
                  <c:v>43396</c:v>
                </c:pt>
                <c:pt idx="16">
                  <c:v>43397</c:v>
                </c:pt>
                <c:pt idx="17">
                  <c:v>43398</c:v>
                </c:pt>
                <c:pt idx="18">
                  <c:v>43399</c:v>
                </c:pt>
                <c:pt idx="19">
                  <c:v>43400</c:v>
                </c:pt>
                <c:pt idx="20">
                  <c:v>43401</c:v>
                </c:pt>
                <c:pt idx="21">
                  <c:v>43402</c:v>
                </c:pt>
                <c:pt idx="22">
                  <c:v>43403</c:v>
                </c:pt>
                <c:pt idx="23">
                  <c:v>43404</c:v>
                </c:pt>
                <c:pt idx="24">
                  <c:v>43405</c:v>
                </c:pt>
                <c:pt idx="25">
                  <c:v>43406</c:v>
                </c:pt>
                <c:pt idx="26">
                  <c:v>43407</c:v>
                </c:pt>
                <c:pt idx="27">
                  <c:v>43408</c:v>
                </c:pt>
                <c:pt idx="28">
                  <c:v>43409</c:v>
                </c:pt>
                <c:pt idx="29">
                  <c:v>43410</c:v>
                </c:pt>
                <c:pt idx="30">
                  <c:v>43411</c:v>
                </c:pt>
                <c:pt idx="31">
                  <c:v>43412</c:v>
                </c:pt>
                <c:pt idx="32">
                  <c:v>43413</c:v>
                </c:pt>
                <c:pt idx="33">
                  <c:v>43414</c:v>
                </c:pt>
                <c:pt idx="34">
                  <c:v>43415</c:v>
                </c:pt>
                <c:pt idx="35">
                  <c:v>43416</c:v>
                </c:pt>
                <c:pt idx="36">
                  <c:v>43417</c:v>
                </c:pt>
                <c:pt idx="37">
                  <c:v>43418</c:v>
                </c:pt>
                <c:pt idx="38">
                  <c:v>43419</c:v>
                </c:pt>
                <c:pt idx="39">
                  <c:v>43420</c:v>
                </c:pt>
                <c:pt idx="40">
                  <c:v>43421</c:v>
                </c:pt>
                <c:pt idx="41">
                  <c:v>43422</c:v>
                </c:pt>
                <c:pt idx="42">
                  <c:v>43423</c:v>
                </c:pt>
                <c:pt idx="43">
                  <c:v>43424</c:v>
                </c:pt>
                <c:pt idx="44">
                  <c:v>43425</c:v>
                </c:pt>
                <c:pt idx="45">
                  <c:v>43426</c:v>
                </c:pt>
                <c:pt idx="46">
                  <c:v>43427</c:v>
                </c:pt>
                <c:pt idx="47">
                  <c:v>43428</c:v>
                </c:pt>
                <c:pt idx="48">
                  <c:v>43429</c:v>
                </c:pt>
                <c:pt idx="49">
                  <c:v>43430</c:v>
                </c:pt>
                <c:pt idx="50">
                  <c:v>43431</c:v>
                </c:pt>
                <c:pt idx="51">
                  <c:v>43432</c:v>
                </c:pt>
                <c:pt idx="52">
                  <c:v>43433</c:v>
                </c:pt>
                <c:pt idx="53">
                  <c:v>43434</c:v>
                </c:pt>
                <c:pt idx="54">
                  <c:v>43435</c:v>
                </c:pt>
                <c:pt idx="55">
                  <c:v>43436</c:v>
                </c:pt>
                <c:pt idx="56">
                  <c:v>43437</c:v>
                </c:pt>
                <c:pt idx="57">
                  <c:v>43438</c:v>
                </c:pt>
              </c:numCache>
            </c:numRef>
          </c:cat>
          <c:val>
            <c:numRef>
              <c:f>SimmsRAW!$E$7:$E$77</c:f>
              <c:numCache>
                <c:formatCode>0.0</c:formatCode>
                <c:ptCount val="68"/>
                <c:pt idx="0">
                  <c:v>0</c:v>
                </c:pt>
                <c:pt idx="1">
                  <c:v>10.9</c:v>
                </c:pt>
                <c:pt idx="2">
                  <c:v>11.3</c:v>
                </c:pt>
                <c:pt idx="3">
                  <c:v>10</c:v>
                </c:pt>
                <c:pt idx="4">
                  <c:v>11.1</c:v>
                </c:pt>
                <c:pt idx="5">
                  <c:v>13.7</c:v>
                </c:pt>
                <c:pt idx="6">
                  <c:v>11.4</c:v>
                </c:pt>
                <c:pt idx="7">
                  <c:v>9.1</c:v>
                </c:pt>
                <c:pt idx="8">
                  <c:v>9.1</c:v>
                </c:pt>
                <c:pt idx="9">
                  <c:v>8.1999999999999993</c:v>
                </c:pt>
                <c:pt idx="10">
                  <c:v>8.9</c:v>
                </c:pt>
                <c:pt idx="11">
                  <c:v>8.8000000000000007</c:v>
                </c:pt>
                <c:pt idx="12">
                  <c:v>9.5</c:v>
                </c:pt>
                <c:pt idx="13">
                  <c:v>9.1999999999999993</c:v>
                </c:pt>
                <c:pt idx="14">
                  <c:v>8.1999999999999993</c:v>
                </c:pt>
                <c:pt idx="15">
                  <c:v>7.8</c:v>
                </c:pt>
                <c:pt idx="16">
                  <c:v>9.3000000000000007</c:v>
                </c:pt>
                <c:pt idx="17">
                  <c:v>12.2</c:v>
                </c:pt>
                <c:pt idx="18">
                  <c:v>12.8</c:v>
                </c:pt>
                <c:pt idx="19">
                  <c:v>10</c:v>
                </c:pt>
                <c:pt idx="20">
                  <c:v>11</c:v>
                </c:pt>
                <c:pt idx="21">
                  <c:v>11.8</c:v>
                </c:pt>
                <c:pt idx="22">
                  <c:v>10.9</c:v>
                </c:pt>
                <c:pt idx="23">
                  <c:v>11.1</c:v>
                </c:pt>
                <c:pt idx="24">
                  <c:v>11.5</c:v>
                </c:pt>
                <c:pt idx="25">
                  <c:v>11.3</c:v>
                </c:pt>
                <c:pt idx="26">
                  <c:v>10.6</c:v>
                </c:pt>
                <c:pt idx="27">
                  <c:v>11.4</c:v>
                </c:pt>
                <c:pt idx="28">
                  <c:v>10.199999999999999</c:v>
                </c:pt>
                <c:pt idx="29">
                  <c:v>10.7</c:v>
                </c:pt>
                <c:pt idx="30">
                  <c:v>9.4</c:v>
                </c:pt>
                <c:pt idx="31">
                  <c:v>7.3</c:v>
                </c:pt>
                <c:pt idx="32">
                  <c:v>8.3000000000000007</c:v>
                </c:pt>
                <c:pt idx="33">
                  <c:v>7.8</c:v>
                </c:pt>
                <c:pt idx="34">
                  <c:v>8.5</c:v>
                </c:pt>
                <c:pt idx="35">
                  <c:v>7.8</c:v>
                </c:pt>
                <c:pt idx="36">
                  <c:v>6</c:v>
                </c:pt>
                <c:pt idx="37">
                  <c:v>10.8</c:v>
                </c:pt>
                <c:pt idx="38">
                  <c:v>10.199999999999999</c:v>
                </c:pt>
                <c:pt idx="39">
                  <c:v>10.4</c:v>
                </c:pt>
                <c:pt idx="40">
                  <c:v>6.2</c:v>
                </c:pt>
                <c:pt idx="41">
                  <c:v>7.2</c:v>
                </c:pt>
                <c:pt idx="42">
                  <c:v>7.8</c:v>
                </c:pt>
                <c:pt idx="43">
                  <c:v>7.7</c:v>
                </c:pt>
                <c:pt idx="44">
                  <c:v>6.9</c:v>
                </c:pt>
                <c:pt idx="45">
                  <c:v>7.4</c:v>
                </c:pt>
                <c:pt idx="46">
                  <c:v>9.1</c:v>
                </c:pt>
                <c:pt idx="47">
                  <c:v>7.4</c:v>
                </c:pt>
                <c:pt idx="48">
                  <c:v>9.1999999999999993</c:v>
                </c:pt>
                <c:pt idx="49">
                  <c:v>9.9</c:v>
                </c:pt>
                <c:pt idx="50">
                  <c:v>10.7</c:v>
                </c:pt>
                <c:pt idx="51">
                  <c:v>8.4</c:v>
                </c:pt>
                <c:pt idx="52">
                  <c:v>9.4</c:v>
                </c:pt>
                <c:pt idx="53">
                  <c:v>7.7</c:v>
                </c:pt>
                <c:pt idx="54">
                  <c:v>6.8</c:v>
                </c:pt>
                <c:pt idx="55">
                  <c:v>5.7</c:v>
                </c:pt>
                <c:pt idx="56">
                  <c:v>6.1</c:v>
                </c:pt>
                <c:pt idx="57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5-4A51-9F14-89B2BCA00165}"/>
            </c:ext>
          </c:extLst>
        </c:ser>
        <c:ser>
          <c:idx val="2"/>
          <c:order val="2"/>
          <c:tx>
            <c:strRef>
              <c:f>SimmsRAW!$F$6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SimmsRAW!$A$7:$A$78</c:f>
              <c:numCache>
                <c:formatCode>[$-1009]d\-mmm\-yy;@</c:formatCode>
                <c:ptCount val="69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  <c:pt idx="7">
                  <c:v>43388</c:v>
                </c:pt>
                <c:pt idx="8">
                  <c:v>43389</c:v>
                </c:pt>
                <c:pt idx="9">
                  <c:v>43390</c:v>
                </c:pt>
                <c:pt idx="10">
                  <c:v>43391</c:v>
                </c:pt>
                <c:pt idx="11">
                  <c:v>43392</c:v>
                </c:pt>
                <c:pt idx="12">
                  <c:v>43393</c:v>
                </c:pt>
                <c:pt idx="13">
                  <c:v>43394</c:v>
                </c:pt>
                <c:pt idx="14">
                  <c:v>43395</c:v>
                </c:pt>
                <c:pt idx="15">
                  <c:v>43396</c:v>
                </c:pt>
                <c:pt idx="16">
                  <c:v>43397</c:v>
                </c:pt>
                <c:pt idx="17">
                  <c:v>43398</c:v>
                </c:pt>
                <c:pt idx="18">
                  <c:v>43399</c:v>
                </c:pt>
                <c:pt idx="19">
                  <c:v>43400</c:v>
                </c:pt>
                <c:pt idx="20">
                  <c:v>43401</c:v>
                </c:pt>
                <c:pt idx="21">
                  <c:v>43402</c:v>
                </c:pt>
                <c:pt idx="22">
                  <c:v>43403</c:v>
                </c:pt>
                <c:pt idx="23">
                  <c:v>43404</c:v>
                </c:pt>
                <c:pt idx="24">
                  <c:v>43405</c:v>
                </c:pt>
                <c:pt idx="25">
                  <c:v>43406</c:v>
                </c:pt>
                <c:pt idx="26">
                  <c:v>43407</c:v>
                </c:pt>
                <c:pt idx="27">
                  <c:v>43408</c:v>
                </c:pt>
                <c:pt idx="28">
                  <c:v>43409</c:v>
                </c:pt>
                <c:pt idx="29">
                  <c:v>43410</c:v>
                </c:pt>
                <c:pt idx="30">
                  <c:v>43411</c:v>
                </c:pt>
                <c:pt idx="31">
                  <c:v>43412</c:v>
                </c:pt>
                <c:pt idx="32">
                  <c:v>43413</c:v>
                </c:pt>
                <c:pt idx="33">
                  <c:v>43414</c:v>
                </c:pt>
                <c:pt idx="34">
                  <c:v>43415</c:v>
                </c:pt>
                <c:pt idx="35">
                  <c:v>43416</c:v>
                </c:pt>
                <c:pt idx="36">
                  <c:v>43417</c:v>
                </c:pt>
                <c:pt idx="37">
                  <c:v>43418</c:v>
                </c:pt>
                <c:pt idx="38">
                  <c:v>43419</c:v>
                </c:pt>
                <c:pt idx="39">
                  <c:v>43420</c:v>
                </c:pt>
                <c:pt idx="40">
                  <c:v>43421</c:v>
                </c:pt>
                <c:pt idx="41">
                  <c:v>43422</c:v>
                </c:pt>
                <c:pt idx="42">
                  <c:v>43423</c:v>
                </c:pt>
                <c:pt idx="43">
                  <c:v>43424</c:v>
                </c:pt>
                <c:pt idx="44">
                  <c:v>43425</c:v>
                </c:pt>
                <c:pt idx="45">
                  <c:v>43426</c:v>
                </c:pt>
                <c:pt idx="46">
                  <c:v>43427</c:v>
                </c:pt>
                <c:pt idx="47">
                  <c:v>43428</c:v>
                </c:pt>
                <c:pt idx="48">
                  <c:v>43429</c:v>
                </c:pt>
                <c:pt idx="49">
                  <c:v>43430</c:v>
                </c:pt>
                <c:pt idx="50">
                  <c:v>43431</c:v>
                </c:pt>
                <c:pt idx="51">
                  <c:v>43432</c:v>
                </c:pt>
                <c:pt idx="52">
                  <c:v>43433</c:v>
                </c:pt>
                <c:pt idx="53">
                  <c:v>43434</c:v>
                </c:pt>
                <c:pt idx="54">
                  <c:v>43435</c:v>
                </c:pt>
                <c:pt idx="55">
                  <c:v>43436</c:v>
                </c:pt>
                <c:pt idx="56">
                  <c:v>43437</c:v>
                </c:pt>
                <c:pt idx="57">
                  <c:v>43438</c:v>
                </c:pt>
              </c:numCache>
            </c:numRef>
          </c:cat>
          <c:val>
            <c:numRef>
              <c:f>SimmsRAW!$F$7:$F$77</c:f>
              <c:numCache>
                <c:formatCode>0.0</c:formatCode>
                <c:ptCount val="68"/>
                <c:pt idx="0">
                  <c:v>7.97</c:v>
                </c:pt>
                <c:pt idx="1">
                  <c:v>7.8</c:v>
                </c:pt>
                <c:pt idx="2">
                  <c:v>7.4</c:v>
                </c:pt>
                <c:pt idx="3">
                  <c:v>7.85</c:v>
                </c:pt>
                <c:pt idx="4">
                  <c:v>8.1300000000000008</c:v>
                </c:pt>
                <c:pt idx="5">
                  <c:v>8.1999999999999993</c:v>
                </c:pt>
                <c:pt idx="6">
                  <c:v>8.1</c:v>
                </c:pt>
                <c:pt idx="7">
                  <c:v>8</c:v>
                </c:pt>
                <c:pt idx="8">
                  <c:v>7.7</c:v>
                </c:pt>
                <c:pt idx="9">
                  <c:v>7.95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7.9</c:v>
                </c:pt>
                <c:pt idx="15">
                  <c:v>7.93</c:v>
                </c:pt>
                <c:pt idx="16">
                  <c:v>8.15</c:v>
                </c:pt>
                <c:pt idx="17">
                  <c:v>7.5</c:v>
                </c:pt>
                <c:pt idx="18">
                  <c:v>8.1</c:v>
                </c:pt>
                <c:pt idx="19">
                  <c:v>7.7</c:v>
                </c:pt>
                <c:pt idx="20">
                  <c:v>7.8</c:v>
                </c:pt>
                <c:pt idx="21">
                  <c:v>7.9</c:v>
                </c:pt>
                <c:pt idx="22">
                  <c:v>7.5</c:v>
                </c:pt>
                <c:pt idx="23">
                  <c:v>8</c:v>
                </c:pt>
                <c:pt idx="24">
                  <c:v>7</c:v>
                </c:pt>
                <c:pt idx="25">
                  <c:v>8.4</c:v>
                </c:pt>
                <c:pt idx="26">
                  <c:v>7.4</c:v>
                </c:pt>
                <c:pt idx="27">
                  <c:v>7.6</c:v>
                </c:pt>
                <c:pt idx="28">
                  <c:v>7.2</c:v>
                </c:pt>
                <c:pt idx="29">
                  <c:v>7.5</c:v>
                </c:pt>
                <c:pt idx="30">
                  <c:v>7.7</c:v>
                </c:pt>
                <c:pt idx="31">
                  <c:v>7.9</c:v>
                </c:pt>
                <c:pt idx="32">
                  <c:v>7.9</c:v>
                </c:pt>
                <c:pt idx="33">
                  <c:v>8.1</c:v>
                </c:pt>
                <c:pt idx="34">
                  <c:v>8.1999999999999993</c:v>
                </c:pt>
                <c:pt idx="35">
                  <c:v>7.95</c:v>
                </c:pt>
                <c:pt idx="36">
                  <c:v>8.0500000000000007</c:v>
                </c:pt>
                <c:pt idx="37">
                  <c:v>7.8</c:v>
                </c:pt>
                <c:pt idx="38">
                  <c:v>8</c:v>
                </c:pt>
                <c:pt idx="39">
                  <c:v>7.7</c:v>
                </c:pt>
                <c:pt idx="40">
                  <c:v>7.9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7.89</c:v>
                </c:pt>
                <c:pt idx="44">
                  <c:v>8.0500000000000007</c:v>
                </c:pt>
                <c:pt idx="45">
                  <c:v>7.9</c:v>
                </c:pt>
                <c:pt idx="46">
                  <c:v>7.9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8.07</c:v>
                </c:pt>
                <c:pt idx="51">
                  <c:v>7.81</c:v>
                </c:pt>
                <c:pt idx="52">
                  <c:v>7.7</c:v>
                </c:pt>
                <c:pt idx="53">
                  <c:v>8.1</c:v>
                </c:pt>
                <c:pt idx="54">
                  <c:v>7.9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5-4A51-9F14-89B2BCA00165}"/>
            </c:ext>
          </c:extLst>
        </c:ser>
        <c:ser>
          <c:idx val="3"/>
          <c:order val="3"/>
          <c:tx>
            <c:strRef>
              <c:f>SimmsRAW!$G$6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SimmsRAW!$A$7:$A$78</c:f>
              <c:numCache>
                <c:formatCode>[$-1009]d\-mmm\-yy;@</c:formatCode>
                <c:ptCount val="69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  <c:pt idx="7">
                  <c:v>43388</c:v>
                </c:pt>
                <c:pt idx="8">
                  <c:v>43389</c:v>
                </c:pt>
                <c:pt idx="9">
                  <c:v>43390</c:v>
                </c:pt>
                <c:pt idx="10">
                  <c:v>43391</c:v>
                </c:pt>
                <c:pt idx="11">
                  <c:v>43392</c:v>
                </c:pt>
                <c:pt idx="12">
                  <c:v>43393</c:v>
                </c:pt>
                <c:pt idx="13">
                  <c:v>43394</c:v>
                </c:pt>
                <c:pt idx="14">
                  <c:v>43395</c:v>
                </c:pt>
                <c:pt idx="15">
                  <c:v>43396</c:v>
                </c:pt>
                <c:pt idx="16">
                  <c:v>43397</c:v>
                </c:pt>
                <c:pt idx="17">
                  <c:v>43398</c:v>
                </c:pt>
                <c:pt idx="18">
                  <c:v>43399</c:v>
                </c:pt>
                <c:pt idx="19">
                  <c:v>43400</c:v>
                </c:pt>
                <c:pt idx="20">
                  <c:v>43401</c:v>
                </c:pt>
                <c:pt idx="21">
                  <c:v>43402</c:v>
                </c:pt>
                <c:pt idx="22">
                  <c:v>43403</c:v>
                </c:pt>
                <c:pt idx="23">
                  <c:v>43404</c:v>
                </c:pt>
                <c:pt idx="24">
                  <c:v>43405</c:v>
                </c:pt>
                <c:pt idx="25">
                  <c:v>43406</c:v>
                </c:pt>
                <c:pt idx="26">
                  <c:v>43407</c:v>
                </c:pt>
                <c:pt idx="27">
                  <c:v>43408</c:v>
                </c:pt>
                <c:pt idx="28">
                  <c:v>43409</c:v>
                </c:pt>
                <c:pt idx="29">
                  <c:v>43410</c:v>
                </c:pt>
                <c:pt idx="30">
                  <c:v>43411</c:v>
                </c:pt>
                <c:pt idx="31">
                  <c:v>43412</c:v>
                </c:pt>
                <c:pt idx="32">
                  <c:v>43413</c:v>
                </c:pt>
                <c:pt idx="33">
                  <c:v>43414</c:v>
                </c:pt>
                <c:pt idx="34">
                  <c:v>43415</c:v>
                </c:pt>
                <c:pt idx="35">
                  <c:v>43416</c:v>
                </c:pt>
                <c:pt idx="36">
                  <c:v>43417</c:v>
                </c:pt>
                <c:pt idx="37">
                  <c:v>43418</c:v>
                </c:pt>
                <c:pt idx="38">
                  <c:v>43419</c:v>
                </c:pt>
                <c:pt idx="39">
                  <c:v>43420</c:v>
                </c:pt>
                <c:pt idx="40">
                  <c:v>43421</c:v>
                </c:pt>
                <c:pt idx="41">
                  <c:v>43422</c:v>
                </c:pt>
                <c:pt idx="42">
                  <c:v>43423</c:v>
                </c:pt>
                <c:pt idx="43">
                  <c:v>43424</c:v>
                </c:pt>
                <c:pt idx="44">
                  <c:v>43425</c:v>
                </c:pt>
                <c:pt idx="45">
                  <c:v>43426</c:v>
                </c:pt>
                <c:pt idx="46">
                  <c:v>43427</c:v>
                </c:pt>
                <c:pt idx="47">
                  <c:v>43428</c:v>
                </c:pt>
                <c:pt idx="48">
                  <c:v>43429</c:v>
                </c:pt>
                <c:pt idx="49">
                  <c:v>43430</c:v>
                </c:pt>
                <c:pt idx="50">
                  <c:v>43431</c:v>
                </c:pt>
                <c:pt idx="51">
                  <c:v>43432</c:v>
                </c:pt>
                <c:pt idx="52">
                  <c:v>43433</c:v>
                </c:pt>
                <c:pt idx="53">
                  <c:v>43434</c:v>
                </c:pt>
                <c:pt idx="54">
                  <c:v>43435</c:v>
                </c:pt>
                <c:pt idx="55">
                  <c:v>43436</c:v>
                </c:pt>
                <c:pt idx="56">
                  <c:v>43437</c:v>
                </c:pt>
                <c:pt idx="57">
                  <c:v>43438</c:v>
                </c:pt>
              </c:numCache>
            </c:numRef>
          </c:cat>
          <c:val>
            <c:numRef>
              <c:f>SimmsRAW!$G$7:$G$77</c:f>
              <c:numCache>
                <c:formatCode>0.0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9.4700000000000006</c:v>
                </c:pt>
                <c:pt idx="6">
                  <c:v>9.9</c:v>
                </c:pt>
                <c:pt idx="7">
                  <c:v>10.3</c:v>
                </c:pt>
                <c:pt idx="8">
                  <c:v>10.5</c:v>
                </c:pt>
                <c:pt idx="9">
                  <c:v>10.199999999999999</c:v>
                </c:pt>
                <c:pt idx="10">
                  <c:v>10.3</c:v>
                </c:pt>
                <c:pt idx="11">
                  <c:v>10.199999999999999</c:v>
                </c:pt>
                <c:pt idx="12">
                  <c:v>9.93</c:v>
                </c:pt>
                <c:pt idx="13">
                  <c:v>10.1</c:v>
                </c:pt>
                <c:pt idx="14">
                  <c:v>9.9700000000000006</c:v>
                </c:pt>
                <c:pt idx="15">
                  <c:v>10.3</c:v>
                </c:pt>
                <c:pt idx="16">
                  <c:v>9.84</c:v>
                </c:pt>
                <c:pt idx="17">
                  <c:v>9</c:v>
                </c:pt>
                <c:pt idx="18">
                  <c:v>9.4700000000000006</c:v>
                </c:pt>
                <c:pt idx="19">
                  <c:v>9.68</c:v>
                </c:pt>
                <c:pt idx="20">
                  <c:v>9.5</c:v>
                </c:pt>
                <c:pt idx="21">
                  <c:v>9.75</c:v>
                </c:pt>
                <c:pt idx="22">
                  <c:v>9.85</c:v>
                </c:pt>
                <c:pt idx="23">
                  <c:v>9.93</c:v>
                </c:pt>
                <c:pt idx="24">
                  <c:v>9.91</c:v>
                </c:pt>
                <c:pt idx="25">
                  <c:v>70</c:v>
                </c:pt>
                <c:pt idx="26">
                  <c:v>70</c:v>
                </c:pt>
                <c:pt idx="27">
                  <c:v>9.48</c:v>
                </c:pt>
                <c:pt idx="28">
                  <c:v>9.9700000000000006</c:v>
                </c:pt>
                <c:pt idx="29">
                  <c:v>10.1</c:v>
                </c:pt>
                <c:pt idx="30">
                  <c:v>10.6</c:v>
                </c:pt>
                <c:pt idx="31">
                  <c:v>11.5</c:v>
                </c:pt>
                <c:pt idx="32">
                  <c:v>10.6</c:v>
                </c:pt>
                <c:pt idx="33">
                  <c:v>11</c:v>
                </c:pt>
                <c:pt idx="34">
                  <c:v>10.7</c:v>
                </c:pt>
                <c:pt idx="35">
                  <c:v>11</c:v>
                </c:pt>
                <c:pt idx="36">
                  <c:v>11</c:v>
                </c:pt>
                <c:pt idx="37">
                  <c:v>10.3</c:v>
                </c:pt>
                <c:pt idx="38">
                  <c:v>10.3</c:v>
                </c:pt>
                <c:pt idx="39">
                  <c:v>10.6</c:v>
                </c:pt>
                <c:pt idx="40">
                  <c:v>11.3</c:v>
                </c:pt>
                <c:pt idx="41">
                  <c:v>11.3</c:v>
                </c:pt>
                <c:pt idx="42">
                  <c:v>10.9</c:v>
                </c:pt>
                <c:pt idx="43">
                  <c:v>10.9</c:v>
                </c:pt>
                <c:pt idx="44">
                  <c:v>10.5</c:v>
                </c:pt>
                <c:pt idx="45">
                  <c:v>10.1</c:v>
                </c:pt>
                <c:pt idx="46">
                  <c:v>10.3</c:v>
                </c:pt>
                <c:pt idx="47">
                  <c:v>11.2</c:v>
                </c:pt>
                <c:pt idx="48">
                  <c:v>10.7</c:v>
                </c:pt>
                <c:pt idx="49">
                  <c:v>10.4</c:v>
                </c:pt>
                <c:pt idx="50">
                  <c:v>10</c:v>
                </c:pt>
                <c:pt idx="51">
                  <c:v>10.6</c:v>
                </c:pt>
                <c:pt idx="52">
                  <c:v>10.3</c:v>
                </c:pt>
                <c:pt idx="53">
                  <c:v>11</c:v>
                </c:pt>
                <c:pt idx="54">
                  <c:v>11.1</c:v>
                </c:pt>
                <c:pt idx="55">
                  <c:v>11.5</c:v>
                </c:pt>
                <c:pt idx="56">
                  <c:v>11.2</c:v>
                </c:pt>
                <c:pt idx="57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E5-4A51-9F14-89B2BCA00165}"/>
            </c:ext>
          </c:extLst>
        </c:ser>
        <c:ser>
          <c:idx val="4"/>
          <c:order val="4"/>
          <c:tx>
            <c:strRef>
              <c:f>SimmsRAW!$H$6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SimmsRAW!$A$7:$A$78</c:f>
              <c:numCache>
                <c:formatCode>[$-1009]d\-mmm\-yy;@</c:formatCode>
                <c:ptCount val="69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  <c:pt idx="7">
                  <c:v>43388</c:v>
                </c:pt>
                <c:pt idx="8">
                  <c:v>43389</c:v>
                </c:pt>
                <c:pt idx="9">
                  <c:v>43390</c:v>
                </c:pt>
                <c:pt idx="10">
                  <c:v>43391</c:v>
                </c:pt>
                <c:pt idx="11">
                  <c:v>43392</c:v>
                </c:pt>
                <c:pt idx="12">
                  <c:v>43393</c:v>
                </c:pt>
                <c:pt idx="13">
                  <c:v>43394</c:v>
                </c:pt>
                <c:pt idx="14">
                  <c:v>43395</c:v>
                </c:pt>
                <c:pt idx="15">
                  <c:v>43396</c:v>
                </c:pt>
                <c:pt idx="16">
                  <c:v>43397</c:v>
                </c:pt>
                <c:pt idx="17">
                  <c:v>43398</c:v>
                </c:pt>
                <c:pt idx="18">
                  <c:v>43399</c:v>
                </c:pt>
                <c:pt idx="19">
                  <c:v>43400</c:v>
                </c:pt>
                <c:pt idx="20">
                  <c:v>43401</c:v>
                </c:pt>
                <c:pt idx="21">
                  <c:v>43402</c:v>
                </c:pt>
                <c:pt idx="22">
                  <c:v>43403</c:v>
                </c:pt>
                <c:pt idx="23">
                  <c:v>43404</c:v>
                </c:pt>
                <c:pt idx="24">
                  <c:v>43405</c:v>
                </c:pt>
                <c:pt idx="25">
                  <c:v>43406</c:v>
                </c:pt>
                <c:pt idx="26">
                  <c:v>43407</c:v>
                </c:pt>
                <c:pt idx="27">
                  <c:v>43408</c:v>
                </c:pt>
                <c:pt idx="28">
                  <c:v>43409</c:v>
                </c:pt>
                <c:pt idx="29">
                  <c:v>43410</c:v>
                </c:pt>
                <c:pt idx="30">
                  <c:v>43411</c:v>
                </c:pt>
                <c:pt idx="31">
                  <c:v>43412</c:v>
                </c:pt>
                <c:pt idx="32">
                  <c:v>43413</c:v>
                </c:pt>
                <c:pt idx="33">
                  <c:v>43414</c:v>
                </c:pt>
                <c:pt idx="34">
                  <c:v>43415</c:v>
                </c:pt>
                <c:pt idx="35">
                  <c:v>43416</c:v>
                </c:pt>
                <c:pt idx="36">
                  <c:v>43417</c:v>
                </c:pt>
                <c:pt idx="37">
                  <c:v>43418</c:v>
                </c:pt>
                <c:pt idx="38">
                  <c:v>43419</c:v>
                </c:pt>
                <c:pt idx="39">
                  <c:v>43420</c:v>
                </c:pt>
                <c:pt idx="40">
                  <c:v>43421</c:v>
                </c:pt>
                <c:pt idx="41">
                  <c:v>43422</c:v>
                </c:pt>
                <c:pt idx="42">
                  <c:v>43423</c:v>
                </c:pt>
                <c:pt idx="43">
                  <c:v>43424</c:v>
                </c:pt>
                <c:pt idx="44">
                  <c:v>43425</c:v>
                </c:pt>
                <c:pt idx="45">
                  <c:v>43426</c:v>
                </c:pt>
                <c:pt idx="46">
                  <c:v>43427</c:v>
                </c:pt>
                <c:pt idx="47">
                  <c:v>43428</c:v>
                </c:pt>
                <c:pt idx="48">
                  <c:v>43429</c:v>
                </c:pt>
                <c:pt idx="49">
                  <c:v>43430</c:v>
                </c:pt>
                <c:pt idx="50">
                  <c:v>43431</c:v>
                </c:pt>
                <c:pt idx="51">
                  <c:v>43432</c:v>
                </c:pt>
                <c:pt idx="52">
                  <c:v>43433</c:v>
                </c:pt>
                <c:pt idx="53">
                  <c:v>43434</c:v>
                </c:pt>
                <c:pt idx="54">
                  <c:v>43435</c:v>
                </c:pt>
                <c:pt idx="55">
                  <c:v>43436</c:v>
                </c:pt>
                <c:pt idx="56">
                  <c:v>43437</c:v>
                </c:pt>
                <c:pt idx="57">
                  <c:v>43438</c:v>
                </c:pt>
              </c:numCache>
            </c:numRef>
          </c:cat>
          <c:val>
            <c:numRef>
              <c:f>SimmsRAW!$H$7:$H$77</c:f>
              <c:numCache>
                <c:formatCode>0</c:formatCode>
                <c:ptCount val="68"/>
                <c:pt idx="0">
                  <c:v>70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140</c:v>
                </c:pt>
                <c:pt idx="12">
                  <c:v>130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100</c:v>
                </c:pt>
                <c:pt idx="18">
                  <c:v>90</c:v>
                </c:pt>
                <c:pt idx="19">
                  <c:v>100</c:v>
                </c:pt>
                <c:pt idx="20">
                  <c:v>70</c:v>
                </c:pt>
                <c:pt idx="21">
                  <c:v>100</c:v>
                </c:pt>
                <c:pt idx="22">
                  <c:v>110</c:v>
                </c:pt>
                <c:pt idx="23">
                  <c:v>70</c:v>
                </c:pt>
                <c:pt idx="24">
                  <c:v>60</c:v>
                </c:pt>
                <c:pt idx="25">
                  <c:v>9.8000000000000007</c:v>
                </c:pt>
                <c:pt idx="26">
                  <c:v>9.83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100</c:v>
                </c:pt>
                <c:pt idx="36">
                  <c:v>100</c:v>
                </c:pt>
                <c:pt idx="37">
                  <c:v>60</c:v>
                </c:pt>
                <c:pt idx="38">
                  <c:v>70</c:v>
                </c:pt>
                <c:pt idx="39">
                  <c:v>70</c:v>
                </c:pt>
                <c:pt idx="40">
                  <c:v>90</c:v>
                </c:pt>
                <c:pt idx="41">
                  <c:v>80</c:v>
                </c:pt>
                <c:pt idx="42">
                  <c:v>80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70</c:v>
                </c:pt>
                <c:pt idx="54">
                  <c:v>80</c:v>
                </c:pt>
                <c:pt idx="55">
                  <c:v>80</c:v>
                </c:pt>
                <c:pt idx="56">
                  <c:v>70</c:v>
                </c:pt>
                <c:pt idx="5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E5-4A51-9F14-89B2BCA00165}"/>
            </c:ext>
          </c:extLst>
        </c:ser>
        <c:ser>
          <c:idx val="5"/>
          <c:order val="5"/>
          <c:tx>
            <c:strRef>
              <c:f>SimmsRAW!$I$6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SimmsRAW!$A$7:$A$78</c:f>
              <c:numCache>
                <c:formatCode>[$-1009]d\-mmm\-yy;@</c:formatCode>
                <c:ptCount val="69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  <c:pt idx="7">
                  <c:v>43388</c:v>
                </c:pt>
                <c:pt idx="8">
                  <c:v>43389</c:v>
                </c:pt>
                <c:pt idx="9">
                  <c:v>43390</c:v>
                </c:pt>
                <c:pt idx="10">
                  <c:v>43391</c:v>
                </c:pt>
                <c:pt idx="11">
                  <c:v>43392</c:v>
                </c:pt>
                <c:pt idx="12">
                  <c:v>43393</c:v>
                </c:pt>
                <c:pt idx="13">
                  <c:v>43394</c:v>
                </c:pt>
                <c:pt idx="14">
                  <c:v>43395</c:v>
                </c:pt>
                <c:pt idx="15">
                  <c:v>43396</c:v>
                </c:pt>
                <c:pt idx="16">
                  <c:v>43397</c:v>
                </c:pt>
                <c:pt idx="17">
                  <c:v>43398</c:v>
                </c:pt>
                <c:pt idx="18">
                  <c:v>43399</c:v>
                </c:pt>
                <c:pt idx="19">
                  <c:v>43400</c:v>
                </c:pt>
                <c:pt idx="20">
                  <c:v>43401</c:v>
                </c:pt>
                <c:pt idx="21">
                  <c:v>43402</c:v>
                </c:pt>
                <c:pt idx="22">
                  <c:v>43403</c:v>
                </c:pt>
                <c:pt idx="23">
                  <c:v>43404</c:v>
                </c:pt>
                <c:pt idx="24">
                  <c:v>43405</c:v>
                </c:pt>
                <c:pt idx="25">
                  <c:v>43406</c:v>
                </c:pt>
                <c:pt idx="26">
                  <c:v>43407</c:v>
                </c:pt>
                <c:pt idx="27">
                  <c:v>43408</c:v>
                </c:pt>
                <c:pt idx="28">
                  <c:v>43409</c:v>
                </c:pt>
                <c:pt idx="29">
                  <c:v>43410</c:v>
                </c:pt>
                <c:pt idx="30">
                  <c:v>43411</c:v>
                </c:pt>
                <c:pt idx="31">
                  <c:v>43412</c:v>
                </c:pt>
                <c:pt idx="32">
                  <c:v>43413</c:v>
                </c:pt>
                <c:pt idx="33">
                  <c:v>43414</c:v>
                </c:pt>
                <c:pt idx="34">
                  <c:v>43415</c:v>
                </c:pt>
                <c:pt idx="35">
                  <c:v>43416</c:v>
                </c:pt>
                <c:pt idx="36">
                  <c:v>43417</c:v>
                </c:pt>
                <c:pt idx="37">
                  <c:v>43418</c:v>
                </c:pt>
                <c:pt idx="38">
                  <c:v>43419</c:v>
                </c:pt>
                <c:pt idx="39">
                  <c:v>43420</c:v>
                </c:pt>
                <c:pt idx="40">
                  <c:v>43421</c:v>
                </c:pt>
                <c:pt idx="41">
                  <c:v>43422</c:v>
                </c:pt>
                <c:pt idx="42">
                  <c:v>43423</c:v>
                </c:pt>
                <c:pt idx="43">
                  <c:v>43424</c:v>
                </c:pt>
                <c:pt idx="44">
                  <c:v>43425</c:v>
                </c:pt>
                <c:pt idx="45">
                  <c:v>43426</c:v>
                </c:pt>
                <c:pt idx="46">
                  <c:v>43427</c:v>
                </c:pt>
                <c:pt idx="47">
                  <c:v>43428</c:v>
                </c:pt>
                <c:pt idx="48">
                  <c:v>43429</c:v>
                </c:pt>
                <c:pt idx="49">
                  <c:v>43430</c:v>
                </c:pt>
                <c:pt idx="50">
                  <c:v>43431</c:v>
                </c:pt>
                <c:pt idx="51">
                  <c:v>43432</c:v>
                </c:pt>
                <c:pt idx="52">
                  <c:v>43433</c:v>
                </c:pt>
                <c:pt idx="53">
                  <c:v>43434</c:v>
                </c:pt>
                <c:pt idx="54">
                  <c:v>43435</c:v>
                </c:pt>
                <c:pt idx="55">
                  <c:v>43436</c:v>
                </c:pt>
                <c:pt idx="56">
                  <c:v>43437</c:v>
                </c:pt>
                <c:pt idx="57">
                  <c:v>43438</c:v>
                </c:pt>
              </c:numCache>
            </c:numRef>
          </c:cat>
          <c:val>
            <c:numRef>
              <c:f>SimmsRAW!$I$7:$I$77</c:f>
              <c:numCache>
                <c:formatCode>0.00</c:formatCode>
                <c:ptCount val="68"/>
                <c:pt idx="0">
                  <c:v>0.4</c:v>
                </c:pt>
                <c:pt idx="1">
                  <c:v>0.28000000000000003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0.16</c:v>
                </c:pt>
                <c:pt idx="7">
                  <c:v>0.16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</c:v>
                </c:pt>
                <c:pt idx="15">
                  <c:v>0.12</c:v>
                </c:pt>
                <c:pt idx="16">
                  <c:v>0.12</c:v>
                </c:pt>
                <c:pt idx="17">
                  <c:v>0.2</c:v>
                </c:pt>
                <c:pt idx="18">
                  <c:v>0.3</c:v>
                </c:pt>
                <c:pt idx="19">
                  <c:v>0.19</c:v>
                </c:pt>
                <c:pt idx="20">
                  <c:v>0.36</c:v>
                </c:pt>
                <c:pt idx="21">
                  <c:v>0.19</c:v>
                </c:pt>
                <c:pt idx="22">
                  <c:v>0.18</c:v>
                </c:pt>
                <c:pt idx="23">
                  <c:v>0.36</c:v>
                </c:pt>
                <c:pt idx="24">
                  <c:v>0.54</c:v>
                </c:pt>
                <c:pt idx="25">
                  <c:v>0.48</c:v>
                </c:pt>
                <c:pt idx="26">
                  <c:v>0.28000000000000003</c:v>
                </c:pt>
                <c:pt idx="27">
                  <c:v>0.4</c:v>
                </c:pt>
                <c:pt idx="28">
                  <c:v>0.38</c:v>
                </c:pt>
                <c:pt idx="29">
                  <c:v>0.32</c:v>
                </c:pt>
                <c:pt idx="30">
                  <c:v>0.26500000000000001</c:v>
                </c:pt>
                <c:pt idx="31">
                  <c:v>0.23</c:v>
                </c:pt>
                <c:pt idx="32">
                  <c:v>0.28999999999999998</c:v>
                </c:pt>
                <c:pt idx="33">
                  <c:v>0.24</c:v>
                </c:pt>
                <c:pt idx="34">
                  <c:v>0.22</c:v>
                </c:pt>
                <c:pt idx="35">
                  <c:v>0.2</c:v>
                </c:pt>
                <c:pt idx="36">
                  <c:v>0.19</c:v>
                </c:pt>
                <c:pt idx="37">
                  <c:v>0.5</c:v>
                </c:pt>
                <c:pt idx="38">
                  <c:v>0.3</c:v>
                </c:pt>
                <c:pt idx="39">
                  <c:v>0.32</c:v>
                </c:pt>
                <c:pt idx="40">
                  <c:v>0.28000000000000003</c:v>
                </c:pt>
                <c:pt idx="41">
                  <c:v>0.24</c:v>
                </c:pt>
                <c:pt idx="42">
                  <c:v>0.22</c:v>
                </c:pt>
                <c:pt idx="43">
                  <c:v>0.2</c:v>
                </c:pt>
                <c:pt idx="44">
                  <c:v>0.24</c:v>
                </c:pt>
                <c:pt idx="45">
                  <c:v>0.22</c:v>
                </c:pt>
                <c:pt idx="46">
                  <c:v>0.34</c:v>
                </c:pt>
                <c:pt idx="47">
                  <c:v>0.3</c:v>
                </c:pt>
                <c:pt idx="48">
                  <c:v>0.4</c:v>
                </c:pt>
                <c:pt idx="49">
                  <c:v>0.52</c:v>
                </c:pt>
                <c:pt idx="50">
                  <c:v>0.57999999999999996</c:v>
                </c:pt>
                <c:pt idx="51">
                  <c:v>0.42</c:v>
                </c:pt>
                <c:pt idx="52">
                  <c:v>0.4</c:v>
                </c:pt>
                <c:pt idx="53">
                  <c:v>0.32</c:v>
                </c:pt>
                <c:pt idx="54" formatCode="#,##0.00">
                  <c:v>0.3</c:v>
                </c:pt>
                <c:pt idx="55">
                  <c:v>0.26</c:v>
                </c:pt>
                <c:pt idx="56">
                  <c:v>0.24</c:v>
                </c:pt>
                <c:pt idx="57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E5-4A51-9F14-89B2BCA0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652528"/>
        <c:axId val="343656056"/>
      </c:lineChart>
      <c:dateAx>
        <c:axId val="343652528"/>
        <c:scaling>
          <c:orientation val="minMax"/>
        </c:scaling>
        <c:delete val="0"/>
        <c:axPos val="b"/>
        <c:numFmt formatCode="dd/mmm/yy" sourceLinked="0"/>
        <c:majorTickMark val="none"/>
        <c:minorTickMark val="none"/>
        <c:tickLblPos val="nextTo"/>
        <c:crossAx val="343656056"/>
        <c:crosses val="autoZero"/>
        <c:auto val="1"/>
        <c:lblOffset val="100"/>
        <c:baseTimeUnit val="days"/>
        <c:majorUnit val="1"/>
      </c:dateAx>
      <c:valAx>
        <c:axId val="343656056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34365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Woods Creek Fall</a:t>
            </a:r>
            <a:r>
              <a:rPr lang="en-US" baseline="0"/>
              <a:t> Fish Fence Data 2017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Woods!$D$6</c:f>
              <c:strCache>
                <c:ptCount val="1"/>
                <c:pt idx="0">
                  <c:v>Temp</c:v>
                </c:pt>
              </c:strCache>
            </c:strRef>
          </c:tx>
          <c:cat>
            <c:numRef>
              <c:f>Woods!$A$7:$A$78</c:f>
              <c:numCache>
                <c:formatCode>[$-1009]d\-mmm\-yy;@</c:formatCode>
                <c:ptCount val="72"/>
              </c:numCache>
            </c:numRef>
          </c:cat>
          <c:val>
            <c:numRef>
              <c:f>Woods!$D$7:$D$77</c:f>
              <c:numCache>
                <c:formatCode>0.0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5-4A51-9F14-89B2BCA00165}"/>
            </c:ext>
          </c:extLst>
        </c:ser>
        <c:ser>
          <c:idx val="1"/>
          <c:order val="1"/>
          <c:tx>
            <c:strRef>
              <c:f>Woods!$E$6</c:f>
              <c:strCache>
                <c:ptCount val="1"/>
                <c:pt idx="0">
                  <c:v>Temp</c:v>
                </c:pt>
              </c:strCache>
            </c:strRef>
          </c:tx>
          <c:cat>
            <c:numRef>
              <c:f>Woods!$A$7:$A$78</c:f>
              <c:numCache>
                <c:formatCode>[$-1009]d\-mmm\-yy;@</c:formatCode>
                <c:ptCount val="72"/>
              </c:numCache>
            </c:numRef>
          </c:cat>
          <c:val>
            <c:numRef>
              <c:f>Woods!$E$7:$E$77</c:f>
              <c:numCache>
                <c:formatCode>0.0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5-4A51-9F14-89B2BCA00165}"/>
            </c:ext>
          </c:extLst>
        </c:ser>
        <c:ser>
          <c:idx val="2"/>
          <c:order val="2"/>
          <c:tx>
            <c:strRef>
              <c:f>Woods!$F$6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Woods!$A$7:$A$78</c:f>
              <c:numCache>
                <c:formatCode>[$-1009]d\-mmm\-yy;@</c:formatCode>
                <c:ptCount val="72"/>
              </c:numCache>
            </c:numRef>
          </c:cat>
          <c:val>
            <c:numRef>
              <c:f>Woods!$F$7:$F$77</c:f>
              <c:numCache>
                <c:formatCode>0.0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5-4A51-9F14-89B2BCA00165}"/>
            </c:ext>
          </c:extLst>
        </c:ser>
        <c:ser>
          <c:idx val="3"/>
          <c:order val="3"/>
          <c:tx>
            <c:strRef>
              <c:f>Woods!$G$6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Woods!$A$7:$A$78</c:f>
              <c:numCache>
                <c:formatCode>[$-1009]d\-mmm\-yy;@</c:formatCode>
                <c:ptCount val="72"/>
              </c:numCache>
            </c:numRef>
          </c:cat>
          <c:val>
            <c:numRef>
              <c:f>Woods!$G$7:$G$77</c:f>
              <c:numCache>
                <c:formatCode>0.0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E5-4A51-9F14-89B2BCA00165}"/>
            </c:ext>
          </c:extLst>
        </c:ser>
        <c:ser>
          <c:idx val="4"/>
          <c:order val="4"/>
          <c:tx>
            <c:strRef>
              <c:f>Woods!$H$6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Woods!$A$7:$A$78</c:f>
              <c:numCache>
                <c:formatCode>[$-1009]d\-mmm\-yy;@</c:formatCode>
                <c:ptCount val="72"/>
              </c:numCache>
            </c:numRef>
          </c:cat>
          <c:val>
            <c:numRef>
              <c:f>Woods!$H$7:$H$77</c:f>
              <c:numCache>
                <c:formatCode>0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E5-4A51-9F14-89B2BCA00165}"/>
            </c:ext>
          </c:extLst>
        </c:ser>
        <c:ser>
          <c:idx val="5"/>
          <c:order val="5"/>
          <c:tx>
            <c:strRef>
              <c:f>Woods!$I$6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Woods!$A$7:$A$78</c:f>
              <c:numCache>
                <c:formatCode>[$-1009]d\-mmm\-yy;@</c:formatCode>
                <c:ptCount val="72"/>
              </c:numCache>
            </c:numRef>
          </c:cat>
          <c:val>
            <c:numRef>
              <c:f>Woods!$I$7:$I$77</c:f>
              <c:numCache>
                <c:formatCode>#,##0.00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E5-4A51-9F14-89B2BCA0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655272"/>
        <c:axId val="343652920"/>
      </c:lineChart>
      <c:catAx>
        <c:axId val="343655272"/>
        <c:scaling>
          <c:orientation val="minMax"/>
        </c:scaling>
        <c:delete val="0"/>
        <c:axPos val="b"/>
        <c:numFmt formatCode="dd/mmm/yy" sourceLinked="0"/>
        <c:majorTickMark val="none"/>
        <c:minorTickMark val="none"/>
        <c:tickLblPos val="nextTo"/>
        <c:crossAx val="343652920"/>
        <c:crosses val="autoZero"/>
        <c:auto val="1"/>
        <c:lblAlgn val="ctr"/>
        <c:lblOffset val="100"/>
        <c:tickLblSkip val="1"/>
        <c:noMultiLvlLbl val="1"/>
      </c:catAx>
      <c:valAx>
        <c:axId val="343652920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34365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:H5" totalsRowShown="0" headerRowDxfId="8">
  <tableColumns count="8">
    <tableColumn id="1" xr3:uid="{00000000-0010-0000-0100-000001000000}" name="Species" dataDxfId="7"/>
    <tableColumn id="2" xr3:uid="{00000000-0010-0000-0100-000002000000}" name="(Inc Jacks)" dataDxfId="6"/>
    <tableColumn id="3" xr3:uid="{00000000-0010-0000-0100-000003000000}" name="Male" dataDxfId="5"/>
    <tableColumn id="4" xr3:uid="{00000000-0010-0000-0100-000004000000}" name="Female" dataDxfId="4"/>
    <tableColumn id="5" xr3:uid="{00000000-0010-0000-0100-000005000000}" name="Male2" dataDxfId="3"/>
    <tableColumn id="6" xr3:uid="{00000000-0010-0000-0100-000006000000}" name="Female2" dataDxfId="2"/>
    <tableColumn id="7" xr3:uid="{00000000-0010-0000-0100-000007000000}" name="Male3" dataDxfId="1"/>
    <tableColumn id="8" xr3:uid="{00000000-0010-0000-0100-000008000000}" name="Female3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zoomScale="70" zoomScaleNormal="70" workbookViewId="0">
      <selection activeCell="H18" sqref="H18"/>
    </sheetView>
  </sheetViews>
  <sheetFormatPr defaultColWidth="8.85546875" defaultRowHeight="12.75" x14ac:dyDescent="0.2"/>
  <cols>
    <col min="2" max="2" width="13" bestFit="1" customWidth="1"/>
    <col min="3" max="3" width="11.7109375" style="1" bestFit="1" customWidth="1"/>
    <col min="4" max="4" width="5" style="1" bestFit="1" customWidth="1"/>
    <col min="5" max="5" width="5.28515625" style="1" bestFit="1" customWidth="1"/>
    <col min="6" max="6" width="5" style="1" bestFit="1" customWidth="1"/>
    <col min="7" max="7" width="4.85546875" style="1" bestFit="1" customWidth="1"/>
    <col min="8" max="8" width="5.28515625" style="1" bestFit="1" customWidth="1"/>
    <col min="9" max="9" width="5" style="1" bestFit="1" customWidth="1"/>
    <col min="10" max="10" width="5.28515625" style="1" bestFit="1" customWidth="1"/>
    <col min="11" max="11" width="4.85546875" style="1" bestFit="1" customWidth="1"/>
    <col min="12" max="12" width="10.28515625" style="1" customWidth="1"/>
    <col min="13" max="13" width="3" style="1" bestFit="1" customWidth="1"/>
    <col min="14" max="14" width="3.42578125" style="1" bestFit="1" customWidth="1"/>
    <col min="15" max="15" width="12.42578125" bestFit="1" customWidth="1"/>
  </cols>
  <sheetData>
    <row r="1" spans="1:17" ht="15.75" x14ac:dyDescent="0.25">
      <c r="A1" s="2" t="s">
        <v>0</v>
      </c>
    </row>
    <row r="2" spans="1:17" ht="15.75" x14ac:dyDescent="0.25">
      <c r="A2" s="2" t="s">
        <v>1</v>
      </c>
      <c r="D2" s="272">
        <v>43381</v>
      </c>
      <c r="E2" s="273"/>
      <c r="F2" s="273"/>
      <c r="G2" s="273"/>
      <c r="H2" s="79" t="s">
        <v>2</v>
      </c>
      <c r="I2" s="273">
        <v>43438</v>
      </c>
      <c r="J2" s="273"/>
      <c r="K2" s="273"/>
      <c r="L2" s="277"/>
    </row>
    <row r="3" spans="1:17" ht="13.5" thickBot="1" x14ac:dyDescent="0.25"/>
    <row r="4" spans="1:17" s="4" customFormat="1" ht="15.75" thickBot="1" x14ac:dyDescent="0.3">
      <c r="A4" s="56"/>
      <c r="B4" s="57"/>
      <c r="C4" s="58"/>
      <c r="D4" s="280" t="s">
        <v>3</v>
      </c>
      <c r="E4" s="281"/>
      <c r="F4" s="282"/>
      <c r="G4" s="280" t="s">
        <v>4</v>
      </c>
      <c r="H4" s="282"/>
      <c r="I4" s="280" t="s">
        <v>5</v>
      </c>
      <c r="J4" s="282"/>
      <c r="K4" s="283" t="s">
        <v>6</v>
      </c>
      <c r="L4" s="284"/>
      <c r="M4" s="284"/>
      <c r="N4" s="285"/>
      <c r="O4" s="80" t="s">
        <v>7</v>
      </c>
    </row>
    <row r="5" spans="1:17" s="4" customFormat="1" ht="15.75" thickBot="1" x14ac:dyDescent="0.3">
      <c r="A5" s="59" t="s">
        <v>8</v>
      </c>
      <c r="B5" s="198" t="s">
        <v>9</v>
      </c>
      <c r="C5" s="5" t="s">
        <v>10</v>
      </c>
      <c r="D5" s="55" t="s">
        <v>11</v>
      </c>
      <c r="E5" s="55" t="s">
        <v>12</v>
      </c>
      <c r="F5" s="55" t="s">
        <v>13</v>
      </c>
      <c r="G5" s="55" t="s">
        <v>11</v>
      </c>
      <c r="H5" s="55" t="s">
        <v>12</v>
      </c>
      <c r="I5" s="55" t="s">
        <v>11</v>
      </c>
      <c r="J5" s="55" t="s">
        <v>12</v>
      </c>
      <c r="K5" s="55" t="s">
        <v>11</v>
      </c>
      <c r="L5" s="55" t="s">
        <v>12</v>
      </c>
      <c r="M5" s="55" t="s">
        <v>13</v>
      </c>
      <c r="N5" s="55" t="s">
        <v>14</v>
      </c>
      <c r="O5" s="60" t="s">
        <v>15</v>
      </c>
    </row>
    <row r="6" spans="1:17" s="4" customFormat="1" ht="15.75" thickTop="1" x14ac:dyDescent="0.25">
      <c r="A6" s="194" t="s">
        <v>16</v>
      </c>
      <c r="B6" s="197">
        <v>43381</v>
      </c>
      <c r="C6" s="195">
        <v>43438</v>
      </c>
      <c r="D6" s="215">
        <v>12</v>
      </c>
      <c r="E6" s="215">
        <v>11</v>
      </c>
      <c r="F6" s="215">
        <v>2</v>
      </c>
      <c r="G6" s="215">
        <f>SimmsRAW!P4</f>
        <v>0</v>
      </c>
      <c r="H6" s="215">
        <f>SimmsRAW!Q4</f>
        <v>0</v>
      </c>
      <c r="I6" s="215">
        <f>SimmsRAW!R4</f>
        <v>1</v>
      </c>
      <c r="J6" s="215">
        <f>SimmsRAW!S4</f>
        <v>3</v>
      </c>
      <c r="K6" s="215">
        <f>SimmsRAW!T4</f>
        <v>0</v>
      </c>
      <c r="L6" s="215">
        <f>SimmsRAW!U4</f>
        <v>0</v>
      </c>
      <c r="M6" s="215">
        <f>SimmsRAW!V4</f>
        <v>0</v>
      </c>
      <c r="N6" s="215">
        <f>SimmsRAW!W4</f>
        <v>0</v>
      </c>
      <c r="O6" s="216">
        <v>1</v>
      </c>
      <c r="P6" s="31"/>
      <c r="Q6" s="31"/>
    </row>
    <row r="7" spans="1:17" s="4" customFormat="1" ht="15" x14ac:dyDescent="0.25">
      <c r="A7" s="61" t="s">
        <v>17</v>
      </c>
      <c r="B7" s="196"/>
      <c r="C7" s="19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6"/>
    </row>
    <row r="8" spans="1:17" s="4" customFormat="1" ht="15.75" thickBot="1" x14ac:dyDescent="0.3">
      <c r="A8" s="62" t="s">
        <v>18</v>
      </c>
      <c r="B8" s="63"/>
      <c r="C8" s="64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6"/>
    </row>
    <row r="9" spans="1:17" s="4" customFormat="1" ht="14.25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7" s="4" customFormat="1" ht="14.25" x14ac:dyDescent="0.2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7" s="4" customFormat="1" ht="15.75" thickBot="1" x14ac:dyDescent="0.3">
      <c r="A11" s="8" t="s">
        <v>19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7" s="4" customFormat="1" ht="15.75" thickBot="1" x14ac:dyDescent="0.3">
      <c r="A12" s="8"/>
      <c r="C12" s="7"/>
      <c r="D12" s="7"/>
      <c r="E12" s="7"/>
      <c r="F12" s="7"/>
      <c r="G12" s="7"/>
      <c r="H12" s="274" t="s">
        <v>20</v>
      </c>
      <c r="I12" s="275"/>
      <c r="J12" s="275"/>
      <c r="K12" s="276"/>
      <c r="L12" s="7"/>
      <c r="M12" s="7"/>
      <c r="N12" s="7"/>
    </row>
    <row r="13" spans="1:17" s="13" customFormat="1" ht="15.75" thickBot="1" x14ac:dyDescent="0.3">
      <c r="A13" s="9"/>
      <c r="B13" s="201" t="s">
        <v>8</v>
      </c>
      <c r="C13" s="202" t="s">
        <v>21</v>
      </c>
      <c r="D13" s="202" t="s">
        <v>22</v>
      </c>
      <c r="E13" s="202" t="s">
        <v>23</v>
      </c>
      <c r="F13" s="202" t="s">
        <v>24</v>
      </c>
      <c r="G13" s="202" t="s">
        <v>15</v>
      </c>
      <c r="H13" s="202" t="s">
        <v>21</v>
      </c>
      <c r="I13" s="202" t="s">
        <v>24</v>
      </c>
      <c r="J13" s="202" t="s">
        <v>23</v>
      </c>
      <c r="K13" s="202" t="s">
        <v>15</v>
      </c>
      <c r="L13" s="203" t="s">
        <v>25</v>
      </c>
      <c r="M13" s="28"/>
      <c r="N13" s="12"/>
    </row>
    <row r="14" spans="1:17" s="4" customFormat="1" ht="15.75" thickTop="1" x14ac:dyDescent="0.25">
      <c r="A14" s="8"/>
      <c r="B14" s="204" t="s">
        <v>16</v>
      </c>
      <c r="C14" s="200">
        <f>SUM(D6,E6,F6)</f>
        <v>25</v>
      </c>
      <c r="D14" s="200">
        <f>SUM(G6+H6)</f>
        <v>0</v>
      </c>
      <c r="E14" s="200">
        <f>SUM(I6+J6)</f>
        <v>4</v>
      </c>
      <c r="F14" s="200">
        <f>SUM(K6+L6)</f>
        <v>0</v>
      </c>
      <c r="G14" s="200">
        <f>O6</f>
        <v>1</v>
      </c>
      <c r="H14" s="200">
        <f>SimmsRAW!AB4</f>
        <v>4</v>
      </c>
      <c r="I14" s="200">
        <f>SimmsRAW!AI4</f>
        <v>0</v>
      </c>
      <c r="J14" s="200">
        <f>SimmsRAW!AP4</f>
        <v>0</v>
      </c>
      <c r="K14" s="200">
        <v>1</v>
      </c>
      <c r="L14" s="205">
        <v>0</v>
      </c>
      <c r="M14" s="27"/>
      <c r="N14" s="7"/>
    </row>
    <row r="15" spans="1:17" s="4" customFormat="1" ht="15.75" thickBot="1" x14ac:dyDescent="0.3">
      <c r="A15" s="8"/>
      <c r="B15" s="206" t="s">
        <v>17</v>
      </c>
      <c r="C15" s="199"/>
      <c r="D15" s="199"/>
      <c r="E15" s="199"/>
      <c r="F15" s="199"/>
      <c r="G15" s="199"/>
      <c r="H15" s="199"/>
      <c r="I15" s="199"/>
      <c r="J15" s="199"/>
      <c r="K15" s="199"/>
      <c r="L15" s="207"/>
      <c r="M15" s="27"/>
      <c r="N15" s="7"/>
    </row>
    <row r="16" spans="1:17" s="4" customFormat="1" ht="16.5" thickTop="1" thickBot="1" x14ac:dyDescent="0.3">
      <c r="A16" s="8"/>
      <c r="B16" s="208" t="s">
        <v>18</v>
      </c>
      <c r="C16" s="209"/>
      <c r="D16" s="209"/>
      <c r="E16" s="209"/>
      <c r="F16" s="209"/>
      <c r="G16" s="209"/>
      <c r="H16" s="209"/>
      <c r="I16" s="209"/>
      <c r="J16" s="209"/>
      <c r="K16" s="209"/>
      <c r="L16" s="210"/>
      <c r="M16" s="7"/>
      <c r="N16" s="7"/>
    </row>
    <row r="17" spans="1:15" s="4" customFormat="1" ht="14.25" x14ac:dyDescent="0.2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5" x14ac:dyDescent="0.2">
      <c r="A18" s="16"/>
    </row>
    <row r="19" spans="1:15" ht="15.75" thickBot="1" x14ac:dyDescent="0.3">
      <c r="A19" s="8" t="s">
        <v>26</v>
      </c>
      <c r="H19" s="8"/>
    </row>
    <row r="20" spans="1:15" ht="15.75" thickBot="1" x14ac:dyDescent="0.3">
      <c r="A20" s="16"/>
      <c r="B20" s="10" t="s">
        <v>8</v>
      </c>
      <c r="C20" s="11" t="s">
        <v>21</v>
      </c>
      <c r="D20" s="11" t="s">
        <v>22</v>
      </c>
      <c r="E20" s="11" t="s">
        <v>23</v>
      </c>
      <c r="F20" s="32" t="s">
        <v>24</v>
      </c>
      <c r="H20" s="3"/>
      <c r="I20" s="3"/>
      <c r="J20" s="279"/>
      <c r="K20" s="279"/>
      <c r="L20" s="279"/>
      <c r="M20" s="279"/>
      <c r="N20" s="279"/>
    </row>
    <row r="21" spans="1:15" ht="15.75" thickTop="1" x14ac:dyDescent="0.25">
      <c r="B21" s="217" t="s">
        <v>16</v>
      </c>
      <c r="C21" s="215"/>
      <c r="D21" s="215"/>
      <c r="E21" s="215"/>
      <c r="F21" s="218"/>
      <c r="H21" s="3"/>
    </row>
    <row r="22" spans="1:15" ht="15" x14ac:dyDescent="0.25">
      <c r="B22" s="6" t="s">
        <v>17</v>
      </c>
      <c r="C22" s="215"/>
      <c r="D22" s="215"/>
      <c r="E22" s="215"/>
      <c r="F22" s="218"/>
      <c r="I22" s="21"/>
      <c r="J22" s="18"/>
    </row>
    <row r="23" spans="1:15" ht="15.75" thickBot="1" x14ac:dyDescent="0.3">
      <c r="B23" s="14" t="s">
        <v>18</v>
      </c>
      <c r="C23" s="15"/>
      <c r="D23" s="15"/>
      <c r="E23" s="15"/>
      <c r="F23" s="33"/>
      <c r="H23" s="3"/>
    </row>
    <row r="24" spans="1:15" x14ac:dyDescent="0.2">
      <c r="B24" s="278" t="s">
        <v>27</v>
      </c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78"/>
    </row>
    <row r="25" spans="1:15" x14ac:dyDescent="0.2">
      <c r="H25" s="3"/>
      <c r="I25" s="21"/>
      <c r="J25"/>
    </row>
    <row r="26" spans="1:15" x14ac:dyDescent="0.2">
      <c r="I26" s="21"/>
      <c r="J26"/>
    </row>
    <row r="29" spans="1:15" ht="15" x14ac:dyDescent="0.25">
      <c r="A29" s="42" t="s">
        <v>28</v>
      </c>
    </row>
    <row r="30" spans="1:15" ht="15" x14ac:dyDescent="0.25">
      <c r="A30" s="8"/>
    </row>
  </sheetData>
  <mergeCells count="9">
    <mergeCell ref="D2:G2"/>
    <mergeCell ref="H12:K12"/>
    <mergeCell ref="I2:L2"/>
    <mergeCell ref="B24:O24"/>
    <mergeCell ref="J20:N20"/>
    <mergeCell ref="D4:F4"/>
    <mergeCell ref="G4:H4"/>
    <mergeCell ref="I4:J4"/>
    <mergeCell ref="K4:N4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W133"/>
  <sheetViews>
    <sheetView zoomScale="124" zoomScaleNormal="124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J15" sqref="J15"/>
    </sheetView>
  </sheetViews>
  <sheetFormatPr defaultColWidth="8.85546875" defaultRowHeight="12.75" outlineLevelCol="1" x14ac:dyDescent="0.2"/>
  <cols>
    <col min="1" max="1" width="9.85546875" style="20" customWidth="1"/>
    <col min="2" max="2" width="5.85546875" style="26" bestFit="1" customWidth="1"/>
    <col min="3" max="3" width="4.5703125" style="26" bestFit="1" customWidth="1"/>
    <col min="4" max="4" width="7.28515625" style="19" customWidth="1"/>
    <col min="5" max="5" width="8.140625" style="19" customWidth="1"/>
    <col min="6" max="6" width="7.140625" style="19" bestFit="1" customWidth="1"/>
    <col min="7" max="7" width="9" style="26" customWidth="1"/>
    <col min="8" max="8" width="6.5703125" style="30" bestFit="1" customWidth="1"/>
    <col min="9" max="9" width="7.140625" style="25" bestFit="1" customWidth="1"/>
    <col min="10" max="10" width="32.140625" style="18" bestFit="1" customWidth="1"/>
    <col min="11" max="11" width="2.140625" style="18" customWidth="1" outlineLevel="1"/>
    <col min="12" max="12" width="3.140625" style="1" customWidth="1" outlineLevel="1"/>
    <col min="13" max="13" width="2.140625" style="1" customWidth="1" outlineLevel="1"/>
    <col min="14" max="14" width="5.140625" style="1" customWidth="1" outlineLevel="1"/>
    <col min="15" max="15" width="2" style="1" customWidth="1" outlineLevel="1"/>
    <col min="16" max="16" width="2.5703125" style="1" customWidth="1" outlineLevel="1"/>
    <col min="17" max="17" width="2.140625" style="1" customWidth="1" outlineLevel="1"/>
    <col min="18" max="21" width="3" style="1" customWidth="1" outlineLevel="1"/>
    <col min="22" max="22" width="2" style="1" customWidth="1" outlineLevel="1"/>
    <col min="23" max="23" width="2.28515625" style="1" customWidth="1" outlineLevel="1"/>
    <col min="24" max="24" width="3.42578125" style="1" customWidth="1" outlineLevel="1"/>
    <col min="25" max="26" width="4" style="1" customWidth="1" outlineLevel="1"/>
    <col min="27" max="27" width="3.42578125" style="1" customWidth="1"/>
    <col min="28" max="28" width="6.28515625" style="1" customWidth="1" outlineLevel="1"/>
    <col min="29" max="29" width="5.140625" style="1" customWidth="1" outlineLevel="1"/>
    <col min="30" max="30" width="9.140625" style="1" customWidth="1" outlineLevel="1"/>
    <col min="31" max="31" width="9" style="1" customWidth="1" outlineLevel="1"/>
    <col min="32" max="32" width="7.5703125" style="1" customWidth="1" outlineLevel="1"/>
    <col min="33" max="33" width="22.28515625" customWidth="1" outlineLevel="1"/>
    <col min="34" max="34" width="3" customWidth="1"/>
    <col min="35" max="35" width="8.42578125" style="1" customWidth="1" outlineLevel="1"/>
    <col min="36" max="36" width="4.5703125" style="1" customWidth="1" outlineLevel="1"/>
    <col min="37" max="37" width="9.140625" customWidth="1" outlineLevel="1"/>
    <col min="38" max="38" width="10.28515625" customWidth="1" outlineLevel="1"/>
    <col min="39" max="39" width="7" customWidth="1" outlineLevel="1"/>
    <col min="40" max="40" width="25.85546875" customWidth="1" outlineLevel="1"/>
    <col min="41" max="41" width="2.28515625" customWidth="1"/>
    <col min="42" max="42" width="4.28515625" customWidth="1" outlineLevel="1"/>
    <col min="43" max="43" width="4.5703125" customWidth="1" outlineLevel="1"/>
    <col min="44" max="44" width="19" customWidth="1" outlineLevel="1"/>
    <col min="45" max="45" width="9" customWidth="1" outlineLevel="1"/>
    <col min="46" max="46" width="7.7109375" customWidth="1" outlineLevel="1"/>
    <col min="47" max="47" width="18.5703125" customWidth="1" outlineLevel="1"/>
    <col min="48" max="48" width="2.28515625" customWidth="1"/>
    <col min="49" max="49" width="4" customWidth="1" outlineLevel="1"/>
    <col min="50" max="50" width="4.5703125" customWidth="1" outlineLevel="1"/>
    <col min="51" max="52" width="8.85546875" customWidth="1" outlineLevel="1"/>
    <col min="53" max="53" width="5.5703125" customWidth="1" outlineLevel="1"/>
    <col min="54" max="54" width="9.7109375" customWidth="1" outlineLevel="1"/>
    <col min="55" max="55" width="2.140625" customWidth="1"/>
    <col min="56" max="56" width="2.5703125" style="1" customWidth="1" outlineLevel="1"/>
    <col min="57" max="57" width="2.140625" style="1" customWidth="1" outlineLevel="1"/>
    <col min="58" max="58" width="2.140625" customWidth="1" outlineLevel="1"/>
    <col min="59" max="59" width="2.5703125" customWidth="1" outlineLevel="1"/>
    <col min="60" max="61" width="2.140625" style="1" customWidth="1" outlineLevel="1"/>
    <col min="62" max="62" width="2.5703125" customWidth="1" outlineLevel="1"/>
    <col min="63" max="64" width="2.140625" customWidth="1" outlineLevel="1"/>
    <col min="65" max="65" width="2.5703125" customWidth="1" outlineLevel="1"/>
    <col min="66" max="66" width="2.140625" customWidth="1" outlineLevel="1"/>
    <col min="67" max="67" width="2.140625" style="1" customWidth="1" outlineLevel="1"/>
    <col min="68" max="68" width="3.140625" style="1" customWidth="1"/>
    <col min="69" max="69" width="84.5703125" customWidth="1"/>
  </cols>
  <sheetData>
    <row r="1" spans="1:205" s="16" customFormat="1" ht="13.5" thickBot="1" x14ac:dyDescent="0.25">
      <c r="A1" s="101" t="s">
        <v>29</v>
      </c>
      <c r="B1" s="102"/>
      <c r="C1" s="102"/>
      <c r="D1" s="102"/>
      <c r="E1" s="102"/>
      <c r="F1" s="102"/>
      <c r="G1" s="102"/>
      <c r="H1" s="102"/>
      <c r="I1" s="102"/>
      <c r="J1" s="103"/>
      <c r="K1" s="165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7"/>
      <c r="Z1" s="17"/>
      <c r="AA1" s="17" t="s">
        <v>30</v>
      </c>
      <c r="AH1" s="16" t="s">
        <v>30</v>
      </c>
      <c r="AO1" s="16" t="s">
        <v>30</v>
      </c>
      <c r="AV1" s="16" t="s">
        <v>30</v>
      </c>
      <c r="BC1" s="16" t="s">
        <v>30</v>
      </c>
      <c r="BP1" s="16" t="s">
        <v>12</v>
      </c>
    </row>
    <row r="2" spans="1:205" s="16" customFormat="1" ht="13.5" thickBot="1" x14ac:dyDescent="0.25">
      <c r="A2" s="81" t="s">
        <v>31</v>
      </c>
      <c r="B2" s="99"/>
      <c r="C2" s="99"/>
      <c r="D2" s="100">
        <f t="shared" ref="D2:I2" si="0">MAX(D7:D78)</f>
        <v>12</v>
      </c>
      <c r="E2" s="100">
        <f t="shared" si="0"/>
        <v>13.7</v>
      </c>
      <c r="F2" s="100">
        <f t="shared" si="0"/>
        <v>8.4</v>
      </c>
      <c r="G2" s="100">
        <f t="shared" si="0"/>
        <v>70</v>
      </c>
      <c r="H2" s="192">
        <f t="shared" si="0"/>
        <v>140</v>
      </c>
      <c r="I2" s="189">
        <f t="shared" si="0"/>
        <v>0.57999999999999996</v>
      </c>
      <c r="J2" s="18"/>
      <c r="K2" s="1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3" t="s">
        <v>32</v>
      </c>
      <c r="AB2" s="310" t="s">
        <v>33</v>
      </c>
      <c r="AC2" s="311"/>
      <c r="AD2" s="311"/>
      <c r="AE2" s="311"/>
      <c r="AF2" s="311"/>
      <c r="AG2" s="312"/>
      <c r="AH2" s="16" t="s">
        <v>32</v>
      </c>
      <c r="AI2" s="297" t="s">
        <v>34</v>
      </c>
      <c r="AJ2" s="298"/>
      <c r="AK2" s="298"/>
      <c r="AL2" s="298"/>
      <c r="AM2" s="298"/>
      <c r="AN2" s="299"/>
      <c r="AO2" s="16" t="s">
        <v>35</v>
      </c>
      <c r="AP2" s="300" t="s">
        <v>36</v>
      </c>
      <c r="AQ2" s="301"/>
      <c r="AR2" s="301"/>
      <c r="AS2" s="301"/>
      <c r="AT2" s="301"/>
      <c r="AU2" s="302"/>
      <c r="AV2" s="16" t="s">
        <v>35</v>
      </c>
      <c r="AW2" s="303" t="s">
        <v>37</v>
      </c>
      <c r="AX2" s="304"/>
      <c r="AY2" s="304"/>
      <c r="AZ2" s="304"/>
      <c r="BA2" s="304"/>
      <c r="BB2" s="305"/>
      <c r="BC2" s="16" t="s">
        <v>14</v>
      </c>
      <c r="BD2" s="288" t="s">
        <v>38</v>
      </c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90"/>
      <c r="BP2" s="16" t="s">
        <v>39</v>
      </c>
      <c r="BQ2"/>
    </row>
    <row r="3" spans="1:205" s="16" customFormat="1" x14ac:dyDescent="0.2">
      <c r="A3" s="84" t="s">
        <v>40</v>
      </c>
      <c r="B3" s="82"/>
      <c r="C3" s="82"/>
      <c r="D3" s="83">
        <f t="shared" ref="D3:I3" si="1">MIN(D7:D78)</f>
        <v>-4</v>
      </c>
      <c r="E3" s="83">
        <f t="shared" si="1"/>
        <v>4.5</v>
      </c>
      <c r="F3" s="83">
        <f t="shared" si="1"/>
        <v>7</v>
      </c>
      <c r="G3" s="83">
        <f t="shared" si="1"/>
        <v>9</v>
      </c>
      <c r="H3" s="141">
        <f t="shared" si="1"/>
        <v>9.8000000000000007</v>
      </c>
      <c r="I3" s="190">
        <f t="shared" si="1"/>
        <v>0.1</v>
      </c>
      <c r="J3" s="18"/>
      <c r="K3" s="18"/>
      <c r="L3" s="291" t="s">
        <v>41</v>
      </c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2"/>
      <c r="Y3" s="292"/>
      <c r="Z3" s="293"/>
      <c r="AA3" s="3" t="s">
        <v>14</v>
      </c>
      <c r="AB3" s="291"/>
      <c r="AC3" s="292"/>
      <c r="AD3" s="292"/>
      <c r="AE3" s="293"/>
      <c r="AF3" s="92" t="s">
        <v>42</v>
      </c>
      <c r="AG3" s="166"/>
      <c r="AH3" s="16" t="s">
        <v>35</v>
      </c>
      <c r="AI3" s="291"/>
      <c r="AJ3" s="292"/>
      <c r="AK3" s="292"/>
      <c r="AL3" s="293"/>
      <c r="AM3" s="92" t="s">
        <v>42</v>
      </c>
      <c r="AN3" s="166"/>
      <c r="AO3" s="16" t="s">
        <v>39</v>
      </c>
      <c r="AP3" s="291"/>
      <c r="AQ3" s="292"/>
      <c r="AR3" s="292"/>
      <c r="AS3" s="293"/>
      <c r="AT3" s="92" t="s">
        <v>42</v>
      </c>
      <c r="AU3" s="166"/>
      <c r="AV3" s="16" t="s">
        <v>14</v>
      </c>
      <c r="AW3" s="291"/>
      <c r="AX3" s="292"/>
      <c r="AY3" s="292"/>
      <c r="AZ3" s="293"/>
      <c r="BA3" s="92" t="s">
        <v>42</v>
      </c>
      <c r="BB3" s="166"/>
      <c r="BC3" s="16" t="s">
        <v>43</v>
      </c>
      <c r="BD3" s="291" t="s">
        <v>41</v>
      </c>
      <c r="BE3" s="292"/>
      <c r="BF3" s="292"/>
      <c r="BG3" s="292"/>
      <c r="BH3" s="292"/>
      <c r="BI3" s="292"/>
      <c r="BJ3" s="292"/>
      <c r="BK3" s="292"/>
      <c r="BL3" s="292"/>
      <c r="BM3" s="292"/>
      <c r="BN3" s="292"/>
      <c r="BO3" s="293"/>
      <c r="BP3" s="16" t="s">
        <v>44</v>
      </c>
    </row>
    <row r="4" spans="1:205" s="16" customFormat="1" ht="13.5" thickBot="1" x14ac:dyDescent="0.25">
      <c r="A4" s="85" t="s">
        <v>45</v>
      </c>
      <c r="B4" s="86"/>
      <c r="C4" s="86"/>
      <c r="D4" s="191">
        <f t="shared" ref="D4:I4" si="2">AVERAGE(D7:D78)</f>
        <v>6.4224137931034484</v>
      </c>
      <c r="E4" s="191">
        <f t="shared" si="2"/>
        <v>9.2385964912280691</v>
      </c>
      <c r="F4" s="191">
        <f t="shared" si="2"/>
        <v>7.8965517241379288</v>
      </c>
      <c r="G4" s="87">
        <f t="shared" si="2"/>
        <v>12.599074074074078</v>
      </c>
      <c r="H4" s="87">
        <f t="shared" si="2"/>
        <v>88.786724137931031</v>
      </c>
      <c r="I4" s="88">
        <f t="shared" si="2"/>
        <v>0.26784482758620698</v>
      </c>
      <c r="J4" s="18"/>
      <c r="K4" s="18"/>
      <c r="L4" s="89">
        <f t="shared" ref="L4:Z4" si="3">SUM(L7:L78)</f>
        <v>20</v>
      </c>
      <c r="M4" s="90">
        <f t="shared" si="3"/>
        <v>14</v>
      </c>
      <c r="N4" s="90">
        <f t="shared" si="3"/>
        <v>0</v>
      </c>
      <c r="O4" s="90">
        <f t="shared" si="3"/>
        <v>5</v>
      </c>
      <c r="P4" s="90">
        <f t="shared" si="3"/>
        <v>0</v>
      </c>
      <c r="Q4" s="90">
        <f t="shared" si="3"/>
        <v>0</v>
      </c>
      <c r="R4" s="90">
        <f t="shared" si="3"/>
        <v>1</v>
      </c>
      <c r="S4" s="90">
        <f t="shared" si="3"/>
        <v>3</v>
      </c>
      <c r="T4" s="90">
        <f t="shared" si="3"/>
        <v>0</v>
      </c>
      <c r="U4" s="90">
        <f t="shared" si="3"/>
        <v>0</v>
      </c>
      <c r="V4" s="90">
        <f t="shared" si="3"/>
        <v>0</v>
      </c>
      <c r="W4" s="90">
        <f t="shared" si="3"/>
        <v>0</v>
      </c>
      <c r="X4" s="90">
        <f t="shared" si="3"/>
        <v>0</v>
      </c>
      <c r="Y4" s="90">
        <f t="shared" si="3"/>
        <v>0</v>
      </c>
      <c r="Z4" s="91">
        <f t="shared" si="3"/>
        <v>0</v>
      </c>
      <c r="AA4" s="3" t="s">
        <v>46</v>
      </c>
      <c r="AB4" s="89">
        <f>SUM(AB7:AB78)</f>
        <v>4</v>
      </c>
      <c r="AC4" s="90">
        <f>SUM(AC7:AC78)</f>
        <v>0</v>
      </c>
      <c r="AD4" s="90">
        <f>SUM(AD7:AD78)</f>
        <v>0</v>
      </c>
      <c r="AE4" s="91">
        <f>SUM(AE7:AE78)</f>
        <v>0</v>
      </c>
      <c r="AF4" s="93">
        <f>ROUND(AVERAGE(AF7:AF78),2)</f>
        <v>560</v>
      </c>
      <c r="AG4" s="167"/>
      <c r="AH4" s="16" t="s">
        <v>32</v>
      </c>
      <c r="AI4" s="89">
        <f>SUM(AI7:AI78)</f>
        <v>0</v>
      </c>
      <c r="AJ4" s="90">
        <f>SUM(AJ7:AJ78)</f>
        <v>0</v>
      </c>
      <c r="AK4" s="90">
        <f>SUM(AK7:AK78)</f>
        <v>0</v>
      </c>
      <c r="AL4" s="91">
        <f>SUM(AL7:AL78)</f>
        <v>0</v>
      </c>
      <c r="AM4" s="93" t="e">
        <f>ROUND(AVERAGE(AM7:AM78),2)</f>
        <v>#DIV/0!</v>
      </c>
      <c r="AN4" s="167"/>
      <c r="AO4" s="16" t="s">
        <v>46</v>
      </c>
      <c r="AP4" s="89">
        <f>SUM(AP7:AP78)</f>
        <v>0</v>
      </c>
      <c r="AQ4" s="90">
        <f>SUM(AQ7:AQ78)</f>
        <v>0</v>
      </c>
      <c r="AR4" s="90">
        <f>SUM(AR7:AR78)</f>
        <v>0</v>
      </c>
      <c r="AS4" s="91">
        <f>SUM(AS7:AS78)</f>
        <v>0</v>
      </c>
      <c r="AT4" s="93" t="e">
        <f>ROUND(AVERAGE(AT7:AT78),2)</f>
        <v>#DIV/0!</v>
      </c>
      <c r="AU4" s="167"/>
      <c r="AV4" s="16" t="s">
        <v>11</v>
      </c>
      <c r="AW4" s="89">
        <f>SUM(AW7:AW78)</f>
        <v>0</v>
      </c>
      <c r="AX4" s="90">
        <f>SUM(AX7:AX78)</f>
        <v>0</v>
      </c>
      <c r="AY4" s="90">
        <f>SUM(AY7:AY78)</f>
        <v>0</v>
      </c>
      <c r="AZ4" s="91">
        <f>SUM(AZ7:AZ78)</f>
        <v>0</v>
      </c>
      <c r="BA4" s="93">
        <f>SUM(BA7:BA78)</f>
        <v>0</v>
      </c>
      <c r="BB4" s="167"/>
      <c r="BC4" s="16" t="s">
        <v>43</v>
      </c>
      <c r="BD4" s="89">
        <f t="shared" ref="BD4:BO4" si="4">SUM(BD7:BD78)</f>
        <v>2</v>
      </c>
      <c r="BE4" s="90">
        <f t="shared" si="4"/>
        <v>2</v>
      </c>
      <c r="BF4" s="90">
        <f t="shared" si="4"/>
        <v>6</v>
      </c>
      <c r="BG4" s="90">
        <f t="shared" si="4"/>
        <v>0</v>
      </c>
      <c r="BH4" s="90">
        <f t="shared" si="4"/>
        <v>0</v>
      </c>
      <c r="BI4" s="90">
        <f t="shared" si="4"/>
        <v>0</v>
      </c>
      <c r="BJ4" s="90">
        <f t="shared" si="4"/>
        <v>0</v>
      </c>
      <c r="BK4" s="90">
        <f t="shared" si="4"/>
        <v>0</v>
      </c>
      <c r="BL4" s="90">
        <f t="shared" si="4"/>
        <v>0</v>
      </c>
      <c r="BM4" s="90">
        <f t="shared" si="4"/>
        <v>0</v>
      </c>
      <c r="BN4" s="90">
        <f t="shared" si="4"/>
        <v>0</v>
      </c>
      <c r="BO4" s="91">
        <f t="shared" si="4"/>
        <v>0</v>
      </c>
      <c r="BP4" s="16" t="s">
        <v>35</v>
      </c>
      <c r="BQ4"/>
    </row>
    <row r="5" spans="1:205" s="16" customFormat="1" ht="13.5" thickBot="1" x14ac:dyDescent="0.25">
      <c r="A5" s="152"/>
      <c r="B5" s="153" t="s">
        <v>47</v>
      </c>
      <c r="C5" s="153"/>
      <c r="D5" s="154" t="s">
        <v>48</v>
      </c>
      <c r="E5" s="155" t="s">
        <v>49</v>
      </c>
      <c r="F5" s="155"/>
      <c r="G5" s="308" t="s">
        <v>50</v>
      </c>
      <c r="H5" s="308"/>
      <c r="I5" s="308"/>
      <c r="J5" s="173"/>
      <c r="K5" s="18"/>
      <c r="L5" s="306" t="s">
        <v>51</v>
      </c>
      <c r="M5" s="309"/>
      <c r="N5" s="309"/>
      <c r="O5" s="307"/>
      <c r="P5" s="306" t="s">
        <v>4</v>
      </c>
      <c r="Q5" s="307"/>
      <c r="R5" s="306" t="s">
        <v>5</v>
      </c>
      <c r="S5" s="307"/>
      <c r="T5" s="306" t="s">
        <v>6</v>
      </c>
      <c r="U5" s="309"/>
      <c r="V5" s="309"/>
      <c r="W5" s="307"/>
      <c r="X5" s="156"/>
      <c r="Y5" s="306" t="s">
        <v>52</v>
      </c>
      <c r="Z5" s="307"/>
      <c r="AA5" s="3" t="s">
        <v>43</v>
      </c>
      <c r="AB5" s="168" t="s">
        <v>53</v>
      </c>
      <c r="AC5" s="107"/>
      <c r="AD5" s="107"/>
      <c r="AE5" s="107" t="s">
        <v>54</v>
      </c>
      <c r="AF5" s="108" t="s">
        <v>55</v>
      </c>
      <c r="AG5" s="169"/>
      <c r="AI5" s="175" t="s">
        <v>53</v>
      </c>
      <c r="AJ5" s="104"/>
      <c r="AK5" s="104"/>
      <c r="AL5" s="104" t="s">
        <v>54</v>
      </c>
      <c r="AM5" s="105" t="s">
        <v>55</v>
      </c>
      <c r="AN5" s="176"/>
      <c r="AO5" s="16" t="s">
        <v>32</v>
      </c>
      <c r="AP5" s="179"/>
      <c r="AQ5" s="94"/>
      <c r="AR5" s="94"/>
      <c r="AS5" s="94" t="s">
        <v>54</v>
      </c>
      <c r="AT5" s="68" t="s">
        <v>56</v>
      </c>
      <c r="AU5" s="180"/>
      <c r="AW5" s="183"/>
      <c r="AX5" s="110"/>
      <c r="AY5" s="110"/>
      <c r="AZ5" s="110" t="s">
        <v>54</v>
      </c>
      <c r="BA5" s="111" t="s">
        <v>57</v>
      </c>
      <c r="BB5" s="184"/>
      <c r="BC5" s="16" t="s">
        <v>35</v>
      </c>
      <c r="BD5" s="294" t="s">
        <v>51</v>
      </c>
      <c r="BE5" s="295"/>
      <c r="BF5" s="296"/>
      <c r="BG5" s="294" t="s">
        <v>58</v>
      </c>
      <c r="BH5" s="295"/>
      <c r="BI5" s="296"/>
      <c r="BJ5" s="294" t="s">
        <v>5</v>
      </c>
      <c r="BK5" s="295"/>
      <c r="BL5" s="296"/>
      <c r="BM5" s="286" t="s">
        <v>6</v>
      </c>
      <c r="BN5" s="286"/>
      <c r="BO5" s="287"/>
      <c r="BQ5" s="187"/>
    </row>
    <row r="6" spans="1:205" s="16" customFormat="1" ht="13.5" thickBot="1" x14ac:dyDescent="0.25">
      <c r="A6" s="69" t="s">
        <v>59</v>
      </c>
      <c r="B6" s="157" t="s">
        <v>60</v>
      </c>
      <c r="C6" s="157" t="s">
        <v>61</v>
      </c>
      <c r="D6" s="71" t="s">
        <v>62</v>
      </c>
      <c r="E6" s="71" t="s">
        <v>62</v>
      </c>
      <c r="F6" s="71" t="s">
        <v>63</v>
      </c>
      <c r="G6" s="70" t="s">
        <v>64</v>
      </c>
      <c r="H6" s="72" t="s">
        <v>65</v>
      </c>
      <c r="I6" s="73" t="s">
        <v>66</v>
      </c>
      <c r="J6" s="174" t="s">
        <v>67</v>
      </c>
      <c r="K6" s="18"/>
      <c r="L6" s="158" t="s">
        <v>11</v>
      </c>
      <c r="M6" s="159" t="s">
        <v>12</v>
      </c>
      <c r="N6" s="160" t="s">
        <v>68</v>
      </c>
      <c r="O6" s="161" t="s">
        <v>13</v>
      </c>
      <c r="P6" s="158" t="s">
        <v>11</v>
      </c>
      <c r="Q6" s="161" t="s">
        <v>12</v>
      </c>
      <c r="R6" s="158" t="s">
        <v>11</v>
      </c>
      <c r="S6" s="161" t="s">
        <v>12</v>
      </c>
      <c r="T6" s="158" t="s">
        <v>11</v>
      </c>
      <c r="U6" s="159" t="s">
        <v>12</v>
      </c>
      <c r="V6" s="162" t="s">
        <v>13</v>
      </c>
      <c r="W6" s="161" t="s">
        <v>14</v>
      </c>
      <c r="X6" s="163" t="s">
        <v>15</v>
      </c>
      <c r="Y6" s="164" t="s">
        <v>69</v>
      </c>
      <c r="Z6" s="172" t="s">
        <v>70</v>
      </c>
      <c r="AA6" s="3" t="s">
        <v>44</v>
      </c>
      <c r="AB6" s="170" t="s">
        <v>71</v>
      </c>
      <c r="AC6" s="109" t="s">
        <v>72</v>
      </c>
      <c r="AD6" s="109" t="s">
        <v>73</v>
      </c>
      <c r="AE6" s="109" t="s">
        <v>74</v>
      </c>
      <c r="AF6" s="109" t="s">
        <v>75</v>
      </c>
      <c r="AG6" s="171" t="s">
        <v>76</v>
      </c>
      <c r="AH6" s="16" t="s">
        <v>11</v>
      </c>
      <c r="AI6" s="177" t="s">
        <v>6</v>
      </c>
      <c r="AJ6" s="106" t="s">
        <v>72</v>
      </c>
      <c r="AK6" s="106" t="s">
        <v>73</v>
      </c>
      <c r="AL6" s="106" t="s">
        <v>74</v>
      </c>
      <c r="AM6" s="106" t="s">
        <v>77</v>
      </c>
      <c r="AN6" s="178" t="s">
        <v>76</v>
      </c>
      <c r="AO6" s="16" t="s">
        <v>32</v>
      </c>
      <c r="AP6" s="181" t="s">
        <v>53</v>
      </c>
      <c r="AQ6" s="74" t="s">
        <v>72</v>
      </c>
      <c r="AR6" s="74" t="s">
        <v>73</v>
      </c>
      <c r="AS6" s="74" t="s">
        <v>74</v>
      </c>
      <c r="AT6" s="74" t="s">
        <v>77</v>
      </c>
      <c r="AU6" s="182" t="s">
        <v>76</v>
      </c>
      <c r="AV6" s="16" t="s">
        <v>11</v>
      </c>
      <c r="AW6" s="185" t="s">
        <v>53</v>
      </c>
      <c r="AX6" s="112" t="s">
        <v>72</v>
      </c>
      <c r="AY6" s="112" t="s">
        <v>73</v>
      </c>
      <c r="AZ6" s="112" t="s">
        <v>74</v>
      </c>
      <c r="BA6" s="112" t="s">
        <v>77</v>
      </c>
      <c r="BB6" s="186" t="s">
        <v>76</v>
      </c>
      <c r="BC6" s="16" t="s">
        <v>78</v>
      </c>
      <c r="BD6" s="113" t="s">
        <v>11</v>
      </c>
      <c r="BE6" s="114" t="s">
        <v>12</v>
      </c>
      <c r="BF6" s="115" t="s">
        <v>79</v>
      </c>
      <c r="BG6" s="113" t="s">
        <v>11</v>
      </c>
      <c r="BH6" s="114" t="s">
        <v>12</v>
      </c>
      <c r="BI6" s="115" t="s">
        <v>79</v>
      </c>
      <c r="BJ6" s="113" t="s">
        <v>11</v>
      </c>
      <c r="BK6" s="114" t="s">
        <v>12</v>
      </c>
      <c r="BL6" s="115" t="s">
        <v>79</v>
      </c>
      <c r="BM6" s="116" t="s">
        <v>11</v>
      </c>
      <c r="BN6" s="114" t="s">
        <v>12</v>
      </c>
      <c r="BO6" s="115" t="s">
        <v>79</v>
      </c>
      <c r="BP6" s="16" t="s">
        <v>80</v>
      </c>
      <c r="BQ6" s="188" t="s">
        <v>76</v>
      </c>
    </row>
    <row r="7" spans="1:205" s="16" customFormat="1" ht="12.75" hidden="1" customHeight="1" x14ac:dyDescent="0.2">
      <c r="A7" s="143"/>
      <c r="B7" s="144"/>
      <c r="C7" s="144"/>
      <c r="D7" s="145"/>
      <c r="E7" s="145"/>
      <c r="F7" s="145"/>
      <c r="G7" s="145"/>
      <c r="H7" s="146"/>
      <c r="I7" s="147"/>
      <c r="J7" s="148"/>
      <c r="K7" s="18"/>
      <c r="L7" s="149"/>
      <c r="M7" s="149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1"/>
      <c r="Z7" s="151"/>
      <c r="AA7" s="1"/>
      <c r="AB7" s="107"/>
      <c r="AC7" s="107"/>
      <c r="AD7" s="107"/>
      <c r="AE7" s="107"/>
      <c r="AF7" s="107"/>
      <c r="AG7" s="219"/>
      <c r="AH7" s="16" t="s">
        <v>32</v>
      </c>
      <c r="AI7" s="104"/>
      <c r="AJ7" s="104"/>
      <c r="AK7" s="104"/>
      <c r="AL7" s="104"/>
      <c r="AM7" s="104"/>
      <c r="AN7" s="220"/>
      <c r="AO7" s="16" t="s">
        <v>81</v>
      </c>
      <c r="AP7" s="94"/>
      <c r="AQ7" s="94"/>
      <c r="AR7" s="94"/>
      <c r="AS7" s="94"/>
      <c r="AT7" s="94"/>
      <c r="AU7" s="221"/>
      <c r="AV7" s="16" t="s">
        <v>32</v>
      </c>
      <c r="AW7" s="222"/>
      <c r="AX7" s="222"/>
      <c r="AY7" s="222"/>
      <c r="AZ7" s="222"/>
      <c r="BA7" s="222"/>
      <c r="BB7" s="223"/>
      <c r="BC7" s="16" t="s">
        <v>32</v>
      </c>
      <c r="BD7" s="224"/>
      <c r="BE7" s="224"/>
      <c r="BF7" s="224"/>
      <c r="BG7" s="224"/>
      <c r="BH7" s="224"/>
      <c r="BI7" s="224"/>
      <c r="BJ7" s="224"/>
      <c r="BK7" s="224"/>
      <c r="BL7" s="224"/>
      <c r="BM7" s="224"/>
      <c r="BN7" s="224"/>
      <c r="BO7" s="224"/>
      <c r="BP7" s="16" t="s">
        <v>82</v>
      </c>
      <c r="BQ7" s="225"/>
    </row>
    <row r="8" spans="1:205" s="16" customFormat="1" ht="12.75" hidden="1" customHeight="1" x14ac:dyDescent="0.2">
      <c r="A8" s="129"/>
      <c r="B8" s="130"/>
      <c r="C8" s="130"/>
      <c r="D8" s="131"/>
      <c r="E8" s="131"/>
      <c r="F8" s="131"/>
      <c r="G8" s="131"/>
      <c r="H8" s="132"/>
      <c r="I8" s="133"/>
      <c r="J8" s="134"/>
      <c r="K8" s="18"/>
      <c r="L8" s="67"/>
      <c r="M8" s="67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6"/>
      <c r="Z8" s="96"/>
      <c r="AA8" s="1"/>
      <c r="AB8" s="119"/>
      <c r="AC8" s="119"/>
      <c r="AD8" s="119"/>
      <c r="AE8" s="119"/>
      <c r="AF8" s="119"/>
      <c r="AG8" s="120"/>
      <c r="AH8" s="16" t="s">
        <v>78</v>
      </c>
      <c r="AI8" s="121"/>
      <c r="AJ8" s="121"/>
      <c r="AK8" s="121"/>
      <c r="AL8" s="121"/>
      <c r="AM8" s="121"/>
      <c r="AN8" s="226"/>
      <c r="AP8" s="123"/>
      <c r="AQ8" s="123"/>
      <c r="AR8" s="123"/>
      <c r="AS8" s="123"/>
      <c r="AT8" s="123"/>
      <c r="AU8" s="124"/>
      <c r="AV8" s="16" t="s">
        <v>78</v>
      </c>
      <c r="AW8" s="125"/>
      <c r="AX8" s="125"/>
      <c r="AY8" s="125"/>
      <c r="AZ8" s="125"/>
      <c r="BA8" s="125"/>
      <c r="BB8" s="126"/>
      <c r="BC8" s="16" t="s">
        <v>83</v>
      </c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6" t="s">
        <v>84</v>
      </c>
      <c r="BQ8" s="128"/>
    </row>
    <row r="9" spans="1:205" s="16" customFormat="1" ht="12.75" hidden="1" customHeight="1" x14ac:dyDescent="0.2">
      <c r="A9" s="129"/>
      <c r="B9" s="130"/>
      <c r="C9" s="130"/>
      <c r="D9" s="131"/>
      <c r="E9" s="131"/>
      <c r="F9" s="131"/>
      <c r="G9" s="131"/>
      <c r="H9" s="132"/>
      <c r="I9" s="133"/>
      <c r="J9" s="134"/>
      <c r="K9" s="18"/>
      <c r="L9" s="67"/>
      <c r="M9" s="67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6"/>
      <c r="Z9" s="96"/>
      <c r="AA9" s="1"/>
      <c r="AB9" s="119"/>
      <c r="AC9" s="119"/>
      <c r="AD9" s="119"/>
      <c r="AE9" s="119"/>
      <c r="AF9" s="119"/>
      <c r="AG9" s="120"/>
      <c r="AH9" s="16" t="s">
        <v>43</v>
      </c>
      <c r="AI9" s="121"/>
      <c r="AJ9" s="121"/>
      <c r="AK9" s="121"/>
      <c r="AL9" s="121"/>
      <c r="AM9" s="121"/>
      <c r="AN9" s="226"/>
      <c r="AO9" s="16" t="s">
        <v>11</v>
      </c>
      <c r="AP9" s="123"/>
      <c r="AQ9" s="123"/>
      <c r="AR9" s="123"/>
      <c r="AS9" s="123"/>
      <c r="AT9" s="123"/>
      <c r="AU9" s="124"/>
      <c r="AV9" s="16" t="s">
        <v>43</v>
      </c>
      <c r="AW9" s="125"/>
      <c r="AX9" s="125"/>
      <c r="AY9" s="125"/>
      <c r="AZ9" s="125"/>
      <c r="BA9" s="125"/>
      <c r="BB9" s="126"/>
      <c r="BC9" s="16" t="s">
        <v>43</v>
      </c>
      <c r="BD9" s="127"/>
      <c r="BE9" s="127"/>
      <c r="BF9" s="127"/>
      <c r="BG9" s="127"/>
      <c r="BH9" s="127"/>
      <c r="BI9" s="127"/>
      <c r="BJ9" s="127"/>
      <c r="BK9" s="127"/>
      <c r="BL9" s="127"/>
      <c r="BM9" s="127"/>
      <c r="BN9" s="127"/>
      <c r="BO9" s="127"/>
      <c r="BP9" s="16" t="s">
        <v>32</v>
      </c>
      <c r="BQ9" s="128"/>
    </row>
    <row r="10" spans="1:205" s="16" customFormat="1" ht="12.75" customHeight="1" x14ac:dyDescent="0.2">
      <c r="A10" s="129">
        <v>43381</v>
      </c>
      <c r="B10" s="130">
        <v>9</v>
      </c>
      <c r="C10" s="130"/>
      <c r="D10" s="131">
        <v>10</v>
      </c>
      <c r="E10" s="131" t="s">
        <v>85</v>
      </c>
      <c r="F10" s="131">
        <v>7.97</v>
      </c>
      <c r="G10" s="193" t="s">
        <v>86</v>
      </c>
      <c r="H10" s="132">
        <v>70</v>
      </c>
      <c r="I10" s="130">
        <v>0.4</v>
      </c>
      <c r="J10" s="134" t="s">
        <v>87</v>
      </c>
      <c r="K10" s="18"/>
      <c r="L10" s="67"/>
      <c r="M10" s="67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6"/>
      <c r="Z10" s="96"/>
      <c r="AA10" s="1"/>
      <c r="AB10" s="119"/>
      <c r="AC10" s="119"/>
      <c r="AD10" s="119"/>
      <c r="AE10" s="119"/>
      <c r="AF10" s="119"/>
      <c r="AG10" s="120"/>
      <c r="AH10" s="16" t="s">
        <v>44</v>
      </c>
      <c r="AI10" s="121"/>
      <c r="AJ10" s="121"/>
      <c r="AK10" s="121"/>
      <c r="AL10" s="121"/>
      <c r="AM10" s="121"/>
      <c r="AN10" s="226"/>
      <c r="AO10" s="16" t="s">
        <v>32</v>
      </c>
      <c r="AP10" s="123"/>
      <c r="AQ10" s="123"/>
      <c r="AR10" s="123"/>
      <c r="AS10" s="123"/>
      <c r="AT10" s="123"/>
      <c r="AU10" s="124"/>
      <c r="AV10" s="16" t="s">
        <v>44</v>
      </c>
      <c r="AW10" s="125"/>
      <c r="AX10" s="125"/>
      <c r="AY10" s="125"/>
      <c r="AZ10" s="125"/>
      <c r="BA10" s="125"/>
      <c r="BB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6" t="s">
        <v>88</v>
      </c>
      <c r="BQ10" s="128"/>
    </row>
    <row r="11" spans="1:205" s="16" customFormat="1" ht="12.75" customHeight="1" x14ac:dyDescent="0.2">
      <c r="A11" s="129">
        <v>43382</v>
      </c>
      <c r="B11" s="130">
        <v>9</v>
      </c>
      <c r="C11" s="130"/>
      <c r="D11" s="131">
        <v>12</v>
      </c>
      <c r="E11" s="131">
        <v>10.9</v>
      </c>
      <c r="F11" s="131">
        <v>7.8</v>
      </c>
      <c r="G11" s="193" t="s">
        <v>86</v>
      </c>
      <c r="H11" s="132">
        <v>90</v>
      </c>
      <c r="I11" s="130">
        <v>0.28000000000000003</v>
      </c>
      <c r="J11" s="134" t="s">
        <v>89</v>
      </c>
      <c r="K11" s="18"/>
      <c r="L11" s="67"/>
      <c r="M11" s="67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6"/>
      <c r="Z11" s="96"/>
      <c r="AA11" s="1"/>
      <c r="AB11" s="119"/>
      <c r="AC11" s="119"/>
      <c r="AD11" s="119"/>
      <c r="AE11" s="119"/>
      <c r="AF11" s="119"/>
      <c r="AG11" s="120"/>
      <c r="AI11" s="121"/>
      <c r="AJ11" s="121"/>
      <c r="AK11" s="121"/>
      <c r="AL11" s="121"/>
      <c r="AM11" s="121"/>
      <c r="AN11" s="226"/>
      <c r="AO11" s="16" t="s">
        <v>78</v>
      </c>
      <c r="AP11" s="123"/>
      <c r="AQ11" s="123"/>
      <c r="AR11" s="123"/>
      <c r="AS11" s="123"/>
      <c r="AT11" s="123"/>
      <c r="AU11" s="124"/>
      <c r="AW11" s="125"/>
      <c r="AX11" s="125"/>
      <c r="AY11" s="125"/>
      <c r="AZ11" s="125"/>
      <c r="BA11" s="125"/>
      <c r="BB11" s="126"/>
      <c r="BC11" s="16" t="s">
        <v>11</v>
      </c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Q11" s="128"/>
    </row>
    <row r="12" spans="1:205" s="16" customFormat="1" ht="12.75" customHeight="1" x14ac:dyDescent="0.2">
      <c r="A12" s="129">
        <v>43383</v>
      </c>
      <c r="B12" s="130">
        <v>9</v>
      </c>
      <c r="C12" s="130"/>
      <c r="D12" s="131">
        <v>10</v>
      </c>
      <c r="E12" s="131">
        <v>11.3</v>
      </c>
      <c r="F12" s="131">
        <v>7.4</v>
      </c>
      <c r="G12" s="193" t="s">
        <v>86</v>
      </c>
      <c r="H12" s="132">
        <v>100</v>
      </c>
      <c r="I12" s="130">
        <v>0.18</v>
      </c>
      <c r="J12" s="134" t="s">
        <v>90</v>
      </c>
      <c r="K12" s="18"/>
      <c r="L12" s="82"/>
      <c r="M12" s="82"/>
      <c r="N12" s="82"/>
      <c r="O12" s="82"/>
      <c r="P12" s="97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1"/>
      <c r="AB12" s="119"/>
      <c r="AC12" s="119"/>
      <c r="AD12" s="119"/>
      <c r="AE12" s="119"/>
      <c r="AF12" s="119"/>
      <c r="AG12" s="120"/>
      <c r="AI12" s="121"/>
      <c r="AJ12" s="121"/>
      <c r="AK12" s="122"/>
      <c r="AL12" s="121"/>
      <c r="AM12" s="121"/>
      <c r="AN12" s="122"/>
      <c r="AO12" s="16" t="s">
        <v>43</v>
      </c>
      <c r="AP12" s="123"/>
      <c r="AQ12" s="123"/>
      <c r="AR12" s="123"/>
      <c r="AS12" s="123"/>
      <c r="AT12" s="123"/>
      <c r="AU12" s="124"/>
      <c r="AW12" s="125"/>
      <c r="AX12" s="125"/>
      <c r="AY12" s="125"/>
      <c r="AZ12" s="125"/>
      <c r="BA12" s="125"/>
      <c r="BB12" s="126"/>
      <c r="BC12" s="16" t="s">
        <v>32</v>
      </c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6" t="s">
        <v>12</v>
      </c>
      <c r="BQ12" s="128"/>
    </row>
    <row r="13" spans="1:205" x14ac:dyDescent="0.2">
      <c r="A13" s="129">
        <v>43384</v>
      </c>
      <c r="B13" s="130">
        <v>9</v>
      </c>
      <c r="C13" s="130"/>
      <c r="D13" s="131">
        <v>5</v>
      </c>
      <c r="E13" s="131">
        <v>10</v>
      </c>
      <c r="F13" s="131">
        <v>7.85</v>
      </c>
      <c r="G13" s="193" t="s">
        <v>86</v>
      </c>
      <c r="H13" s="132">
        <v>110</v>
      </c>
      <c r="I13" s="130">
        <v>0.18</v>
      </c>
      <c r="J13" s="135" t="s">
        <v>91</v>
      </c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B13" s="119"/>
      <c r="AC13" s="119"/>
      <c r="AD13" s="119"/>
      <c r="AE13" s="119"/>
      <c r="AF13" s="119"/>
      <c r="AG13" s="120"/>
      <c r="AH13" s="16"/>
      <c r="AI13" s="121"/>
      <c r="AJ13" s="121"/>
      <c r="AK13" s="122"/>
      <c r="AL13" s="121"/>
      <c r="AM13" s="121"/>
      <c r="AN13" s="122"/>
      <c r="AO13" s="16" t="s">
        <v>44</v>
      </c>
      <c r="AP13" s="123"/>
      <c r="AQ13" s="123"/>
      <c r="AR13" s="123"/>
      <c r="AS13" s="123"/>
      <c r="AT13" s="123"/>
      <c r="AU13" s="124"/>
      <c r="AV13" s="16"/>
      <c r="AW13" s="125"/>
      <c r="AX13" s="125"/>
      <c r="AY13" s="125"/>
      <c r="AZ13" s="125"/>
      <c r="BA13" s="125"/>
      <c r="BB13" s="126"/>
      <c r="BC13" s="16" t="s">
        <v>78</v>
      </c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6" t="s">
        <v>82</v>
      </c>
      <c r="BQ13" s="128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</row>
    <row r="14" spans="1:205" s="22" customFormat="1" x14ac:dyDescent="0.2">
      <c r="A14" s="129">
        <v>43385</v>
      </c>
      <c r="B14" s="130">
        <v>10</v>
      </c>
      <c r="C14" s="130"/>
      <c r="D14" s="131">
        <v>12</v>
      </c>
      <c r="E14" s="131">
        <v>11.1</v>
      </c>
      <c r="F14" s="131">
        <v>8.1300000000000008</v>
      </c>
      <c r="G14" s="193">
        <v>10</v>
      </c>
      <c r="H14" s="132">
        <v>110</v>
      </c>
      <c r="I14" s="130">
        <v>0.18</v>
      </c>
      <c r="J14" s="136" t="s">
        <v>90</v>
      </c>
      <c r="K14" s="1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1"/>
      <c r="AB14" s="119"/>
      <c r="AC14" s="119"/>
      <c r="AD14" s="119"/>
      <c r="AE14" s="119"/>
      <c r="AF14" s="119"/>
      <c r="AG14" s="120"/>
      <c r="AH14" s="16"/>
      <c r="AI14" s="121"/>
      <c r="AJ14" s="121"/>
      <c r="AK14" s="122"/>
      <c r="AL14" s="121"/>
      <c r="AM14" s="121"/>
      <c r="AN14" s="122"/>
      <c r="AO14" s="16"/>
      <c r="AP14" s="123"/>
      <c r="AQ14" s="123"/>
      <c r="AR14" s="123"/>
      <c r="AS14" s="123"/>
      <c r="AT14" s="123"/>
      <c r="AU14" s="124"/>
      <c r="AV14" s="16"/>
      <c r="AW14" s="125"/>
      <c r="AX14" s="125"/>
      <c r="AY14" s="125"/>
      <c r="AZ14" s="125"/>
      <c r="BA14" s="125"/>
      <c r="BB14" s="126"/>
      <c r="BC14" s="16" t="s">
        <v>43</v>
      </c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6" t="s">
        <v>46</v>
      </c>
      <c r="BQ14" s="128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</row>
    <row r="15" spans="1:205" s="22" customFormat="1" x14ac:dyDescent="0.2">
      <c r="A15" s="129">
        <v>43386</v>
      </c>
      <c r="B15" s="130">
        <v>9</v>
      </c>
      <c r="C15" s="130"/>
      <c r="D15" s="131">
        <v>9</v>
      </c>
      <c r="E15" s="131">
        <v>13.7</v>
      </c>
      <c r="F15" s="131">
        <v>8.1999999999999993</v>
      </c>
      <c r="G15" s="193">
        <v>9.4700000000000006</v>
      </c>
      <c r="H15" s="132">
        <v>110</v>
      </c>
      <c r="I15" s="130">
        <v>0.18</v>
      </c>
      <c r="J15" s="136" t="s">
        <v>90</v>
      </c>
      <c r="K15" s="1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1"/>
      <c r="AB15" s="119"/>
      <c r="AC15" s="119"/>
      <c r="AD15" s="119"/>
      <c r="AE15" s="119"/>
      <c r="AF15" s="119"/>
      <c r="AG15" s="120"/>
      <c r="AH15" s="16"/>
      <c r="AI15" s="121"/>
      <c r="AJ15" s="121"/>
      <c r="AK15" s="122"/>
      <c r="AL15" s="121"/>
      <c r="AM15" s="121"/>
      <c r="AN15" s="122"/>
      <c r="AO15" s="16"/>
      <c r="AP15" s="123"/>
      <c r="AQ15" s="123"/>
      <c r="AR15" s="123"/>
      <c r="AS15" s="123"/>
      <c r="AT15" s="123"/>
      <c r="AU15" s="124"/>
      <c r="AV15" s="16"/>
      <c r="AW15" s="125"/>
      <c r="AX15" s="125"/>
      <c r="AY15" s="125"/>
      <c r="AZ15" s="125"/>
      <c r="BA15" s="125"/>
      <c r="BB15" s="126"/>
      <c r="BC15" s="16" t="s">
        <v>44</v>
      </c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6" t="s">
        <v>30</v>
      </c>
      <c r="BQ15" s="128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</row>
    <row r="16" spans="1:205" s="22" customFormat="1" x14ac:dyDescent="0.2">
      <c r="A16" s="129">
        <v>43387</v>
      </c>
      <c r="B16" s="130">
        <v>9</v>
      </c>
      <c r="C16" s="130"/>
      <c r="D16" s="131">
        <v>5</v>
      </c>
      <c r="E16" s="131">
        <v>11.4</v>
      </c>
      <c r="F16" s="131">
        <v>8.1</v>
      </c>
      <c r="G16" s="193">
        <v>9.9</v>
      </c>
      <c r="H16" s="132">
        <v>120</v>
      </c>
      <c r="I16" s="130">
        <v>0.16</v>
      </c>
      <c r="J16" s="136" t="s">
        <v>90</v>
      </c>
      <c r="K16" s="1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1"/>
      <c r="AB16" s="227"/>
      <c r="AC16" s="227"/>
      <c r="AD16" s="227"/>
      <c r="AE16" s="119"/>
      <c r="AF16" s="227"/>
      <c r="AG16" s="120"/>
      <c r="AH16" s="16"/>
      <c r="AI16" s="121"/>
      <c r="AJ16" s="121"/>
      <c r="AK16" s="122"/>
      <c r="AL16" s="121"/>
      <c r="AM16" s="121"/>
      <c r="AN16" s="122"/>
      <c r="AO16" s="16"/>
      <c r="AP16" s="123"/>
      <c r="AQ16" s="123"/>
      <c r="AR16" s="123"/>
      <c r="AS16" s="123"/>
      <c r="AT16" s="123"/>
      <c r="AU16" s="124"/>
      <c r="AV16" s="16"/>
      <c r="AW16" s="125"/>
      <c r="AX16" s="125"/>
      <c r="AY16" s="125"/>
      <c r="AZ16" s="125"/>
      <c r="BA16" s="125"/>
      <c r="BB16" s="126"/>
      <c r="BC16" s="1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6" t="s">
        <v>82</v>
      </c>
      <c r="BQ16" s="128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</row>
    <row r="17" spans="1:205" s="22" customFormat="1" x14ac:dyDescent="0.2">
      <c r="A17" s="129">
        <v>43388</v>
      </c>
      <c r="B17" s="130">
        <v>9</v>
      </c>
      <c r="C17" s="130"/>
      <c r="D17" s="131">
        <v>4</v>
      </c>
      <c r="E17" s="131">
        <v>9.1</v>
      </c>
      <c r="F17" s="131">
        <v>8</v>
      </c>
      <c r="G17" s="193">
        <v>10.3</v>
      </c>
      <c r="H17" s="132">
        <v>130</v>
      </c>
      <c r="I17" s="130">
        <v>0.16</v>
      </c>
      <c r="J17" s="136" t="s">
        <v>90</v>
      </c>
      <c r="K17" s="18"/>
      <c r="L17" s="98"/>
      <c r="M17" s="98"/>
      <c r="N17" s="98"/>
      <c r="O17" s="98">
        <v>4</v>
      </c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1"/>
      <c r="AB17" s="119"/>
      <c r="AC17" s="119"/>
      <c r="AD17" s="119"/>
      <c r="AE17" s="119"/>
      <c r="AF17" s="119"/>
      <c r="AG17" s="120"/>
      <c r="AH17" s="16"/>
      <c r="AI17" s="121"/>
      <c r="AJ17" s="121"/>
      <c r="AK17" s="122"/>
      <c r="AL17" s="121"/>
      <c r="AM17" s="121"/>
      <c r="AN17" s="122"/>
      <c r="AO17" s="16"/>
      <c r="AP17" s="123"/>
      <c r="AQ17" s="123"/>
      <c r="AR17" s="123"/>
      <c r="AS17" s="123"/>
      <c r="AT17" s="123"/>
      <c r="AU17" s="124"/>
      <c r="AV17" s="16"/>
      <c r="AW17" s="125"/>
      <c r="AX17" s="125"/>
      <c r="AY17" s="125"/>
      <c r="AZ17" s="125"/>
      <c r="BA17" s="125"/>
      <c r="BB17" s="126"/>
      <c r="BC17" s="1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6"/>
      <c r="BQ17" s="128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</row>
    <row r="18" spans="1:205" s="22" customFormat="1" x14ac:dyDescent="0.2">
      <c r="A18" s="129">
        <v>43389</v>
      </c>
      <c r="B18" s="130">
        <v>9</v>
      </c>
      <c r="C18" s="130"/>
      <c r="D18" s="131">
        <v>4</v>
      </c>
      <c r="E18" s="131">
        <v>9.1</v>
      </c>
      <c r="F18" s="131">
        <v>7.7</v>
      </c>
      <c r="G18" s="131">
        <v>10.5</v>
      </c>
      <c r="H18" s="132">
        <v>130</v>
      </c>
      <c r="I18" s="130">
        <v>0.14000000000000001</v>
      </c>
      <c r="J18" s="136" t="s">
        <v>90</v>
      </c>
      <c r="K18" s="1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1"/>
      <c r="AB18" s="119"/>
      <c r="AC18" s="119"/>
      <c r="AD18" s="119"/>
      <c r="AE18" s="119"/>
      <c r="AF18" s="119"/>
      <c r="AG18" s="120"/>
      <c r="AH18" s="16"/>
      <c r="AI18" s="121"/>
      <c r="AJ18" s="121"/>
      <c r="AK18" s="122"/>
      <c r="AL18" s="121"/>
      <c r="AM18" s="121"/>
      <c r="AN18" s="122"/>
      <c r="AO18" s="16"/>
      <c r="AP18" s="123"/>
      <c r="AQ18" s="123"/>
      <c r="AR18" s="123"/>
      <c r="AS18" s="123"/>
      <c r="AT18" s="123"/>
      <c r="AU18" s="124"/>
      <c r="AV18" s="16"/>
      <c r="AW18" s="125"/>
      <c r="AX18" s="125"/>
      <c r="AY18" s="125"/>
      <c r="AZ18" s="125"/>
      <c r="BA18" s="125"/>
      <c r="BB18" s="126"/>
      <c r="BC18" s="1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6"/>
      <c r="BQ18" s="128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</row>
    <row r="19" spans="1:205" s="22" customFormat="1" x14ac:dyDescent="0.2">
      <c r="A19" s="129">
        <v>43390</v>
      </c>
      <c r="B19" s="130">
        <v>9</v>
      </c>
      <c r="C19" s="130"/>
      <c r="D19" s="131">
        <v>4</v>
      </c>
      <c r="E19" s="131">
        <v>8.1999999999999993</v>
      </c>
      <c r="F19" s="131">
        <v>7.95</v>
      </c>
      <c r="G19" s="131">
        <v>10.199999999999999</v>
      </c>
      <c r="H19" s="132">
        <v>130</v>
      </c>
      <c r="I19" s="130">
        <v>0.14000000000000001</v>
      </c>
      <c r="J19" s="136" t="s">
        <v>90</v>
      </c>
      <c r="K19" s="1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1"/>
      <c r="AB19" s="119"/>
      <c r="AC19" s="119"/>
      <c r="AD19" s="119"/>
      <c r="AE19" s="119"/>
      <c r="AF19" s="119"/>
      <c r="AG19" s="120"/>
      <c r="AH19" s="16"/>
      <c r="AI19" s="121"/>
      <c r="AJ19" s="121"/>
      <c r="AK19" s="122"/>
      <c r="AL19" s="121"/>
      <c r="AM19" s="121"/>
      <c r="AN19" s="122"/>
      <c r="AO19" s="16"/>
      <c r="AP19" s="123"/>
      <c r="AQ19" s="123"/>
      <c r="AR19" s="123"/>
      <c r="AS19" s="123"/>
      <c r="AT19" s="123"/>
      <c r="AU19" s="124"/>
      <c r="AV19" s="16"/>
      <c r="AW19" s="125"/>
      <c r="AX19" s="125"/>
      <c r="AY19" s="125"/>
      <c r="AZ19" s="125"/>
      <c r="BA19" s="125"/>
      <c r="BB19" s="126"/>
      <c r="BC19" s="1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6"/>
      <c r="BQ19" s="128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</row>
    <row r="20" spans="1:205" s="22" customFormat="1" x14ac:dyDescent="0.2">
      <c r="A20" s="129">
        <v>43391</v>
      </c>
      <c r="B20" s="130">
        <v>9</v>
      </c>
      <c r="C20" s="130"/>
      <c r="D20" s="131">
        <v>7</v>
      </c>
      <c r="E20" s="131">
        <v>8.9</v>
      </c>
      <c r="F20" s="131">
        <v>7.7</v>
      </c>
      <c r="G20" s="131">
        <v>10.3</v>
      </c>
      <c r="H20" s="132">
        <v>130</v>
      </c>
      <c r="I20" s="130">
        <v>0.14000000000000001</v>
      </c>
      <c r="J20" s="136" t="s">
        <v>90</v>
      </c>
      <c r="K20" s="1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1"/>
      <c r="AB20" s="119"/>
      <c r="AC20" s="119"/>
      <c r="AD20" s="119"/>
      <c r="AE20" s="119"/>
      <c r="AF20" s="119"/>
      <c r="AG20" s="120"/>
      <c r="AH20" s="16"/>
      <c r="AI20" s="121"/>
      <c r="AJ20" s="121"/>
      <c r="AK20" s="122"/>
      <c r="AL20" s="121"/>
      <c r="AM20" s="121"/>
      <c r="AN20" s="122"/>
      <c r="AO20" s="16"/>
      <c r="AP20" s="123"/>
      <c r="AQ20" s="123"/>
      <c r="AR20" s="123"/>
      <c r="AS20" s="123"/>
      <c r="AT20" s="123"/>
      <c r="AU20" s="124"/>
      <c r="AV20" s="16"/>
      <c r="AW20" s="125"/>
      <c r="AX20" s="125"/>
      <c r="AY20" s="125"/>
      <c r="AZ20" s="125"/>
      <c r="BA20" s="125"/>
      <c r="BB20" s="126"/>
      <c r="BC20" s="1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6"/>
      <c r="BQ20" s="128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</row>
    <row r="21" spans="1:205" s="22" customFormat="1" x14ac:dyDescent="0.2">
      <c r="A21" s="129">
        <v>43392</v>
      </c>
      <c r="B21" s="130">
        <v>9</v>
      </c>
      <c r="C21" s="130"/>
      <c r="D21" s="131">
        <v>7</v>
      </c>
      <c r="E21" s="131">
        <v>8.8000000000000007</v>
      </c>
      <c r="F21" s="131">
        <v>7.7</v>
      </c>
      <c r="G21" s="131">
        <v>10.199999999999999</v>
      </c>
      <c r="H21" s="132">
        <v>140</v>
      </c>
      <c r="I21" s="130">
        <v>0.14000000000000001</v>
      </c>
      <c r="J21" s="136" t="s">
        <v>92</v>
      </c>
      <c r="K21" s="1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1"/>
      <c r="AB21" s="119"/>
      <c r="AC21" s="119"/>
      <c r="AD21" s="119"/>
      <c r="AE21" s="119"/>
      <c r="AF21" s="119"/>
      <c r="AG21" s="120"/>
      <c r="AH21" s="16"/>
      <c r="AI21" s="121"/>
      <c r="AJ21" s="121"/>
      <c r="AK21" s="122"/>
      <c r="AL21" s="121"/>
      <c r="AM21" s="121"/>
      <c r="AN21" s="122"/>
      <c r="AO21" s="16"/>
      <c r="AP21" s="123"/>
      <c r="AQ21" s="123"/>
      <c r="AR21" s="123"/>
      <c r="AS21" s="123"/>
      <c r="AT21" s="123"/>
      <c r="AU21" s="124"/>
      <c r="AV21" s="16"/>
      <c r="AW21" s="125"/>
      <c r="AX21" s="125"/>
      <c r="AY21" s="125"/>
      <c r="AZ21" s="125"/>
      <c r="BA21" s="125"/>
      <c r="BB21" s="126"/>
      <c r="BC21" s="1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6"/>
      <c r="BQ21" s="128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</row>
    <row r="22" spans="1:205" s="22" customFormat="1" x14ac:dyDescent="0.2">
      <c r="A22" s="129">
        <v>43393</v>
      </c>
      <c r="B22" s="130">
        <v>9</v>
      </c>
      <c r="C22" s="130"/>
      <c r="D22" s="131">
        <v>9</v>
      </c>
      <c r="E22" s="131">
        <v>9.5</v>
      </c>
      <c r="F22" s="131">
        <v>7.7</v>
      </c>
      <c r="G22" s="131">
        <v>9.93</v>
      </c>
      <c r="H22" s="132">
        <v>130</v>
      </c>
      <c r="I22" s="130">
        <v>0.14000000000000001</v>
      </c>
      <c r="J22" s="136" t="s">
        <v>90</v>
      </c>
      <c r="K22" s="1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1"/>
      <c r="AB22" s="119"/>
      <c r="AC22" s="119"/>
      <c r="AD22" s="119"/>
      <c r="AE22" s="119"/>
      <c r="AF22" s="119"/>
      <c r="AG22" s="120"/>
      <c r="AH22" s="16"/>
      <c r="AI22" s="121"/>
      <c r="AJ22" s="121"/>
      <c r="AK22" s="122"/>
      <c r="AL22" s="121"/>
      <c r="AM22" s="121"/>
      <c r="AN22" s="122"/>
      <c r="AO22" s="16"/>
      <c r="AP22" s="123"/>
      <c r="AQ22" s="123"/>
      <c r="AR22" s="123"/>
      <c r="AS22" s="123"/>
      <c r="AT22" s="123"/>
      <c r="AU22" s="124"/>
      <c r="AV22" s="16"/>
      <c r="AW22" s="125"/>
      <c r="AX22" s="125"/>
      <c r="AY22" s="125"/>
      <c r="AZ22" s="125"/>
      <c r="BA22" s="125"/>
      <c r="BB22" s="126"/>
      <c r="BC22" s="1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6"/>
      <c r="BQ22" s="128" t="s">
        <v>93</v>
      </c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</row>
    <row r="23" spans="1:205" s="22" customFormat="1" x14ac:dyDescent="0.2">
      <c r="A23" s="129">
        <v>43394</v>
      </c>
      <c r="B23" s="130">
        <v>9</v>
      </c>
      <c r="C23" s="130"/>
      <c r="D23" s="131">
        <v>8</v>
      </c>
      <c r="E23" s="131">
        <v>9.1999999999999993</v>
      </c>
      <c r="F23" s="131">
        <v>7.7</v>
      </c>
      <c r="G23" s="131">
        <v>10.1</v>
      </c>
      <c r="H23" s="132">
        <v>140</v>
      </c>
      <c r="I23" s="130">
        <v>0.14000000000000001</v>
      </c>
      <c r="J23" s="136" t="s">
        <v>90</v>
      </c>
      <c r="K23" s="1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1"/>
      <c r="AB23" s="119"/>
      <c r="AC23" s="119"/>
      <c r="AD23" s="119"/>
      <c r="AE23" s="119"/>
      <c r="AF23" s="119"/>
      <c r="AG23" s="120"/>
      <c r="AH23" s="16"/>
      <c r="AI23" s="121"/>
      <c r="AJ23" s="121"/>
      <c r="AK23" s="122"/>
      <c r="AL23" s="121"/>
      <c r="AM23" s="121"/>
      <c r="AN23" s="122"/>
      <c r="AO23" s="16"/>
      <c r="AP23" s="123"/>
      <c r="AQ23" s="123"/>
      <c r="AR23" s="123"/>
      <c r="AS23" s="123"/>
      <c r="AT23" s="123"/>
      <c r="AU23" s="124"/>
      <c r="AV23" s="16"/>
      <c r="AW23" s="125"/>
      <c r="AX23" s="125"/>
      <c r="AY23" s="125"/>
      <c r="AZ23" s="125"/>
      <c r="BA23" s="125"/>
      <c r="BB23" s="126"/>
      <c r="BC23" s="1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6"/>
      <c r="BQ23" s="128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</row>
    <row r="24" spans="1:205" s="22" customFormat="1" x14ac:dyDescent="0.2">
      <c r="A24" s="129">
        <v>43395</v>
      </c>
      <c r="B24" s="130">
        <v>9</v>
      </c>
      <c r="C24" s="130"/>
      <c r="D24" s="131">
        <v>4</v>
      </c>
      <c r="E24" s="131">
        <v>8.1999999999999993</v>
      </c>
      <c r="F24" s="131">
        <v>7.9</v>
      </c>
      <c r="G24" s="131">
        <v>9.9700000000000006</v>
      </c>
      <c r="H24" s="132">
        <v>140</v>
      </c>
      <c r="I24" s="130">
        <v>0.1</v>
      </c>
      <c r="J24" s="136" t="s">
        <v>92</v>
      </c>
      <c r="K24" s="1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1"/>
      <c r="AB24" s="119"/>
      <c r="AC24" s="119"/>
      <c r="AD24" s="119"/>
      <c r="AE24" s="119"/>
      <c r="AF24" s="119"/>
      <c r="AG24" s="120"/>
      <c r="AH24" s="16"/>
      <c r="AI24" s="121"/>
      <c r="AJ24" s="121"/>
      <c r="AK24" s="122"/>
      <c r="AL24" s="121"/>
      <c r="AM24" s="121"/>
      <c r="AN24" s="122"/>
      <c r="AO24" s="16"/>
      <c r="AP24" s="123"/>
      <c r="AQ24" s="123"/>
      <c r="AR24" s="123"/>
      <c r="AS24" s="123"/>
      <c r="AT24" s="123"/>
      <c r="AU24" s="124"/>
      <c r="AV24" s="16"/>
      <c r="AW24" s="125"/>
      <c r="AX24" s="125"/>
      <c r="AY24" s="125"/>
      <c r="AZ24" s="125"/>
      <c r="BA24" s="125"/>
      <c r="BB24" s="126"/>
      <c r="BC24" s="1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6"/>
      <c r="BQ24" s="128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</row>
    <row r="25" spans="1:205" s="22" customFormat="1" x14ac:dyDescent="0.2">
      <c r="A25" s="129">
        <v>43396</v>
      </c>
      <c r="B25" s="130">
        <v>9</v>
      </c>
      <c r="C25" s="130"/>
      <c r="D25" s="131">
        <v>5</v>
      </c>
      <c r="E25" s="131">
        <v>7.8</v>
      </c>
      <c r="F25" s="131">
        <v>7.93</v>
      </c>
      <c r="G25" s="131">
        <v>10.3</v>
      </c>
      <c r="H25" s="132">
        <v>140</v>
      </c>
      <c r="I25" s="130">
        <v>0.12</v>
      </c>
      <c r="J25" s="136" t="s">
        <v>94</v>
      </c>
      <c r="K25" s="1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1"/>
      <c r="AB25" s="119"/>
      <c r="AC25" s="119"/>
      <c r="AD25" s="119"/>
      <c r="AE25" s="119"/>
      <c r="AF25" s="119"/>
      <c r="AG25" s="120"/>
      <c r="AH25" s="16"/>
      <c r="AI25" s="121"/>
      <c r="AJ25" s="121"/>
      <c r="AK25" s="122"/>
      <c r="AL25" s="121"/>
      <c r="AM25" s="121"/>
      <c r="AN25" s="122"/>
      <c r="AO25" s="16"/>
      <c r="AP25" s="123"/>
      <c r="AQ25" s="123"/>
      <c r="AR25" s="123"/>
      <c r="AS25" s="123"/>
      <c r="AT25" s="123"/>
      <c r="AU25" s="124"/>
      <c r="AV25" s="16"/>
      <c r="AW25" s="125"/>
      <c r="AX25" s="125"/>
      <c r="AY25" s="125"/>
      <c r="AZ25" s="125"/>
      <c r="BA25" s="125"/>
      <c r="BB25" s="126"/>
      <c r="BC25" s="16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6"/>
      <c r="BQ25" s="128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</row>
    <row r="26" spans="1:205" s="22" customFormat="1" x14ac:dyDescent="0.2">
      <c r="A26" s="129">
        <v>43397</v>
      </c>
      <c r="B26" s="130">
        <v>9</v>
      </c>
      <c r="C26" s="130"/>
      <c r="D26" s="131">
        <v>6</v>
      </c>
      <c r="E26" s="131">
        <v>9.3000000000000007</v>
      </c>
      <c r="F26" s="131">
        <v>8.15</v>
      </c>
      <c r="G26" s="131">
        <v>9.84</v>
      </c>
      <c r="H26" s="132">
        <v>140</v>
      </c>
      <c r="I26" s="130">
        <v>0.12</v>
      </c>
      <c r="J26" s="136" t="s">
        <v>95</v>
      </c>
      <c r="K26" s="1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1"/>
      <c r="AB26" s="227"/>
      <c r="AC26" s="227"/>
      <c r="AD26" s="119"/>
      <c r="AE26" s="119"/>
      <c r="AF26" s="119"/>
      <c r="AG26" s="228"/>
      <c r="AH26" s="16"/>
      <c r="AI26" s="121"/>
      <c r="AJ26" s="121"/>
      <c r="AK26" s="122"/>
      <c r="AL26" s="121"/>
      <c r="AM26" s="121"/>
      <c r="AN26" s="122"/>
      <c r="AO26" s="16"/>
      <c r="AP26" s="229"/>
      <c r="AQ26" s="229"/>
      <c r="AR26" s="123"/>
      <c r="AS26" s="123"/>
      <c r="AT26" s="123"/>
      <c r="AU26" s="230"/>
      <c r="AV26" s="16"/>
      <c r="AW26" s="125"/>
      <c r="AX26" s="125"/>
      <c r="AY26" s="125"/>
      <c r="AZ26" s="125"/>
      <c r="BA26" s="125"/>
      <c r="BB26" s="126"/>
      <c r="BC26" s="1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6"/>
      <c r="BQ26" s="128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</row>
    <row r="27" spans="1:205" s="22" customFormat="1" x14ac:dyDescent="0.2">
      <c r="A27" s="129">
        <v>43398</v>
      </c>
      <c r="B27" s="130">
        <v>9</v>
      </c>
      <c r="C27" s="130"/>
      <c r="D27" s="131">
        <v>11</v>
      </c>
      <c r="E27" s="131">
        <v>12.2</v>
      </c>
      <c r="F27" s="131">
        <v>7.5</v>
      </c>
      <c r="G27" s="131">
        <v>9</v>
      </c>
      <c r="H27" s="132">
        <v>100</v>
      </c>
      <c r="I27" s="130">
        <v>0.2</v>
      </c>
      <c r="J27" s="136" t="s">
        <v>87</v>
      </c>
      <c r="K27" s="1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"/>
      <c r="AB27" s="119"/>
      <c r="AC27" s="119"/>
      <c r="AD27" s="119"/>
      <c r="AE27" s="119"/>
      <c r="AF27" s="119"/>
      <c r="AG27" s="120"/>
      <c r="AH27" s="16"/>
      <c r="AI27" s="121"/>
      <c r="AJ27" s="121"/>
      <c r="AK27" s="122"/>
      <c r="AL27" s="121"/>
      <c r="AM27" s="121"/>
      <c r="AN27" s="122"/>
      <c r="AO27" s="16"/>
      <c r="AP27" s="123"/>
      <c r="AQ27" s="123"/>
      <c r="AR27" s="123"/>
      <c r="AS27" s="123"/>
      <c r="AT27" s="123"/>
      <c r="AU27" s="124"/>
      <c r="AV27" s="16"/>
      <c r="AW27" s="125"/>
      <c r="AX27" s="125"/>
      <c r="AY27" s="125"/>
      <c r="AZ27" s="125"/>
      <c r="BA27" s="125"/>
      <c r="BB27" s="126"/>
      <c r="BC27" s="1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6"/>
      <c r="BQ27" s="128" t="s">
        <v>96</v>
      </c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</row>
    <row r="28" spans="1:205" s="22" customFormat="1" x14ac:dyDescent="0.2">
      <c r="A28" s="129">
        <v>43399</v>
      </c>
      <c r="B28" s="130">
        <v>9</v>
      </c>
      <c r="C28" s="130"/>
      <c r="D28" s="131">
        <v>12</v>
      </c>
      <c r="E28" s="131">
        <v>12.8</v>
      </c>
      <c r="F28" s="131">
        <v>8.1</v>
      </c>
      <c r="G28" s="131">
        <v>9.4700000000000006</v>
      </c>
      <c r="H28" s="132">
        <v>90</v>
      </c>
      <c r="I28" s="130">
        <v>0.3</v>
      </c>
      <c r="J28" s="136" t="s">
        <v>97</v>
      </c>
      <c r="K28" s="18"/>
      <c r="L28" s="98">
        <v>2</v>
      </c>
      <c r="M28" s="98">
        <v>1</v>
      </c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1"/>
      <c r="AB28" s="119"/>
      <c r="AC28" s="119"/>
      <c r="AD28" s="119"/>
      <c r="AE28" s="119"/>
      <c r="AF28" s="119"/>
      <c r="AG28" s="120"/>
      <c r="AH28" s="16"/>
      <c r="AI28" s="121"/>
      <c r="AJ28" s="121"/>
      <c r="AK28" s="122"/>
      <c r="AL28" s="121"/>
      <c r="AM28" s="121"/>
      <c r="AN28" s="122"/>
      <c r="AO28" s="16"/>
      <c r="AP28" s="123"/>
      <c r="AQ28" s="123"/>
      <c r="AR28" s="123"/>
      <c r="AS28" s="123"/>
      <c r="AT28" s="123"/>
      <c r="AU28" s="124"/>
      <c r="AV28" s="16"/>
      <c r="AW28" s="125"/>
      <c r="AX28" s="125"/>
      <c r="AY28" s="125"/>
      <c r="AZ28" s="125"/>
      <c r="BA28" s="125"/>
      <c r="BB28" s="126"/>
      <c r="BC28" s="1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6"/>
      <c r="BQ28" s="128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</row>
    <row r="29" spans="1:205" s="22" customFormat="1" x14ac:dyDescent="0.2">
      <c r="A29" s="129">
        <v>43400</v>
      </c>
      <c r="B29" s="130">
        <v>9</v>
      </c>
      <c r="C29" s="130"/>
      <c r="D29" s="131">
        <v>6</v>
      </c>
      <c r="E29" s="131">
        <v>10</v>
      </c>
      <c r="F29" s="131">
        <v>7.7</v>
      </c>
      <c r="G29" s="131">
        <v>9.68</v>
      </c>
      <c r="H29" s="132">
        <v>100</v>
      </c>
      <c r="I29" s="130">
        <v>0.19</v>
      </c>
      <c r="J29" s="136" t="s">
        <v>91</v>
      </c>
      <c r="K29" s="1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1"/>
      <c r="AB29" s="119">
        <v>1</v>
      </c>
      <c r="AC29" s="119" t="s">
        <v>12</v>
      </c>
      <c r="AD29" s="119"/>
      <c r="AE29" s="119" t="s">
        <v>98</v>
      </c>
      <c r="AF29" s="119">
        <v>560</v>
      </c>
      <c r="AG29" s="120"/>
      <c r="AH29" s="16"/>
      <c r="AI29" s="121"/>
      <c r="AJ29" s="121"/>
      <c r="AK29" s="122"/>
      <c r="AL29" s="121"/>
      <c r="AM29" s="121"/>
      <c r="AN29" s="122"/>
      <c r="AO29" s="16"/>
      <c r="AP29" s="123"/>
      <c r="AQ29" s="123"/>
      <c r="AR29" s="123"/>
      <c r="AS29" s="123"/>
      <c r="AT29" s="123"/>
      <c r="AU29" s="124"/>
      <c r="AV29" s="16"/>
      <c r="AW29" s="125"/>
      <c r="AX29" s="125"/>
      <c r="AY29" s="125"/>
      <c r="AZ29" s="125"/>
      <c r="BA29" s="125"/>
      <c r="BB29" s="126"/>
      <c r="BC29" s="1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6"/>
      <c r="BQ29" s="128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</row>
    <row r="30" spans="1:205" s="22" customFormat="1" x14ac:dyDescent="0.2">
      <c r="A30" s="129">
        <v>43401</v>
      </c>
      <c r="B30" s="130">
        <v>9</v>
      </c>
      <c r="C30" s="130"/>
      <c r="D30" s="131">
        <v>8</v>
      </c>
      <c r="E30" s="131">
        <v>11</v>
      </c>
      <c r="F30" s="131">
        <v>7.8</v>
      </c>
      <c r="G30" s="131">
        <v>9.5</v>
      </c>
      <c r="H30" s="132">
        <v>70</v>
      </c>
      <c r="I30" s="130">
        <v>0.36</v>
      </c>
      <c r="J30" s="136" t="s">
        <v>99</v>
      </c>
      <c r="K30" s="1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1"/>
      <c r="AB30" s="119"/>
      <c r="AC30" s="119"/>
      <c r="AD30" s="119"/>
      <c r="AE30" s="119"/>
      <c r="AF30" s="119"/>
      <c r="AG30" s="120"/>
      <c r="AH30" s="16"/>
      <c r="AI30" s="121"/>
      <c r="AJ30" s="121"/>
      <c r="AK30" s="122"/>
      <c r="AL30" s="121"/>
      <c r="AM30" s="121"/>
      <c r="AN30" s="122"/>
      <c r="AO30" s="16"/>
      <c r="AP30" s="123"/>
      <c r="AQ30" s="123"/>
      <c r="AR30" s="123"/>
      <c r="AS30" s="123"/>
      <c r="AT30" s="123"/>
      <c r="AU30" s="124"/>
      <c r="AV30" s="16"/>
      <c r="AW30" s="125"/>
      <c r="AX30" s="125"/>
      <c r="AY30" s="125"/>
      <c r="AZ30" s="125"/>
      <c r="BA30" s="125"/>
      <c r="BB30" s="126"/>
      <c r="BC30" s="1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6"/>
      <c r="BQ30" s="128" t="s">
        <v>100</v>
      </c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</row>
    <row r="31" spans="1:205" s="22" customFormat="1" x14ac:dyDescent="0.2">
      <c r="A31" s="129">
        <v>43402</v>
      </c>
      <c r="B31" s="130">
        <v>9</v>
      </c>
      <c r="C31" s="130"/>
      <c r="D31" s="131">
        <v>12</v>
      </c>
      <c r="E31" s="131">
        <v>11.8</v>
      </c>
      <c r="F31" s="131">
        <v>7.9</v>
      </c>
      <c r="G31" s="131">
        <v>9.75</v>
      </c>
      <c r="H31" s="132">
        <v>100</v>
      </c>
      <c r="I31" s="130">
        <v>0.19</v>
      </c>
      <c r="J31" s="136" t="s">
        <v>99</v>
      </c>
      <c r="K31" s="18"/>
      <c r="L31" s="98">
        <v>1</v>
      </c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1"/>
      <c r="AB31" s="119"/>
      <c r="AC31" s="119"/>
      <c r="AD31" s="119"/>
      <c r="AE31" s="119"/>
      <c r="AF31" s="119"/>
      <c r="AG31" s="120"/>
      <c r="AH31" s="16"/>
      <c r="AI31" s="121"/>
      <c r="AJ31" s="121"/>
      <c r="AK31" s="122"/>
      <c r="AL31" s="121"/>
      <c r="AM31" s="121"/>
      <c r="AN31" s="122"/>
      <c r="AO31" s="16"/>
      <c r="AP31" s="123"/>
      <c r="AQ31" s="123"/>
      <c r="AR31" s="123"/>
      <c r="AS31" s="123"/>
      <c r="AT31" s="123"/>
      <c r="AU31" s="124"/>
      <c r="AV31" s="16"/>
      <c r="AW31" s="125"/>
      <c r="AX31" s="125"/>
      <c r="AY31" s="125"/>
      <c r="AZ31" s="125"/>
      <c r="BA31" s="125"/>
      <c r="BB31" s="126"/>
      <c r="BC31" s="1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6"/>
      <c r="BQ31" s="128" t="s">
        <v>101</v>
      </c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</row>
    <row r="32" spans="1:205" s="22" customFormat="1" x14ac:dyDescent="0.2">
      <c r="A32" s="129">
        <v>43403</v>
      </c>
      <c r="B32" s="130">
        <v>9</v>
      </c>
      <c r="C32" s="130"/>
      <c r="D32" s="131">
        <v>11</v>
      </c>
      <c r="E32" s="131">
        <v>10.9</v>
      </c>
      <c r="F32" s="131">
        <v>7.5</v>
      </c>
      <c r="G32" s="131">
        <v>9.85</v>
      </c>
      <c r="H32" s="132">
        <v>110</v>
      </c>
      <c r="I32" s="130">
        <v>0.18</v>
      </c>
      <c r="J32" s="136" t="s">
        <v>99</v>
      </c>
      <c r="K32" s="1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1"/>
      <c r="AB32" s="119"/>
      <c r="AC32" s="119"/>
      <c r="AD32" s="119"/>
      <c r="AE32" s="119"/>
      <c r="AF32" s="119"/>
      <c r="AG32" s="120"/>
      <c r="AH32" s="16"/>
      <c r="AI32" s="121"/>
      <c r="AJ32" s="121"/>
      <c r="AK32" s="122"/>
      <c r="AL32" s="121"/>
      <c r="AM32" s="121"/>
      <c r="AN32" s="122"/>
      <c r="AO32" s="16"/>
      <c r="AP32" s="123"/>
      <c r="AQ32" s="123"/>
      <c r="AR32" s="123"/>
      <c r="AS32" s="123"/>
      <c r="AT32" s="123"/>
      <c r="AU32" s="124"/>
      <c r="AV32" s="16"/>
      <c r="AW32" s="125"/>
      <c r="AX32" s="125"/>
      <c r="AY32" s="125"/>
      <c r="AZ32" s="125"/>
      <c r="BA32" s="125"/>
      <c r="BB32" s="126"/>
      <c r="BC32" s="1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6"/>
      <c r="BQ32" s="128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</row>
    <row r="33" spans="1:205" ht="12.75" customHeight="1" x14ac:dyDescent="0.2">
      <c r="A33" s="129">
        <v>43404</v>
      </c>
      <c r="B33" s="130">
        <v>9</v>
      </c>
      <c r="C33" s="130"/>
      <c r="D33" s="131">
        <v>9</v>
      </c>
      <c r="E33" s="131">
        <v>11.1</v>
      </c>
      <c r="F33" s="131">
        <v>8</v>
      </c>
      <c r="G33" s="131">
        <v>9.93</v>
      </c>
      <c r="H33" s="132">
        <v>70</v>
      </c>
      <c r="I33" s="130">
        <v>0.36</v>
      </c>
      <c r="J33" s="135" t="s">
        <v>87</v>
      </c>
      <c r="L33" s="98">
        <v>1</v>
      </c>
      <c r="M33" s="98"/>
      <c r="N33" s="97"/>
      <c r="O33" s="97">
        <v>1</v>
      </c>
      <c r="P33" s="97"/>
      <c r="Q33" s="97"/>
      <c r="R33" s="97"/>
      <c r="S33" s="97"/>
      <c r="T33" s="98"/>
      <c r="U33" s="97"/>
      <c r="V33" s="97"/>
      <c r="W33" s="97"/>
      <c r="X33" s="97"/>
      <c r="Y33" s="97"/>
      <c r="Z33" s="97"/>
      <c r="AB33" s="119"/>
      <c r="AC33" s="119"/>
      <c r="AD33" s="119"/>
      <c r="AE33" s="119"/>
      <c r="AF33" s="119"/>
      <c r="AG33" s="120"/>
      <c r="AH33" s="16"/>
      <c r="AI33" s="121"/>
      <c r="AJ33" s="121"/>
      <c r="AK33" s="122"/>
      <c r="AL33" s="121"/>
      <c r="AM33" s="121"/>
      <c r="AN33" s="122"/>
      <c r="AO33" s="16"/>
      <c r="AP33" s="123"/>
      <c r="AQ33" s="123"/>
      <c r="AR33" s="123"/>
      <c r="AS33" s="123"/>
      <c r="AT33" s="123"/>
      <c r="AU33" s="124"/>
      <c r="AV33" s="16"/>
      <c r="AW33" s="125"/>
      <c r="AX33" s="125"/>
      <c r="AY33" s="125"/>
      <c r="AZ33" s="125"/>
      <c r="BA33" s="125"/>
      <c r="BB33" s="126"/>
      <c r="BC33" s="1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6"/>
      <c r="BQ33" s="128" t="s">
        <v>102</v>
      </c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</row>
    <row r="34" spans="1:205" s="22" customFormat="1" ht="12.75" customHeight="1" x14ac:dyDescent="0.2">
      <c r="A34" s="129">
        <v>43405</v>
      </c>
      <c r="B34" s="130">
        <v>9</v>
      </c>
      <c r="C34" s="130"/>
      <c r="D34" s="131">
        <v>11</v>
      </c>
      <c r="E34" s="131">
        <v>11.5</v>
      </c>
      <c r="F34" s="131">
        <v>7</v>
      </c>
      <c r="G34" s="131">
        <v>9.91</v>
      </c>
      <c r="H34" s="132">
        <v>60</v>
      </c>
      <c r="I34" s="130">
        <v>0.54</v>
      </c>
      <c r="J34" s="136" t="s">
        <v>87</v>
      </c>
      <c r="K34" s="1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1"/>
      <c r="AB34" s="119"/>
      <c r="AC34" s="119"/>
      <c r="AD34" s="119"/>
      <c r="AE34" s="119"/>
      <c r="AF34" s="119"/>
      <c r="AG34" s="120"/>
      <c r="AH34" s="16"/>
      <c r="AI34" s="121"/>
      <c r="AJ34" s="121"/>
      <c r="AK34" s="122"/>
      <c r="AL34" s="121"/>
      <c r="AM34" s="121"/>
      <c r="AN34" s="122"/>
      <c r="AO34" s="16"/>
      <c r="AP34" s="123"/>
      <c r="AQ34" s="123"/>
      <c r="AR34" s="123"/>
      <c r="AS34" s="123"/>
      <c r="AT34" s="123"/>
      <c r="AU34" s="124"/>
      <c r="AV34" s="16"/>
      <c r="AW34" s="125"/>
      <c r="AX34" s="125"/>
      <c r="AY34" s="125"/>
      <c r="AZ34" s="125"/>
      <c r="BA34" s="125"/>
      <c r="BB34" s="126"/>
      <c r="BC34" s="1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6"/>
      <c r="BQ34" s="128" t="s">
        <v>103</v>
      </c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</row>
    <row r="35" spans="1:205" x14ac:dyDescent="0.2">
      <c r="A35" s="129">
        <v>43406</v>
      </c>
      <c r="B35" s="130">
        <v>9</v>
      </c>
      <c r="C35" s="130"/>
      <c r="D35" s="131">
        <v>11</v>
      </c>
      <c r="E35" s="131">
        <v>11.3</v>
      </c>
      <c r="F35" s="131">
        <v>8.4</v>
      </c>
      <c r="G35" s="131">
        <v>70</v>
      </c>
      <c r="H35" s="132">
        <v>9.8000000000000007</v>
      </c>
      <c r="I35" s="130">
        <v>0.48</v>
      </c>
      <c r="J35" s="135" t="s">
        <v>99</v>
      </c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B35" s="119"/>
      <c r="AC35" s="119"/>
      <c r="AD35" s="119"/>
      <c r="AE35" s="119"/>
      <c r="AF35" s="119"/>
      <c r="AG35" s="120"/>
      <c r="AH35" s="16"/>
      <c r="AI35" s="121"/>
      <c r="AJ35" s="121"/>
      <c r="AK35" s="122"/>
      <c r="AL35" s="121"/>
      <c r="AM35" s="121"/>
      <c r="AN35" s="122"/>
      <c r="AO35" s="16"/>
      <c r="AP35" s="123"/>
      <c r="AQ35" s="123"/>
      <c r="AR35" s="123"/>
      <c r="AS35" s="123"/>
      <c r="AT35" s="123"/>
      <c r="AU35" s="124"/>
      <c r="AV35" s="16"/>
      <c r="AW35" s="125"/>
      <c r="AX35" s="125"/>
      <c r="AY35" s="125"/>
      <c r="AZ35" s="125"/>
      <c r="BA35" s="125"/>
      <c r="BB35" s="126"/>
      <c r="BC35" s="1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6"/>
      <c r="BQ35" s="128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</row>
    <row r="36" spans="1:205" x14ac:dyDescent="0.2">
      <c r="A36" s="129">
        <v>43407</v>
      </c>
      <c r="B36" s="130">
        <v>9</v>
      </c>
      <c r="C36" s="130"/>
      <c r="D36" s="131">
        <v>11</v>
      </c>
      <c r="E36" s="131">
        <v>10.6</v>
      </c>
      <c r="F36" s="131">
        <v>7.4</v>
      </c>
      <c r="G36" s="131">
        <v>70</v>
      </c>
      <c r="H36" s="132">
        <v>9.83</v>
      </c>
      <c r="I36" s="130">
        <v>0.28000000000000003</v>
      </c>
      <c r="J36" s="135" t="s">
        <v>104</v>
      </c>
      <c r="L36" s="67">
        <v>7</v>
      </c>
      <c r="M36" s="67">
        <v>2</v>
      </c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B36" s="119"/>
      <c r="AC36" s="119"/>
      <c r="AD36" s="119"/>
      <c r="AE36" s="119"/>
      <c r="AF36" s="119"/>
      <c r="AG36" s="120"/>
      <c r="AH36" s="16"/>
      <c r="AI36" s="121"/>
      <c r="AJ36" s="121"/>
      <c r="AK36" s="122"/>
      <c r="AL36" s="121"/>
      <c r="AM36" s="121"/>
      <c r="AN36" s="122"/>
      <c r="AO36" s="16"/>
      <c r="AP36" s="123"/>
      <c r="AQ36" s="123"/>
      <c r="AR36" s="123"/>
      <c r="AS36" s="123"/>
      <c r="AT36" s="123"/>
      <c r="AU36" s="124"/>
      <c r="AV36" s="16"/>
      <c r="AW36" s="125"/>
      <c r="AX36" s="125"/>
      <c r="AY36" s="125"/>
      <c r="AZ36" s="125"/>
      <c r="BA36" s="125"/>
      <c r="BB36" s="126"/>
      <c r="BC36" s="1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6"/>
      <c r="BQ36" s="231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</row>
    <row r="37" spans="1:205" x14ac:dyDescent="0.2">
      <c r="A37" s="129">
        <v>43408</v>
      </c>
      <c r="B37" s="130">
        <v>9</v>
      </c>
      <c r="C37" s="130"/>
      <c r="D37" s="131">
        <v>11</v>
      </c>
      <c r="E37" s="131">
        <v>11.4</v>
      </c>
      <c r="F37" s="131">
        <v>7.6</v>
      </c>
      <c r="G37" s="131">
        <v>9.48</v>
      </c>
      <c r="H37" s="132">
        <v>70</v>
      </c>
      <c r="I37" s="130">
        <v>0.4</v>
      </c>
      <c r="J37" s="135" t="s">
        <v>90</v>
      </c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B37" s="119"/>
      <c r="AC37" s="119"/>
      <c r="AD37" s="119"/>
      <c r="AE37" s="119"/>
      <c r="AF37" s="119"/>
      <c r="AG37" s="120"/>
      <c r="AH37" s="16"/>
      <c r="AI37" s="121"/>
      <c r="AJ37" s="121"/>
      <c r="AK37" s="122"/>
      <c r="AL37" s="121"/>
      <c r="AM37" s="121"/>
      <c r="AN37" s="122"/>
      <c r="AO37" s="16"/>
      <c r="AP37" s="123"/>
      <c r="AQ37" s="123"/>
      <c r="AR37" s="123"/>
      <c r="AS37" s="123"/>
      <c r="AT37" s="123"/>
      <c r="AU37" s="124"/>
      <c r="AV37" s="16"/>
      <c r="AW37" s="125"/>
      <c r="AX37" s="125"/>
      <c r="AY37" s="125"/>
      <c r="AZ37" s="125"/>
      <c r="BA37" s="125"/>
      <c r="BB37" s="126"/>
      <c r="BC37" s="1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6"/>
      <c r="BQ37" s="231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</row>
    <row r="38" spans="1:205" x14ac:dyDescent="0.2">
      <c r="A38" s="129">
        <v>43409</v>
      </c>
      <c r="B38" s="130">
        <v>9</v>
      </c>
      <c r="C38" s="130"/>
      <c r="D38" s="131">
        <v>9</v>
      </c>
      <c r="E38" s="131">
        <v>10.199999999999999</v>
      </c>
      <c r="F38" s="131">
        <v>7.2</v>
      </c>
      <c r="G38" s="131">
        <v>9.9700000000000006</v>
      </c>
      <c r="H38" s="132">
        <v>70</v>
      </c>
      <c r="I38" s="130">
        <v>0.38</v>
      </c>
      <c r="J38" s="135" t="s">
        <v>105</v>
      </c>
      <c r="L38" s="67"/>
      <c r="M38" s="67">
        <v>1</v>
      </c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B38" s="119"/>
      <c r="AC38" s="119"/>
      <c r="AD38" s="119"/>
      <c r="AE38" s="119"/>
      <c r="AF38" s="119"/>
      <c r="AG38" s="120"/>
      <c r="AH38" s="16"/>
      <c r="AI38" s="121"/>
      <c r="AJ38" s="121"/>
      <c r="AK38" s="122"/>
      <c r="AL38" s="121"/>
      <c r="AM38" s="121"/>
      <c r="AN38" s="122"/>
      <c r="AO38" s="16"/>
      <c r="AP38" s="123"/>
      <c r="AQ38" s="123"/>
      <c r="AR38" s="123"/>
      <c r="AS38" s="123"/>
      <c r="AT38" s="123"/>
      <c r="AU38" s="124"/>
      <c r="AV38" s="16"/>
      <c r="AW38" s="125"/>
      <c r="AX38" s="125"/>
      <c r="AY38" s="125"/>
      <c r="AZ38" s="125"/>
      <c r="BA38" s="125"/>
      <c r="BB38" s="126"/>
      <c r="BC38" s="16"/>
      <c r="BD38" s="127"/>
      <c r="BE38" s="127"/>
      <c r="BF38" s="232"/>
      <c r="BG38" s="127"/>
      <c r="BH38" s="127"/>
      <c r="BI38" s="127"/>
      <c r="BJ38" s="127"/>
      <c r="BK38" s="127"/>
      <c r="BL38" s="127"/>
      <c r="BM38" s="127"/>
      <c r="BN38" s="127"/>
      <c r="BO38" s="127"/>
      <c r="BP38" s="16"/>
      <c r="BQ38" s="231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</row>
    <row r="39" spans="1:205" x14ac:dyDescent="0.2">
      <c r="A39" s="129">
        <v>43410</v>
      </c>
      <c r="B39" s="130">
        <v>8</v>
      </c>
      <c r="C39" s="130"/>
      <c r="D39" s="131">
        <v>5</v>
      </c>
      <c r="E39" s="131">
        <v>10.7</v>
      </c>
      <c r="F39" s="131">
        <v>7.5</v>
      </c>
      <c r="G39" s="131">
        <v>10.1</v>
      </c>
      <c r="H39" s="132">
        <v>70</v>
      </c>
      <c r="I39" s="130">
        <v>0.32</v>
      </c>
      <c r="J39" s="135" t="s">
        <v>106</v>
      </c>
      <c r="L39" s="67">
        <v>1</v>
      </c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B39" s="119"/>
      <c r="AC39" s="119"/>
      <c r="AD39" s="119"/>
      <c r="AE39" s="119"/>
      <c r="AF39" s="119"/>
      <c r="AG39" s="120"/>
      <c r="AH39" s="16"/>
      <c r="AI39" s="121"/>
      <c r="AJ39" s="121"/>
      <c r="AK39" s="122"/>
      <c r="AL39" s="121"/>
      <c r="AM39" s="121"/>
      <c r="AN39" s="122"/>
      <c r="AO39" s="16"/>
      <c r="AP39" s="123"/>
      <c r="AQ39" s="123"/>
      <c r="AR39" s="123"/>
      <c r="AS39" s="123"/>
      <c r="AT39" s="123"/>
      <c r="AU39" s="124"/>
      <c r="AV39" s="16"/>
      <c r="AW39" s="125"/>
      <c r="AX39" s="125"/>
      <c r="AY39" s="125"/>
      <c r="AZ39" s="125"/>
      <c r="BA39" s="125"/>
      <c r="BB39" s="126"/>
      <c r="BC39" s="1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6"/>
      <c r="BQ39" s="128" t="s">
        <v>107</v>
      </c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</row>
    <row r="40" spans="1:205" ht="12.75" customHeight="1" x14ac:dyDescent="0.2">
      <c r="A40" s="129">
        <v>43411</v>
      </c>
      <c r="B40" s="130">
        <v>8</v>
      </c>
      <c r="C40" s="130"/>
      <c r="D40" s="131">
        <v>1</v>
      </c>
      <c r="E40" s="131">
        <v>9.4</v>
      </c>
      <c r="F40" s="131">
        <v>7.7</v>
      </c>
      <c r="G40" s="131">
        <v>10.6</v>
      </c>
      <c r="H40" s="132">
        <v>80</v>
      </c>
      <c r="I40" s="130">
        <v>0.26500000000000001</v>
      </c>
      <c r="J40" s="135" t="s">
        <v>90</v>
      </c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B40" s="119"/>
      <c r="AC40" s="119"/>
      <c r="AD40" s="119"/>
      <c r="AE40" s="119"/>
      <c r="AF40" s="119"/>
      <c r="AG40" s="120"/>
      <c r="AH40" s="16"/>
      <c r="AI40" s="121"/>
      <c r="AJ40" s="121"/>
      <c r="AK40" s="122"/>
      <c r="AL40" s="121"/>
      <c r="AM40" s="121"/>
      <c r="AN40" s="122"/>
      <c r="AO40" s="16"/>
      <c r="AP40" s="123"/>
      <c r="AQ40" s="123"/>
      <c r="AR40" s="123"/>
      <c r="AS40" s="123"/>
      <c r="AT40" s="123"/>
      <c r="AU40" s="124"/>
      <c r="AV40" s="16"/>
      <c r="AW40" s="125"/>
      <c r="AX40" s="125"/>
      <c r="AY40" s="125"/>
      <c r="AZ40" s="125"/>
      <c r="BA40" s="125"/>
      <c r="BB40" s="126"/>
      <c r="BC40" s="16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6"/>
      <c r="BQ40" s="128" t="s">
        <v>108</v>
      </c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</row>
    <row r="41" spans="1:205" x14ac:dyDescent="0.2">
      <c r="A41" s="129">
        <v>43412</v>
      </c>
      <c r="B41" s="130">
        <v>8</v>
      </c>
      <c r="C41" s="130"/>
      <c r="D41" s="131">
        <v>2</v>
      </c>
      <c r="E41" s="131">
        <v>7.3</v>
      </c>
      <c r="F41" s="131">
        <v>7.9</v>
      </c>
      <c r="G41" s="131">
        <v>11.5</v>
      </c>
      <c r="H41" s="132">
        <v>80</v>
      </c>
      <c r="I41" s="130">
        <v>0.23</v>
      </c>
      <c r="J41" s="135" t="s">
        <v>94</v>
      </c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B41" s="119"/>
      <c r="AC41" s="119"/>
      <c r="AD41" s="119"/>
      <c r="AE41" s="119"/>
      <c r="AF41" s="119"/>
      <c r="AG41" s="120"/>
      <c r="AH41" s="16"/>
      <c r="AI41" s="121"/>
      <c r="AJ41" s="121"/>
      <c r="AK41" s="122"/>
      <c r="AL41" s="121"/>
      <c r="AM41" s="121"/>
      <c r="AN41" s="122"/>
      <c r="AO41" s="16"/>
      <c r="AP41" s="123"/>
      <c r="AQ41" s="123"/>
      <c r="AR41" s="123"/>
      <c r="AS41" s="123"/>
      <c r="AT41" s="123"/>
      <c r="AU41" s="124"/>
      <c r="AV41" s="16"/>
      <c r="AW41" s="125"/>
      <c r="AX41" s="125"/>
      <c r="AY41" s="125"/>
      <c r="AZ41" s="125"/>
      <c r="BA41" s="125"/>
      <c r="BB41" s="126"/>
      <c r="BC41" s="16"/>
      <c r="BD41" s="127"/>
      <c r="BE41" s="127"/>
      <c r="BF41" s="232"/>
      <c r="BG41" s="127"/>
      <c r="BH41" s="127"/>
      <c r="BI41" s="127"/>
      <c r="BJ41" s="127"/>
      <c r="BK41" s="127"/>
      <c r="BL41" s="127"/>
      <c r="BM41" s="127"/>
      <c r="BN41" s="127"/>
      <c r="BO41" s="127"/>
      <c r="BP41" s="16"/>
      <c r="BQ41" s="231" t="s">
        <v>109</v>
      </c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</row>
    <row r="42" spans="1:205" x14ac:dyDescent="0.2">
      <c r="A42" s="129">
        <v>43413</v>
      </c>
      <c r="B42" s="130">
        <v>8</v>
      </c>
      <c r="C42" s="130"/>
      <c r="D42" s="131">
        <v>7</v>
      </c>
      <c r="E42" s="131">
        <v>8.3000000000000007</v>
      </c>
      <c r="F42" s="131">
        <v>7.9</v>
      </c>
      <c r="G42" s="131">
        <v>10.6</v>
      </c>
      <c r="H42" s="132">
        <v>80</v>
      </c>
      <c r="I42" s="130">
        <v>0.28999999999999998</v>
      </c>
      <c r="J42" s="135" t="s">
        <v>87</v>
      </c>
      <c r="L42" s="67"/>
      <c r="M42" s="67"/>
      <c r="N42" s="67"/>
      <c r="O42" s="67"/>
      <c r="P42" s="67"/>
      <c r="Q42" s="67"/>
      <c r="R42" s="67">
        <v>1</v>
      </c>
      <c r="S42" s="67">
        <v>1</v>
      </c>
      <c r="T42" s="67"/>
      <c r="U42" s="67"/>
      <c r="V42" s="67"/>
      <c r="W42" s="67"/>
      <c r="X42" s="67"/>
      <c r="Y42" s="67"/>
      <c r="Z42" s="67"/>
      <c r="AB42" s="119"/>
      <c r="AC42" s="119"/>
      <c r="AD42" s="119"/>
      <c r="AE42" s="119"/>
      <c r="AF42" s="119"/>
      <c r="AG42" s="120"/>
      <c r="AH42" s="16"/>
      <c r="AI42" s="121"/>
      <c r="AJ42" s="121"/>
      <c r="AK42" s="122"/>
      <c r="AL42" s="121"/>
      <c r="AM42" s="121"/>
      <c r="AN42" s="122"/>
      <c r="AO42" s="16"/>
      <c r="AP42" s="123"/>
      <c r="AQ42" s="123"/>
      <c r="AR42" s="123"/>
      <c r="AS42" s="123"/>
      <c r="AT42" s="123"/>
      <c r="AU42" s="124"/>
      <c r="AV42" s="16"/>
      <c r="AW42" s="125"/>
      <c r="AX42" s="125"/>
      <c r="AY42" s="125"/>
      <c r="AZ42" s="125"/>
      <c r="BA42" s="125"/>
      <c r="BB42" s="126"/>
      <c r="BC42" s="16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6"/>
      <c r="BQ42" s="128" t="s">
        <v>110</v>
      </c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</row>
    <row r="43" spans="1:205" x14ac:dyDescent="0.2">
      <c r="A43" s="129">
        <v>43414</v>
      </c>
      <c r="B43" s="130">
        <v>8</v>
      </c>
      <c r="C43" s="130"/>
      <c r="D43" s="131">
        <v>6</v>
      </c>
      <c r="E43" s="131">
        <v>7.8</v>
      </c>
      <c r="F43" s="131">
        <v>8.1</v>
      </c>
      <c r="G43" s="131">
        <v>11</v>
      </c>
      <c r="H43" s="132">
        <v>80</v>
      </c>
      <c r="I43" s="130">
        <v>0.24</v>
      </c>
      <c r="J43" s="135" t="s">
        <v>111</v>
      </c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B43" s="119"/>
      <c r="AC43" s="119"/>
      <c r="AD43" s="119"/>
      <c r="AE43" s="119"/>
      <c r="AF43" s="119"/>
      <c r="AG43" s="120"/>
      <c r="AH43" s="16"/>
      <c r="AI43" s="121"/>
      <c r="AJ43" s="121"/>
      <c r="AK43" s="122"/>
      <c r="AL43" s="121"/>
      <c r="AM43" s="121"/>
      <c r="AN43" s="122"/>
      <c r="AO43" s="16"/>
      <c r="AP43" s="123"/>
      <c r="AQ43" s="123"/>
      <c r="AR43" s="123"/>
      <c r="AS43" s="123"/>
      <c r="AT43" s="123"/>
      <c r="AU43" s="124"/>
      <c r="AV43" s="16"/>
      <c r="AW43" s="125"/>
      <c r="AX43" s="125"/>
      <c r="AY43" s="125"/>
      <c r="AZ43" s="125"/>
      <c r="BA43" s="125"/>
      <c r="BB43" s="126"/>
      <c r="BC43" s="1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6"/>
      <c r="BQ43" s="128" t="s">
        <v>112</v>
      </c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</row>
    <row r="44" spans="1:205" s="22" customFormat="1" x14ac:dyDescent="0.2">
      <c r="A44" s="129">
        <v>43415</v>
      </c>
      <c r="B44" s="130">
        <v>8</v>
      </c>
      <c r="C44" s="130"/>
      <c r="D44" s="131">
        <v>7</v>
      </c>
      <c r="E44" s="131">
        <v>8.5</v>
      </c>
      <c r="F44" s="131">
        <v>8.1999999999999993</v>
      </c>
      <c r="G44" s="131">
        <v>10.7</v>
      </c>
      <c r="H44" s="132">
        <v>80</v>
      </c>
      <c r="I44" s="130">
        <v>0.22</v>
      </c>
      <c r="J44" s="136" t="s">
        <v>113</v>
      </c>
      <c r="K44" s="1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1"/>
      <c r="AB44" s="119"/>
      <c r="AC44" s="119"/>
      <c r="AD44" s="119"/>
      <c r="AE44" s="119"/>
      <c r="AF44" s="119"/>
      <c r="AG44" s="120"/>
      <c r="AH44" s="16"/>
      <c r="AI44" s="121"/>
      <c r="AJ44" s="121"/>
      <c r="AK44" s="122"/>
      <c r="AL44" s="121"/>
      <c r="AM44" s="121"/>
      <c r="AN44" s="122"/>
      <c r="AO44" s="16"/>
      <c r="AP44" s="123"/>
      <c r="AQ44" s="123"/>
      <c r="AR44" s="123"/>
      <c r="AS44" s="123"/>
      <c r="AT44" s="123"/>
      <c r="AU44" s="124"/>
      <c r="AV44" s="16"/>
      <c r="AW44" s="125"/>
      <c r="AX44" s="125"/>
      <c r="AY44" s="125"/>
      <c r="AZ44" s="125"/>
      <c r="BA44" s="125"/>
      <c r="BB44" s="126"/>
      <c r="BC44" s="16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6"/>
      <c r="BQ44" s="128" t="s">
        <v>114</v>
      </c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</row>
    <row r="45" spans="1:205" ht="22.5" x14ac:dyDescent="0.2">
      <c r="A45" s="129">
        <v>43416</v>
      </c>
      <c r="B45" s="130">
        <v>9</v>
      </c>
      <c r="C45" s="130"/>
      <c r="D45" s="131">
        <v>2</v>
      </c>
      <c r="E45" s="131">
        <v>7.8</v>
      </c>
      <c r="F45" s="131">
        <v>7.95</v>
      </c>
      <c r="G45" s="131">
        <v>11</v>
      </c>
      <c r="H45" s="132">
        <v>100</v>
      </c>
      <c r="I45" s="130">
        <v>0.2</v>
      </c>
      <c r="J45" s="135" t="s">
        <v>115</v>
      </c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B45" s="119"/>
      <c r="AC45" s="119"/>
      <c r="AD45" s="119"/>
      <c r="AE45" s="119"/>
      <c r="AF45" s="119"/>
      <c r="AG45" s="120"/>
      <c r="AH45" s="16"/>
      <c r="AI45" s="121"/>
      <c r="AJ45" s="121"/>
      <c r="AK45" s="122"/>
      <c r="AL45" s="121"/>
      <c r="AM45" s="121"/>
      <c r="AN45" s="122"/>
      <c r="AO45" s="16"/>
      <c r="AP45" s="123"/>
      <c r="AQ45" s="123"/>
      <c r="AR45" s="123"/>
      <c r="AS45" s="123"/>
      <c r="AT45" s="123"/>
      <c r="AU45" s="124"/>
      <c r="AV45" s="16"/>
      <c r="AW45" s="125"/>
      <c r="AX45" s="125"/>
      <c r="AY45" s="125"/>
      <c r="AZ45" s="125"/>
      <c r="BA45" s="125"/>
      <c r="BB45" s="126"/>
      <c r="BC45" s="16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6"/>
      <c r="BQ45" s="128" t="s">
        <v>116</v>
      </c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</row>
    <row r="46" spans="1:205" x14ac:dyDescent="0.2">
      <c r="A46" s="129">
        <v>43417</v>
      </c>
      <c r="B46" s="130">
        <v>9</v>
      </c>
      <c r="C46" s="130"/>
      <c r="D46" s="131">
        <v>4</v>
      </c>
      <c r="E46" s="131">
        <v>6</v>
      </c>
      <c r="F46" s="131">
        <v>8.0500000000000007</v>
      </c>
      <c r="G46" s="131">
        <v>11</v>
      </c>
      <c r="H46" s="132">
        <v>100</v>
      </c>
      <c r="I46" s="130">
        <v>0.19</v>
      </c>
      <c r="J46" s="135" t="s">
        <v>99</v>
      </c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B46" s="119"/>
      <c r="AC46" s="119"/>
      <c r="AD46" s="119"/>
      <c r="AE46" s="119"/>
      <c r="AF46" s="119"/>
      <c r="AG46" s="120"/>
      <c r="AH46" s="16"/>
      <c r="AI46" s="121"/>
      <c r="AJ46" s="121"/>
      <c r="AK46" s="122"/>
      <c r="AL46" s="121"/>
      <c r="AM46" s="121"/>
      <c r="AN46" s="122"/>
      <c r="AO46" s="16"/>
      <c r="AP46" s="123"/>
      <c r="AQ46" s="123"/>
      <c r="AR46" s="123"/>
      <c r="AS46" s="123"/>
      <c r="AT46" s="123"/>
      <c r="AU46" s="124"/>
      <c r="AV46" s="16"/>
      <c r="AW46" s="125"/>
      <c r="AX46" s="125"/>
      <c r="AY46" s="125"/>
      <c r="AZ46" s="125"/>
      <c r="BA46" s="125"/>
      <c r="BB46" s="126"/>
      <c r="BC46" s="16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6"/>
      <c r="BQ46" s="128" t="s">
        <v>117</v>
      </c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</row>
    <row r="47" spans="1:205" ht="15" customHeight="1" x14ac:dyDescent="0.2">
      <c r="A47" s="129">
        <v>43418</v>
      </c>
      <c r="B47" s="130">
        <v>9</v>
      </c>
      <c r="C47" s="130"/>
      <c r="D47" s="131">
        <v>8</v>
      </c>
      <c r="E47" s="131">
        <v>10.8</v>
      </c>
      <c r="F47" s="131">
        <v>7.8</v>
      </c>
      <c r="G47" s="131">
        <v>10.3</v>
      </c>
      <c r="H47" s="132">
        <v>60</v>
      </c>
      <c r="I47" s="130">
        <v>0.5</v>
      </c>
      <c r="J47" s="135" t="s">
        <v>87</v>
      </c>
      <c r="L47" s="67">
        <v>1</v>
      </c>
      <c r="M47" s="67">
        <v>4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B47" s="119"/>
      <c r="AC47" s="119"/>
      <c r="AD47" s="119"/>
      <c r="AE47" s="119"/>
      <c r="AF47" s="119"/>
      <c r="AG47" s="120"/>
      <c r="AH47" s="16"/>
      <c r="AI47" s="121"/>
      <c r="AJ47" s="121"/>
      <c r="AK47" s="122"/>
      <c r="AL47" s="121"/>
      <c r="AM47" s="121"/>
      <c r="AN47" s="122"/>
      <c r="AO47" s="16"/>
      <c r="AP47" s="123"/>
      <c r="AQ47" s="123"/>
      <c r="AR47" s="123"/>
      <c r="AS47" s="123"/>
      <c r="AT47" s="123"/>
      <c r="AU47" s="124"/>
      <c r="AV47" s="16"/>
      <c r="AW47" s="125"/>
      <c r="AX47" s="125"/>
      <c r="AY47" s="125"/>
      <c r="AZ47" s="125"/>
      <c r="BA47" s="125"/>
      <c r="BB47" s="126"/>
      <c r="BC47" s="16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6"/>
      <c r="BQ47" s="128" t="s">
        <v>118</v>
      </c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</row>
    <row r="48" spans="1:205" s="22" customFormat="1" x14ac:dyDescent="0.2">
      <c r="A48" s="129">
        <v>43419</v>
      </c>
      <c r="B48" s="130">
        <v>9</v>
      </c>
      <c r="C48" s="130"/>
      <c r="D48" s="131">
        <v>9</v>
      </c>
      <c r="E48" s="131">
        <v>10.199999999999999</v>
      </c>
      <c r="F48" s="131">
        <v>8</v>
      </c>
      <c r="G48" s="131">
        <v>10.3</v>
      </c>
      <c r="H48" s="132">
        <v>70</v>
      </c>
      <c r="I48" s="130">
        <v>0.3</v>
      </c>
      <c r="J48" s="136" t="s">
        <v>104</v>
      </c>
      <c r="K48" s="18"/>
      <c r="L48" s="98">
        <v>3</v>
      </c>
      <c r="M48" s="98"/>
      <c r="N48" s="98"/>
      <c r="O48" s="98"/>
      <c r="P48" s="98"/>
      <c r="Q48" s="98"/>
      <c r="R48" s="98"/>
      <c r="S48" s="98">
        <v>1</v>
      </c>
      <c r="T48" s="98"/>
      <c r="U48" s="98"/>
      <c r="V48" s="98"/>
      <c r="W48" s="98"/>
      <c r="X48" s="98"/>
      <c r="Y48" s="98"/>
      <c r="Z48" s="98"/>
      <c r="AA48" s="1"/>
      <c r="AB48" s="119"/>
      <c r="AC48" s="119"/>
      <c r="AD48" s="119"/>
      <c r="AE48" s="119"/>
      <c r="AF48" s="119"/>
      <c r="AG48" s="120"/>
      <c r="AH48" s="16"/>
      <c r="AI48" s="121"/>
      <c r="AJ48" s="121"/>
      <c r="AK48" s="122"/>
      <c r="AL48" s="121"/>
      <c r="AM48" s="121"/>
      <c r="AN48" s="122"/>
      <c r="AO48" s="16"/>
      <c r="AP48" s="123"/>
      <c r="AQ48" s="123"/>
      <c r="AR48" s="123"/>
      <c r="AS48" s="123"/>
      <c r="AT48" s="123"/>
      <c r="AU48" s="124"/>
      <c r="AV48" s="16"/>
      <c r="AW48" s="125"/>
      <c r="AX48" s="125"/>
      <c r="AY48" s="125"/>
      <c r="AZ48" s="125"/>
      <c r="BA48" s="125"/>
      <c r="BB48" s="126"/>
      <c r="BC48" s="16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6"/>
      <c r="BQ48" s="128" t="s">
        <v>102</v>
      </c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</row>
    <row r="49" spans="1:205" s="1" customFormat="1" x14ac:dyDescent="0.2">
      <c r="A49" s="129">
        <v>43420</v>
      </c>
      <c r="B49" s="130">
        <v>9</v>
      </c>
      <c r="C49" s="130"/>
      <c r="D49" s="131">
        <v>7</v>
      </c>
      <c r="E49" s="131">
        <v>10.4</v>
      </c>
      <c r="F49" s="131">
        <v>7.7</v>
      </c>
      <c r="G49" s="131">
        <v>10.6</v>
      </c>
      <c r="H49" s="132">
        <v>70</v>
      </c>
      <c r="I49" s="130">
        <v>0.32</v>
      </c>
      <c r="J49" s="136" t="s">
        <v>111</v>
      </c>
      <c r="K49" s="18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B49" s="119">
        <v>2</v>
      </c>
      <c r="AC49" s="119" t="s">
        <v>119</v>
      </c>
      <c r="AD49" s="119"/>
      <c r="AE49" s="119" t="s">
        <v>98</v>
      </c>
      <c r="AF49" s="119"/>
      <c r="AG49" s="120" t="s">
        <v>120</v>
      </c>
      <c r="AH49" s="16"/>
      <c r="AI49" s="121"/>
      <c r="AJ49" s="121"/>
      <c r="AK49" s="122"/>
      <c r="AL49" s="121"/>
      <c r="AM49" s="121"/>
      <c r="AN49" s="122"/>
      <c r="AO49" s="16"/>
      <c r="AP49" s="123"/>
      <c r="AQ49" s="123"/>
      <c r="AR49" s="123"/>
      <c r="AS49" s="123"/>
      <c r="AT49" s="123"/>
      <c r="AU49" s="124"/>
      <c r="AV49" s="16"/>
      <c r="AW49" s="125"/>
      <c r="AX49" s="125"/>
      <c r="AY49" s="125"/>
      <c r="AZ49" s="125"/>
      <c r="BA49" s="125"/>
      <c r="BB49" s="126"/>
      <c r="BC49" s="16"/>
      <c r="BD49" s="127"/>
      <c r="BE49" s="127"/>
      <c r="BF49" s="127"/>
      <c r="BG49" s="127"/>
      <c r="BH49" s="127"/>
      <c r="BI49" s="127"/>
      <c r="BJ49" s="127"/>
      <c r="BK49" s="127"/>
      <c r="BL49" s="127"/>
      <c r="BM49" s="127"/>
      <c r="BN49" s="127"/>
      <c r="BO49" s="127"/>
      <c r="BP49" s="16"/>
      <c r="BQ49" s="233" t="s">
        <v>121</v>
      </c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</row>
    <row r="50" spans="1:205" x14ac:dyDescent="0.2">
      <c r="A50" s="129">
        <v>43421</v>
      </c>
      <c r="B50" s="130">
        <v>9</v>
      </c>
      <c r="C50" s="130"/>
      <c r="D50" s="131">
        <v>4</v>
      </c>
      <c r="E50" s="131">
        <v>6.2</v>
      </c>
      <c r="F50" s="131">
        <v>7.9</v>
      </c>
      <c r="G50" s="131">
        <v>11.3</v>
      </c>
      <c r="H50" s="132">
        <v>90</v>
      </c>
      <c r="I50" s="130">
        <v>0.28000000000000003</v>
      </c>
      <c r="J50" s="135" t="s">
        <v>90</v>
      </c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B50" s="119"/>
      <c r="AC50" s="119"/>
      <c r="AD50" s="119"/>
      <c r="AE50" s="119"/>
      <c r="AF50" s="119"/>
      <c r="AG50" s="120"/>
      <c r="AH50" s="16"/>
      <c r="AI50" s="121"/>
      <c r="AJ50" s="121"/>
      <c r="AK50" s="122"/>
      <c r="AL50" s="121"/>
      <c r="AM50" s="121"/>
      <c r="AN50" s="122"/>
      <c r="AO50" s="16"/>
      <c r="AP50" s="123"/>
      <c r="AQ50" s="123"/>
      <c r="AR50" s="123"/>
      <c r="AS50" s="123"/>
      <c r="AT50" s="123"/>
      <c r="AU50" s="124"/>
      <c r="AV50" s="16"/>
      <c r="AW50" s="125"/>
      <c r="AX50" s="125"/>
      <c r="AY50" s="125"/>
      <c r="AZ50" s="125"/>
      <c r="BA50" s="125"/>
      <c r="BB50" s="126"/>
      <c r="BC50" s="16"/>
      <c r="BD50" s="127"/>
      <c r="BE50" s="127"/>
      <c r="BF50" s="127">
        <v>2</v>
      </c>
      <c r="BG50" s="127"/>
      <c r="BH50" s="127"/>
      <c r="BI50" s="127"/>
      <c r="BJ50" s="127"/>
      <c r="BK50" s="127"/>
      <c r="BL50" s="127"/>
      <c r="BM50" s="127"/>
      <c r="BN50" s="127"/>
      <c r="BO50" s="127"/>
      <c r="BP50" s="16"/>
      <c r="BQ50" s="128" t="s">
        <v>122</v>
      </c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</row>
    <row r="51" spans="1:205" x14ac:dyDescent="0.2">
      <c r="A51" s="129">
        <v>43422</v>
      </c>
      <c r="B51" s="130">
        <v>9</v>
      </c>
      <c r="C51" s="130"/>
      <c r="D51" s="131">
        <v>2</v>
      </c>
      <c r="E51" s="131">
        <v>7.2</v>
      </c>
      <c r="F51" s="131">
        <v>8.1999999999999993</v>
      </c>
      <c r="G51" s="131">
        <v>11.3</v>
      </c>
      <c r="H51" s="132">
        <v>80</v>
      </c>
      <c r="I51" s="130">
        <v>0.24</v>
      </c>
      <c r="J51" s="136" t="s">
        <v>105</v>
      </c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B51" s="119"/>
      <c r="AC51" s="119"/>
      <c r="AD51" s="119"/>
      <c r="AE51" s="119"/>
      <c r="AF51" s="119"/>
      <c r="AG51" s="120"/>
      <c r="AH51" s="16"/>
      <c r="AI51" s="121"/>
      <c r="AJ51" s="121"/>
      <c r="AK51" s="122"/>
      <c r="AL51" s="121"/>
      <c r="AM51" s="121"/>
      <c r="AN51" s="122"/>
      <c r="AO51" s="16"/>
      <c r="AP51" s="123"/>
      <c r="AQ51" s="123"/>
      <c r="AR51" s="123"/>
      <c r="AS51" s="123"/>
      <c r="AT51" s="123"/>
      <c r="AU51" s="124"/>
      <c r="AV51" s="16"/>
      <c r="AW51" s="125"/>
      <c r="AX51" s="125"/>
      <c r="AY51" s="125"/>
      <c r="AZ51" s="125"/>
      <c r="BA51" s="125"/>
      <c r="BB51" s="126"/>
      <c r="BC51" s="16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6"/>
      <c r="BQ51" s="128" t="s">
        <v>123</v>
      </c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</row>
    <row r="52" spans="1:205" x14ac:dyDescent="0.2">
      <c r="A52" s="129">
        <v>43423</v>
      </c>
      <c r="B52" s="130">
        <v>9</v>
      </c>
      <c r="C52" s="130"/>
      <c r="D52" s="131">
        <v>3</v>
      </c>
      <c r="E52" s="131">
        <v>7.8</v>
      </c>
      <c r="F52" s="131">
        <v>8.1999999999999993</v>
      </c>
      <c r="G52" s="131">
        <v>10.9</v>
      </c>
      <c r="H52" s="132">
        <v>80</v>
      </c>
      <c r="I52" s="130">
        <v>0.22</v>
      </c>
      <c r="J52" s="136" t="s">
        <v>99</v>
      </c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B52" s="119"/>
      <c r="AC52" s="119"/>
      <c r="AD52" s="119"/>
      <c r="AE52" s="119"/>
      <c r="AF52" s="119"/>
      <c r="AG52" s="120"/>
      <c r="AH52" s="16"/>
      <c r="AI52" s="121"/>
      <c r="AJ52" s="121"/>
      <c r="AK52" s="122"/>
      <c r="AL52" s="121"/>
      <c r="AM52" s="121"/>
      <c r="AN52" s="122"/>
      <c r="AO52" s="16"/>
      <c r="AP52" s="123"/>
      <c r="AQ52" s="123"/>
      <c r="AR52" s="123"/>
      <c r="AS52" s="123"/>
      <c r="AT52" s="123"/>
      <c r="AU52" s="124"/>
      <c r="AV52" s="16"/>
      <c r="AW52" s="125"/>
      <c r="AX52" s="125"/>
      <c r="AY52" s="125"/>
      <c r="AZ52" s="125"/>
      <c r="BA52" s="125"/>
      <c r="BB52" s="126"/>
      <c r="BC52" s="16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6"/>
      <c r="BQ52" s="128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</row>
    <row r="53" spans="1:205" x14ac:dyDescent="0.2">
      <c r="A53" s="129">
        <v>43424</v>
      </c>
      <c r="B53" s="130">
        <v>9</v>
      </c>
      <c r="C53" s="130"/>
      <c r="D53" s="131">
        <v>4</v>
      </c>
      <c r="E53" s="131">
        <v>7.7</v>
      </c>
      <c r="F53" s="131">
        <v>7.89</v>
      </c>
      <c r="G53" s="131">
        <v>10.9</v>
      </c>
      <c r="H53" s="132">
        <v>90</v>
      </c>
      <c r="I53" s="130">
        <v>0.2</v>
      </c>
      <c r="J53" s="135" t="s">
        <v>99</v>
      </c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B53" s="119"/>
      <c r="AC53" s="119"/>
      <c r="AD53" s="119"/>
      <c r="AE53" s="119"/>
      <c r="AF53" s="119"/>
      <c r="AG53" s="120"/>
      <c r="AH53" s="16"/>
      <c r="AI53" s="121"/>
      <c r="AJ53" s="121"/>
      <c r="AK53" s="122"/>
      <c r="AL53" s="121"/>
      <c r="AM53" s="121"/>
      <c r="AN53" s="122"/>
      <c r="AO53" s="16"/>
      <c r="AP53" s="123"/>
      <c r="AQ53" s="123"/>
      <c r="AR53" s="123"/>
      <c r="AS53" s="123"/>
      <c r="AT53" s="123"/>
      <c r="AU53" s="124"/>
      <c r="AV53" s="16"/>
      <c r="AW53" s="125"/>
      <c r="AX53" s="125"/>
      <c r="AY53" s="125"/>
      <c r="AZ53" s="125"/>
      <c r="BA53" s="125"/>
      <c r="BB53" s="126"/>
      <c r="BC53" s="16"/>
      <c r="BD53" s="127">
        <v>1</v>
      </c>
      <c r="BE53" s="127">
        <v>1</v>
      </c>
      <c r="BF53" s="127"/>
      <c r="BG53" s="127"/>
      <c r="BH53" s="127"/>
      <c r="BI53" s="127"/>
      <c r="BJ53" s="127"/>
      <c r="BK53" s="127"/>
      <c r="BL53" s="127"/>
      <c r="BM53" s="127"/>
      <c r="BN53" s="127"/>
      <c r="BO53" s="127"/>
      <c r="BP53" s="16"/>
      <c r="BQ53" s="128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</row>
    <row r="54" spans="1:205" ht="12.75" customHeight="1" x14ac:dyDescent="0.2">
      <c r="A54" s="129">
        <v>43425</v>
      </c>
      <c r="B54" s="130">
        <v>9</v>
      </c>
      <c r="C54" s="130"/>
      <c r="D54" s="131">
        <v>7</v>
      </c>
      <c r="E54" s="131">
        <v>6.9</v>
      </c>
      <c r="F54" s="131">
        <v>8.0500000000000007</v>
      </c>
      <c r="G54" s="131">
        <v>10.5</v>
      </c>
      <c r="H54" s="132">
        <v>90</v>
      </c>
      <c r="I54" s="130">
        <v>0.24</v>
      </c>
      <c r="J54" s="136" t="s">
        <v>124</v>
      </c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B54" s="119"/>
      <c r="AC54" s="119"/>
      <c r="AD54" s="119"/>
      <c r="AE54" s="119"/>
      <c r="AF54" s="119"/>
      <c r="AG54" s="120"/>
      <c r="AH54" s="16"/>
      <c r="AI54" s="121"/>
      <c r="AJ54" s="121"/>
      <c r="AK54" s="122"/>
      <c r="AL54" s="121"/>
      <c r="AM54" s="121"/>
      <c r="AN54" s="122"/>
      <c r="AO54" s="16"/>
      <c r="AP54" s="123"/>
      <c r="AQ54" s="123"/>
      <c r="AR54" s="123"/>
      <c r="AS54" s="123"/>
      <c r="AT54" s="123"/>
      <c r="AU54" s="124"/>
      <c r="AV54" s="16"/>
      <c r="AW54" s="125"/>
      <c r="AX54" s="125"/>
      <c r="AY54" s="125"/>
      <c r="AZ54" s="125"/>
      <c r="BA54" s="125"/>
      <c r="BB54" s="126"/>
      <c r="BC54" s="16"/>
      <c r="BD54" s="127">
        <v>1</v>
      </c>
      <c r="BE54" s="127">
        <v>1</v>
      </c>
      <c r="BF54" s="127"/>
      <c r="BG54" s="127"/>
      <c r="BH54" s="127"/>
      <c r="BI54" s="127"/>
      <c r="BJ54" s="127"/>
      <c r="BK54" s="127"/>
      <c r="BL54" s="127"/>
      <c r="BM54" s="127"/>
      <c r="BN54" s="127"/>
      <c r="BO54" s="127"/>
      <c r="BP54" s="16"/>
      <c r="BQ54" s="128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</row>
    <row r="55" spans="1:205" ht="12.75" customHeight="1" x14ac:dyDescent="0.2">
      <c r="A55" s="129">
        <v>43426</v>
      </c>
      <c r="B55" s="130">
        <v>9</v>
      </c>
      <c r="C55" s="130"/>
      <c r="D55" s="131">
        <v>7</v>
      </c>
      <c r="E55" s="131">
        <v>7.4</v>
      </c>
      <c r="F55" s="131">
        <v>7.9</v>
      </c>
      <c r="G55" s="131">
        <v>10.1</v>
      </c>
      <c r="H55" s="132">
        <v>90</v>
      </c>
      <c r="I55" s="130">
        <v>0.22</v>
      </c>
      <c r="J55" s="135" t="s">
        <v>104</v>
      </c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B55" s="119"/>
      <c r="AC55" s="119"/>
      <c r="AD55" s="119"/>
      <c r="AE55" s="119"/>
      <c r="AF55" s="119"/>
      <c r="AG55" s="120"/>
      <c r="AH55" s="16"/>
      <c r="AI55" s="121"/>
      <c r="AJ55" s="121"/>
      <c r="AK55" s="122"/>
      <c r="AL55" s="121"/>
      <c r="AM55" s="121"/>
      <c r="AN55" s="122"/>
      <c r="AO55" s="16"/>
      <c r="AP55" s="123"/>
      <c r="AQ55" s="123"/>
      <c r="AR55" s="123"/>
      <c r="AS55" s="123"/>
      <c r="AT55" s="123"/>
      <c r="AU55" s="124"/>
      <c r="AV55" s="16"/>
      <c r="AW55" s="125"/>
      <c r="AX55" s="125"/>
      <c r="AY55" s="125"/>
      <c r="AZ55" s="125"/>
      <c r="BA55" s="125"/>
      <c r="BB55" s="126"/>
      <c r="BC55" s="16"/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16"/>
      <c r="BQ55" s="128" t="s">
        <v>123</v>
      </c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</row>
    <row r="56" spans="1:205" x14ac:dyDescent="0.2">
      <c r="A56" s="129">
        <v>43427</v>
      </c>
      <c r="B56" s="130">
        <v>9</v>
      </c>
      <c r="C56" s="130"/>
      <c r="D56" s="131">
        <v>5</v>
      </c>
      <c r="E56" s="131">
        <v>9.1</v>
      </c>
      <c r="F56" s="131">
        <v>7.9</v>
      </c>
      <c r="G56" s="131">
        <v>10.3</v>
      </c>
      <c r="H56" s="132">
        <v>60</v>
      </c>
      <c r="I56" s="130">
        <v>0.34</v>
      </c>
      <c r="J56" s="135" t="s">
        <v>104</v>
      </c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B56" s="119"/>
      <c r="AC56" s="119"/>
      <c r="AD56" s="119"/>
      <c r="AE56" s="119"/>
      <c r="AF56" s="119"/>
      <c r="AG56" s="120"/>
      <c r="AH56" s="16"/>
      <c r="AI56" s="121"/>
      <c r="AJ56" s="121"/>
      <c r="AK56" s="122"/>
      <c r="AL56" s="121"/>
      <c r="AM56" s="121"/>
      <c r="AN56" s="122"/>
      <c r="AO56" s="16"/>
      <c r="AP56" s="123"/>
      <c r="AQ56" s="123"/>
      <c r="AR56" s="123"/>
      <c r="AS56" s="123"/>
      <c r="AT56" s="123"/>
      <c r="AU56" s="124"/>
      <c r="AV56" s="16"/>
      <c r="AW56" s="125"/>
      <c r="AX56" s="125"/>
      <c r="AY56" s="125"/>
      <c r="AZ56" s="125"/>
      <c r="BA56" s="125"/>
      <c r="BB56" s="126"/>
      <c r="BC56" s="16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6"/>
      <c r="BQ56" s="128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</row>
    <row r="57" spans="1:205" x14ac:dyDescent="0.2">
      <c r="A57" s="129">
        <v>43428</v>
      </c>
      <c r="B57" s="130">
        <v>9</v>
      </c>
      <c r="C57" s="130"/>
      <c r="D57" s="137">
        <v>2</v>
      </c>
      <c r="E57" s="137">
        <v>7.4</v>
      </c>
      <c r="F57" s="137">
        <v>8.4</v>
      </c>
      <c r="G57" s="137">
        <v>11.2</v>
      </c>
      <c r="H57" s="139">
        <v>70</v>
      </c>
      <c r="I57" s="138">
        <v>0.3</v>
      </c>
      <c r="J57" s="136" t="s">
        <v>99</v>
      </c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B57" s="234"/>
      <c r="AC57" s="234"/>
      <c r="AD57" s="234"/>
      <c r="AE57" s="234"/>
      <c r="AF57" s="234"/>
      <c r="AG57" s="120"/>
      <c r="AH57" s="16"/>
      <c r="AI57" s="235"/>
      <c r="AJ57" s="235"/>
      <c r="AK57" s="122"/>
      <c r="AL57" s="235"/>
      <c r="AM57" s="235"/>
      <c r="AN57" s="122"/>
      <c r="AO57" s="16"/>
      <c r="AP57" s="236"/>
      <c r="AQ57" s="236"/>
      <c r="AR57" s="236"/>
      <c r="AS57" s="236"/>
      <c r="AT57" s="236"/>
      <c r="AU57" s="124"/>
      <c r="AV57" s="16"/>
      <c r="AW57" s="237"/>
      <c r="AX57" s="237"/>
      <c r="AY57" s="237"/>
      <c r="AZ57" s="237"/>
      <c r="BA57" s="237"/>
      <c r="BB57" s="126"/>
      <c r="BC57" s="16"/>
      <c r="BD57" s="127"/>
      <c r="BE57" s="127"/>
      <c r="BF57" s="127">
        <v>1</v>
      </c>
      <c r="BG57" s="127"/>
      <c r="BH57" s="127"/>
      <c r="BI57" s="127"/>
      <c r="BJ57" s="127"/>
      <c r="BK57" s="127"/>
      <c r="BL57" s="127"/>
      <c r="BM57" s="127"/>
      <c r="BN57" s="127"/>
      <c r="BO57" s="127"/>
      <c r="BP57" s="16"/>
      <c r="BQ57" s="128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</row>
    <row r="58" spans="1:205" s="22" customFormat="1" x14ac:dyDescent="0.2">
      <c r="A58" s="129">
        <v>43429</v>
      </c>
      <c r="B58" s="130">
        <v>9</v>
      </c>
      <c r="C58" s="130"/>
      <c r="D58" s="131">
        <v>7</v>
      </c>
      <c r="E58" s="131">
        <v>9.1999999999999993</v>
      </c>
      <c r="F58" s="131">
        <v>8.3000000000000007</v>
      </c>
      <c r="G58" s="131">
        <v>10.7</v>
      </c>
      <c r="H58" s="132">
        <v>80</v>
      </c>
      <c r="I58" s="130">
        <v>0.4</v>
      </c>
      <c r="J58" s="136" t="s">
        <v>125</v>
      </c>
      <c r="K58" s="18"/>
      <c r="L58" s="98"/>
      <c r="M58" s="98">
        <v>2</v>
      </c>
      <c r="N58" s="98"/>
      <c r="O58" s="98"/>
      <c r="P58" s="98"/>
      <c r="Q58" s="98"/>
      <c r="R58" s="98"/>
      <c r="S58" s="98">
        <v>1</v>
      </c>
      <c r="T58" s="98"/>
      <c r="U58" s="98"/>
      <c r="V58" s="98"/>
      <c r="W58" s="98"/>
      <c r="X58" s="98"/>
      <c r="Y58" s="98"/>
      <c r="Z58" s="98"/>
      <c r="AA58" s="1"/>
      <c r="AB58" s="119"/>
      <c r="AC58" s="119"/>
      <c r="AD58" s="119"/>
      <c r="AE58" s="119"/>
      <c r="AF58" s="119"/>
      <c r="AG58" s="120"/>
      <c r="AH58" s="16"/>
      <c r="AI58" s="121"/>
      <c r="AJ58" s="121"/>
      <c r="AK58" s="122"/>
      <c r="AL58" s="121"/>
      <c r="AM58" s="121"/>
      <c r="AN58" s="122"/>
      <c r="AO58" s="16"/>
      <c r="AP58" s="123"/>
      <c r="AQ58" s="123"/>
      <c r="AR58" s="123"/>
      <c r="AS58" s="123"/>
      <c r="AT58" s="123"/>
      <c r="AU58" s="124"/>
      <c r="AV58" s="16"/>
      <c r="AW58" s="125"/>
      <c r="AX58" s="125"/>
      <c r="AY58" s="125"/>
      <c r="AZ58" s="125"/>
      <c r="BA58" s="125"/>
      <c r="BB58" s="126"/>
      <c r="BC58" s="16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127"/>
      <c r="BO58" s="127"/>
      <c r="BP58" s="16"/>
      <c r="BQ58" s="128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</row>
    <row r="59" spans="1:205" x14ac:dyDescent="0.2">
      <c r="A59" s="129">
        <v>43430</v>
      </c>
      <c r="B59" s="130">
        <v>9</v>
      </c>
      <c r="C59" s="130"/>
      <c r="D59" s="131">
        <v>8.5</v>
      </c>
      <c r="E59" s="131">
        <v>9.9</v>
      </c>
      <c r="F59" s="131">
        <v>8.3000000000000007</v>
      </c>
      <c r="G59" s="131">
        <v>10.4</v>
      </c>
      <c r="H59" s="132">
        <v>60</v>
      </c>
      <c r="I59" s="130">
        <v>0.52</v>
      </c>
      <c r="J59" s="135" t="s">
        <v>126</v>
      </c>
      <c r="L59" s="67">
        <v>2</v>
      </c>
      <c r="M59" s="67">
        <v>1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B59" s="119"/>
      <c r="AC59" s="119"/>
      <c r="AD59" s="119"/>
      <c r="AE59" s="119"/>
      <c r="AF59" s="119"/>
      <c r="AG59" s="120"/>
      <c r="AH59" s="16"/>
      <c r="AI59" s="121"/>
      <c r="AJ59" s="121"/>
      <c r="AK59" s="122"/>
      <c r="AL59" s="121"/>
      <c r="AM59" s="121"/>
      <c r="AN59" s="122"/>
      <c r="AO59" s="16"/>
      <c r="AP59" s="123"/>
      <c r="AQ59" s="123"/>
      <c r="AR59" s="123"/>
      <c r="AS59" s="123"/>
      <c r="AT59" s="123"/>
      <c r="AU59" s="124"/>
      <c r="AV59" s="16"/>
      <c r="AW59" s="125"/>
      <c r="AX59" s="125"/>
      <c r="AY59" s="125"/>
      <c r="AZ59" s="125"/>
      <c r="BA59" s="125"/>
      <c r="BB59" s="126"/>
      <c r="BC59" s="16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6"/>
      <c r="BQ59" s="128" t="s">
        <v>127</v>
      </c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</row>
    <row r="60" spans="1:205" x14ac:dyDescent="0.2">
      <c r="A60" s="129">
        <v>43431</v>
      </c>
      <c r="B60" s="130">
        <v>9</v>
      </c>
      <c r="C60" s="130"/>
      <c r="D60" s="83">
        <v>8.5</v>
      </c>
      <c r="E60" s="83">
        <v>10.7</v>
      </c>
      <c r="F60" s="83">
        <v>8.07</v>
      </c>
      <c r="G60" s="83">
        <v>10</v>
      </c>
      <c r="H60" s="141">
        <v>60</v>
      </c>
      <c r="I60" s="140">
        <v>0.57999999999999996</v>
      </c>
      <c r="J60" s="135" t="s">
        <v>128</v>
      </c>
      <c r="L60" s="67">
        <v>1</v>
      </c>
      <c r="M60" s="67">
        <v>2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B60" s="119"/>
      <c r="AC60" s="119"/>
      <c r="AD60" s="119"/>
      <c r="AE60" s="119"/>
      <c r="AF60" s="119"/>
      <c r="AG60" s="120"/>
      <c r="AH60" s="16"/>
      <c r="AI60" s="121"/>
      <c r="AJ60" s="121"/>
      <c r="AK60" s="122"/>
      <c r="AL60" s="121"/>
      <c r="AM60" s="121"/>
      <c r="AN60" s="122"/>
      <c r="AO60" s="16"/>
      <c r="AP60" s="123"/>
      <c r="AQ60" s="123"/>
      <c r="AR60" s="123"/>
      <c r="AS60" s="123"/>
      <c r="AT60" s="123"/>
      <c r="AU60" s="124"/>
      <c r="AV60" s="16"/>
      <c r="AW60" s="125"/>
      <c r="AX60" s="125"/>
      <c r="AY60" s="125"/>
      <c r="AZ60" s="125"/>
      <c r="BA60" s="125"/>
      <c r="BB60" s="126"/>
      <c r="BC60" s="16"/>
      <c r="BD60" s="127"/>
      <c r="BE60" s="127"/>
      <c r="BF60" s="127"/>
      <c r="BG60" s="127"/>
      <c r="BH60" s="127"/>
      <c r="BI60" s="127"/>
      <c r="BJ60" s="127"/>
      <c r="BK60" s="127"/>
      <c r="BL60" s="127"/>
      <c r="BM60" s="127"/>
      <c r="BN60" s="127"/>
      <c r="BO60" s="127"/>
      <c r="BP60" s="16"/>
      <c r="BQ60" s="128" t="s">
        <v>129</v>
      </c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</row>
    <row r="61" spans="1:205" x14ac:dyDescent="0.2">
      <c r="A61" s="129">
        <v>43432</v>
      </c>
      <c r="B61" s="130">
        <v>9</v>
      </c>
      <c r="C61" s="130"/>
      <c r="D61" s="83">
        <v>2.5</v>
      </c>
      <c r="E61" s="83">
        <v>8.4</v>
      </c>
      <c r="F61" s="83">
        <v>7.81</v>
      </c>
      <c r="G61" s="83">
        <v>10.6</v>
      </c>
      <c r="H61" s="141">
        <v>60</v>
      </c>
      <c r="I61" s="140">
        <v>0.42</v>
      </c>
      <c r="J61" s="135" t="s">
        <v>130</v>
      </c>
      <c r="L61" s="67">
        <v>1</v>
      </c>
      <c r="M61" s="67">
        <v>1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B61" s="119"/>
      <c r="AC61" s="119"/>
      <c r="AD61" s="119"/>
      <c r="AE61" s="119"/>
      <c r="AF61" s="119"/>
      <c r="AG61" s="120"/>
      <c r="AH61" s="16"/>
      <c r="AI61" s="121"/>
      <c r="AJ61" s="121"/>
      <c r="AK61" s="122"/>
      <c r="AL61" s="121"/>
      <c r="AM61" s="121"/>
      <c r="AN61" s="122"/>
      <c r="AO61" s="16"/>
      <c r="AP61" s="123"/>
      <c r="AQ61" s="123"/>
      <c r="AR61" s="123"/>
      <c r="AS61" s="123"/>
      <c r="AT61" s="123"/>
      <c r="AU61" s="124"/>
      <c r="AV61" s="16"/>
      <c r="AW61" s="125"/>
      <c r="AX61" s="125"/>
      <c r="AY61" s="125"/>
      <c r="AZ61" s="125"/>
      <c r="BA61" s="125"/>
      <c r="BB61" s="126"/>
      <c r="BC61" s="16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6"/>
      <c r="BQ61" s="128" t="s">
        <v>131</v>
      </c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</row>
    <row r="62" spans="1:205" x14ac:dyDescent="0.2">
      <c r="A62" s="129">
        <v>43433</v>
      </c>
      <c r="B62" s="130">
        <v>9</v>
      </c>
      <c r="C62" s="130"/>
      <c r="D62" s="83">
        <v>5</v>
      </c>
      <c r="E62" s="83">
        <v>9.4</v>
      </c>
      <c r="F62" s="83">
        <v>7.7</v>
      </c>
      <c r="G62" s="83">
        <v>10.3</v>
      </c>
      <c r="H62" s="141">
        <v>60</v>
      </c>
      <c r="I62" s="140">
        <v>0.4</v>
      </c>
      <c r="J62" s="135" t="s">
        <v>128</v>
      </c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B62" s="119"/>
      <c r="AC62" s="119"/>
      <c r="AD62" s="119"/>
      <c r="AE62" s="119"/>
      <c r="AF62" s="119"/>
      <c r="AG62" s="120"/>
      <c r="AH62" s="16"/>
      <c r="AI62" s="121"/>
      <c r="AJ62" s="121"/>
      <c r="AK62" s="122"/>
      <c r="AL62" s="121"/>
      <c r="AM62" s="121"/>
      <c r="AN62" s="122"/>
      <c r="AO62" s="16"/>
      <c r="AP62" s="123"/>
      <c r="AQ62" s="123"/>
      <c r="AR62" s="123"/>
      <c r="AS62" s="123"/>
      <c r="AT62" s="123"/>
      <c r="AU62" s="124"/>
      <c r="AV62" s="16"/>
      <c r="AW62" s="125"/>
      <c r="AX62" s="125"/>
      <c r="AY62" s="125"/>
      <c r="AZ62" s="125"/>
      <c r="BA62" s="125"/>
      <c r="BB62" s="126"/>
      <c r="BC62" s="16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6"/>
      <c r="BQ62" s="128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</row>
    <row r="63" spans="1:205" x14ac:dyDescent="0.2">
      <c r="A63" s="129">
        <v>43434</v>
      </c>
      <c r="B63" s="130">
        <v>9</v>
      </c>
      <c r="C63" s="130"/>
      <c r="D63" s="83">
        <v>4</v>
      </c>
      <c r="E63" s="83">
        <v>7.7</v>
      </c>
      <c r="F63" s="83">
        <v>8.1</v>
      </c>
      <c r="G63" s="83">
        <v>11</v>
      </c>
      <c r="H63" s="141">
        <v>70</v>
      </c>
      <c r="I63" s="140">
        <v>0.32</v>
      </c>
      <c r="J63" s="135" t="s">
        <v>99</v>
      </c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B63" s="119">
        <v>1</v>
      </c>
      <c r="AC63" s="119" t="s">
        <v>12</v>
      </c>
      <c r="AD63" s="119"/>
      <c r="AE63" s="119" t="s">
        <v>74</v>
      </c>
      <c r="AF63" s="119"/>
      <c r="AG63" s="120"/>
      <c r="AH63" s="16"/>
      <c r="AI63" s="121"/>
      <c r="AJ63" s="121"/>
      <c r="AK63" s="122"/>
      <c r="AL63" s="121"/>
      <c r="AM63" s="121"/>
      <c r="AN63" s="122"/>
      <c r="AO63" s="16"/>
      <c r="AP63" s="123"/>
      <c r="AQ63" s="123"/>
      <c r="AR63" s="123"/>
      <c r="AS63" s="123"/>
      <c r="AT63" s="123"/>
      <c r="AU63" s="124"/>
      <c r="AV63" s="16"/>
      <c r="AW63" s="125"/>
      <c r="AX63" s="125"/>
      <c r="AY63" s="125"/>
      <c r="AZ63" s="125"/>
      <c r="BA63" s="125"/>
      <c r="BB63" s="126"/>
      <c r="BC63" s="16"/>
      <c r="BD63" s="127"/>
      <c r="BE63" s="127"/>
      <c r="BF63" s="127">
        <v>2</v>
      </c>
      <c r="BG63" s="127"/>
      <c r="BH63" s="127"/>
      <c r="BI63" s="127"/>
      <c r="BJ63" s="127"/>
      <c r="BK63" s="127"/>
      <c r="BL63" s="127"/>
      <c r="BM63" s="127"/>
      <c r="BN63" s="127"/>
      <c r="BO63" s="127"/>
      <c r="BP63" s="16"/>
      <c r="BQ63" s="117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</row>
    <row r="64" spans="1:205" x14ac:dyDescent="0.2">
      <c r="A64" s="129">
        <v>43435</v>
      </c>
      <c r="B64" s="130">
        <v>9</v>
      </c>
      <c r="C64" s="130"/>
      <c r="D64" s="83">
        <v>4</v>
      </c>
      <c r="E64" s="83">
        <v>6.8</v>
      </c>
      <c r="F64" s="83">
        <v>7.9</v>
      </c>
      <c r="G64" s="83">
        <v>11.1</v>
      </c>
      <c r="H64" s="141">
        <v>80</v>
      </c>
      <c r="I64" s="142">
        <v>0.3</v>
      </c>
      <c r="J64" s="135" t="s">
        <v>99</v>
      </c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B64" s="119"/>
      <c r="AC64" s="119"/>
      <c r="AD64" s="119"/>
      <c r="AE64" s="119"/>
      <c r="AF64" s="119"/>
      <c r="AG64" s="120"/>
      <c r="AH64" s="16"/>
      <c r="AI64" s="121"/>
      <c r="AJ64" s="121"/>
      <c r="AK64" s="122"/>
      <c r="AL64" s="121"/>
      <c r="AM64" s="121"/>
      <c r="AN64" s="122"/>
      <c r="AO64" s="16"/>
      <c r="AP64" s="123"/>
      <c r="AQ64" s="123"/>
      <c r="AR64" s="123"/>
      <c r="AS64" s="123"/>
      <c r="AT64" s="123"/>
      <c r="AU64" s="124"/>
      <c r="AV64" s="16"/>
      <c r="AW64" s="125"/>
      <c r="AX64" s="125"/>
      <c r="AY64" s="125"/>
      <c r="AZ64" s="125"/>
      <c r="BA64" s="125"/>
      <c r="BB64" s="126"/>
      <c r="BC64" s="16"/>
      <c r="BD64" s="127"/>
      <c r="BE64" s="127"/>
      <c r="BF64" s="127">
        <v>1</v>
      </c>
      <c r="BG64" s="127"/>
      <c r="BH64" s="127"/>
      <c r="BI64" s="127"/>
      <c r="BJ64" s="127"/>
      <c r="BK64" s="127"/>
      <c r="BL64" s="127"/>
      <c r="BM64" s="127"/>
      <c r="BN64" s="127"/>
      <c r="BO64" s="127"/>
      <c r="BP64" s="16"/>
      <c r="BQ64" s="117" t="s">
        <v>132</v>
      </c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</row>
    <row r="65" spans="1:205" x14ac:dyDescent="0.2">
      <c r="A65" s="129">
        <v>43436</v>
      </c>
      <c r="B65" s="130">
        <v>9</v>
      </c>
      <c r="C65" s="130"/>
      <c r="D65" s="83">
        <v>2</v>
      </c>
      <c r="E65" s="83">
        <v>5.7</v>
      </c>
      <c r="F65" s="83">
        <v>8.1999999999999993</v>
      </c>
      <c r="G65" s="83">
        <v>11.5</v>
      </c>
      <c r="H65" s="141">
        <v>80</v>
      </c>
      <c r="I65" s="140">
        <v>0.26</v>
      </c>
      <c r="J65" s="135" t="s">
        <v>113</v>
      </c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B65" s="119"/>
      <c r="AC65" s="119"/>
      <c r="AD65" s="119"/>
      <c r="AE65" s="119"/>
      <c r="AF65" s="119"/>
      <c r="AG65" s="120"/>
      <c r="AH65" s="16"/>
      <c r="AI65" s="121"/>
      <c r="AJ65" s="121"/>
      <c r="AK65" s="122"/>
      <c r="AL65" s="121"/>
      <c r="AM65" s="121"/>
      <c r="AN65" s="122"/>
      <c r="AO65" s="16"/>
      <c r="AP65" s="123"/>
      <c r="AQ65" s="123"/>
      <c r="AR65" s="123"/>
      <c r="AS65" s="123"/>
      <c r="AT65" s="123"/>
      <c r="AU65" s="124"/>
      <c r="AV65" s="16"/>
      <c r="AW65" s="125"/>
      <c r="AX65" s="125"/>
      <c r="AY65" s="125"/>
      <c r="AZ65" s="125"/>
      <c r="BA65" s="125"/>
      <c r="BB65" s="126"/>
      <c r="BC65" s="16"/>
      <c r="BD65" s="127"/>
      <c r="BE65" s="127"/>
      <c r="BF65" s="127"/>
      <c r="BG65" s="127"/>
      <c r="BH65" s="127"/>
      <c r="BI65" s="127"/>
      <c r="BJ65" s="127"/>
      <c r="BK65" s="127"/>
      <c r="BL65" s="127"/>
      <c r="BM65" s="127"/>
      <c r="BN65" s="127"/>
      <c r="BO65" s="127"/>
      <c r="BP65" s="16"/>
      <c r="BQ65" s="117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</row>
    <row r="66" spans="1:205" x14ac:dyDescent="0.2">
      <c r="A66" s="129">
        <v>43437</v>
      </c>
      <c r="B66" s="130">
        <v>9</v>
      </c>
      <c r="C66" s="130"/>
      <c r="D66" s="83">
        <v>0</v>
      </c>
      <c r="E66" s="83">
        <v>6.1</v>
      </c>
      <c r="F66" s="83">
        <v>8.1999999999999993</v>
      </c>
      <c r="G66" s="83">
        <v>11.2</v>
      </c>
      <c r="H66" s="141">
        <v>70</v>
      </c>
      <c r="I66" s="140">
        <v>0.24</v>
      </c>
      <c r="J66" s="135" t="s">
        <v>128</v>
      </c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B66" s="119"/>
      <c r="AC66" s="119"/>
      <c r="AD66" s="119"/>
      <c r="AE66" s="119"/>
      <c r="AF66" s="119"/>
      <c r="AG66" s="120"/>
      <c r="AH66" s="16"/>
      <c r="AI66" s="121"/>
      <c r="AJ66" s="121"/>
      <c r="AK66" s="122"/>
      <c r="AL66" s="121"/>
      <c r="AM66" s="121"/>
      <c r="AN66" s="122"/>
      <c r="AO66" s="16"/>
      <c r="AP66" s="123"/>
      <c r="AQ66" s="123"/>
      <c r="AR66" s="123"/>
      <c r="AS66" s="123"/>
      <c r="AT66" s="123"/>
      <c r="AU66" s="124"/>
      <c r="AV66" s="16"/>
      <c r="AW66" s="125"/>
      <c r="AX66" s="125"/>
      <c r="AY66" s="125"/>
      <c r="AZ66" s="125"/>
      <c r="BA66" s="125"/>
      <c r="BB66" s="126"/>
      <c r="BC66" s="16"/>
      <c r="BD66" s="127"/>
      <c r="BE66" s="127"/>
      <c r="BF66" s="127"/>
      <c r="BG66" s="127"/>
      <c r="BH66" s="127"/>
      <c r="BI66" s="127"/>
      <c r="BJ66" s="127"/>
      <c r="BK66" s="127"/>
      <c r="BL66" s="127"/>
      <c r="BM66" s="127"/>
      <c r="BN66" s="127"/>
      <c r="BO66" s="127"/>
      <c r="BP66" s="16"/>
      <c r="BQ66" s="118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</row>
    <row r="67" spans="1:205" x14ac:dyDescent="0.2">
      <c r="A67" s="129">
        <v>43438</v>
      </c>
      <c r="B67" s="130">
        <v>9</v>
      </c>
      <c r="C67" s="130"/>
      <c r="D67" s="83">
        <v>-4</v>
      </c>
      <c r="E67" s="83">
        <v>4.5</v>
      </c>
      <c r="F67" s="83">
        <v>8.1999999999999993</v>
      </c>
      <c r="G67" s="83">
        <v>11.8</v>
      </c>
      <c r="H67" s="141">
        <v>90</v>
      </c>
      <c r="I67" s="140">
        <v>0.22</v>
      </c>
      <c r="J67" s="135" t="s">
        <v>133</v>
      </c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B67" s="119"/>
      <c r="AC67" s="119"/>
      <c r="AD67" s="119"/>
      <c r="AE67" s="119"/>
      <c r="AF67" s="119"/>
      <c r="AG67" s="120"/>
      <c r="AH67" s="16"/>
      <c r="AI67" s="121"/>
      <c r="AJ67" s="121"/>
      <c r="AK67" s="122"/>
      <c r="AL67" s="121"/>
      <c r="AM67" s="121"/>
      <c r="AN67" s="122"/>
      <c r="AO67" s="16"/>
      <c r="AP67" s="123"/>
      <c r="AQ67" s="123"/>
      <c r="AR67" s="123"/>
      <c r="AS67" s="123"/>
      <c r="AT67" s="123"/>
      <c r="AU67" s="124"/>
      <c r="AV67" s="16"/>
      <c r="AW67" s="125"/>
      <c r="AX67" s="125"/>
      <c r="AY67" s="125"/>
      <c r="AZ67" s="125"/>
      <c r="BA67" s="125"/>
      <c r="BB67" s="126"/>
      <c r="BC67" s="16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6"/>
      <c r="BQ67" s="118" t="s">
        <v>134</v>
      </c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</row>
    <row r="68" spans="1:205" x14ac:dyDescent="0.2">
      <c r="A68" s="129"/>
      <c r="B68" s="130"/>
      <c r="C68" s="130"/>
      <c r="D68" s="83"/>
      <c r="E68" s="83"/>
      <c r="F68" s="83"/>
      <c r="G68" s="83"/>
      <c r="H68" s="141"/>
      <c r="I68" s="140"/>
      <c r="J68" s="135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B68" s="119"/>
      <c r="AC68" s="119"/>
      <c r="AD68" s="119"/>
      <c r="AE68" s="119"/>
      <c r="AF68" s="119"/>
      <c r="AG68" s="120"/>
      <c r="AH68" s="16"/>
      <c r="AI68" s="121"/>
      <c r="AJ68" s="121"/>
      <c r="AK68" s="122"/>
      <c r="AL68" s="121"/>
      <c r="AM68" s="121"/>
      <c r="AN68" s="122"/>
      <c r="AO68" s="16"/>
      <c r="AP68" s="123"/>
      <c r="AQ68" s="123"/>
      <c r="AR68" s="123"/>
      <c r="AS68" s="123"/>
      <c r="AT68" s="123"/>
      <c r="AU68" s="124"/>
      <c r="AV68" s="16"/>
      <c r="AW68" s="125"/>
      <c r="AX68" s="125"/>
      <c r="AY68" s="125"/>
      <c r="AZ68" s="125"/>
      <c r="BA68" s="125"/>
      <c r="BB68" s="126"/>
      <c r="BC68" s="16"/>
      <c r="BD68" s="127"/>
      <c r="BE68" s="127"/>
      <c r="BF68" s="127"/>
      <c r="BG68" s="127"/>
      <c r="BH68" s="127"/>
      <c r="BI68" s="127"/>
      <c r="BJ68" s="127"/>
      <c r="BK68" s="127"/>
      <c r="BL68" s="127"/>
      <c r="BM68" s="127"/>
      <c r="BN68" s="127"/>
      <c r="BO68" s="127"/>
      <c r="BP68" s="16"/>
      <c r="BQ68" s="118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</row>
    <row r="69" spans="1:205" x14ac:dyDescent="0.2">
      <c r="A69" s="129"/>
      <c r="B69" s="130"/>
      <c r="C69" s="130"/>
      <c r="D69" s="83"/>
      <c r="E69" s="83"/>
      <c r="F69" s="83"/>
      <c r="G69" s="83"/>
      <c r="H69" s="141"/>
      <c r="I69" s="140"/>
      <c r="J69" s="135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B69" s="119"/>
      <c r="AC69" s="119"/>
      <c r="AD69" s="119"/>
      <c r="AE69" s="119"/>
      <c r="AF69" s="119"/>
      <c r="AG69" s="120"/>
      <c r="AH69" s="16"/>
      <c r="AI69" s="121"/>
      <c r="AJ69" s="121"/>
      <c r="AK69" s="122"/>
      <c r="AL69" s="121"/>
      <c r="AM69" s="121"/>
      <c r="AN69" s="122"/>
      <c r="AO69" s="16"/>
      <c r="AP69" s="123"/>
      <c r="AQ69" s="123"/>
      <c r="AR69" s="123"/>
      <c r="AS69" s="123"/>
      <c r="AT69" s="123"/>
      <c r="AU69" s="124"/>
      <c r="AV69" s="16"/>
      <c r="AW69" s="125"/>
      <c r="AX69" s="125"/>
      <c r="AY69" s="125"/>
      <c r="AZ69" s="125"/>
      <c r="BA69" s="125"/>
      <c r="BB69" s="126"/>
      <c r="BC69" s="16"/>
      <c r="BD69" s="127"/>
      <c r="BE69" s="127"/>
      <c r="BF69" s="127"/>
      <c r="BG69" s="127"/>
      <c r="BH69" s="127"/>
      <c r="BI69" s="127"/>
      <c r="BJ69" s="127"/>
      <c r="BK69" s="127"/>
      <c r="BL69" s="127"/>
      <c r="BM69" s="127"/>
      <c r="BN69" s="127"/>
      <c r="BO69" s="127"/>
      <c r="BP69" s="16"/>
      <c r="BQ69" s="118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</row>
    <row r="70" spans="1:205" x14ac:dyDescent="0.2">
      <c r="A70" s="129"/>
      <c r="B70" s="130"/>
      <c r="C70" s="130"/>
      <c r="D70" s="83"/>
      <c r="E70" s="83"/>
      <c r="F70" s="83"/>
      <c r="G70" s="83"/>
      <c r="H70" s="141"/>
      <c r="I70" s="140"/>
      <c r="J70" s="135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B70" s="119"/>
      <c r="AC70" s="119"/>
      <c r="AD70" s="119"/>
      <c r="AE70" s="119"/>
      <c r="AF70" s="119"/>
      <c r="AG70" s="120"/>
      <c r="AH70" s="16"/>
      <c r="AI70" s="121"/>
      <c r="AJ70" s="121"/>
      <c r="AK70" s="122"/>
      <c r="AL70" s="121"/>
      <c r="AM70" s="121"/>
      <c r="AN70" s="122"/>
      <c r="AO70" s="16"/>
      <c r="AP70" s="123"/>
      <c r="AQ70" s="123"/>
      <c r="AR70" s="123"/>
      <c r="AS70" s="123"/>
      <c r="AT70" s="123"/>
      <c r="AU70" s="124"/>
      <c r="AV70" s="16"/>
      <c r="AW70" s="125"/>
      <c r="AX70" s="125"/>
      <c r="AY70" s="125"/>
      <c r="AZ70" s="125"/>
      <c r="BA70" s="125"/>
      <c r="BB70" s="126"/>
      <c r="BC70" s="16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  <c r="BO70" s="127"/>
      <c r="BP70" s="16"/>
      <c r="BQ70" s="118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</row>
    <row r="71" spans="1:205" ht="12" customHeight="1" x14ac:dyDescent="0.2">
      <c r="A71" s="129"/>
      <c r="B71" s="130"/>
      <c r="C71" s="130"/>
      <c r="D71" s="83"/>
      <c r="E71" s="83"/>
      <c r="F71" s="83"/>
      <c r="G71" s="83"/>
      <c r="H71" s="141"/>
      <c r="I71" s="140"/>
      <c r="J71" s="135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B71" s="119"/>
      <c r="AC71" s="119"/>
      <c r="AD71" s="119"/>
      <c r="AE71" s="119"/>
      <c r="AF71" s="119"/>
      <c r="AG71" s="120"/>
      <c r="AH71" s="16"/>
      <c r="AI71" s="121"/>
      <c r="AJ71" s="121"/>
      <c r="AK71" s="122"/>
      <c r="AL71" s="121"/>
      <c r="AM71" s="121"/>
      <c r="AN71" s="122"/>
      <c r="AO71" s="16"/>
      <c r="AP71" s="123"/>
      <c r="AQ71" s="123"/>
      <c r="AR71" s="123"/>
      <c r="AS71" s="123"/>
      <c r="AT71" s="123"/>
      <c r="AU71" s="124"/>
      <c r="AV71" s="16"/>
      <c r="AW71" s="125"/>
      <c r="AX71" s="125"/>
      <c r="AY71" s="125"/>
      <c r="AZ71" s="125"/>
      <c r="BA71" s="125"/>
      <c r="BB71" s="126"/>
      <c r="BC71" s="16"/>
      <c r="BD71" s="127"/>
      <c r="BE71" s="127"/>
      <c r="BF71" s="127"/>
      <c r="BG71" s="127"/>
      <c r="BH71" s="127"/>
      <c r="BI71" s="127"/>
      <c r="BJ71" s="127"/>
      <c r="BK71" s="127"/>
      <c r="BL71" s="127"/>
      <c r="BM71" s="127"/>
      <c r="BN71" s="127"/>
      <c r="BO71" s="127"/>
      <c r="BP71" s="16"/>
      <c r="BQ71" s="118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</row>
    <row r="72" spans="1:205" ht="12" customHeight="1" x14ac:dyDescent="0.2">
      <c r="A72" s="129"/>
      <c r="B72" s="130"/>
      <c r="C72" s="130"/>
      <c r="D72" s="83"/>
      <c r="E72" s="83"/>
      <c r="F72" s="83"/>
      <c r="G72" s="83"/>
      <c r="H72" s="141"/>
      <c r="I72" s="140"/>
      <c r="J72" s="135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B72" s="119"/>
      <c r="AC72" s="119"/>
      <c r="AD72" s="119"/>
      <c r="AE72" s="119"/>
      <c r="AF72" s="119"/>
      <c r="AG72" s="120"/>
      <c r="AH72" s="16"/>
      <c r="AI72" s="121"/>
      <c r="AJ72" s="121"/>
      <c r="AK72" s="122"/>
      <c r="AL72" s="121"/>
      <c r="AM72" s="121"/>
      <c r="AN72" s="122"/>
      <c r="AO72" s="16"/>
      <c r="AP72" s="123"/>
      <c r="AQ72" s="123"/>
      <c r="AR72" s="123"/>
      <c r="AS72" s="123"/>
      <c r="AT72" s="123"/>
      <c r="AU72" s="124"/>
      <c r="AV72" s="16"/>
      <c r="AW72" s="125"/>
      <c r="AX72" s="125"/>
      <c r="AY72" s="125"/>
      <c r="AZ72" s="125"/>
      <c r="BA72" s="125"/>
      <c r="BB72" s="126"/>
      <c r="BC72" s="16"/>
      <c r="BD72" s="127"/>
      <c r="BE72" s="127"/>
      <c r="BF72" s="127"/>
      <c r="BG72" s="127"/>
      <c r="BH72" s="127"/>
      <c r="BI72" s="127"/>
      <c r="BJ72" s="127"/>
      <c r="BK72" s="127"/>
      <c r="BL72" s="127"/>
      <c r="BM72" s="127"/>
      <c r="BN72" s="127"/>
      <c r="BO72" s="127"/>
      <c r="BP72" s="16"/>
      <c r="BQ72" s="118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</row>
    <row r="73" spans="1:205" x14ac:dyDescent="0.2">
      <c r="A73" s="129"/>
      <c r="B73" s="130"/>
      <c r="C73" s="130"/>
      <c r="D73" s="83"/>
      <c r="E73" s="83"/>
      <c r="F73" s="83"/>
      <c r="G73" s="83"/>
      <c r="H73" s="141"/>
      <c r="I73" s="140"/>
      <c r="J73" s="135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B73" s="119"/>
      <c r="AC73" s="119"/>
      <c r="AD73" s="119"/>
      <c r="AE73" s="119"/>
      <c r="AF73" s="119"/>
      <c r="AG73" s="120"/>
      <c r="AH73" s="16"/>
      <c r="AI73" s="121"/>
      <c r="AJ73" s="121"/>
      <c r="AK73" s="122"/>
      <c r="AL73" s="121"/>
      <c r="AM73" s="121"/>
      <c r="AN73" s="122"/>
      <c r="AO73" s="16"/>
      <c r="AP73" s="123"/>
      <c r="AQ73" s="123"/>
      <c r="AR73" s="123"/>
      <c r="AS73" s="123"/>
      <c r="AT73" s="123"/>
      <c r="AU73" s="124"/>
      <c r="AV73" s="16"/>
      <c r="AW73" s="125"/>
      <c r="AX73" s="125"/>
      <c r="AY73" s="125"/>
      <c r="AZ73" s="125"/>
      <c r="BA73" s="125"/>
      <c r="BB73" s="126"/>
      <c r="BC73" s="16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27"/>
      <c r="BP73" s="16"/>
      <c r="BQ73" s="118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</row>
    <row r="74" spans="1:205" x14ac:dyDescent="0.2">
      <c r="A74" s="129"/>
      <c r="B74" s="130"/>
      <c r="C74" s="130"/>
      <c r="D74" s="83"/>
      <c r="E74" s="83"/>
      <c r="F74" s="83"/>
      <c r="G74" s="83"/>
      <c r="H74" s="141"/>
      <c r="I74" s="140"/>
      <c r="J74" s="135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B74" s="119"/>
      <c r="AC74" s="119"/>
      <c r="AD74" s="119"/>
      <c r="AE74" s="119"/>
      <c r="AF74" s="119"/>
      <c r="AG74" s="120"/>
      <c r="AH74" s="16"/>
      <c r="AI74" s="121"/>
      <c r="AJ74" s="121"/>
      <c r="AK74" s="122"/>
      <c r="AL74" s="121"/>
      <c r="AM74" s="121"/>
      <c r="AN74" s="122"/>
      <c r="AO74" s="16"/>
      <c r="AP74" s="123"/>
      <c r="AQ74" s="123"/>
      <c r="AR74" s="123"/>
      <c r="AS74" s="123"/>
      <c r="AT74" s="123"/>
      <c r="AU74" s="124"/>
      <c r="AV74" s="16"/>
      <c r="AW74" s="125"/>
      <c r="AX74" s="125"/>
      <c r="AY74" s="125"/>
      <c r="AZ74" s="125"/>
      <c r="BA74" s="125"/>
      <c r="BB74" s="126"/>
      <c r="BC74" s="16"/>
      <c r="BD74" s="127"/>
      <c r="BE74" s="127"/>
      <c r="BF74" s="127"/>
      <c r="BG74" s="127"/>
      <c r="BH74" s="127"/>
      <c r="BI74" s="127"/>
      <c r="BJ74" s="127"/>
      <c r="BK74" s="127"/>
      <c r="BL74" s="127"/>
      <c r="BM74" s="127"/>
      <c r="BN74" s="127"/>
      <c r="BO74" s="127"/>
      <c r="BP74" s="16"/>
      <c r="BQ74" s="118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</row>
    <row r="75" spans="1:205" x14ac:dyDescent="0.2">
      <c r="A75" s="129"/>
      <c r="B75" s="130"/>
      <c r="C75" s="130"/>
      <c r="D75" s="83"/>
      <c r="E75" s="83"/>
      <c r="F75" s="83"/>
      <c r="G75" s="83"/>
      <c r="H75" s="141"/>
      <c r="I75" s="140"/>
      <c r="J75" s="135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B75" s="119"/>
      <c r="AC75" s="119"/>
      <c r="AD75" s="119"/>
      <c r="AE75" s="119"/>
      <c r="AF75" s="119"/>
      <c r="AG75" s="120"/>
      <c r="AH75" s="16"/>
      <c r="AI75" s="121"/>
      <c r="AJ75" s="121"/>
      <c r="AK75" s="122"/>
      <c r="AL75" s="121"/>
      <c r="AM75" s="121"/>
      <c r="AN75" s="122"/>
      <c r="AO75" s="16"/>
      <c r="AP75" s="123"/>
      <c r="AQ75" s="123"/>
      <c r="AR75" s="123"/>
      <c r="AS75" s="123"/>
      <c r="AT75" s="123"/>
      <c r="AU75" s="124"/>
      <c r="AV75" s="16"/>
      <c r="AW75" s="125"/>
      <c r="AX75" s="125"/>
      <c r="AY75" s="125"/>
      <c r="AZ75" s="125"/>
      <c r="BA75" s="125"/>
      <c r="BB75" s="126"/>
      <c r="BC75" s="16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6"/>
      <c r="BQ75" s="118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</row>
    <row r="76" spans="1:205" x14ac:dyDescent="0.2">
      <c r="A76" s="129"/>
      <c r="B76" s="130"/>
      <c r="C76" s="130"/>
      <c r="D76" s="83"/>
      <c r="E76" s="83"/>
      <c r="F76" s="83"/>
      <c r="G76" s="83"/>
      <c r="H76" s="141"/>
      <c r="I76" s="140"/>
      <c r="J76" s="135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B76" s="119"/>
      <c r="AC76" s="119"/>
      <c r="AD76" s="119"/>
      <c r="AE76" s="119"/>
      <c r="AF76" s="119"/>
      <c r="AG76" s="120"/>
      <c r="AH76" s="16"/>
      <c r="AI76" s="121"/>
      <c r="AJ76" s="121"/>
      <c r="AK76" s="122"/>
      <c r="AL76" s="121"/>
      <c r="AM76" s="121"/>
      <c r="AN76" s="122"/>
      <c r="AO76" s="16"/>
      <c r="AP76" s="123"/>
      <c r="AQ76" s="123"/>
      <c r="AR76" s="123"/>
      <c r="AS76" s="123"/>
      <c r="AT76" s="123"/>
      <c r="AU76" s="124"/>
      <c r="AV76" s="16"/>
      <c r="AW76" s="125"/>
      <c r="AX76" s="125"/>
      <c r="AY76" s="125"/>
      <c r="AZ76" s="125"/>
      <c r="BA76" s="125"/>
      <c r="BB76" s="126"/>
      <c r="BC76" s="16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27"/>
      <c r="BO76" s="127"/>
      <c r="BP76" s="16"/>
      <c r="BQ76" s="118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</row>
    <row r="77" spans="1:205" x14ac:dyDescent="0.2">
      <c r="A77" s="129"/>
      <c r="B77" s="130"/>
      <c r="C77" s="130"/>
      <c r="D77" s="137"/>
      <c r="E77" s="137"/>
      <c r="F77" s="83"/>
      <c r="G77" s="137"/>
      <c r="H77" s="139"/>
      <c r="I77" s="138"/>
      <c r="J77" s="136"/>
      <c r="L77" s="238"/>
      <c r="M77" s="238"/>
      <c r="N77" s="238"/>
      <c r="O77" s="238"/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8"/>
      <c r="AB77" s="239"/>
      <c r="AC77" s="239"/>
      <c r="AD77" s="239"/>
      <c r="AE77" s="239"/>
      <c r="AF77" s="239"/>
      <c r="AG77" s="240"/>
      <c r="AH77" s="16"/>
      <c r="AI77" s="241"/>
      <c r="AJ77" s="241"/>
      <c r="AK77" s="242"/>
      <c r="AL77" s="241"/>
      <c r="AM77" s="241"/>
      <c r="AN77" s="242"/>
      <c r="AO77" s="16"/>
      <c r="AP77" s="243"/>
      <c r="AQ77" s="243"/>
      <c r="AR77" s="243"/>
      <c r="AS77" s="243"/>
      <c r="AT77" s="243"/>
      <c r="AU77" s="244"/>
      <c r="AV77" s="16"/>
      <c r="AW77" s="245"/>
      <c r="AX77" s="245"/>
      <c r="AY77" s="245"/>
      <c r="AZ77" s="245"/>
      <c r="BA77" s="245"/>
      <c r="BB77" s="246"/>
      <c r="BC77" s="16"/>
      <c r="BD77" s="247"/>
      <c r="BE77" s="247"/>
      <c r="BF77" s="247"/>
      <c r="BG77" s="247"/>
      <c r="BH77" s="247"/>
      <c r="BI77" s="247"/>
      <c r="BJ77" s="247"/>
      <c r="BK77" s="247"/>
      <c r="BL77" s="247"/>
      <c r="BM77" s="247"/>
      <c r="BN77" s="247"/>
      <c r="BO77" s="247"/>
      <c r="BP77" s="16"/>
      <c r="BQ77" s="118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</row>
    <row r="78" spans="1:205" s="22" customFormat="1" x14ac:dyDescent="0.2">
      <c r="A78" s="129"/>
      <c r="B78" s="130"/>
      <c r="C78" s="130"/>
      <c r="D78" s="137"/>
      <c r="E78" s="137"/>
      <c r="F78" s="83"/>
      <c r="G78" s="137"/>
      <c r="H78" s="139"/>
      <c r="I78" s="98"/>
      <c r="J78" s="98"/>
      <c r="K78" s="1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1"/>
      <c r="AB78" s="119"/>
      <c r="AC78" s="119"/>
      <c r="AD78" s="119"/>
      <c r="AE78" s="119"/>
      <c r="AF78" s="119"/>
      <c r="AG78" s="120"/>
      <c r="AH78" s="16"/>
      <c r="AI78" s="121"/>
      <c r="AJ78" s="121"/>
      <c r="AK78" s="122"/>
      <c r="AL78" s="121"/>
      <c r="AM78" s="121"/>
      <c r="AN78" s="122"/>
      <c r="AO78" s="16"/>
      <c r="AP78" s="123"/>
      <c r="AQ78" s="123"/>
      <c r="AR78" s="123"/>
      <c r="AS78" s="123"/>
      <c r="AT78" s="123"/>
      <c r="AU78" s="124"/>
      <c r="AV78" s="16"/>
      <c r="AW78" s="125"/>
      <c r="AX78" s="125"/>
      <c r="AY78" s="125"/>
      <c r="AZ78" s="125"/>
      <c r="BA78" s="125"/>
      <c r="BB78" s="126"/>
      <c r="BC78" s="16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6"/>
      <c r="BQ78" s="128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</row>
    <row r="79" spans="1:205" x14ac:dyDescent="0.2">
      <c r="G79" s="19"/>
      <c r="AH79" s="16"/>
      <c r="AO79" s="16"/>
      <c r="AV79" s="16"/>
      <c r="BC79" s="16"/>
      <c r="BP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</row>
    <row r="80" spans="1:205" x14ac:dyDescent="0.2">
      <c r="G80" s="19"/>
      <c r="AH80" s="16"/>
      <c r="AO80" s="16"/>
      <c r="AV80" s="16"/>
      <c r="BC80" s="16"/>
      <c r="BP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</row>
    <row r="81" spans="1:205" x14ac:dyDescent="0.2">
      <c r="A81"/>
      <c r="B81" s="44"/>
      <c r="C81" s="44"/>
      <c r="D81" s="53"/>
      <c r="E81"/>
      <c r="F81" s="53"/>
      <c r="G81" s="53"/>
      <c r="H81"/>
      <c r="I81"/>
      <c r="J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B81"/>
      <c r="AC81"/>
      <c r="AD81"/>
      <c r="AE81"/>
      <c r="AF81"/>
      <c r="AH81" s="16"/>
      <c r="AI81"/>
      <c r="AJ81"/>
      <c r="AO81" s="16"/>
      <c r="AV81" s="16"/>
      <c r="BC81" s="16"/>
      <c r="BD81"/>
      <c r="BE81"/>
      <c r="BH81"/>
      <c r="BI81"/>
      <c r="BO81"/>
      <c r="BP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</row>
    <row r="82" spans="1:205" x14ac:dyDescent="0.2">
      <c r="A82"/>
      <c r="B82" s="44"/>
      <c r="C82" s="44"/>
      <c r="D82" s="53"/>
      <c r="E82"/>
      <c r="F82" s="53"/>
      <c r="G82" s="53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B82"/>
      <c r="AC82"/>
      <c r="AD82"/>
      <c r="AE82"/>
      <c r="AF82"/>
      <c r="AH82" s="16"/>
      <c r="AI82"/>
      <c r="AJ82"/>
      <c r="AO82" s="16"/>
      <c r="AV82" s="16"/>
      <c r="BC82" s="16"/>
      <c r="BD82"/>
      <c r="BE82"/>
      <c r="BH82"/>
      <c r="BI82"/>
      <c r="BO82"/>
      <c r="BP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</row>
    <row r="83" spans="1:205" x14ac:dyDescent="0.2">
      <c r="B83" s="34"/>
      <c r="C83" s="34"/>
      <c r="G83" s="19"/>
      <c r="AH83" s="16"/>
      <c r="AO83" s="16"/>
      <c r="AV83" s="16"/>
      <c r="BC83" s="16"/>
      <c r="BP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</row>
    <row r="84" spans="1:205" x14ac:dyDescent="0.2">
      <c r="B84" s="46"/>
      <c r="C84" s="46"/>
      <c r="G84" s="19"/>
      <c r="AH84" s="16"/>
      <c r="AO84" s="16"/>
      <c r="AV84" s="16"/>
      <c r="BC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</row>
    <row r="85" spans="1:205" x14ac:dyDescent="0.2">
      <c r="B85" s="46"/>
      <c r="C85" s="46"/>
      <c r="G85" s="19"/>
      <c r="AH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</row>
    <row r="86" spans="1:205" x14ac:dyDescent="0.2">
      <c r="A86"/>
      <c r="B86" s="46"/>
      <c r="C86" s="46"/>
      <c r="D86"/>
      <c r="E86"/>
      <c r="F86" s="53"/>
      <c r="G86" s="53"/>
      <c r="H86" s="43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B86"/>
      <c r="AC86"/>
      <c r="AD86"/>
      <c r="AE86"/>
      <c r="AF86"/>
      <c r="AH86" s="16"/>
      <c r="AI86"/>
      <c r="AJ86"/>
      <c r="BD86"/>
      <c r="BE86"/>
      <c r="BH86"/>
      <c r="BI86"/>
      <c r="BO86"/>
      <c r="BP8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</row>
    <row r="87" spans="1:205" x14ac:dyDescent="0.2">
      <c r="A87"/>
      <c r="B87" s="46"/>
      <c r="C87" s="46"/>
      <c r="D87"/>
      <c r="E87"/>
      <c r="F87" s="53"/>
      <c r="G87" s="53"/>
      <c r="H87" s="43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B87"/>
      <c r="AC87"/>
      <c r="AD87"/>
      <c r="AE87"/>
      <c r="AF87"/>
      <c r="AI87"/>
      <c r="AJ87"/>
      <c r="BD87"/>
      <c r="BE87"/>
      <c r="BH87"/>
      <c r="BI87"/>
      <c r="BO87"/>
      <c r="BP87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</row>
    <row r="88" spans="1:205" x14ac:dyDescent="0.2">
      <c r="A88"/>
      <c r="B88" s="46"/>
      <c r="C88" s="46"/>
      <c r="D88"/>
      <c r="E88"/>
      <c r="F88"/>
      <c r="G88" s="44"/>
      <c r="H88" s="43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B88"/>
      <c r="AC88"/>
      <c r="AD88"/>
      <c r="AE88"/>
      <c r="AF88"/>
      <c r="AI88"/>
      <c r="AJ88"/>
      <c r="BD88"/>
      <c r="BE88"/>
      <c r="BH88"/>
      <c r="BI88"/>
      <c r="BO88"/>
      <c r="BP88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</row>
    <row r="89" spans="1:205" x14ac:dyDescent="0.2">
      <c r="A89"/>
      <c r="B89" s="46"/>
      <c r="C89" s="46"/>
      <c r="D89"/>
      <c r="E89"/>
      <c r="F89"/>
      <c r="G89" s="44"/>
      <c r="H89" s="43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B89"/>
      <c r="AC89"/>
      <c r="AD89"/>
      <c r="AE89"/>
      <c r="AF89"/>
      <c r="AI89"/>
      <c r="AJ89"/>
      <c r="BD89"/>
      <c r="BE89"/>
      <c r="BH89"/>
      <c r="BI89"/>
      <c r="BO89"/>
      <c r="BP89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</row>
    <row r="90" spans="1:205" x14ac:dyDescent="0.2">
      <c r="A90"/>
      <c r="B90" s="46"/>
      <c r="C90" s="46"/>
      <c r="D90"/>
      <c r="E90"/>
      <c r="F90"/>
      <c r="G90" s="44"/>
      <c r="H90" s="43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B90"/>
      <c r="AC90"/>
      <c r="AD90"/>
      <c r="AE90"/>
      <c r="AF90"/>
      <c r="AI90"/>
      <c r="AJ90"/>
      <c r="BD90"/>
      <c r="BE90"/>
      <c r="BH90"/>
      <c r="BI90"/>
      <c r="BO90"/>
      <c r="BP90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</row>
    <row r="91" spans="1:205" x14ac:dyDescent="0.2">
      <c r="A91"/>
      <c r="B91" s="46"/>
      <c r="C91" s="46"/>
      <c r="D91"/>
      <c r="E91"/>
      <c r="F91"/>
      <c r="G91" s="44"/>
      <c r="H91" s="43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B91"/>
      <c r="AC91"/>
      <c r="AD91"/>
      <c r="AE91"/>
      <c r="AF91"/>
      <c r="AI91"/>
      <c r="AJ91"/>
      <c r="BD91"/>
      <c r="BE91"/>
      <c r="BH91"/>
      <c r="BI91"/>
      <c r="BO91"/>
      <c r="BP91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</row>
    <row r="92" spans="1:205" x14ac:dyDescent="0.2">
      <c r="A92"/>
      <c r="B92" s="46"/>
      <c r="C92" s="46"/>
      <c r="D92"/>
      <c r="E92"/>
      <c r="F92"/>
      <c r="G92" s="44"/>
      <c r="H92" s="43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I92"/>
      <c r="AJ92"/>
      <c r="BD92"/>
      <c r="BE92"/>
      <c r="BH92"/>
      <c r="BI92"/>
      <c r="BO92"/>
      <c r="BP92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</row>
    <row r="93" spans="1:205" x14ac:dyDescent="0.2">
      <c r="A93"/>
      <c r="B93" s="46"/>
      <c r="C93" s="46"/>
      <c r="D93"/>
      <c r="E93"/>
      <c r="F93"/>
      <c r="G93" s="44"/>
      <c r="H93" s="4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I93"/>
      <c r="AJ93"/>
      <c r="BD93"/>
      <c r="BE93"/>
      <c r="BH93"/>
      <c r="BI93"/>
      <c r="BO93"/>
      <c r="BP93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</row>
    <row r="94" spans="1:205" x14ac:dyDescent="0.2">
      <c r="A94"/>
      <c r="B94" s="46"/>
      <c r="C94" s="46"/>
      <c r="D94"/>
      <c r="E94"/>
      <c r="F94"/>
      <c r="G94" s="44"/>
      <c r="H94" s="43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I94"/>
      <c r="AJ94"/>
      <c r="BD94"/>
      <c r="BE94"/>
      <c r="BH94"/>
      <c r="BI94"/>
      <c r="BO94"/>
      <c r="BP94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</row>
    <row r="95" spans="1:205" x14ac:dyDescent="0.2">
      <c r="A95"/>
      <c r="B95" s="46"/>
      <c r="C95" s="46"/>
      <c r="D95"/>
      <c r="E95"/>
      <c r="F95"/>
      <c r="G95" s="44"/>
      <c r="H95" s="43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I95"/>
      <c r="AJ95"/>
      <c r="BD95"/>
      <c r="BE95"/>
      <c r="BH95"/>
      <c r="BI95"/>
      <c r="BO95"/>
      <c r="BP95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</row>
    <row r="96" spans="1:205" x14ac:dyDescent="0.2">
      <c r="A96"/>
      <c r="B96" s="46"/>
      <c r="C96" s="46"/>
      <c r="D96"/>
      <c r="E96"/>
      <c r="F96"/>
      <c r="G96" s="44"/>
      <c r="H96" s="43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I96"/>
      <c r="AJ96"/>
      <c r="BD96"/>
      <c r="BE96"/>
      <c r="BH96"/>
      <c r="BI96"/>
      <c r="BO96"/>
      <c r="BP9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</row>
    <row r="97" spans="1:205" x14ac:dyDescent="0.2">
      <c r="A97"/>
      <c r="B97" s="46"/>
      <c r="C97" s="46"/>
      <c r="D97"/>
      <c r="E97"/>
      <c r="F97"/>
      <c r="G97" s="44"/>
      <c r="H97" s="43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I97"/>
      <c r="AJ97"/>
      <c r="BD97"/>
      <c r="BE97"/>
      <c r="BH97"/>
      <c r="BI97"/>
      <c r="BO97"/>
      <c r="BP97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</row>
    <row r="98" spans="1:205" x14ac:dyDescent="0.2">
      <c r="A98"/>
      <c r="B98" s="46"/>
      <c r="C98" s="46"/>
      <c r="D98"/>
      <c r="E98"/>
      <c r="F98"/>
      <c r="G98" s="44"/>
      <c r="H98" s="43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I98"/>
      <c r="AJ98"/>
      <c r="BD98"/>
      <c r="BE98"/>
      <c r="BH98"/>
      <c r="BI98"/>
      <c r="BO98"/>
      <c r="BP98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</row>
    <row r="99" spans="1:205" x14ac:dyDescent="0.2">
      <c r="A99"/>
      <c r="B99" s="46"/>
      <c r="C99" s="46"/>
      <c r="D99"/>
      <c r="E99"/>
      <c r="F99"/>
      <c r="G99" s="44"/>
      <c r="H99" s="43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I99"/>
      <c r="AJ99"/>
      <c r="BD99"/>
      <c r="BE99"/>
      <c r="BH99"/>
      <c r="BI99"/>
      <c r="BO99"/>
      <c r="BP99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</row>
    <row r="100" spans="1:205" x14ac:dyDescent="0.2">
      <c r="A100"/>
      <c r="B100" s="46"/>
      <c r="C100" s="46"/>
      <c r="D100"/>
      <c r="E100"/>
      <c r="F100"/>
      <c r="G100" s="44"/>
      <c r="H100" s="43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I100"/>
      <c r="AJ100"/>
      <c r="BD100"/>
      <c r="BE100"/>
      <c r="BH100"/>
      <c r="BI100"/>
      <c r="BO100"/>
      <c r="BP100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</row>
    <row r="101" spans="1:205" x14ac:dyDescent="0.2">
      <c r="A101"/>
      <c r="B101" s="46"/>
      <c r="C101" s="46"/>
      <c r="D101"/>
      <c r="E101"/>
      <c r="F101"/>
      <c r="G101" s="44"/>
      <c r="H101" s="43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I101"/>
      <c r="AJ101"/>
      <c r="BD101"/>
      <c r="BE101"/>
      <c r="BH101"/>
      <c r="BI101"/>
      <c r="BO101"/>
      <c r="BP101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</row>
    <row r="102" spans="1:205" x14ac:dyDescent="0.2">
      <c r="A102"/>
      <c r="B102" s="46"/>
      <c r="C102" s="46"/>
      <c r="D102"/>
      <c r="E102"/>
      <c r="F102"/>
      <c r="G102" s="44"/>
      <c r="H102" s="43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I102"/>
      <c r="AJ102"/>
      <c r="BD102"/>
      <c r="BE102"/>
      <c r="BH102"/>
      <c r="BI102"/>
      <c r="BO102"/>
      <c r="BP102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</row>
    <row r="103" spans="1:205" x14ac:dyDescent="0.2">
      <c r="A103"/>
      <c r="B103" s="46"/>
      <c r="C103" s="46"/>
      <c r="D103"/>
      <c r="E103"/>
      <c r="F103"/>
      <c r="G103" s="44"/>
      <c r="H103" s="4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I103"/>
      <c r="AJ103"/>
      <c r="BD103"/>
      <c r="BE103"/>
      <c r="BH103"/>
      <c r="BI103"/>
      <c r="BO103"/>
      <c r="BP103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</row>
    <row r="104" spans="1:205" x14ac:dyDescent="0.2">
      <c r="A104"/>
      <c r="B104" s="46"/>
      <c r="C104" s="46"/>
      <c r="D104"/>
      <c r="E104"/>
      <c r="F104"/>
      <c r="G104" s="44"/>
      <c r="H104" s="43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I104"/>
      <c r="AJ104"/>
      <c r="BD104"/>
      <c r="BE104"/>
      <c r="BH104"/>
      <c r="BI104"/>
      <c r="BO104"/>
      <c r="BP104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</row>
    <row r="105" spans="1:205" x14ac:dyDescent="0.2">
      <c r="A105"/>
      <c r="B105" s="46"/>
      <c r="C105" s="46"/>
      <c r="D105"/>
      <c r="E105"/>
      <c r="F105"/>
      <c r="G105" s="44"/>
      <c r="H105" s="43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I105"/>
      <c r="AJ105"/>
      <c r="BD105"/>
      <c r="BE105"/>
      <c r="BH105"/>
      <c r="BI105"/>
      <c r="BO105"/>
      <c r="BP105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</row>
    <row r="106" spans="1:205" x14ac:dyDescent="0.2">
      <c r="A106"/>
      <c r="B106" s="46"/>
      <c r="C106" s="46"/>
      <c r="D106"/>
      <c r="E106"/>
      <c r="F106"/>
      <c r="G106" s="44"/>
      <c r="H106" s="43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I106"/>
      <c r="AJ106"/>
      <c r="BD106"/>
      <c r="BE106"/>
      <c r="BH106"/>
      <c r="BI106"/>
      <c r="BO106"/>
      <c r="BP10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</row>
    <row r="107" spans="1:205" x14ac:dyDescent="0.2">
      <c r="A107"/>
      <c r="B107" s="46"/>
      <c r="C107" s="46"/>
      <c r="D107"/>
      <c r="E107"/>
      <c r="F107"/>
      <c r="G107" s="44"/>
      <c r="H107" s="43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I107"/>
      <c r="AJ107"/>
      <c r="BD107"/>
      <c r="BE107"/>
      <c r="BH107"/>
      <c r="BI107"/>
      <c r="BO107"/>
      <c r="BP107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</row>
    <row r="108" spans="1:205" x14ac:dyDescent="0.2">
      <c r="A108"/>
      <c r="B108" s="46"/>
      <c r="C108" s="46"/>
      <c r="D108"/>
      <c r="E108"/>
      <c r="F108"/>
      <c r="G108" s="44"/>
      <c r="H108" s="43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I108"/>
      <c r="AJ108"/>
      <c r="BD108"/>
      <c r="BE108"/>
      <c r="BH108"/>
      <c r="BI108"/>
      <c r="BO108"/>
      <c r="BP108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</row>
    <row r="109" spans="1:205" x14ac:dyDescent="0.2">
      <c r="A109"/>
      <c r="B109" s="46"/>
      <c r="C109" s="46"/>
      <c r="D109"/>
      <c r="E109"/>
      <c r="F109"/>
      <c r="G109" s="44"/>
      <c r="H109" s="43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I109"/>
      <c r="AJ109"/>
      <c r="BD109"/>
      <c r="BE109"/>
      <c r="BH109"/>
      <c r="BI109"/>
      <c r="BO109"/>
      <c r="BP109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</row>
    <row r="110" spans="1:205" x14ac:dyDescent="0.2">
      <c r="A110"/>
      <c r="B110" s="46"/>
      <c r="C110" s="46"/>
      <c r="D110"/>
      <c r="E110"/>
      <c r="F110"/>
      <c r="G110" s="44"/>
      <c r="H110" s="43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I110"/>
      <c r="AJ110"/>
      <c r="BD110"/>
      <c r="BE110"/>
      <c r="BH110"/>
      <c r="BI110"/>
      <c r="BO110"/>
      <c r="BP110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</row>
    <row r="111" spans="1:205" x14ac:dyDescent="0.2">
      <c r="A111"/>
      <c r="B111" s="46"/>
      <c r="C111" s="46"/>
      <c r="D111"/>
      <c r="E111"/>
      <c r="F111"/>
      <c r="G111" s="44"/>
      <c r="H111" s="43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I111"/>
      <c r="AJ111"/>
      <c r="BD111"/>
      <c r="BE111"/>
      <c r="BH111"/>
      <c r="BI111"/>
      <c r="BO111"/>
      <c r="BP111"/>
    </row>
    <row r="112" spans="1:205" x14ac:dyDescent="0.2">
      <c r="A112"/>
      <c r="B112" s="46"/>
      <c r="C112" s="46"/>
      <c r="D112"/>
      <c r="E112"/>
      <c r="F112"/>
      <c r="G112" s="44"/>
      <c r="H112" s="43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I112"/>
      <c r="AJ112"/>
      <c r="BD112"/>
      <c r="BE112"/>
      <c r="BH112"/>
      <c r="BI112"/>
      <c r="BO112"/>
      <c r="BP112"/>
    </row>
    <row r="113" spans="2:8" customFormat="1" x14ac:dyDescent="0.2">
      <c r="B113" s="46"/>
      <c r="C113" s="46"/>
      <c r="G113" s="44"/>
      <c r="H113" s="43"/>
    </row>
    <row r="114" spans="2:8" customFormat="1" x14ac:dyDescent="0.2">
      <c r="B114" s="46"/>
      <c r="C114" s="46"/>
      <c r="G114" s="44"/>
      <c r="H114" s="43"/>
    </row>
    <row r="115" spans="2:8" customFormat="1" x14ac:dyDescent="0.2">
      <c r="B115" s="44"/>
      <c r="C115" s="44"/>
      <c r="G115" s="44"/>
      <c r="H115" s="43"/>
    </row>
    <row r="116" spans="2:8" customFormat="1" x14ac:dyDescent="0.2">
      <c r="B116" s="44"/>
      <c r="C116" s="44"/>
      <c r="G116" s="44"/>
      <c r="H116" s="43"/>
    </row>
    <row r="117" spans="2:8" customFormat="1" x14ac:dyDescent="0.2">
      <c r="B117" s="44"/>
      <c r="C117" s="44"/>
      <c r="G117" s="44"/>
      <c r="H117" s="43"/>
    </row>
    <row r="118" spans="2:8" customFormat="1" x14ac:dyDescent="0.2">
      <c r="B118" s="44"/>
      <c r="C118" s="44"/>
      <c r="G118" s="44"/>
      <c r="H118" s="43"/>
    </row>
    <row r="119" spans="2:8" customFormat="1" x14ac:dyDescent="0.2">
      <c r="B119" s="44"/>
      <c r="C119" s="44"/>
      <c r="G119" s="44"/>
      <c r="H119" s="43"/>
    </row>
    <row r="120" spans="2:8" customFormat="1" x14ac:dyDescent="0.2">
      <c r="B120" s="44"/>
      <c r="C120" s="44"/>
      <c r="G120" s="44"/>
      <c r="H120" s="43"/>
    </row>
    <row r="121" spans="2:8" customFormat="1" x14ac:dyDescent="0.2">
      <c r="B121" s="44"/>
      <c r="C121" s="44"/>
      <c r="G121" s="44"/>
      <c r="H121" s="43"/>
    </row>
    <row r="122" spans="2:8" customFormat="1" x14ac:dyDescent="0.2">
      <c r="B122" s="44"/>
      <c r="C122" s="44"/>
      <c r="G122" s="44"/>
      <c r="H122" s="43"/>
    </row>
    <row r="123" spans="2:8" customFormat="1" x14ac:dyDescent="0.2">
      <c r="B123" s="44"/>
      <c r="C123" s="44"/>
      <c r="G123" s="44"/>
      <c r="H123" s="43"/>
    </row>
    <row r="124" spans="2:8" customFormat="1" x14ac:dyDescent="0.2">
      <c r="B124" s="44"/>
      <c r="C124" s="44"/>
      <c r="G124" s="44"/>
      <c r="H124" s="43"/>
    </row>
    <row r="125" spans="2:8" customFormat="1" x14ac:dyDescent="0.2">
      <c r="B125" s="44"/>
      <c r="C125" s="44"/>
      <c r="G125" s="44"/>
      <c r="H125" s="43"/>
    </row>
    <row r="126" spans="2:8" customFormat="1" x14ac:dyDescent="0.2">
      <c r="B126" s="44"/>
      <c r="C126" s="44"/>
      <c r="G126" s="44"/>
      <c r="H126" s="43"/>
    </row>
    <row r="127" spans="2:8" customFormat="1" x14ac:dyDescent="0.2">
      <c r="B127" s="44"/>
      <c r="C127" s="44"/>
      <c r="G127" s="44"/>
      <c r="H127" s="43"/>
    </row>
    <row r="128" spans="2:8" customFormat="1" x14ac:dyDescent="0.2">
      <c r="B128" s="44"/>
      <c r="C128" s="44"/>
      <c r="G128" s="44"/>
      <c r="H128" s="43"/>
    </row>
    <row r="129" spans="2:8" customFormat="1" x14ac:dyDescent="0.2">
      <c r="B129" s="44"/>
      <c r="C129" s="44"/>
      <c r="G129" s="44"/>
      <c r="H129" s="43"/>
    </row>
    <row r="130" spans="2:8" customFormat="1" x14ac:dyDescent="0.2">
      <c r="B130" s="44"/>
      <c r="C130" s="44"/>
      <c r="G130" s="44"/>
      <c r="H130" s="43"/>
    </row>
    <row r="131" spans="2:8" customFormat="1" x14ac:dyDescent="0.2">
      <c r="B131" s="44"/>
      <c r="C131" s="44"/>
      <c r="G131" s="44"/>
      <c r="H131" s="43"/>
    </row>
    <row r="132" spans="2:8" customFormat="1" x14ac:dyDescent="0.2">
      <c r="B132" s="44"/>
      <c r="C132" s="44"/>
      <c r="G132" s="44"/>
      <c r="H132" s="43"/>
    </row>
    <row r="133" spans="2:8" customFormat="1" x14ac:dyDescent="0.2">
      <c r="B133" s="44"/>
      <c r="C133" s="44"/>
      <c r="G133" s="44"/>
      <c r="H133" s="43"/>
    </row>
  </sheetData>
  <mergeCells count="21">
    <mergeCell ref="AI2:AN2"/>
    <mergeCell ref="AP2:AU2"/>
    <mergeCell ref="AW2:BB2"/>
    <mergeCell ref="Y5:Z5"/>
    <mergeCell ref="G5:I5"/>
    <mergeCell ref="L5:O5"/>
    <mergeCell ref="P5:Q5"/>
    <mergeCell ref="AB2:AG2"/>
    <mergeCell ref="R5:S5"/>
    <mergeCell ref="T5:W5"/>
    <mergeCell ref="L3:Z3"/>
    <mergeCell ref="AB3:AE3"/>
    <mergeCell ref="AI3:AL3"/>
    <mergeCell ref="BM5:BO5"/>
    <mergeCell ref="BD2:BO2"/>
    <mergeCell ref="BD3:BO3"/>
    <mergeCell ref="AP3:AS3"/>
    <mergeCell ref="AW3:AZ3"/>
    <mergeCell ref="BD5:BF5"/>
    <mergeCell ref="BG5:BI5"/>
    <mergeCell ref="BJ5:BL5"/>
  </mergeCells>
  <pageMargins left="0.23622047244094491" right="0.23622047244094491" top="0.35433070866141736" bottom="0.35433070866141736" header="0.11811023622047245" footer="0.31496062992125984"/>
  <pageSetup firstPageNumber="0" orientation="landscape" horizontalDpi="300" verticalDpi="300" r:id="rId1"/>
  <headerFooter alignWithMargins="0"/>
  <colBreaks count="1" manualBreakCount="1">
    <brk id="2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B8F9-FF45-4B67-A23D-EFA753B1C02A}">
  <dimension ref="A1:BM59"/>
  <sheetViews>
    <sheetView tabSelected="1" workbookViewId="0">
      <selection activeCell="J1" sqref="J1"/>
    </sheetView>
  </sheetViews>
  <sheetFormatPr defaultRowHeight="12.75" x14ac:dyDescent="0.2"/>
  <cols>
    <col min="1" max="1" width="10.140625" bestFit="1" customWidth="1"/>
    <col min="2" max="2" width="11.5703125" bestFit="1" customWidth="1"/>
    <col min="9" max="9" width="20" bestFit="1" customWidth="1"/>
  </cols>
  <sheetData>
    <row r="1" spans="1:65" s="16" customFormat="1" ht="24.75" customHeight="1" x14ac:dyDescent="0.2">
      <c r="A1" s="248" t="s">
        <v>59</v>
      </c>
      <c r="B1" s="249" t="s">
        <v>47</v>
      </c>
      <c r="C1" s="250" t="s">
        <v>159</v>
      </c>
      <c r="D1" s="250" t="s">
        <v>160</v>
      </c>
      <c r="E1" s="250" t="s">
        <v>63</v>
      </c>
      <c r="F1" s="249" t="s">
        <v>64</v>
      </c>
      <c r="G1" s="251" t="s">
        <v>65</v>
      </c>
      <c r="H1" s="252" t="s">
        <v>66</v>
      </c>
      <c r="I1" s="253" t="s">
        <v>67</v>
      </c>
      <c r="J1" s="268" t="s">
        <v>28</v>
      </c>
      <c r="K1" s="3" t="s">
        <v>161</v>
      </c>
      <c r="L1" s="3" t="s">
        <v>162</v>
      </c>
      <c r="M1" s="254" t="s">
        <v>25</v>
      </c>
      <c r="N1" s="3" t="s">
        <v>163</v>
      </c>
      <c r="O1" s="3" t="s">
        <v>164</v>
      </c>
      <c r="P1" s="3" t="s">
        <v>165</v>
      </c>
      <c r="Q1" s="3" t="s">
        <v>166</v>
      </c>
      <c r="R1" s="3" t="s">
        <v>167</v>
      </c>
      <c r="S1" s="3" t="s">
        <v>168</v>
      </c>
      <c r="T1" s="3" t="s">
        <v>169</v>
      </c>
      <c r="U1" s="255" t="s">
        <v>170</v>
      </c>
      <c r="V1" s="3" t="s">
        <v>171</v>
      </c>
      <c r="W1" s="3" t="s">
        <v>15</v>
      </c>
      <c r="X1" s="17" t="s">
        <v>172</v>
      </c>
      <c r="Y1" s="17" t="s">
        <v>173</v>
      </c>
      <c r="Z1" s="256" t="s">
        <v>59</v>
      </c>
      <c r="AA1" s="257" t="s">
        <v>174</v>
      </c>
      <c r="AB1" s="257" t="s">
        <v>72</v>
      </c>
      <c r="AC1" s="257" t="s">
        <v>73</v>
      </c>
      <c r="AD1" s="257" t="s">
        <v>175</v>
      </c>
      <c r="AE1" s="257" t="s">
        <v>176</v>
      </c>
      <c r="AF1" s="258" t="s">
        <v>76</v>
      </c>
      <c r="AG1" s="259" t="s">
        <v>59</v>
      </c>
      <c r="AH1" s="260" t="s">
        <v>177</v>
      </c>
      <c r="AI1" s="260" t="s">
        <v>72</v>
      </c>
      <c r="AJ1" s="260" t="s">
        <v>73</v>
      </c>
      <c r="AK1" s="260" t="s">
        <v>175</v>
      </c>
      <c r="AL1" s="260" t="s">
        <v>176</v>
      </c>
      <c r="AM1" s="261" t="s">
        <v>76</v>
      </c>
      <c r="AN1" s="262" t="s">
        <v>59</v>
      </c>
      <c r="AO1" s="263" t="s">
        <v>178</v>
      </c>
      <c r="AP1" s="263" t="s">
        <v>72</v>
      </c>
      <c r="AQ1" s="263" t="s">
        <v>73</v>
      </c>
      <c r="AR1" s="263" t="s">
        <v>175</v>
      </c>
      <c r="AS1" s="263" t="s">
        <v>176</v>
      </c>
      <c r="AT1" s="264" t="s">
        <v>76</v>
      </c>
      <c r="AU1" s="265" t="s">
        <v>59</v>
      </c>
      <c r="AV1" s="266" t="s">
        <v>179</v>
      </c>
      <c r="AW1" s="266" t="s">
        <v>72</v>
      </c>
      <c r="AX1" s="266" t="s">
        <v>73</v>
      </c>
      <c r="AY1" s="266" t="s">
        <v>175</v>
      </c>
      <c r="AZ1" s="266" t="s">
        <v>176</v>
      </c>
      <c r="BA1" s="267" t="s">
        <v>76</v>
      </c>
      <c r="BB1" s="268" t="s">
        <v>161</v>
      </c>
      <c r="BC1" s="268" t="s">
        <v>162</v>
      </c>
      <c r="BD1" s="268" t="s">
        <v>180</v>
      </c>
      <c r="BE1" s="268" t="s">
        <v>164</v>
      </c>
      <c r="BF1" s="268" t="s">
        <v>165</v>
      </c>
      <c r="BG1" s="268" t="s">
        <v>181</v>
      </c>
      <c r="BH1" s="268" t="s">
        <v>166</v>
      </c>
      <c r="BI1" s="268" t="s">
        <v>167</v>
      </c>
      <c r="BJ1" s="268" t="s">
        <v>182</v>
      </c>
      <c r="BK1" s="268" t="s">
        <v>168</v>
      </c>
      <c r="BL1" s="268" t="s">
        <v>169</v>
      </c>
      <c r="BM1" s="269" t="s">
        <v>183</v>
      </c>
    </row>
    <row r="2" spans="1:65" x14ac:dyDescent="0.2">
      <c r="A2" s="271">
        <v>43381</v>
      </c>
      <c r="B2" s="270">
        <v>0.375</v>
      </c>
      <c r="C2">
        <v>10</v>
      </c>
      <c r="E2">
        <v>7.97</v>
      </c>
      <c r="G2">
        <v>70</v>
      </c>
      <c r="H2">
        <v>0.4</v>
      </c>
      <c r="I2" t="s">
        <v>87</v>
      </c>
      <c r="L2" s="47"/>
    </row>
    <row r="3" spans="1:65" x14ac:dyDescent="0.2">
      <c r="A3" s="271">
        <v>43382</v>
      </c>
      <c r="B3" s="270">
        <v>0.375</v>
      </c>
      <c r="C3">
        <v>12</v>
      </c>
      <c r="D3">
        <v>10.9</v>
      </c>
      <c r="E3">
        <v>7.8</v>
      </c>
      <c r="G3">
        <v>90</v>
      </c>
      <c r="H3">
        <v>0.28000000000000003</v>
      </c>
      <c r="I3" t="s">
        <v>89</v>
      </c>
      <c r="L3" s="47"/>
    </row>
    <row r="4" spans="1:65" x14ac:dyDescent="0.2">
      <c r="A4" s="271">
        <v>43383</v>
      </c>
      <c r="B4" s="270">
        <v>0.375</v>
      </c>
      <c r="C4">
        <v>10</v>
      </c>
      <c r="D4">
        <v>11.3</v>
      </c>
      <c r="E4">
        <v>7.4</v>
      </c>
      <c r="G4">
        <v>100</v>
      </c>
      <c r="H4">
        <v>0.18</v>
      </c>
      <c r="I4" t="s">
        <v>90</v>
      </c>
      <c r="L4" s="47"/>
    </row>
    <row r="5" spans="1:65" x14ac:dyDescent="0.2">
      <c r="A5" s="271">
        <v>43384</v>
      </c>
      <c r="B5" s="270">
        <v>0.375</v>
      </c>
      <c r="C5">
        <v>5</v>
      </c>
      <c r="D5">
        <v>10</v>
      </c>
      <c r="E5">
        <v>7.85</v>
      </c>
      <c r="G5">
        <v>110</v>
      </c>
      <c r="H5">
        <v>0.18</v>
      </c>
      <c r="I5" t="s">
        <v>91</v>
      </c>
      <c r="L5" s="47"/>
    </row>
    <row r="6" spans="1:65" x14ac:dyDescent="0.2">
      <c r="A6" s="271">
        <v>43385</v>
      </c>
      <c r="B6" s="270">
        <v>0.41666666666666669</v>
      </c>
      <c r="C6">
        <v>12</v>
      </c>
      <c r="D6">
        <v>11.1</v>
      </c>
      <c r="E6">
        <v>8.1300000000000008</v>
      </c>
      <c r="F6">
        <v>10</v>
      </c>
      <c r="G6">
        <v>110</v>
      </c>
      <c r="H6">
        <v>0.18</v>
      </c>
      <c r="I6" t="s">
        <v>90</v>
      </c>
      <c r="L6" s="47"/>
    </row>
    <row r="7" spans="1:65" x14ac:dyDescent="0.2">
      <c r="A7" s="271">
        <v>43386</v>
      </c>
      <c r="B7" s="270">
        <v>0.375</v>
      </c>
      <c r="C7">
        <v>9</v>
      </c>
      <c r="D7">
        <v>13.7</v>
      </c>
      <c r="E7">
        <v>8.1999999999999993</v>
      </c>
      <c r="F7">
        <v>9.4700000000000006</v>
      </c>
      <c r="G7">
        <v>110</v>
      </c>
      <c r="H7">
        <v>0.18</v>
      </c>
      <c r="I7" t="s">
        <v>90</v>
      </c>
      <c r="L7" s="47"/>
    </row>
    <row r="8" spans="1:65" x14ac:dyDescent="0.2">
      <c r="A8" s="271">
        <v>43387</v>
      </c>
      <c r="B8" s="270">
        <v>0.375</v>
      </c>
      <c r="C8">
        <v>5</v>
      </c>
      <c r="D8">
        <v>11.4</v>
      </c>
      <c r="E8">
        <v>8.1</v>
      </c>
      <c r="F8">
        <v>9.9</v>
      </c>
      <c r="G8">
        <v>120</v>
      </c>
      <c r="H8">
        <v>0.16</v>
      </c>
      <c r="I8" t="s">
        <v>90</v>
      </c>
      <c r="L8" s="47"/>
    </row>
    <row r="9" spans="1:65" x14ac:dyDescent="0.2">
      <c r="A9" s="271">
        <v>43388</v>
      </c>
      <c r="B9" s="270">
        <v>0.375</v>
      </c>
      <c r="C9">
        <v>4</v>
      </c>
      <c r="D9">
        <v>9.1</v>
      </c>
      <c r="E9">
        <v>8</v>
      </c>
      <c r="F9">
        <v>10.3</v>
      </c>
      <c r="G9">
        <v>130</v>
      </c>
      <c r="H9">
        <v>0.16</v>
      </c>
      <c r="I9" t="s">
        <v>90</v>
      </c>
      <c r="L9" s="47"/>
      <c r="N9">
        <v>4</v>
      </c>
    </row>
    <row r="10" spans="1:65" x14ac:dyDescent="0.2">
      <c r="A10" s="271">
        <v>43389</v>
      </c>
      <c r="B10" s="270">
        <v>0.375</v>
      </c>
      <c r="C10">
        <v>4</v>
      </c>
      <c r="D10">
        <v>9.1</v>
      </c>
      <c r="E10">
        <v>7.7</v>
      </c>
      <c r="F10">
        <v>10.5</v>
      </c>
      <c r="G10">
        <v>130</v>
      </c>
      <c r="H10">
        <v>0.14000000000000001</v>
      </c>
      <c r="I10" t="s">
        <v>90</v>
      </c>
      <c r="L10" s="47"/>
    </row>
    <row r="11" spans="1:65" x14ac:dyDescent="0.2">
      <c r="A11" s="271">
        <v>43390</v>
      </c>
      <c r="B11" s="270">
        <v>0.375</v>
      </c>
      <c r="C11">
        <v>4</v>
      </c>
      <c r="D11">
        <v>8.1999999999999993</v>
      </c>
      <c r="E11">
        <v>7.95</v>
      </c>
      <c r="F11">
        <v>10.199999999999999</v>
      </c>
      <c r="G11">
        <v>130</v>
      </c>
      <c r="H11">
        <v>0.14000000000000001</v>
      </c>
      <c r="I11" t="s">
        <v>90</v>
      </c>
      <c r="L11" s="47"/>
    </row>
    <row r="12" spans="1:65" x14ac:dyDescent="0.2">
      <c r="A12" s="271">
        <v>43391</v>
      </c>
      <c r="B12" s="270">
        <v>0.375</v>
      </c>
      <c r="C12">
        <v>7</v>
      </c>
      <c r="D12">
        <v>8.9</v>
      </c>
      <c r="E12">
        <v>7.7</v>
      </c>
      <c r="F12">
        <v>10.3</v>
      </c>
      <c r="G12">
        <v>130</v>
      </c>
      <c r="H12">
        <v>0.14000000000000001</v>
      </c>
      <c r="I12" t="s">
        <v>90</v>
      </c>
      <c r="L12" s="47"/>
    </row>
    <row r="13" spans="1:65" x14ac:dyDescent="0.2">
      <c r="A13" s="271">
        <v>43392</v>
      </c>
      <c r="B13" s="270">
        <v>0.375</v>
      </c>
      <c r="C13">
        <v>7</v>
      </c>
      <c r="D13">
        <v>8.8000000000000007</v>
      </c>
      <c r="E13">
        <v>7.7</v>
      </c>
      <c r="F13">
        <v>10.199999999999999</v>
      </c>
      <c r="G13">
        <v>140</v>
      </c>
      <c r="H13">
        <v>0.14000000000000001</v>
      </c>
      <c r="I13" t="s">
        <v>92</v>
      </c>
      <c r="L13" s="47"/>
    </row>
    <row r="14" spans="1:65" x14ac:dyDescent="0.2">
      <c r="A14" s="271">
        <v>43393</v>
      </c>
      <c r="B14" s="270">
        <v>0.375</v>
      </c>
      <c r="C14">
        <v>9</v>
      </c>
      <c r="D14">
        <v>9.5</v>
      </c>
      <c r="E14">
        <v>7.7</v>
      </c>
      <c r="F14">
        <v>9.93</v>
      </c>
      <c r="G14">
        <v>130</v>
      </c>
      <c r="H14">
        <v>0.14000000000000001</v>
      </c>
      <c r="I14" t="s">
        <v>90</v>
      </c>
      <c r="J14" t="s">
        <v>93</v>
      </c>
      <c r="L14" s="47"/>
    </row>
    <row r="15" spans="1:65" x14ac:dyDescent="0.2">
      <c r="A15" s="271">
        <v>43394</v>
      </c>
      <c r="B15" s="270">
        <v>0.375</v>
      </c>
      <c r="C15">
        <v>8</v>
      </c>
      <c r="D15">
        <v>9.1999999999999993</v>
      </c>
      <c r="E15">
        <v>7.7</v>
      </c>
      <c r="F15">
        <v>10.1</v>
      </c>
      <c r="G15">
        <v>140</v>
      </c>
      <c r="H15">
        <v>0.14000000000000001</v>
      </c>
      <c r="I15" t="s">
        <v>90</v>
      </c>
      <c r="L15" s="47"/>
    </row>
    <row r="16" spans="1:65" x14ac:dyDescent="0.2">
      <c r="A16" s="271">
        <v>43395</v>
      </c>
      <c r="B16" s="270">
        <v>0.375</v>
      </c>
      <c r="C16">
        <v>4</v>
      </c>
      <c r="D16">
        <v>8.1999999999999993</v>
      </c>
      <c r="E16">
        <v>7.9</v>
      </c>
      <c r="F16">
        <v>9.9700000000000006</v>
      </c>
      <c r="G16">
        <v>140</v>
      </c>
      <c r="H16">
        <v>0.1</v>
      </c>
      <c r="I16" t="s">
        <v>92</v>
      </c>
      <c r="L16" s="47"/>
    </row>
    <row r="17" spans="1:31" x14ac:dyDescent="0.2">
      <c r="A17" s="271">
        <v>43396</v>
      </c>
      <c r="B17" s="270">
        <v>0.375</v>
      </c>
      <c r="C17">
        <v>5</v>
      </c>
      <c r="D17">
        <v>7.8</v>
      </c>
      <c r="E17">
        <v>7.93</v>
      </c>
      <c r="F17">
        <v>10.3</v>
      </c>
      <c r="G17">
        <v>140</v>
      </c>
      <c r="H17">
        <v>0.12</v>
      </c>
      <c r="I17" t="s">
        <v>94</v>
      </c>
      <c r="L17" s="47"/>
    </row>
    <row r="18" spans="1:31" x14ac:dyDescent="0.2">
      <c r="A18" s="271">
        <v>43397</v>
      </c>
      <c r="B18" s="270">
        <v>0.375</v>
      </c>
      <c r="C18">
        <v>6</v>
      </c>
      <c r="D18">
        <v>9.3000000000000007</v>
      </c>
      <c r="E18">
        <v>8.15</v>
      </c>
      <c r="F18">
        <v>9.84</v>
      </c>
      <c r="G18">
        <v>140</v>
      </c>
      <c r="H18">
        <v>0.12</v>
      </c>
      <c r="I18" t="s">
        <v>95</v>
      </c>
      <c r="L18" s="47"/>
    </row>
    <row r="19" spans="1:31" x14ac:dyDescent="0.2">
      <c r="A19" s="271">
        <v>43398</v>
      </c>
      <c r="B19" s="270">
        <v>0.375</v>
      </c>
      <c r="C19">
        <v>11</v>
      </c>
      <c r="D19">
        <v>12.2</v>
      </c>
      <c r="E19">
        <v>7.5</v>
      </c>
      <c r="F19">
        <v>9</v>
      </c>
      <c r="G19">
        <v>100</v>
      </c>
      <c r="H19">
        <v>0.2</v>
      </c>
      <c r="I19" t="s">
        <v>87</v>
      </c>
      <c r="J19" t="s">
        <v>96</v>
      </c>
      <c r="L19" s="47"/>
    </row>
    <row r="20" spans="1:31" x14ac:dyDescent="0.2">
      <c r="A20" s="271">
        <v>43399</v>
      </c>
      <c r="B20" s="270">
        <v>0.375</v>
      </c>
      <c r="C20">
        <v>12</v>
      </c>
      <c r="D20">
        <v>12.8</v>
      </c>
      <c r="E20">
        <v>8.1</v>
      </c>
      <c r="F20">
        <v>9.4700000000000006</v>
      </c>
      <c r="G20">
        <v>90</v>
      </c>
      <c r="H20">
        <v>0.3</v>
      </c>
      <c r="I20" t="s">
        <v>97</v>
      </c>
      <c r="K20">
        <v>2</v>
      </c>
      <c r="L20" s="47">
        <v>1</v>
      </c>
    </row>
    <row r="21" spans="1:31" x14ac:dyDescent="0.2">
      <c r="A21" s="271">
        <v>43400</v>
      </c>
      <c r="B21" s="270">
        <v>0.375</v>
      </c>
      <c r="C21">
        <v>6</v>
      </c>
      <c r="D21">
        <v>10</v>
      </c>
      <c r="E21">
        <v>7.7</v>
      </c>
      <c r="F21">
        <v>9.68</v>
      </c>
      <c r="G21">
        <v>100</v>
      </c>
      <c r="H21">
        <v>0.19</v>
      </c>
      <c r="I21" t="s">
        <v>91</v>
      </c>
      <c r="L21" s="47"/>
      <c r="AA21">
        <v>1</v>
      </c>
      <c r="AB21" t="s">
        <v>12</v>
      </c>
      <c r="AD21" t="s">
        <v>98</v>
      </c>
      <c r="AE21">
        <v>560</v>
      </c>
    </row>
    <row r="22" spans="1:31" x14ac:dyDescent="0.2">
      <c r="A22" s="271">
        <v>43401</v>
      </c>
      <c r="B22" s="270">
        <v>0.375</v>
      </c>
      <c r="C22">
        <v>8</v>
      </c>
      <c r="D22">
        <v>11</v>
      </c>
      <c r="E22">
        <v>7.8</v>
      </c>
      <c r="F22">
        <v>9.5</v>
      </c>
      <c r="G22">
        <v>70</v>
      </c>
      <c r="H22">
        <v>0.36</v>
      </c>
      <c r="I22" t="s">
        <v>99</v>
      </c>
      <c r="J22" t="s">
        <v>100</v>
      </c>
      <c r="L22" s="47"/>
    </row>
    <row r="23" spans="1:31" x14ac:dyDescent="0.2">
      <c r="A23" s="271">
        <v>43402</v>
      </c>
      <c r="B23" s="270">
        <v>0.375</v>
      </c>
      <c r="C23">
        <v>12</v>
      </c>
      <c r="D23">
        <v>11.8</v>
      </c>
      <c r="E23">
        <v>7.9</v>
      </c>
      <c r="F23">
        <v>9.75</v>
      </c>
      <c r="G23">
        <v>100</v>
      </c>
      <c r="H23">
        <v>0.19</v>
      </c>
      <c r="I23" t="s">
        <v>99</v>
      </c>
      <c r="J23" t="s">
        <v>101</v>
      </c>
      <c r="K23">
        <v>1</v>
      </c>
      <c r="L23" s="47"/>
    </row>
    <row r="24" spans="1:31" x14ac:dyDescent="0.2">
      <c r="A24" s="271">
        <v>43403</v>
      </c>
      <c r="B24" s="270">
        <v>0.375</v>
      </c>
      <c r="C24">
        <v>11</v>
      </c>
      <c r="D24">
        <v>10.9</v>
      </c>
      <c r="E24">
        <v>7.5</v>
      </c>
      <c r="F24">
        <v>9.85</v>
      </c>
      <c r="G24">
        <v>110</v>
      </c>
      <c r="H24">
        <v>0.18</v>
      </c>
      <c r="I24" t="s">
        <v>99</v>
      </c>
      <c r="L24" s="47"/>
    </row>
    <row r="25" spans="1:31" x14ac:dyDescent="0.2">
      <c r="A25" s="271">
        <v>43404</v>
      </c>
      <c r="B25" s="270">
        <v>0.375</v>
      </c>
      <c r="C25">
        <v>9</v>
      </c>
      <c r="D25">
        <v>11.1</v>
      </c>
      <c r="E25">
        <v>8</v>
      </c>
      <c r="F25">
        <v>9.93</v>
      </c>
      <c r="G25">
        <v>70</v>
      </c>
      <c r="H25">
        <v>0.36</v>
      </c>
      <c r="I25" t="s">
        <v>87</v>
      </c>
      <c r="J25" t="s">
        <v>102</v>
      </c>
      <c r="K25">
        <v>1</v>
      </c>
      <c r="L25" s="47"/>
      <c r="N25">
        <v>1</v>
      </c>
    </row>
    <row r="26" spans="1:31" x14ac:dyDescent="0.2">
      <c r="A26" s="271">
        <v>43405</v>
      </c>
      <c r="B26" s="270">
        <v>0.375</v>
      </c>
      <c r="C26">
        <v>11</v>
      </c>
      <c r="D26">
        <v>11.5</v>
      </c>
      <c r="E26">
        <v>7</v>
      </c>
      <c r="F26">
        <v>9.91</v>
      </c>
      <c r="G26">
        <v>60</v>
      </c>
      <c r="H26">
        <v>0.54</v>
      </c>
      <c r="I26" t="s">
        <v>87</v>
      </c>
      <c r="J26" t="s">
        <v>103</v>
      </c>
      <c r="L26" s="47"/>
    </row>
    <row r="27" spans="1:31" x14ac:dyDescent="0.2">
      <c r="A27" s="271">
        <v>43406</v>
      </c>
      <c r="B27" s="270">
        <v>0.375</v>
      </c>
      <c r="C27">
        <v>11</v>
      </c>
      <c r="D27">
        <v>11.3</v>
      </c>
      <c r="E27">
        <v>8.4</v>
      </c>
      <c r="F27">
        <v>70</v>
      </c>
      <c r="G27">
        <v>9.8000000000000007</v>
      </c>
      <c r="H27">
        <v>0.48</v>
      </c>
      <c r="I27" t="s">
        <v>99</v>
      </c>
      <c r="L27" s="47"/>
    </row>
    <row r="28" spans="1:31" x14ac:dyDescent="0.2">
      <c r="A28" s="271">
        <v>43407</v>
      </c>
      <c r="B28" s="270">
        <v>0.375</v>
      </c>
      <c r="C28">
        <v>11</v>
      </c>
      <c r="D28">
        <v>10.6</v>
      </c>
      <c r="E28">
        <v>7.4</v>
      </c>
      <c r="F28">
        <v>70</v>
      </c>
      <c r="G28">
        <v>9.83</v>
      </c>
      <c r="H28">
        <v>0.28000000000000003</v>
      </c>
      <c r="I28" t="s">
        <v>104</v>
      </c>
      <c r="K28">
        <v>7</v>
      </c>
      <c r="L28" s="47">
        <v>2</v>
      </c>
    </row>
    <row r="29" spans="1:31" x14ac:dyDescent="0.2">
      <c r="A29" s="271">
        <v>43408</v>
      </c>
      <c r="B29" s="270">
        <v>0.375</v>
      </c>
      <c r="C29">
        <v>11</v>
      </c>
      <c r="D29">
        <v>11.4</v>
      </c>
      <c r="E29">
        <v>7.6</v>
      </c>
      <c r="F29">
        <v>9.48</v>
      </c>
      <c r="G29">
        <v>70</v>
      </c>
      <c r="H29">
        <v>0.4</v>
      </c>
      <c r="I29" t="s">
        <v>90</v>
      </c>
      <c r="L29" s="47"/>
    </row>
    <row r="30" spans="1:31" x14ac:dyDescent="0.2">
      <c r="A30" s="271">
        <v>43409</v>
      </c>
      <c r="B30" s="270">
        <v>0.375</v>
      </c>
      <c r="C30">
        <v>9</v>
      </c>
      <c r="D30">
        <v>10.199999999999999</v>
      </c>
      <c r="E30">
        <v>7.2</v>
      </c>
      <c r="F30">
        <v>9.9700000000000006</v>
      </c>
      <c r="G30">
        <v>70</v>
      </c>
      <c r="H30">
        <v>0.38</v>
      </c>
      <c r="I30" t="s">
        <v>105</v>
      </c>
      <c r="L30" s="47">
        <v>1</v>
      </c>
    </row>
    <row r="31" spans="1:31" x14ac:dyDescent="0.2">
      <c r="A31" s="271">
        <v>43410</v>
      </c>
      <c r="B31" s="270">
        <v>0.33333333333333331</v>
      </c>
      <c r="C31">
        <v>5</v>
      </c>
      <c r="D31">
        <v>10.7</v>
      </c>
      <c r="E31">
        <v>7.5</v>
      </c>
      <c r="F31">
        <v>10.1</v>
      </c>
      <c r="G31">
        <v>70</v>
      </c>
      <c r="H31">
        <v>0.32</v>
      </c>
      <c r="I31" t="s">
        <v>106</v>
      </c>
      <c r="J31" t="s">
        <v>107</v>
      </c>
      <c r="K31">
        <v>1</v>
      </c>
      <c r="L31" s="47"/>
    </row>
    <row r="32" spans="1:31" x14ac:dyDescent="0.2">
      <c r="A32" s="271">
        <v>43411</v>
      </c>
      <c r="B32" s="270">
        <v>0.33333333333333331</v>
      </c>
      <c r="C32">
        <v>1</v>
      </c>
      <c r="D32">
        <v>9.4</v>
      </c>
      <c r="E32">
        <v>7.7</v>
      </c>
      <c r="F32">
        <v>10.6</v>
      </c>
      <c r="G32">
        <v>80</v>
      </c>
      <c r="H32">
        <v>0.26500000000000001</v>
      </c>
      <c r="I32" t="s">
        <v>90</v>
      </c>
      <c r="J32" t="s">
        <v>108</v>
      </c>
      <c r="L32" s="47"/>
    </row>
    <row r="33" spans="1:56" x14ac:dyDescent="0.2">
      <c r="A33" s="271">
        <v>43412</v>
      </c>
      <c r="B33" s="270">
        <v>0.33333333333333331</v>
      </c>
      <c r="C33">
        <v>2</v>
      </c>
      <c r="D33">
        <v>7.3</v>
      </c>
      <c r="E33">
        <v>7.9</v>
      </c>
      <c r="F33">
        <v>11.5</v>
      </c>
      <c r="G33">
        <v>80</v>
      </c>
      <c r="H33">
        <v>0.23</v>
      </c>
      <c r="I33" t="s">
        <v>94</v>
      </c>
      <c r="J33" t="s">
        <v>109</v>
      </c>
      <c r="L33" s="47"/>
    </row>
    <row r="34" spans="1:56" x14ac:dyDescent="0.2">
      <c r="A34" s="271">
        <v>43413</v>
      </c>
      <c r="B34" s="270">
        <v>0.33333333333333331</v>
      </c>
      <c r="C34">
        <v>7</v>
      </c>
      <c r="D34">
        <v>8.3000000000000007</v>
      </c>
      <c r="E34">
        <v>7.9</v>
      </c>
      <c r="F34">
        <v>10.6</v>
      </c>
      <c r="G34">
        <v>80</v>
      </c>
      <c r="H34">
        <v>0.28999999999999998</v>
      </c>
      <c r="I34" t="s">
        <v>87</v>
      </c>
      <c r="J34" t="s">
        <v>110</v>
      </c>
      <c r="L34" s="47"/>
      <c r="Q34">
        <v>1</v>
      </c>
      <c r="R34">
        <v>1</v>
      </c>
    </row>
    <row r="35" spans="1:56" x14ac:dyDescent="0.2">
      <c r="A35" s="271">
        <v>43414</v>
      </c>
      <c r="B35" s="270">
        <v>0.33333333333333331</v>
      </c>
      <c r="C35">
        <v>6</v>
      </c>
      <c r="D35">
        <v>7.8</v>
      </c>
      <c r="E35">
        <v>8.1</v>
      </c>
      <c r="F35">
        <v>11</v>
      </c>
      <c r="G35">
        <v>80</v>
      </c>
      <c r="H35">
        <v>0.24</v>
      </c>
      <c r="I35" t="s">
        <v>111</v>
      </c>
      <c r="J35" t="s">
        <v>112</v>
      </c>
      <c r="L35" s="47"/>
    </row>
    <row r="36" spans="1:56" x14ac:dyDescent="0.2">
      <c r="A36" s="271">
        <v>43415</v>
      </c>
      <c r="B36" s="270">
        <v>0.33333333333333331</v>
      </c>
      <c r="C36">
        <v>7</v>
      </c>
      <c r="D36">
        <v>8.5</v>
      </c>
      <c r="E36">
        <v>8.1999999999999993</v>
      </c>
      <c r="F36">
        <v>10.7</v>
      </c>
      <c r="G36">
        <v>80</v>
      </c>
      <c r="H36">
        <v>0.22</v>
      </c>
      <c r="I36" t="s">
        <v>113</v>
      </c>
      <c r="J36" t="s">
        <v>114</v>
      </c>
      <c r="L36" s="47"/>
    </row>
    <row r="37" spans="1:56" x14ac:dyDescent="0.2">
      <c r="A37" s="271">
        <v>43416</v>
      </c>
      <c r="B37" s="270">
        <v>0.375</v>
      </c>
      <c r="C37">
        <v>2</v>
      </c>
      <c r="D37">
        <v>7.8</v>
      </c>
      <c r="E37">
        <v>7.95</v>
      </c>
      <c r="F37">
        <v>11</v>
      </c>
      <c r="G37">
        <v>100</v>
      </c>
      <c r="H37">
        <v>0.2</v>
      </c>
      <c r="I37" t="s">
        <v>115</v>
      </c>
      <c r="J37" t="s">
        <v>116</v>
      </c>
      <c r="L37" s="47"/>
    </row>
    <row r="38" spans="1:56" x14ac:dyDescent="0.2">
      <c r="A38" s="271">
        <v>43417</v>
      </c>
      <c r="B38" s="270">
        <v>0.375</v>
      </c>
      <c r="C38">
        <v>4</v>
      </c>
      <c r="D38">
        <v>6</v>
      </c>
      <c r="E38">
        <v>8.0500000000000007</v>
      </c>
      <c r="F38">
        <v>11</v>
      </c>
      <c r="G38">
        <v>100</v>
      </c>
      <c r="H38">
        <v>0.19</v>
      </c>
      <c r="I38" t="s">
        <v>99</v>
      </c>
      <c r="J38" t="s">
        <v>117</v>
      </c>
      <c r="L38" s="47"/>
    </row>
    <row r="39" spans="1:56" x14ac:dyDescent="0.2">
      <c r="A39" s="271">
        <v>43418</v>
      </c>
      <c r="B39" s="270">
        <v>0.375</v>
      </c>
      <c r="C39">
        <v>8</v>
      </c>
      <c r="D39">
        <v>10.8</v>
      </c>
      <c r="E39">
        <v>7.8</v>
      </c>
      <c r="F39">
        <v>10.3</v>
      </c>
      <c r="G39">
        <v>60</v>
      </c>
      <c r="H39">
        <v>0.5</v>
      </c>
      <c r="I39" t="s">
        <v>87</v>
      </c>
      <c r="J39" t="s">
        <v>118</v>
      </c>
      <c r="K39">
        <v>1</v>
      </c>
      <c r="L39" s="47">
        <v>4</v>
      </c>
    </row>
    <row r="40" spans="1:56" x14ac:dyDescent="0.2">
      <c r="A40" s="271">
        <v>43419</v>
      </c>
      <c r="B40" s="270">
        <v>0.375</v>
      </c>
      <c r="C40">
        <v>9</v>
      </c>
      <c r="D40">
        <v>10.199999999999999</v>
      </c>
      <c r="E40">
        <v>8</v>
      </c>
      <c r="F40">
        <v>10.3</v>
      </c>
      <c r="G40">
        <v>70</v>
      </c>
      <c r="H40">
        <v>0.3</v>
      </c>
      <c r="I40" t="s">
        <v>104</v>
      </c>
      <c r="J40" t="s">
        <v>102</v>
      </c>
      <c r="K40">
        <v>3</v>
      </c>
      <c r="L40" s="47"/>
      <c r="R40">
        <v>1</v>
      </c>
    </row>
    <row r="41" spans="1:56" x14ac:dyDescent="0.2">
      <c r="A41" s="271">
        <v>43420</v>
      </c>
      <c r="B41" s="270">
        <v>0.375</v>
      </c>
      <c r="C41">
        <v>7</v>
      </c>
      <c r="D41">
        <v>10.4</v>
      </c>
      <c r="E41">
        <v>7.7</v>
      </c>
      <c r="F41">
        <v>10.6</v>
      </c>
      <c r="G41">
        <v>70</v>
      </c>
      <c r="H41">
        <v>0.32</v>
      </c>
      <c r="I41" t="s">
        <v>111</v>
      </c>
      <c r="J41" t="s">
        <v>121</v>
      </c>
      <c r="L41" s="47"/>
      <c r="AA41">
        <v>2</v>
      </c>
      <c r="AB41" t="s">
        <v>119</v>
      </c>
      <c r="AD41" t="s">
        <v>98</v>
      </c>
      <c r="AF41" t="s">
        <v>120</v>
      </c>
    </row>
    <row r="42" spans="1:56" x14ac:dyDescent="0.2">
      <c r="A42" s="271">
        <v>43421</v>
      </c>
      <c r="B42" s="270">
        <v>0.375</v>
      </c>
      <c r="C42">
        <v>4</v>
      </c>
      <c r="D42">
        <v>6.2</v>
      </c>
      <c r="E42">
        <v>7.9</v>
      </c>
      <c r="F42">
        <v>11.3</v>
      </c>
      <c r="G42">
        <v>90</v>
      </c>
      <c r="H42">
        <v>0.28000000000000003</v>
      </c>
      <c r="I42" t="s">
        <v>90</v>
      </c>
      <c r="J42" t="s">
        <v>122</v>
      </c>
      <c r="L42" s="47"/>
      <c r="BD42">
        <v>2</v>
      </c>
    </row>
    <row r="43" spans="1:56" x14ac:dyDescent="0.2">
      <c r="A43" s="271">
        <v>43422</v>
      </c>
      <c r="B43" s="270">
        <v>0.375</v>
      </c>
      <c r="C43">
        <v>2</v>
      </c>
      <c r="D43">
        <v>7.2</v>
      </c>
      <c r="E43">
        <v>8.1999999999999993</v>
      </c>
      <c r="F43">
        <v>11.3</v>
      </c>
      <c r="G43">
        <v>80</v>
      </c>
      <c r="H43">
        <v>0.24</v>
      </c>
      <c r="I43" t="s">
        <v>105</v>
      </c>
      <c r="J43" t="s">
        <v>123</v>
      </c>
      <c r="L43" s="47"/>
    </row>
    <row r="44" spans="1:56" x14ac:dyDescent="0.2">
      <c r="A44" s="271">
        <v>43423</v>
      </c>
      <c r="B44" s="270">
        <v>0.375</v>
      </c>
      <c r="C44">
        <v>3</v>
      </c>
      <c r="D44">
        <v>7.8</v>
      </c>
      <c r="E44">
        <v>8.1999999999999993</v>
      </c>
      <c r="F44">
        <v>10.9</v>
      </c>
      <c r="G44">
        <v>80</v>
      </c>
      <c r="H44">
        <v>0.22</v>
      </c>
      <c r="I44" t="s">
        <v>99</v>
      </c>
      <c r="L44" s="47"/>
    </row>
    <row r="45" spans="1:56" x14ac:dyDescent="0.2">
      <c r="A45" s="271">
        <v>43424</v>
      </c>
      <c r="B45" s="270">
        <v>0.375</v>
      </c>
      <c r="C45">
        <v>4</v>
      </c>
      <c r="D45">
        <v>7.7</v>
      </c>
      <c r="E45">
        <v>7.89</v>
      </c>
      <c r="F45">
        <v>10.9</v>
      </c>
      <c r="G45">
        <v>90</v>
      </c>
      <c r="H45">
        <v>0.2</v>
      </c>
      <c r="I45" t="s">
        <v>99</v>
      </c>
      <c r="L45" s="47"/>
      <c r="BB45">
        <v>1</v>
      </c>
      <c r="BC45">
        <v>1</v>
      </c>
    </row>
    <row r="46" spans="1:56" x14ac:dyDescent="0.2">
      <c r="A46" s="271">
        <v>43425</v>
      </c>
      <c r="B46" s="270">
        <v>0.375</v>
      </c>
      <c r="C46">
        <v>7</v>
      </c>
      <c r="D46">
        <v>6.9</v>
      </c>
      <c r="E46">
        <v>8.0500000000000007</v>
      </c>
      <c r="F46">
        <v>10.5</v>
      </c>
      <c r="G46">
        <v>90</v>
      </c>
      <c r="H46">
        <v>0.24</v>
      </c>
      <c r="I46" t="s">
        <v>124</v>
      </c>
      <c r="L46" s="47"/>
      <c r="BB46">
        <v>1</v>
      </c>
      <c r="BC46">
        <v>1</v>
      </c>
    </row>
    <row r="47" spans="1:56" x14ac:dyDescent="0.2">
      <c r="A47" s="271">
        <v>43426</v>
      </c>
      <c r="B47" s="270">
        <v>0.375</v>
      </c>
      <c r="C47">
        <v>7</v>
      </c>
      <c r="D47">
        <v>7.4</v>
      </c>
      <c r="E47">
        <v>7.9</v>
      </c>
      <c r="F47">
        <v>10.1</v>
      </c>
      <c r="G47">
        <v>90</v>
      </c>
      <c r="H47">
        <v>0.22</v>
      </c>
      <c r="I47" t="s">
        <v>104</v>
      </c>
      <c r="J47" t="s">
        <v>123</v>
      </c>
      <c r="L47" s="47"/>
    </row>
    <row r="48" spans="1:56" x14ac:dyDescent="0.2">
      <c r="A48" s="271">
        <v>43427</v>
      </c>
      <c r="B48" s="270">
        <v>0.375</v>
      </c>
      <c r="C48">
        <v>5</v>
      </c>
      <c r="D48">
        <v>9.1</v>
      </c>
      <c r="E48">
        <v>7.9</v>
      </c>
      <c r="F48">
        <v>10.3</v>
      </c>
      <c r="G48">
        <v>60</v>
      </c>
      <c r="H48">
        <v>0.34</v>
      </c>
      <c r="I48" t="s">
        <v>104</v>
      </c>
      <c r="L48" s="47"/>
    </row>
    <row r="49" spans="1:56" x14ac:dyDescent="0.2">
      <c r="A49" s="271">
        <v>43428</v>
      </c>
      <c r="B49" s="270">
        <v>0.375</v>
      </c>
      <c r="C49">
        <v>2</v>
      </c>
      <c r="D49">
        <v>7.4</v>
      </c>
      <c r="E49">
        <v>8.4</v>
      </c>
      <c r="F49">
        <v>11.2</v>
      </c>
      <c r="G49">
        <v>70</v>
      </c>
      <c r="H49">
        <v>0.3</v>
      </c>
      <c r="I49" t="s">
        <v>99</v>
      </c>
      <c r="L49" s="47"/>
      <c r="BD49">
        <v>1</v>
      </c>
    </row>
    <row r="50" spans="1:56" x14ac:dyDescent="0.2">
      <c r="A50" s="271">
        <v>43429</v>
      </c>
      <c r="B50" s="270">
        <v>0.375</v>
      </c>
      <c r="C50">
        <v>7</v>
      </c>
      <c r="D50">
        <v>9.1999999999999993</v>
      </c>
      <c r="E50">
        <v>8.3000000000000007</v>
      </c>
      <c r="F50">
        <v>10.7</v>
      </c>
      <c r="G50">
        <v>80</v>
      </c>
      <c r="H50">
        <v>0.4</v>
      </c>
      <c r="I50" t="s">
        <v>125</v>
      </c>
      <c r="L50" s="47">
        <v>2</v>
      </c>
      <c r="R50">
        <v>1</v>
      </c>
    </row>
    <row r="51" spans="1:56" x14ac:dyDescent="0.2">
      <c r="A51" s="271">
        <v>43430</v>
      </c>
      <c r="B51" s="270">
        <v>0.375</v>
      </c>
      <c r="C51">
        <v>8.5</v>
      </c>
      <c r="D51">
        <v>9.9</v>
      </c>
      <c r="E51">
        <v>8.3000000000000007</v>
      </c>
      <c r="F51">
        <v>10.4</v>
      </c>
      <c r="G51">
        <v>60</v>
      </c>
      <c r="H51">
        <v>0.52</v>
      </c>
      <c r="I51" t="s">
        <v>126</v>
      </c>
      <c r="J51" t="s">
        <v>127</v>
      </c>
      <c r="K51">
        <v>2</v>
      </c>
      <c r="L51" s="47">
        <v>1</v>
      </c>
    </row>
    <row r="52" spans="1:56" x14ac:dyDescent="0.2">
      <c r="A52" s="271">
        <v>43431</v>
      </c>
      <c r="B52" s="270">
        <v>0.375</v>
      </c>
      <c r="C52">
        <v>8.5</v>
      </c>
      <c r="D52">
        <v>10.7</v>
      </c>
      <c r="E52">
        <v>8.07</v>
      </c>
      <c r="F52">
        <v>10</v>
      </c>
      <c r="G52">
        <v>60</v>
      </c>
      <c r="H52">
        <v>0.57999999999999996</v>
      </c>
      <c r="I52" t="s">
        <v>128</v>
      </c>
      <c r="J52" t="s">
        <v>129</v>
      </c>
      <c r="K52">
        <v>1</v>
      </c>
      <c r="L52" s="47">
        <v>2</v>
      </c>
    </row>
    <row r="53" spans="1:56" x14ac:dyDescent="0.2">
      <c r="A53" s="271">
        <v>43432</v>
      </c>
      <c r="B53" s="270">
        <v>0.375</v>
      </c>
      <c r="C53">
        <v>2.5</v>
      </c>
      <c r="D53">
        <v>8.4</v>
      </c>
      <c r="E53">
        <v>7.81</v>
      </c>
      <c r="F53">
        <v>10.6</v>
      </c>
      <c r="G53">
        <v>60</v>
      </c>
      <c r="H53">
        <v>0.42</v>
      </c>
      <c r="I53" t="s">
        <v>130</v>
      </c>
      <c r="J53" t="s">
        <v>131</v>
      </c>
      <c r="K53">
        <v>1</v>
      </c>
      <c r="L53" s="47">
        <v>1</v>
      </c>
    </row>
    <row r="54" spans="1:56" x14ac:dyDescent="0.2">
      <c r="A54" s="271">
        <v>43433</v>
      </c>
      <c r="B54" s="270">
        <v>0.375</v>
      </c>
      <c r="C54">
        <v>5</v>
      </c>
      <c r="D54">
        <v>9.4</v>
      </c>
      <c r="E54">
        <v>7.7</v>
      </c>
      <c r="F54">
        <v>10.3</v>
      </c>
      <c r="G54">
        <v>60</v>
      </c>
      <c r="H54">
        <v>0.4</v>
      </c>
      <c r="I54" t="s">
        <v>128</v>
      </c>
      <c r="L54" s="47"/>
    </row>
    <row r="55" spans="1:56" x14ac:dyDescent="0.2">
      <c r="A55" s="271">
        <v>43434</v>
      </c>
      <c r="B55" s="270">
        <v>0.375</v>
      </c>
      <c r="C55">
        <v>4</v>
      </c>
      <c r="D55">
        <v>7.7</v>
      </c>
      <c r="E55">
        <v>8.1</v>
      </c>
      <c r="F55">
        <v>11</v>
      </c>
      <c r="G55">
        <v>70</v>
      </c>
      <c r="H55">
        <v>0.32</v>
      </c>
      <c r="I55" t="s">
        <v>99</v>
      </c>
      <c r="L55" s="47"/>
      <c r="AA55">
        <v>1</v>
      </c>
      <c r="AB55" t="s">
        <v>12</v>
      </c>
      <c r="AD55" t="s">
        <v>74</v>
      </c>
      <c r="BD55">
        <v>2</v>
      </c>
    </row>
    <row r="56" spans="1:56" x14ac:dyDescent="0.2">
      <c r="A56" s="271">
        <v>43435</v>
      </c>
      <c r="B56" s="270">
        <v>0.375</v>
      </c>
      <c r="C56">
        <v>4</v>
      </c>
      <c r="D56">
        <v>6.8</v>
      </c>
      <c r="E56">
        <v>7.9</v>
      </c>
      <c r="F56">
        <v>11.1</v>
      </c>
      <c r="G56">
        <v>80</v>
      </c>
      <c r="H56">
        <v>0.3</v>
      </c>
      <c r="I56" t="s">
        <v>99</v>
      </c>
      <c r="J56" t="s">
        <v>132</v>
      </c>
      <c r="L56" s="47"/>
      <c r="BD56">
        <v>1</v>
      </c>
    </row>
    <row r="57" spans="1:56" x14ac:dyDescent="0.2">
      <c r="A57" s="271">
        <v>43436</v>
      </c>
      <c r="B57" s="270">
        <v>0.375</v>
      </c>
      <c r="C57">
        <v>2</v>
      </c>
      <c r="D57">
        <v>5.7</v>
      </c>
      <c r="E57">
        <v>8.1999999999999993</v>
      </c>
      <c r="F57">
        <v>11.5</v>
      </c>
      <c r="G57">
        <v>80</v>
      </c>
      <c r="H57">
        <v>0.26</v>
      </c>
      <c r="I57" t="s">
        <v>113</v>
      </c>
      <c r="L57" s="47"/>
    </row>
    <row r="58" spans="1:56" x14ac:dyDescent="0.2">
      <c r="A58" s="271">
        <v>43437</v>
      </c>
      <c r="B58" s="270">
        <v>0.375</v>
      </c>
      <c r="C58">
        <v>0</v>
      </c>
      <c r="D58">
        <v>6.1</v>
      </c>
      <c r="E58">
        <v>8.1999999999999993</v>
      </c>
      <c r="F58">
        <v>11.2</v>
      </c>
      <c r="G58">
        <v>70</v>
      </c>
      <c r="H58">
        <v>0.24</v>
      </c>
      <c r="I58" t="s">
        <v>128</v>
      </c>
      <c r="L58" s="47"/>
    </row>
    <row r="59" spans="1:56" x14ac:dyDescent="0.2">
      <c r="A59" s="271">
        <v>43438</v>
      </c>
      <c r="B59" s="270">
        <v>0.375</v>
      </c>
      <c r="C59">
        <v>-4</v>
      </c>
      <c r="D59">
        <v>4.5</v>
      </c>
      <c r="E59">
        <v>8.1999999999999993</v>
      </c>
      <c r="F59">
        <v>11.8</v>
      </c>
      <c r="G59">
        <v>90</v>
      </c>
      <c r="H59">
        <v>0.22</v>
      </c>
      <c r="I59" t="s">
        <v>133</v>
      </c>
      <c r="J59" t="s">
        <v>134</v>
      </c>
      <c r="L59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244"/>
  <sheetViews>
    <sheetView zoomScaleNormal="100" workbookViewId="0">
      <pane ySplit="1" topLeftCell="A2" activePane="bottomLeft" state="frozen"/>
      <selection pane="bottomLeft" activeCell="G2" sqref="G2"/>
    </sheetView>
  </sheetViews>
  <sheetFormatPr defaultColWidth="8.85546875" defaultRowHeight="12.75" x14ac:dyDescent="0.2"/>
  <cols>
    <col min="1" max="1" width="11.85546875" style="1" customWidth="1"/>
    <col min="2" max="2" width="7.7109375" style="1" bestFit="1" customWidth="1"/>
    <col min="3" max="3" width="7.85546875" style="1" bestFit="1" customWidth="1"/>
    <col min="4" max="4" width="7.85546875" style="1" customWidth="1"/>
    <col min="5" max="5" width="12" bestFit="1" customWidth="1"/>
    <col min="6" max="6" width="12" customWidth="1"/>
    <col min="7" max="7" width="10.5703125" style="18" bestFit="1" customWidth="1"/>
    <col min="8" max="8" width="11.5703125" customWidth="1"/>
    <col min="9" max="9" width="18.28515625" style="1" customWidth="1"/>
    <col min="10" max="10" width="7.42578125" style="1" customWidth="1"/>
    <col min="11" max="11" width="6.85546875" style="1" customWidth="1"/>
    <col min="12" max="12" width="9.42578125" customWidth="1"/>
    <col min="13" max="13" width="9" customWidth="1"/>
    <col min="14" max="14" width="13.28515625" customWidth="1"/>
    <col min="15" max="15" width="12.85546875" customWidth="1"/>
  </cols>
  <sheetData>
    <row r="1" spans="1:59" x14ac:dyDescent="0.2">
      <c r="A1" s="3" t="s">
        <v>59</v>
      </c>
      <c r="B1" s="3" t="s">
        <v>138</v>
      </c>
      <c r="C1" s="3" t="s">
        <v>72</v>
      </c>
      <c r="D1" s="3" t="s">
        <v>156</v>
      </c>
      <c r="E1" s="3" t="s">
        <v>56</v>
      </c>
      <c r="F1" s="3" t="s">
        <v>157</v>
      </c>
      <c r="G1" s="3" t="s">
        <v>28</v>
      </c>
      <c r="H1" s="16"/>
      <c r="I1" s="3"/>
      <c r="J1" s="3"/>
      <c r="K1" s="3"/>
    </row>
    <row r="2" spans="1:59" x14ac:dyDescent="0.2">
      <c r="A2" s="20">
        <v>43399</v>
      </c>
      <c r="B2" s="1" t="s">
        <v>21</v>
      </c>
      <c r="C2" s="1" t="s">
        <v>11</v>
      </c>
      <c r="E2">
        <v>790</v>
      </c>
      <c r="G2" t="s">
        <v>158</v>
      </c>
      <c r="I2"/>
      <c r="J2"/>
      <c r="K2"/>
    </row>
    <row r="3" spans="1:59" x14ac:dyDescent="0.2">
      <c r="A3" s="20">
        <v>43399</v>
      </c>
      <c r="B3" s="1" t="s">
        <v>21</v>
      </c>
      <c r="C3" s="1" t="s">
        <v>12</v>
      </c>
      <c r="E3">
        <v>560</v>
      </c>
      <c r="G3"/>
      <c r="I3"/>
      <c r="J3"/>
      <c r="K3"/>
    </row>
    <row r="4" spans="1:59" s="24" customFormat="1" x14ac:dyDescent="0.2">
      <c r="A4" s="20">
        <v>43399</v>
      </c>
      <c r="B4" s="1" t="s">
        <v>21</v>
      </c>
      <c r="C4" s="1" t="s">
        <v>11</v>
      </c>
      <c r="D4" s="1"/>
      <c r="E4">
        <v>640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x14ac:dyDescent="0.2">
      <c r="A5" s="20">
        <v>43399</v>
      </c>
      <c r="B5" s="1" t="s">
        <v>21</v>
      </c>
      <c r="C5" s="1" t="s">
        <v>13</v>
      </c>
      <c r="E5">
        <v>390</v>
      </c>
      <c r="G5"/>
      <c r="I5"/>
      <c r="J5"/>
      <c r="K5"/>
    </row>
    <row r="6" spans="1:59" x14ac:dyDescent="0.2">
      <c r="A6" s="20">
        <v>43402</v>
      </c>
      <c r="B6" s="1" t="s">
        <v>21</v>
      </c>
      <c r="C6" s="1" t="s">
        <v>11</v>
      </c>
      <c r="E6">
        <v>670</v>
      </c>
      <c r="G6"/>
      <c r="I6"/>
      <c r="J6"/>
      <c r="K6"/>
    </row>
    <row r="7" spans="1:59" x14ac:dyDescent="0.2">
      <c r="A7" s="20">
        <v>43404</v>
      </c>
      <c r="B7" s="1" t="s">
        <v>21</v>
      </c>
      <c r="C7" s="1" t="s">
        <v>13</v>
      </c>
      <c r="E7">
        <v>380</v>
      </c>
      <c r="G7"/>
    </row>
    <row r="8" spans="1:59" x14ac:dyDescent="0.2">
      <c r="A8" s="20">
        <v>43404</v>
      </c>
      <c r="B8" s="1" t="s">
        <v>21</v>
      </c>
      <c r="C8" s="1" t="s">
        <v>11</v>
      </c>
      <c r="E8">
        <v>670</v>
      </c>
      <c r="G8"/>
    </row>
    <row r="9" spans="1:59" s="24" customFormat="1" x14ac:dyDescent="0.2">
      <c r="A9" s="20">
        <v>43405</v>
      </c>
      <c r="B9" s="1" t="s">
        <v>15</v>
      </c>
      <c r="C9" s="1"/>
      <c r="D9" s="1"/>
      <c r="E9">
        <v>330</v>
      </c>
      <c r="F9"/>
      <c r="G9"/>
      <c r="H9"/>
      <c r="I9" s="1"/>
      <c r="J9" s="1"/>
      <c r="K9" s="1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x14ac:dyDescent="0.2">
      <c r="A10" s="20">
        <v>43410</v>
      </c>
      <c r="B10" s="1" t="s">
        <v>21</v>
      </c>
      <c r="C10" s="1" t="s">
        <v>11</v>
      </c>
      <c r="E10">
        <v>690</v>
      </c>
      <c r="G10"/>
    </row>
    <row r="11" spans="1:59" x14ac:dyDescent="0.2">
      <c r="A11" s="20">
        <v>43413</v>
      </c>
      <c r="B11" s="1" t="s">
        <v>150</v>
      </c>
      <c r="C11" s="1" t="s">
        <v>12</v>
      </c>
      <c r="E11">
        <v>700</v>
      </c>
      <c r="G11"/>
    </row>
    <row r="12" spans="1:59" x14ac:dyDescent="0.2">
      <c r="A12" s="20">
        <v>43413</v>
      </c>
      <c r="B12" s="1" t="s">
        <v>150</v>
      </c>
      <c r="C12" s="1" t="s">
        <v>11</v>
      </c>
      <c r="E12">
        <v>740</v>
      </c>
      <c r="G12"/>
    </row>
    <row r="13" spans="1:59" x14ac:dyDescent="0.2">
      <c r="A13" s="20">
        <v>43418</v>
      </c>
      <c r="B13" s="1" t="s">
        <v>21</v>
      </c>
      <c r="C13" s="1" t="s">
        <v>12</v>
      </c>
      <c r="E13">
        <v>480</v>
      </c>
      <c r="G13"/>
      <c r="I13"/>
      <c r="J13"/>
      <c r="K13"/>
    </row>
    <row r="14" spans="1:59" x14ac:dyDescent="0.2">
      <c r="A14" s="20">
        <v>43418</v>
      </c>
      <c r="B14" s="1" t="s">
        <v>21</v>
      </c>
      <c r="C14" s="1" t="s">
        <v>12</v>
      </c>
      <c r="E14">
        <v>610</v>
      </c>
      <c r="G14" s="47"/>
      <c r="I14"/>
      <c r="J14"/>
      <c r="K14"/>
    </row>
    <row r="15" spans="1:59" x14ac:dyDescent="0.2">
      <c r="A15" s="20">
        <v>43418</v>
      </c>
      <c r="B15" s="1" t="s">
        <v>21</v>
      </c>
      <c r="C15" s="1" t="s">
        <v>12</v>
      </c>
      <c r="E15">
        <v>660</v>
      </c>
      <c r="G15" s="47"/>
      <c r="I15"/>
      <c r="J15"/>
      <c r="K15"/>
    </row>
    <row r="16" spans="1:59" x14ac:dyDescent="0.2">
      <c r="A16" s="20">
        <v>43418</v>
      </c>
      <c r="B16" s="1" t="s">
        <v>21</v>
      </c>
      <c r="C16" s="1" t="s">
        <v>11</v>
      </c>
      <c r="E16">
        <v>520</v>
      </c>
      <c r="G16" s="47"/>
      <c r="I16"/>
      <c r="J16"/>
      <c r="K16"/>
    </row>
    <row r="17" spans="1:59" x14ac:dyDescent="0.2">
      <c r="A17" s="20">
        <v>43418</v>
      </c>
      <c r="B17" s="1" t="s">
        <v>21</v>
      </c>
      <c r="C17" s="1" t="s">
        <v>12</v>
      </c>
      <c r="E17">
        <v>660</v>
      </c>
      <c r="G17" s="47"/>
      <c r="I17"/>
      <c r="J17"/>
      <c r="K17"/>
    </row>
    <row r="18" spans="1:59" s="24" customFormat="1" x14ac:dyDescent="0.2">
      <c r="A18" s="20">
        <v>43419</v>
      </c>
      <c r="B18" s="1" t="s">
        <v>21</v>
      </c>
      <c r="C18" s="1" t="s">
        <v>11</v>
      </c>
      <c r="D18" s="1"/>
      <c r="E18">
        <v>680</v>
      </c>
      <c r="F18"/>
      <c r="G18" s="47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</row>
    <row r="19" spans="1:59" x14ac:dyDescent="0.2">
      <c r="A19" s="20">
        <v>43419</v>
      </c>
      <c r="B19" s="1" t="s">
        <v>21</v>
      </c>
      <c r="C19" s="1" t="s">
        <v>11</v>
      </c>
      <c r="E19">
        <v>580</v>
      </c>
      <c r="G19" s="47"/>
      <c r="I19"/>
      <c r="J19"/>
      <c r="K19"/>
    </row>
    <row r="20" spans="1:59" x14ac:dyDescent="0.2">
      <c r="A20" s="20">
        <v>43419</v>
      </c>
      <c r="B20" s="1" t="s">
        <v>21</v>
      </c>
      <c r="C20" s="1" t="s">
        <v>11</v>
      </c>
      <c r="E20">
        <v>580</v>
      </c>
      <c r="G20" s="47"/>
      <c r="I20"/>
      <c r="J20"/>
      <c r="K20"/>
    </row>
    <row r="21" spans="1:59" x14ac:dyDescent="0.2">
      <c r="A21" s="20">
        <v>43420</v>
      </c>
      <c r="B21" s="1" t="s">
        <v>150</v>
      </c>
      <c r="C21" s="1" t="s">
        <v>12</v>
      </c>
      <c r="E21">
        <v>660</v>
      </c>
      <c r="G21" s="47"/>
      <c r="I21"/>
      <c r="J21"/>
      <c r="K21"/>
    </row>
    <row r="22" spans="1:59" x14ac:dyDescent="0.2">
      <c r="A22" s="20">
        <v>43429</v>
      </c>
      <c r="B22" s="1" t="s">
        <v>150</v>
      </c>
      <c r="C22" s="1" t="s">
        <v>12</v>
      </c>
      <c r="E22">
        <v>660</v>
      </c>
      <c r="G22" s="47"/>
      <c r="I22"/>
      <c r="J22"/>
      <c r="K22"/>
    </row>
    <row r="23" spans="1:59" x14ac:dyDescent="0.2">
      <c r="A23" s="20">
        <v>43429</v>
      </c>
      <c r="B23" s="1" t="s">
        <v>21</v>
      </c>
      <c r="C23" s="1" t="s">
        <v>12</v>
      </c>
      <c r="E23">
        <v>600</v>
      </c>
      <c r="G23" s="47"/>
      <c r="I23"/>
      <c r="J23"/>
      <c r="K23"/>
    </row>
    <row r="24" spans="1:59" x14ac:dyDescent="0.2">
      <c r="A24" s="20">
        <v>43429</v>
      </c>
      <c r="B24" s="1" t="s">
        <v>21</v>
      </c>
      <c r="C24" s="1" t="s">
        <v>12</v>
      </c>
      <c r="E24">
        <v>600</v>
      </c>
      <c r="G24" s="47"/>
      <c r="I24"/>
      <c r="J24"/>
      <c r="K24"/>
    </row>
    <row r="25" spans="1:59" x14ac:dyDescent="0.2">
      <c r="A25" s="20">
        <v>43430</v>
      </c>
      <c r="B25" s="1" t="s">
        <v>21</v>
      </c>
      <c r="C25" s="1" t="s">
        <v>12</v>
      </c>
      <c r="E25">
        <v>640</v>
      </c>
      <c r="G25" s="47"/>
      <c r="I25"/>
      <c r="J25"/>
      <c r="K25"/>
    </row>
    <row r="26" spans="1:59" x14ac:dyDescent="0.2">
      <c r="A26" s="45">
        <v>43430</v>
      </c>
      <c r="B26" s="1" t="s">
        <v>21</v>
      </c>
      <c r="C26" s="1" t="s">
        <v>11</v>
      </c>
      <c r="E26">
        <v>610</v>
      </c>
      <c r="G26" s="47"/>
      <c r="I26"/>
      <c r="J26"/>
      <c r="K26"/>
    </row>
    <row r="27" spans="1:59" x14ac:dyDescent="0.2">
      <c r="A27" s="45">
        <v>43431</v>
      </c>
      <c r="B27" s="1" t="s">
        <v>21</v>
      </c>
      <c r="C27" s="1" t="s">
        <v>11</v>
      </c>
      <c r="E27">
        <v>610</v>
      </c>
      <c r="G27" s="47"/>
      <c r="I27"/>
      <c r="J27"/>
      <c r="K27"/>
    </row>
    <row r="28" spans="1:59" x14ac:dyDescent="0.2">
      <c r="A28" s="45">
        <v>43431</v>
      </c>
      <c r="B28" s="1" t="s">
        <v>21</v>
      </c>
      <c r="C28" s="1" t="s">
        <v>12</v>
      </c>
      <c r="E28">
        <v>625</v>
      </c>
      <c r="G28" s="47"/>
      <c r="I28"/>
      <c r="J28"/>
      <c r="K28"/>
    </row>
    <row r="29" spans="1:59" x14ac:dyDescent="0.2">
      <c r="A29" s="45">
        <v>43431</v>
      </c>
      <c r="B29" s="1" t="s">
        <v>21</v>
      </c>
      <c r="C29" s="1" t="s">
        <v>12</v>
      </c>
      <c r="E29">
        <v>710</v>
      </c>
      <c r="G29" s="47"/>
      <c r="I29"/>
      <c r="J29"/>
      <c r="K29"/>
    </row>
    <row r="30" spans="1:59" x14ac:dyDescent="0.2">
      <c r="A30" s="45">
        <v>43432</v>
      </c>
      <c r="B30" s="1" t="s">
        <v>21</v>
      </c>
      <c r="C30" s="1" t="s">
        <v>12</v>
      </c>
      <c r="E30">
        <v>590</v>
      </c>
      <c r="G30" s="47"/>
      <c r="I30"/>
      <c r="J30"/>
      <c r="K30"/>
    </row>
    <row r="31" spans="1:59" x14ac:dyDescent="0.2">
      <c r="A31" s="45">
        <v>43432</v>
      </c>
      <c r="B31" s="1" t="s">
        <v>21</v>
      </c>
      <c r="C31" s="1" t="s">
        <v>11</v>
      </c>
      <c r="E31">
        <v>593</v>
      </c>
      <c r="G31" s="47"/>
      <c r="I31"/>
      <c r="J31"/>
      <c r="K31"/>
    </row>
    <row r="32" spans="1:59" s="24" customFormat="1" x14ac:dyDescent="0.2">
      <c r="A32" s="45"/>
      <c r="B32" s="1"/>
      <c r="C32" s="1"/>
      <c r="D32" s="1"/>
      <c r="E32"/>
      <c r="F32"/>
      <c r="G32" s="47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</row>
    <row r="33" spans="1:59" x14ac:dyDescent="0.2">
      <c r="A33" s="45"/>
      <c r="G33" s="47"/>
      <c r="I33"/>
      <c r="J33"/>
      <c r="K33"/>
    </row>
    <row r="34" spans="1:59" s="24" customFormat="1" x14ac:dyDescent="0.2">
      <c r="A34" s="45"/>
      <c r="B34" s="1"/>
      <c r="C34" s="1"/>
      <c r="D34" s="1"/>
      <c r="E34"/>
      <c r="F34"/>
      <c r="G34" s="47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</row>
    <row r="35" spans="1:59" x14ac:dyDescent="0.2">
      <c r="A35" s="45"/>
      <c r="G35" s="47"/>
      <c r="I35"/>
      <c r="J35"/>
      <c r="K35"/>
    </row>
    <row r="36" spans="1:59" x14ac:dyDescent="0.2">
      <c r="A36" s="45"/>
      <c r="G36" s="47"/>
      <c r="I36"/>
      <c r="J36"/>
      <c r="K36"/>
    </row>
    <row r="37" spans="1:59" x14ac:dyDescent="0.2">
      <c r="A37" s="45"/>
      <c r="G37" s="47"/>
      <c r="I37"/>
      <c r="J37"/>
      <c r="K37"/>
    </row>
    <row r="38" spans="1:59" x14ac:dyDescent="0.2">
      <c r="A38" s="45"/>
      <c r="G38" s="47"/>
      <c r="I38"/>
      <c r="J38"/>
      <c r="K38"/>
    </row>
    <row r="39" spans="1:59" x14ac:dyDescent="0.2">
      <c r="A39" s="45"/>
      <c r="G39" s="47"/>
      <c r="I39"/>
      <c r="J39"/>
      <c r="K39"/>
    </row>
    <row r="40" spans="1:59" x14ac:dyDescent="0.2">
      <c r="A40" s="45"/>
      <c r="G40" s="47"/>
      <c r="I40"/>
      <c r="J40"/>
      <c r="K40"/>
    </row>
    <row r="41" spans="1:59" x14ac:dyDescent="0.2">
      <c r="A41" s="45"/>
      <c r="G41" s="47"/>
      <c r="I41"/>
      <c r="J41"/>
      <c r="K41"/>
    </row>
    <row r="42" spans="1:59" s="24" customFormat="1" x14ac:dyDescent="0.2">
      <c r="A42" s="45"/>
      <c r="B42" s="1"/>
      <c r="C42" s="1"/>
      <c r="D42" s="1"/>
      <c r="E42"/>
      <c r="F42"/>
      <c r="G42" s="47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</row>
    <row r="43" spans="1:59" x14ac:dyDescent="0.2">
      <c r="A43" s="45"/>
      <c r="G43" s="47"/>
      <c r="I43"/>
      <c r="J43"/>
      <c r="K43"/>
    </row>
    <row r="44" spans="1:59" x14ac:dyDescent="0.2">
      <c r="A44" s="45"/>
      <c r="G44" s="47"/>
      <c r="I44"/>
      <c r="J44"/>
      <c r="K44"/>
    </row>
    <row r="45" spans="1:59" x14ac:dyDescent="0.2">
      <c r="A45" s="45"/>
      <c r="G45" s="47"/>
      <c r="I45"/>
      <c r="J45"/>
      <c r="K45"/>
    </row>
    <row r="46" spans="1:59" x14ac:dyDescent="0.2">
      <c r="A46" s="45"/>
      <c r="G46"/>
      <c r="H46" s="52"/>
      <c r="I46" s="3"/>
      <c r="J46" s="3"/>
      <c r="K46" s="3"/>
    </row>
    <row r="47" spans="1:59" x14ac:dyDescent="0.2">
      <c r="A47" s="45"/>
      <c r="G47"/>
      <c r="I47"/>
      <c r="J47"/>
      <c r="K47"/>
    </row>
    <row r="48" spans="1:59" x14ac:dyDescent="0.2">
      <c r="A48" s="45"/>
      <c r="G48"/>
      <c r="I48"/>
      <c r="J48"/>
      <c r="K48"/>
    </row>
    <row r="49" spans="1:11" x14ac:dyDescent="0.2">
      <c r="A49" s="45"/>
      <c r="G49"/>
      <c r="I49"/>
      <c r="J49"/>
      <c r="K49"/>
    </row>
    <row r="50" spans="1:11" x14ac:dyDescent="0.2">
      <c r="A50" s="45"/>
      <c r="G50"/>
    </row>
    <row r="51" spans="1:11" x14ac:dyDescent="0.2">
      <c r="A51" s="45"/>
      <c r="G51"/>
      <c r="I51"/>
      <c r="J51"/>
      <c r="K51"/>
    </row>
    <row r="52" spans="1:11" x14ac:dyDescent="0.2">
      <c r="A52" s="45"/>
      <c r="G52"/>
      <c r="I52"/>
      <c r="J52"/>
      <c r="K52"/>
    </row>
    <row r="53" spans="1:11" x14ac:dyDescent="0.2">
      <c r="A53" s="45"/>
      <c r="G53"/>
      <c r="I53"/>
      <c r="J53"/>
      <c r="K53"/>
    </row>
    <row r="54" spans="1:11" x14ac:dyDescent="0.2">
      <c r="A54" s="45"/>
      <c r="G54"/>
      <c r="I54"/>
      <c r="J54"/>
      <c r="K54"/>
    </row>
    <row r="55" spans="1:11" x14ac:dyDescent="0.2">
      <c r="A55" s="45"/>
      <c r="G55"/>
      <c r="I55"/>
      <c r="J55"/>
      <c r="K55"/>
    </row>
    <row r="56" spans="1:11" x14ac:dyDescent="0.2">
      <c r="A56" s="45"/>
      <c r="G56"/>
      <c r="I56"/>
      <c r="J56"/>
      <c r="K56"/>
    </row>
    <row r="57" spans="1:11" x14ac:dyDescent="0.2">
      <c r="A57" s="45"/>
      <c r="G57"/>
    </row>
    <row r="58" spans="1:11" x14ac:dyDescent="0.2">
      <c r="A58" s="45"/>
      <c r="G58"/>
    </row>
    <row r="59" spans="1:11" x14ac:dyDescent="0.2">
      <c r="A59" s="45"/>
      <c r="G59"/>
    </row>
    <row r="60" spans="1:11" x14ac:dyDescent="0.2">
      <c r="A60" s="45"/>
      <c r="G60"/>
    </row>
    <row r="61" spans="1:11" x14ac:dyDescent="0.2">
      <c r="A61" s="45"/>
      <c r="G61"/>
    </row>
    <row r="62" spans="1:11" x14ac:dyDescent="0.2">
      <c r="A62" s="45"/>
      <c r="G62"/>
    </row>
    <row r="63" spans="1:11" x14ac:dyDescent="0.2">
      <c r="A63" s="45"/>
      <c r="G63"/>
    </row>
    <row r="64" spans="1:11" x14ac:dyDescent="0.2">
      <c r="A64" s="45"/>
      <c r="G64"/>
    </row>
    <row r="65" spans="1:59" x14ac:dyDescent="0.2">
      <c r="A65" s="45"/>
      <c r="G65"/>
    </row>
    <row r="66" spans="1:59" x14ac:dyDescent="0.2">
      <c r="A66" s="45"/>
      <c r="G66"/>
    </row>
    <row r="67" spans="1:59" x14ac:dyDescent="0.2">
      <c r="A67" s="45"/>
      <c r="G67"/>
    </row>
    <row r="68" spans="1:59" x14ac:dyDescent="0.2">
      <c r="A68" s="45"/>
      <c r="G68"/>
    </row>
    <row r="69" spans="1:59" x14ac:dyDescent="0.2">
      <c r="A69" s="45"/>
      <c r="G69"/>
    </row>
    <row r="70" spans="1:59" x14ac:dyDescent="0.2">
      <c r="A70" s="45"/>
      <c r="G70"/>
    </row>
    <row r="71" spans="1:59" x14ac:dyDescent="0.2">
      <c r="A71" s="45"/>
      <c r="G71"/>
    </row>
    <row r="72" spans="1:59" x14ac:dyDescent="0.2">
      <c r="A72" s="45"/>
      <c r="G72"/>
    </row>
    <row r="73" spans="1:59" x14ac:dyDescent="0.2">
      <c r="A73" s="45"/>
      <c r="G73"/>
    </row>
    <row r="74" spans="1:59" x14ac:dyDescent="0.2">
      <c r="A74" s="45"/>
      <c r="G74"/>
    </row>
    <row r="75" spans="1:59" s="24" customFormat="1" x14ac:dyDescent="0.2">
      <c r="A75" s="45"/>
      <c r="B75" s="1"/>
      <c r="C75" s="1"/>
      <c r="D75" s="1"/>
      <c r="E75"/>
      <c r="F75"/>
      <c r="G75"/>
      <c r="H75"/>
      <c r="I75" s="1"/>
      <c r="J75" s="1"/>
      <c r="K75" s="1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</row>
    <row r="76" spans="1:59" x14ac:dyDescent="0.2">
      <c r="A76" s="45"/>
      <c r="G76"/>
    </row>
    <row r="77" spans="1:59" x14ac:dyDescent="0.2">
      <c r="A77" s="45"/>
      <c r="G77"/>
    </row>
    <row r="78" spans="1:59" s="24" customFormat="1" x14ac:dyDescent="0.2">
      <c r="A78" s="45"/>
      <c r="B78" s="1"/>
      <c r="C78" s="1"/>
      <c r="D78" s="1"/>
      <c r="E78"/>
      <c r="F78"/>
      <c r="G78"/>
      <c r="H78"/>
      <c r="I78" s="1"/>
      <c r="J78" s="1"/>
      <c r="K78" s="1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</row>
    <row r="79" spans="1:59" x14ac:dyDescent="0.2">
      <c r="A79" s="45"/>
      <c r="G79"/>
    </row>
    <row r="80" spans="1:59" x14ac:dyDescent="0.2">
      <c r="A80" s="45"/>
      <c r="G80"/>
    </row>
    <row r="81" spans="1:11" x14ac:dyDescent="0.2">
      <c r="A81"/>
      <c r="B81"/>
      <c r="C81"/>
      <c r="D81"/>
      <c r="G81"/>
      <c r="I81"/>
      <c r="J81"/>
      <c r="K81"/>
    </row>
    <row r="82" spans="1:11" x14ac:dyDescent="0.2">
      <c r="A82" s="45"/>
      <c r="G82"/>
    </row>
    <row r="83" spans="1:11" x14ac:dyDescent="0.2">
      <c r="A83" s="45"/>
      <c r="G83"/>
    </row>
    <row r="84" spans="1:11" x14ac:dyDescent="0.2">
      <c r="A84" s="45"/>
      <c r="B84"/>
      <c r="G84"/>
    </row>
    <row r="85" spans="1:11" x14ac:dyDescent="0.2">
      <c r="A85"/>
      <c r="B85"/>
      <c r="C85"/>
      <c r="D85"/>
      <c r="G85"/>
      <c r="I85"/>
    </row>
    <row r="86" spans="1:11" x14ac:dyDescent="0.2">
      <c r="A86"/>
      <c r="B86"/>
      <c r="C86"/>
      <c r="D86"/>
      <c r="G86"/>
      <c r="I86"/>
    </row>
    <row r="87" spans="1:11" x14ac:dyDescent="0.2">
      <c r="A87"/>
      <c r="B87"/>
      <c r="C87"/>
      <c r="D87"/>
      <c r="G87"/>
      <c r="I87"/>
    </row>
    <row r="88" spans="1:11" x14ac:dyDescent="0.2">
      <c r="A88"/>
      <c r="B88"/>
      <c r="C88"/>
      <c r="D88"/>
      <c r="G88"/>
      <c r="I88"/>
    </row>
    <row r="89" spans="1:11" x14ac:dyDescent="0.2">
      <c r="A89" s="45"/>
      <c r="B89"/>
      <c r="G89"/>
    </row>
    <row r="90" spans="1:11" x14ac:dyDescent="0.2">
      <c r="A90" s="45"/>
      <c r="B90"/>
      <c r="G90"/>
    </row>
    <row r="91" spans="1:11" x14ac:dyDescent="0.2">
      <c r="A91" s="45"/>
      <c r="G91"/>
    </row>
    <row r="92" spans="1:11" x14ac:dyDescent="0.2">
      <c r="A92" s="45"/>
      <c r="G92"/>
    </row>
    <row r="93" spans="1:11" ht="15" customHeight="1" x14ac:dyDescent="0.2">
      <c r="A93" s="45"/>
      <c r="G93"/>
      <c r="I93"/>
      <c r="J93"/>
      <c r="K93"/>
    </row>
    <row r="94" spans="1:11" x14ac:dyDescent="0.2">
      <c r="A94"/>
      <c r="B94"/>
      <c r="C94"/>
      <c r="D94"/>
      <c r="G94"/>
      <c r="I94"/>
      <c r="J94"/>
      <c r="K94"/>
    </row>
    <row r="95" spans="1:11" x14ac:dyDescent="0.2">
      <c r="A95"/>
      <c r="B95"/>
      <c r="C95"/>
      <c r="D95"/>
      <c r="G95"/>
      <c r="I95"/>
      <c r="J95"/>
      <c r="K95"/>
    </row>
    <row r="96" spans="1:11" x14ac:dyDescent="0.2">
      <c r="A96"/>
      <c r="B96"/>
      <c r="C96"/>
      <c r="D96"/>
      <c r="G96"/>
      <c r="I96"/>
      <c r="J96"/>
      <c r="K96"/>
    </row>
    <row r="97" spans="1:7" x14ac:dyDescent="0.2">
      <c r="A97" s="45"/>
      <c r="G97"/>
    </row>
    <row r="98" spans="1:7" x14ac:dyDescent="0.2">
      <c r="A98" s="45"/>
      <c r="G98"/>
    </row>
    <row r="99" spans="1:7" x14ac:dyDescent="0.2">
      <c r="A99" s="45"/>
      <c r="G99"/>
    </row>
    <row r="100" spans="1:7" x14ac:dyDescent="0.2">
      <c r="A100" s="45"/>
      <c r="G100"/>
    </row>
    <row r="101" spans="1:7" x14ac:dyDescent="0.2">
      <c r="A101" s="45"/>
      <c r="G101"/>
    </row>
    <row r="102" spans="1:7" x14ac:dyDescent="0.2">
      <c r="A102" s="45"/>
      <c r="G102"/>
    </row>
    <row r="103" spans="1:7" x14ac:dyDescent="0.2">
      <c r="A103" s="45"/>
      <c r="G103"/>
    </row>
    <row r="104" spans="1:7" x14ac:dyDescent="0.2">
      <c r="A104" s="45"/>
      <c r="G104"/>
    </row>
    <row r="105" spans="1:7" x14ac:dyDescent="0.2">
      <c r="A105" s="45"/>
      <c r="G105"/>
    </row>
    <row r="106" spans="1:7" x14ac:dyDescent="0.2">
      <c r="A106" s="45"/>
      <c r="G106"/>
    </row>
    <row r="107" spans="1:7" x14ac:dyDescent="0.2">
      <c r="A107" s="45"/>
      <c r="G107"/>
    </row>
    <row r="108" spans="1:7" x14ac:dyDescent="0.2">
      <c r="A108" s="45"/>
      <c r="G108"/>
    </row>
    <row r="109" spans="1:7" x14ac:dyDescent="0.2">
      <c r="A109" s="45"/>
      <c r="G109"/>
    </row>
    <row r="110" spans="1:7" x14ac:dyDescent="0.2">
      <c r="A110" s="45"/>
      <c r="G110"/>
    </row>
    <row r="111" spans="1:7" x14ac:dyDescent="0.2">
      <c r="A111" s="45"/>
      <c r="G111"/>
    </row>
    <row r="112" spans="1:7" x14ac:dyDescent="0.2">
      <c r="A112" s="45"/>
      <c r="G112"/>
    </row>
    <row r="113" spans="1:7" x14ac:dyDescent="0.2">
      <c r="A113" s="45"/>
      <c r="G113"/>
    </row>
    <row r="114" spans="1:7" x14ac:dyDescent="0.2">
      <c r="A114" s="45"/>
      <c r="G114"/>
    </row>
    <row r="115" spans="1:7" x14ac:dyDescent="0.2">
      <c r="A115" s="45"/>
      <c r="G115"/>
    </row>
    <row r="116" spans="1:7" x14ac:dyDescent="0.2">
      <c r="A116" s="45"/>
      <c r="G116"/>
    </row>
    <row r="117" spans="1:7" x14ac:dyDescent="0.2">
      <c r="A117" s="45"/>
      <c r="G117"/>
    </row>
    <row r="118" spans="1:7" x14ac:dyDescent="0.2">
      <c r="A118" s="45"/>
      <c r="G118"/>
    </row>
    <row r="119" spans="1:7" x14ac:dyDescent="0.2">
      <c r="A119" s="45"/>
      <c r="G119"/>
    </row>
    <row r="120" spans="1:7" x14ac:dyDescent="0.2">
      <c r="A120" s="45"/>
      <c r="G120"/>
    </row>
    <row r="121" spans="1:7" x14ac:dyDescent="0.2">
      <c r="A121" s="45"/>
      <c r="G121"/>
    </row>
    <row r="122" spans="1:7" x14ac:dyDescent="0.2">
      <c r="A122" s="45"/>
      <c r="G122"/>
    </row>
    <row r="123" spans="1:7" x14ac:dyDescent="0.2">
      <c r="A123" s="45"/>
      <c r="G123"/>
    </row>
    <row r="124" spans="1:7" x14ac:dyDescent="0.2">
      <c r="A124" s="35"/>
      <c r="B124" s="23"/>
      <c r="C124" s="23"/>
      <c r="D124" s="23"/>
      <c r="E124" s="24"/>
      <c r="F124" s="24"/>
      <c r="G124" s="24"/>
    </row>
    <row r="126" spans="1:7" x14ac:dyDescent="0.2">
      <c r="A126" s="45"/>
      <c r="G126"/>
    </row>
    <row r="127" spans="1:7" x14ac:dyDescent="0.2">
      <c r="A127" s="45"/>
      <c r="G127"/>
    </row>
    <row r="128" spans="1:7" x14ac:dyDescent="0.2">
      <c r="A128" s="45"/>
      <c r="G128"/>
    </row>
    <row r="129" spans="1:11" x14ac:dyDescent="0.2">
      <c r="A129" s="45"/>
      <c r="G129"/>
    </row>
    <row r="130" spans="1:11" x14ac:dyDescent="0.2">
      <c r="A130" s="45"/>
      <c r="G130"/>
    </row>
    <row r="131" spans="1:11" x14ac:dyDescent="0.2">
      <c r="A131" s="45"/>
      <c r="G131"/>
    </row>
    <row r="132" spans="1:11" x14ac:dyDescent="0.2">
      <c r="A132" s="45"/>
      <c r="G132"/>
    </row>
    <row r="133" spans="1:11" x14ac:dyDescent="0.2">
      <c r="A133" s="45"/>
      <c r="G133"/>
    </row>
    <row r="134" spans="1:11" x14ac:dyDescent="0.2">
      <c r="A134" s="45"/>
      <c r="G134"/>
    </row>
    <row r="135" spans="1:11" x14ac:dyDescent="0.2">
      <c r="A135" s="45"/>
      <c r="G135"/>
    </row>
    <row r="136" spans="1:11" x14ac:dyDescent="0.2">
      <c r="A136" s="45"/>
      <c r="G136"/>
    </row>
    <row r="137" spans="1:11" x14ac:dyDescent="0.2">
      <c r="A137" s="45"/>
      <c r="G137"/>
      <c r="I137"/>
      <c r="J137"/>
      <c r="K137"/>
    </row>
    <row r="138" spans="1:11" x14ac:dyDescent="0.2">
      <c r="A138" s="45"/>
      <c r="G138"/>
      <c r="I138"/>
      <c r="J138"/>
      <c r="K138"/>
    </row>
    <row r="139" spans="1:11" x14ac:dyDescent="0.2">
      <c r="A139" s="45"/>
      <c r="G139"/>
      <c r="I139"/>
      <c r="J139"/>
      <c r="K139"/>
    </row>
    <row r="140" spans="1:11" x14ac:dyDescent="0.2">
      <c r="A140" s="45"/>
      <c r="G140"/>
      <c r="I140"/>
      <c r="J140"/>
      <c r="K140"/>
    </row>
    <row r="141" spans="1:11" x14ac:dyDescent="0.2">
      <c r="A141" s="45"/>
      <c r="G141"/>
      <c r="I141"/>
      <c r="J141"/>
      <c r="K141"/>
    </row>
    <row r="142" spans="1:11" x14ac:dyDescent="0.2">
      <c r="A142" s="45"/>
      <c r="G142"/>
      <c r="I142"/>
      <c r="J142"/>
      <c r="K142"/>
    </row>
    <row r="143" spans="1:11" x14ac:dyDescent="0.2">
      <c r="A143" s="45"/>
      <c r="G143"/>
      <c r="I143"/>
      <c r="J143"/>
      <c r="K143"/>
    </row>
    <row r="144" spans="1:11" x14ac:dyDescent="0.2">
      <c r="A144" s="45"/>
      <c r="G144"/>
      <c r="I144"/>
      <c r="J144"/>
      <c r="K144"/>
    </row>
    <row r="145" spans="1:11" x14ac:dyDescent="0.2">
      <c r="A145" s="45"/>
      <c r="G145"/>
      <c r="I145"/>
      <c r="J145"/>
      <c r="K145"/>
    </row>
    <row r="146" spans="1:11" x14ac:dyDescent="0.2">
      <c r="A146" s="45"/>
      <c r="G146"/>
      <c r="I146"/>
      <c r="J146"/>
      <c r="K146"/>
    </row>
    <row r="147" spans="1:11" x14ac:dyDescent="0.2">
      <c r="A147" s="45"/>
      <c r="G147"/>
      <c r="I147"/>
      <c r="J147"/>
      <c r="K147"/>
    </row>
    <row r="148" spans="1:11" x14ac:dyDescent="0.2">
      <c r="A148" s="45"/>
      <c r="G148"/>
      <c r="I148"/>
      <c r="J148"/>
      <c r="K148"/>
    </row>
    <row r="149" spans="1:11" x14ac:dyDescent="0.2">
      <c r="A149" s="45"/>
      <c r="G149"/>
      <c r="I149"/>
      <c r="J149"/>
      <c r="K149"/>
    </row>
    <row r="150" spans="1:11" x14ac:dyDescent="0.2">
      <c r="A150" s="45"/>
      <c r="G150"/>
      <c r="I150"/>
      <c r="J150"/>
      <c r="K150"/>
    </row>
    <row r="151" spans="1:11" x14ac:dyDescent="0.2">
      <c r="A151" s="45"/>
      <c r="G151"/>
      <c r="I151"/>
      <c r="J151"/>
      <c r="K151"/>
    </row>
    <row r="152" spans="1:11" x14ac:dyDescent="0.2">
      <c r="A152" s="45"/>
      <c r="G152"/>
      <c r="I152"/>
      <c r="J152"/>
      <c r="K152"/>
    </row>
    <row r="153" spans="1:11" x14ac:dyDescent="0.2">
      <c r="A153" s="45"/>
      <c r="G153"/>
      <c r="I153"/>
      <c r="J153"/>
      <c r="K153"/>
    </row>
    <row r="154" spans="1:11" x14ac:dyDescent="0.2">
      <c r="A154" s="45"/>
      <c r="G154"/>
      <c r="I154"/>
      <c r="J154"/>
      <c r="K154"/>
    </row>
    <row r="155" spans="1:11" x14ac:dyDescent="0.2">
      <c r="A155" s="45"/>
      <c r="G155"/>
      <c r="I155"/>
      <c r="J155"/>
      <c r="K155"/>
    </row>
    <row r="156" spans="1:11" x14ac:dyDescent="0.2">
      <c r="A156" s="45"/>
      <c r="G156"/>
      <c r="I156"/>
      <c r="J156"/>
      <c r="K156"/>
    </row>
    <row r="157" spans="1:11" x14ac:dyDescent="0.2">
      <c r="A157" s="45"/>
      <c r="G157"/>
      <c r="I157"/>
      <c r="J157"/>
      <c r="K157"/>
    </row>
    <row r="158" spans="1:11" x14ac:dyDescent="0.2">
      <c r="A158" s="45"/>
      <c r="G158"/>
      <c r="I158"/>
      <c r="J158"/>
      <c r="K158"/>
    </row>
    <row r="159" spans="1:11" x14ac:dyDescent="0.2">
      <c r="A159" s="45"/>
      <c r="G159"/>
      <c r="I159"/>
      <c r="J159"/>
      <c r="K159"/>
    </row>
    <row r="160" spans="1:11" x14ac:dyDescent="0.2">
      <c r="A160" s="45"/>
      <c r="G160"/>
      <c r="I160"/>
      <c r="J160"/>
      <c r="K160"/>
    </row>
    <row r="161" spans="1:11" x14ac:dyDescent="0.2">
      <c r="A161" s="45"/>
      <c r="G161"/>
      <c r="I161"/>
      <c r="J161"/>
      <c r="K161"/>
    </row>
    <row r="162" spans="1:11" x14ac:dyDescent="0.2">
      <c r="A162" s="45"/>
      <c r="G162"/>
      <c r="I162"/>
      <c r="J162"/>
      <c r="K162"/>
    </row>
    <row r="163" spans="1:11" x14ac:dyDescent="0.2">
      <c r="A163" s="45"/>
      <c r="G163"/>
      <c r="I163"/>
      <c r="J163"/>
      <c r="K163"/>
    </row>
    <row r="164" spans="1:11" x14ac:dyDescent="0.2">
      <c r="A164" s="45"/>
      <c r="G164"/>
      <c r="I164"/>
      <c r="J164"/>
      <c r="K164"/>
    </row>
    <row r="165" spans="1:11" x14ac:dyDescent="0.2">
      <c r="A165" s="45"/>
      <c r="G165"/>
      <c r="I165"/>
      <c r="J165"/>
      <c r="K165"/>
    </row>
    <row r="166" spans="1:11" x14ac:dyDescent="0.2">
      <c r="A166" s="45"/>
      <c r="G166"/>
      <c r="I166"/>
      <c r="J166"/>
      <c r="K166"/>
    </row>
    <row r="167" spans="1:11" x14ac:dyDescent="0.2">
      <c r="A167" s="45"/>
      <c r="G167"/>
      <c r="I167"/>
      <c r="J167"/>
      <c r="K167"/>
    </row>
    <row r="168" spans="1:11" x14ac:dyDescent="0.2">
      <c r="A168" s="45"/>
      <c r="G168"/>
      <c r="I168"/>
      <c r="J168"/>
      <c r="K168"/>
    </row>
    <row r="169" spans="1:11" x14ac:dyDescent="0.2">
      <c r="A169" s="45"/>
      <c r="G169"/>
      <c r="I169"/>
      <c r="J169"/>
      <c r="K169"/>
    </row>
    <row r="170" spans="1:11" x14ac:dyDescent="0.2">
      <c r="A170" s="45"/>
      <c r="G170"/>
      <c r="I170"/>
      <c r="J170"/>
      <c r="K170"/>
    </row>
    <row r="171" spans="1:11" x14ac:dyDescent="0.2">
      <c r="A171" s="45"/>
      <c r="G171"/>
      <c r="I171"/>
      <c r="J171"/>
      <c r="K171"/>
    </row>
    <row r="172" spans="1:11" x14ac:dyDescent="0.2">
      <c r="A172" s="45"/>
      <c r="G172"/>
      <c r="I172"/>
      <c r="J172"/>
      <c r="K172"/>
    </row>
    <row r="173" spans="1:11" x14ac:dyDescent="0.2">
      <c r="A173" s="45"/>
      <c r="G173"/>
      <c r="I173"/>
      <c r="J173"/>
      <c r="K173"/>
    </row>
    <row r="174" spans="1:11" x14ac:dyDescent="0.2">
      <c r="A174" s="45"/>
      <c r="G174"/>
      <c r="I174"/>
      <c r="J174"/>
      <c r="K174"/>
    </row>
    <row r="175" spans="1:11" x14ac:dyDescent="0.2">
      <c r="A175" s="45"/>
      <c r="G175"/>
      <c r="I175"/>
      <c r="J175"/>
      <c r="K175"/>
    </row>
    <row r="176" spans="1:11" x14ac:dyDescent="0.2">
      <c r="A176" s="45"/>
      <c r="G176"/>
      <c r="I176"/>
      <c r="J176"/>
      <c r="K176"/>
    </row>
    <row r="177" spans="1:13" x14ac:dyDescent="0.2">
      <c r="A177" s="45"/>
      <c r="G177"/>
      <c r="I177"/>
      <c r="J177"/>
      <c r="K177"/>
    </row>
    <row r="178" spans="1:13" x14ac:dyDescent="0.2">
      <c r="A178" s="45"/>
      <c r="G178"/>
      <c r="I178"/>
      <c r="J178"/>
      <c r="K178"/>
    </row>
    <row r="179" spans="1:13" x14ac:dyDescent="0.2">
      <c r="A179" s="45"/>
      <c r="G179"/>
      <c r="I179"/>
      <c r="J179"/>
      <c r="K179"/>
    </row>
    <row r="180" spans="1:13" x14ac:dyDescent="0.2">
      <c r="A180" s="45"/>
      <c r="G180"/>
      <c r="I180"/>
      <c r="J180"/>
      <c r="K180"/>
    </row>
    <row r="181" spans="1:13" x14ac:dyDescent="0.2">
      <c r="A181" s="45"/>
      <c r="G181"/>
      <c r="I181"/>
      <c r="J181"/>
      <c r="K181"/>
    </row>
    <row r="182" spans="1:13" x14ac:dyDescent="0.2">
      <c r="A182" s="45"/>
      <c r="G182"/>
      <c r="I182"/>
      <c r="J182"/>
      <c r="K182"/>
    </row>
    <row r="183" spans="1:13" x14ac:dyDescent="0.2">
      <c r="A183" s="45"/>
      <c r="G183"/>
      <c r="I183"/>
      <c r="J183"/>
      <c r="K183"/>
    </row>
    <row r="184" spans="1:13" x14ac:dyDescent="0.2">
      <c r="A184" s="45"/>
      <c r="G184"/>
      <c r="I184"/>
      <c r="J184"/>
      <c r="K184"/>
    </row>
    <row r="185" spans="1:13" x14ac:dyDescent="0.2">
      <c r="A185" s="45"/>
      <c r="G185"/>
      <c r="I185"/>
      <c r="J185"/>
      <c r="K185"/>
    </row>
    <row r="186" spans="1:13" x14ac:dyDescent="0.2">
      <c r="A186" s="45"/>
      <c r="G186"/>
      <c r="I186"/>
      <c r="J186"/>
      <c r="K186"/>
    </row>
    <row r="187" spans="1:13" x14ac:dyDescent="0.2">
      <c r="A187" s="45"/>
      <c r="G187"/>
      <c r="I187"/>
      <c r="J187"/>
      <c r="K187"/>
    </row>
    <row r="188" spans="1:13" x14ac:dyDescent="0.2">
      <c r="A188" s="20"/>
      <c r="G188"/>
      <c r="I188"/>
      <c r="J188"/>
      <c r="K188"/>
    </row>
    <row r="189" spans="1:13" x14ac:dyDescent="0.2">
      <c r="A189" s="20"/>
      <c r="G189"/>
      <c r="I189"/>
      <c r="J189"/>
      <c r="K189"/>
    </row>
    <row r="190" spans="1:13" x14ac:dyDescent="0.2">
      <c r="A190" s="20"/>
      <c r="G190"/>
      <c r="I190"/>
      <c r="J190"/>
      <c r="M190" s="1"/>
    </row>
    <row r="191" spans="1:13" x14ac:dyDescent="0.2">
      <c r="A191" s="20"/>
      <c r="G191"/>
      <c r="I191"/>
      <c r="J191"/>
      <c r="M191" s="1"/>
    </row>
    <row r="192" spans="1:13" x14ac:dyDescent="0.2">
      <c r="A192" s="20"/>
      <c r="G192"/>
      <c r="I192"/>
      <c r="J192"/>
      <c r="K192"/>
    </row>
    <row r="193" spans="1:11" x14ac:dyDescent="0.2">
      <c r="A193" s="20"/>
      <c r="G193"/>
      <c r="I193"/>
      <c r="J193"/>
      <c r="K193"/>
    </row>
    <row r="194" spans="1:11" x14ac:dyDescent="0.2">
      <c r="A194" s="20"/>
      <c r="G194"/>
      <c r="I194"/>
      <c r="J194"/>
      <c r="K194"/>
    </row>
    <row r="195" spans="1:11" x14ac:dyDescent="0.2">
      <c r="A195" s="20"/>
    </row>
    <row r="196" spans="1:11" x14ac:dyDescent="0.2">
      <c r="A196" s="20"/>
    </row>
    <row r="197" spans="1:11" x14ac:dyDescent="0.2">
      <c r="A197" s="20"/>
    </row>
    <row r="198" spans="1:11" x14ac:dyDescent="0.2">
      <c r="A198" s="20"/>
    </row>
    <row r="199" spans="1:11" x14ac:dyDescent="0.2">
      <c r="A199" s="20"/>
    </row>
    <row r="200" spans="1:11" x14ac:dyDescent="0.2">
      <c r="A200" s="20"/>
    </row>
    <row r="201" spans="1:11" x14ac:dyDescent="0.2">
      <c r="A201" s="20"/>
    </row>
    <row r="202" spans="1:11" x14ac:dyDescent="0.2">
      <c r="A202" s="20"/>
    </row>
    <row r="203" spans="1:11" x14ac:dyDescent="0.2">
      <c r="A203" s="20"/>
    </row>
    <row r="204" spans="1:11" x14ac:dyDescent="0.2">
      <c r="A204" s="20"/>
    </row>
    <row r="205" spans="1:11" x14ac:dyDescent="0.2">
      <c r="A205" s="20"/>
    </row>
    <row r="206" spans="1:11" x14ac:dyDescent="0.2">
      <c r="A206" s="20"/>
    </row>
    <row r="207" spans="1:11" x14ac:dyDescent="0.2">
      <c r="A207" s="20"/>
    </row>
    <row r="208" spans="1:11" x14ac:dyDescent="0.2">
      <c r="A208" s="20"/>
    </row>
    <row r="209" spans="1:7" x14ac:dyDescent="0.2">
      <c r="A209" s="20"/>
    </row>
    <row r="210" spans="1:7" x14ac:dyDescent="0.2">
      <c r="A210" s="20"/>
    </row>
    <row r="211" spans="1:7" x14ac:dyDescent="0.2">
      <c r="A211" s="20"/>
    </row>
    <row r="212" spans="1:7" x14ac:dyDescent="0.2">
      <c r="A212" s="20"/>
    </row>
    <row r="213" spans="1:7" x14ac:dyDescent="0.2">
      <c r="A213" s="20"/>
    </row>
    <row r="214" spans="1:7" x14ac:dyDescent="0.2">
      <c r="A214" s="20"/>
    </row>
    <row r="215" spans="1:7" x14ac:dyDescent="0.2">
      <c r="A215" s="20"/>
    </row>
    <row r="216" spans="1:7" x14ac:dyDescent="0.2">
      <c r="A216" s="29"/>
      <c r="B216" s="23"/>
      <c r="C216" s="23"/>
      <c r="D216" s="23"/>
      <c r="E216" s="24"/>
      <c r="F216" s="24"/>
      <c r="G216" s="37"/>
    </row>
    <row r="217" spans="1:7" x14ac:dyDescent="0.2">
      <c r="A217" s="20"/>
    </row>
    <row r="218" spans="1:7" x14ac:dyDescent="0.2">
      <c r="A218" s="20"/>
    </row>
    <row r="219" spans="1:7" x14ac:dyDescent="0.2">
      <c r="A219" s="20"/>
    </row>
    <row r="220" spans="1:7" x14ac:dyDescent="0.2">
      <c r="A220" s="20"/>
    </row>
    <row r="221" spans="1:7" x14ac:dyDescent="0.2">
      <c r="A221" s="29"/>
      <c r="B221" s="23"/>
      <c r="C221" s="23"/>
      <c r="D221" s="23"/>
      <c r="E221" s="24"/>
      <c r="F221" s="24"/>
      <c r="G221" s="37"/>
    </row>
    <row r="222" spans="1:7" x14ac:dyDescent="0.2">
      <c r="A222" s="20"/>
    </row>
    <row r="223" spans="1:7" x14ac:dyDescent="0.2">
      <c r="A223" s="20"/>
    </row>
    <row r="224" spans="1:7" x14ac:dyDescent="0.2">
      <c r="A224" s="20"/>
    </row>
    <row r="225" spans="1:7" x14ac:dyDescent="0.2">
      <c r="A225" s="29"/>
      <c r="B225" s="23"/>
      <c r="C225" s="23"/>
      <c r="D225" s="23"/>
      <c r="E225" s="24"/>
      <c r="F225" s="24"/>
      <c r="G225" s="37"/>
    </row>
    <row r="226" spans="1:7" x14ac:dyDescent="0.2">
      <c r="A226" s="20"/>
    </row>
    <row r="227" spans="1:7" x14ac:dyDescent="0.2">
      <c r="A227" s="29"/>
      <c r="B227" s="23"/>
      <c r="C227" s="23"/>
      <c r="D227" s="23"/>
      <c r="E227" s="24"/>
      <c r="F227" s="24"/>
      <c r="G227" s="37"/>
    </row>
    <row r="228" spans="1:7" x14ac:dyDescent="0.2">
      <c r="A228" s="38"/>
      <c r="B228" s="39"/>
      <c r="C228" s="39"/>
      <c r="D228" s="39"/>
      <c r="E228" s="41"/>
      <c r="F228" s="41"/>
      <c r="G228" s="40"/>
    </row>
    <row r="229" spans="1:7" x14ac:dyDescent="0.2">
      <c r="A229" s="29"/>
      <c r="B229" s="23"/>
      <c r="C229" s="23"/>
      <c r="D229" s="23"/>
      <c r="E229" s="24"/>
      <c r="F229" s="24"/>
      <c r="G229" s="37"/>
    </row>
    <row r="230" spans="1:7" x14ac:dyDescent="0.2">
      <c r="A230" s="36"/>
    </row>
    <row r="231" spans="1:7" x14ac:dyDescent="0.2">
      <c r="A231" s="21"/>
    </row>
    <row r="232" spans="1:7" x14ac:dyDescent="0.2">
      <c r="A232" s="21"/>
    </row>
    <row r="233" spans="1:7" x14ac:dyDescent="0.2">
      <c r="A233" s="21"/>
    </row>
    <row r="234" spans="1:7" x14ac:dyDescent="0.2">
      <c r="A234" s="21"/>
    </row>
    <row r="235" spans="1:7" x14ac:dyDescent="0.2">
      <c r="A235" s="21"/>
    </row>
    <row r="236" spans="1:7" x14ac:dyDescent="0.2">
      <c r="A236" s="21"/>
    </row>
    <row r="237" spans="1:7" x14ac:dyDescent="0.2">
      <c r="A237" s="21"/>
    </row>
    <row r="238" spans="1:7" x14ac:dyDescent="0.2">
      <c r="A238" s="21"/>
    </row>
    <row r="239" spans="1:7" x14ac:dyDescent="0.2">
      <c r="A239" s="21"/>
    </row>
    <row r="240" spans="1:7" x14ac:dyDescent="0.2">
      <c r="A240" s="21"/>
    </row>
    <row r="241" spans="1:1" x14ac:dyDescent="0.2">
      <c r="A241" s="21"/>
    </row>
    <row r="242" spans="1:1" x14ac:dyDescent="0.2">
      <c r="A242" s="21"/>
    </row>
    <row r="243" spans="1:1" x14ac:dyDescent="0.2">
      <c r="A243" s="21"/>
    </row>
    <row r="244" spans="1:1" x14ac:dyDescent="0.2">
      <c r="A244" s="21"/>
    </row>
  </sheetData>
  <pageMargins left="0.74791666666666667" right="0.74791666666666667" top="0.98402777777777772" bottom="0.98402777777777783" header="0.5" footer="0.51180555555555562"/>
  <pageSetup firstPageNumber="0" orientation="portrait" horizontalDpi="300" verticalDpi="300" r:id="rId1"/>
  <headerFooter alignWithMargins="0">
    <oddHeader>&amp;C&amp;A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W133"/>
  <sheetViews>
    <sheetView zoomScale="124" zoomScaleNormal="124" workbookViewId="0">
      <pane xSplit="1" ySplit="6" topLeftCell="B41" activePane="bottomRight" state="frozen"/>
      <selection pane="topRight" activeCell="B1" sqref="B1"/>
      <selection pane="bottomLeft" activeCell="A7" sqref="A7"/>
      <selection pane="bottomRight" activeCell="BQ45" sqref="BQ45"/>
    </sheetView>
  </sheetViews>
  <sheetFormatPr defaultColWidth="8.85546875" defaultRowHeight="12.75" outlineLevelCol="1" x14ac:dyDescent="0.2"/>
  <cols>
    <col min="1" max="1" width="9.85546875" style="20" customWidth="1"/>
    <col min="2" max="3" width="4.5703125" style="26" bestFit="1" customWidth="1"/>
    <col min="4" max="4" width="7.28515625" style="19" customWidth="1"/>
    <col min="5" max="5" width="8.140625" style="19" customWidth="1"/>
    <col min="6" max="6" width="7.140625" style="19" bestFit="1" customWidth="1"/>
    <col min="7" max="7" width="9" style="26" customWidth="1"/>
    <col min="8" max="8" width="6.5703125" style="30" bestFit="1" customWidth="1"/>
    <col min="9" max="9" width="7.140625" style="25" bestFit="1" customWidth="1"/>
    <col min="10" max="10" width="27" style="18" customWidth="1"/>
    <col min="11" max="11" width="2.140625" style="18" hidden="1" customWidth="1" outlineLevel="1"/>
    <col min="12" max="12" width="3.140625" style="1" hidden="1" customWidth="1" outlineLevel="1"/>
    <col min="13" max="13" width="2.140625" style="1" hidden="1" customWidth="1" outlineLevel="1"/>
    <col min="14" max="14" width="5.140625" style="1" hidden="1" customWidth="1" outlineLevel="1"/>
    <col min="15" max="15" width="2" style="1" hidden="1" customWidth="1" outlineLevel="1"/>
    <col min="16" max="16" width="2.5703125" style="1" hidden="1" customWidth="1" outlineLevel="1"/>
    <col min="17" max="17" width="2.140625" style="1" hidden="1" customWidth="1" outlineLevel="1"/>
    <col min="18" max="21" width="3" style="1" hidden="1" customWidth="1" outlineLevel="1"/>
    <col min="22" max="22" width="2" style="1" hidden="1" customWidth="1" outlineLevel="1"/>
    <col min="23" max="23" width="2.28515625" style="1" hidden="1" customWidth="1" outlineLevel="1"/>
    <col min="24" max="24" width="3.42578125" style="1" hidden="1" customWidth="1" outlineLevel="1"/>
    <col min="25" max="26" width="4" style="1" hidden="1" customWidth="1" outlineLevel="1"/>
    <col min="27" max="27" width="3.42578125" style="1" customWidth="1" collapsed="1"/>
    <col min="28" max="28" width="6.28515625" style="1" hidden="1" customWidth="1" outlineLevel="1"/>
    <col min="29" max="29" width="5.140625" style="1" hidden="1" customWidth="1" outlineLevel="1"/>
    <col min="30" max="30" width="9.140625" style="1" hidden="1" customWidth="1" outlineLevel="1"/>
    <col min="31" max="31" width="9" style="1" hidden="1" customWidth="1" outlineLevel="1"/>
    <col min="32" max="32" width="7" style="1" hidden="1" customWidth="1" outlineLevel="1"/>
    <col min="33" max="33" width="22.28515625" hidden="1" customWidth="1" outlineLevel="1"/>
    <col min="34" max="34" width="3" customWidth="1" collapsed="1"/>
    <col min="35" max="35" width="8.42578125" style="1" hidden="1" customWidth="1" outlineLevel="1"/>
    <col min="36" max="36" width="4.5703125" style="1" hidden="1" customWidth="1" outlineLevel="1"/>
    <col min="37" max="37" width="9.140625" hidden="1" customWidth="1" outlineLevel="1"/>
    <col min="38" max="38" width="10.28515625" hidden="1" customWidth="1" outlineLevel="1"/>
    <col min="39" max="39" width="7" hidden="1" customWidth="1" outlineLevel="1"/>
    <col min="40" max="40" width="25.85546875" hidden="1" customWidth="1" outlineLevel="1"/>
    <col min="41" max="41" width="2.28515625" customWidth="1" collapsed="1"/>
    <col min="42" max="42" width="4.28515625" hidden="1" customWidth="1" outlineLevel="1"/>
    <col min="43" max="43" width="4.5703125" hidden="1" customWidth="1" outlineLevel="1"/>
    <col min="44" max="44" width="19" hidden="1" customWidth="1" outlineLevel="1"/>
    <col min="45" max="45" width="9" hidden="1" customWidth="1" outlineLevel="1"/>
    <col min="46" max="46" width="7.7109375" hidden="1" customWidth="1" outlineLevel="1"/>
    <col min="47" max="47" width="18.5703125" hidden="1" customWidth="1" outlineLevel="1"/>
    <col min="48" max="48" width="2.28515625" customWidth="1" collapsed="1"/>
    <col min="49" max="49" width="4" hidden="1" customWidth="1" outlineLevel="1"/>
    <col min="50" max="50" width="4.5703125" hidden="1" customWidth="1" outlineLevel="1"/>
    <col min="51" max="52" width="8.85546875" hidden="1" customWidth="1" outlineLevel="1"/>
    <col min="53" max="53" width="5.5703125" hidden="1" customWidth="1" outlineLevel="1"/>
    <col min="54" max="54" width="9.7109375" hidden="1" customWidth="1" outlineLevel="1"/>
    <col min="55" max="55" width="2.140625" customWidth="1" collapsed="1"/>
    <col min="56" max="56" width="2.5703125" style="1" hidden="1" customWidth="1" outlineLevel="1"/>
    <col min="57" max="57" width="2.140625" style="1" hidden="1" customWidth="1" outlineLevel="1"/>
    <col min="58" max="58" width="2.140625" hidden="1" customWidth="1" outlineLevel="1"/>
    <col min="59" max="59" width="2.5703125" hidden="1" customWidth="1" outlineLevel="1"/>
    <col min="60" max="61" width="2.140625" style="1" hidden="1" customWidth="1" outlineLevel="1"/>
    <col min="62" max="62" width="2.5703125" hidden="1" customWidth="1" outlineLevel="1"/>
    <col min="63" max="64" width="2.140625" hidden="1" customWidth="1" outlineLevel="1"/>
    <col min="65" max="65" width="2.5703125" hidden="1" customWidth="1" outlineLevel="1"/>
    <col min="66" max="66" width="2.140625" hidden="1" customWidth="1" outlineLevel="1"/>
    <col min="67" max="67" width="2.140625" style="1" hidden="1" customWidth="1" outlineLevel="1"/>
    <col min="68" max="68" width="3.140625" style="1" customWidth="1" collapsed="1"/>
    <col min="69" max="69" width="86.5703125" customWidth="1"/>
  </cols>
  <sheetData>
    <row r="1" spans="1:205" s="16" customFormat="1" ht="13.5" thickBot="1" x14ac:dyDescent="0.25">
      <c r="A1" s="101" t="s">
        <v>151</v>
      </c>
      <c r="B1" s="102"/>
      <c r="C1" s="102"/>
      <c r="D1" s="102"/>
      <c r="E1" s="102"/>
      <c r="F1" s="102"/>
      <c r="G1" s="102"/>
      <c r="H1" s="102"/>
      <c r="I1" s="102"/>
      <c r="J1" s="103"/>
      <c r="K1" s="165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7"/>
      <c r="Z1" s="17"/>
      <c r="AA1" s="17" t="s">
        <v>30</v>
      </c>
      <c r="AH1" s="16" t="s">
        <v>30</v>
      </c>
      <c r="AO1" s="16" t="s">
        <v>30</v>
      </c>
      <c r="AV1" s="16" t="s">
        <v>30</v>
      </c>
      <c r="BC1" s="16" t="s">
        <v>30</v>
      </c>
      <c r="BP1" s="16" t="s">
        <v>12</v>
      </c>
    </row>
    <row r="2" spans="1:205" s="16" customFormat="1" ht="13.5" thickBot="1" x14ac:dyDescent="0.25">
      <c r="A2" s="81" t="s">
        <v>31</v>
      </c>
      <c r="B2" s="99"/>
      <c r="C2" s="99"/>
      <c r="D2" s="100">
        <f t="shared" ref="D2:I2" si="0">MAX(D7:D78)</f>
        <v>0</v>
      </c>
      <c r="E2" s="100">
        <f t="shared" si="0"/>
        <v>0</v>
      </c>
      <c r="F2" s="100">
        <f t="shared" si="0"/>
        <v>0</v>
      </c>
      <c r="G2" s="100">
        <f t="shared" si="0"/>
        <v>0</v>
      </c>
      <c r="H2" s="192">
        <f t="shared" si="0"/>
        <v>0</v>
      </c>
      <c r="I2" s="189">
        <f t="shared" si="0"/>
        <v>0</v>
      </c>
      <c r="J2" s="18"/>
      <c r="K2" s="1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3" t="s">
        <v>32</v>
      </c>
      <c r="AB2" s="310" t="s">
        <v>33</v>
      </c>
      <c r="AC2" s="311"/>
      <c r="AD2" s="311"/>
      <c r="AE2" s="311"/>
      <c r="AF2" s="311"/>
      <c r="AG2" s="312"/>
      <c r="AH2" s="16" t="s">
        <v>32</v>
      </c>
      <c r="AI2" s="297" t="s">
        <v>34</v>
      </c>
      <c r="AJ2" s="298"/>
      <c r="AK2" s="298"/>
      <c r="AL2" s="298"/>
      <c r="AM2" s="298"/>
      <c r="AN2" s="299"/>
      <c r="AO2" s="16" t="s">
        <v>35</v>
      </c>
      <c r="AP2" s="300" t="s">
        <v>36</v>
      </c>
      <c r="AQ2" s="301"/>
      <c r="AR2" s="301"/>
      <c r="AS2" s="301"/>
      <c r="AT2" s="301"/>
      <c r="AU2" s="302"/>
      <c r="AV2" s="16" t="s">
        <v>35</v>
      </c>
      <c r="AW2" s="303" t="s">
        <v>37</v>
      </c>
      <c r="AX2" s="304"/>
      <c r="AY2" s="304"/>
      <c r="AZ2" s="304"/>
      <c r="BA2" s="304"/>
      <c r="BB2" s="305"/>
      <c r="BC2" s="16" t="s">
        <v>14</v>
      </c>
      <c r="BD2" s="288" t="s">
        <v>38</v>
      </c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90"/>
      <c r="BP2" s="16" t="s">
        <v>39</v>
      </c>
      <c r="BQ2"/>
    </row>
    <row r="3" spans="1:205" s="16" customFormat="1" x14ac:dyDescent="0.2">
      <c r="A3" s="84" t="s">
        <v>40</v>
      </c>
      <c r="B3" s="82"/>
      <c r="C3" s="82"/>
      <c r="D3" s="83">
        <f t="shared" ref="D3:I3" si="1">MIN(D7:D78)</f>
        <v>0</v>
      </c>
      <c r="E3" s="83">
        <f t="shared" si="1"/>
        <v>0</v>
      </c>
      <c r="F3" s="83">
        <f t="shared" si="1"/>
        <v>0</v>
      </c>
      <c r="G3" s="83">
        <f t="shared" si="1"/>
        <v>0</v>
      </c>
      <c r="H3" s="141">
        <f t="shared" si="1"/>
        <v>0</v>
      </c>
      <c r="I3" s="190">
        <f t="shared" si="1"/>
        <v>0</v>
      </c>
      <c r="J3" s="18"/>
      <c r="K3" s="18"/>
      <c r="L3" s="291" t="s">
        <v>41</v>
      </c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2"/>
      <c r="Y3" s="292"/>
      <c r="Z3" s="293"/>
      <c r="AA3" s="3" t="s">
        <v>14</v>
      </c>
      <c r="AB3" s="291"/>
      <c r="AC3" s="292"/>
      <c r="AD3" s="292"/>
      <c r="AE3" s="293"/>
      <c r="AF3" s="92" t="s">
        <v>42</v>
      </c>
      <c r="AG3" s="166"/>
      <c r="AH3" s="16" t="s">
        <v>35</v>
      </c>
      <c r="AI3" s="291"/>
      <c r="AJ3" s="292"/>
      <c r="AK3" s="292"/>
      <c r="AL3" s="293"/>
      <c r="AM3" s="92" t="s">
        <v>42</v>
      </c>
      <c r="AN3" s="166"/>
      <c r="AO3" s="16" t="s">
        <v>39</v>
      </c>
      <c r="AP3" s="291"/>
      <c r="AQ3" s="292"/>
      <c r="AR3" s="292"/>
      <c r="AS3" s="293"/>
      <c r="AT3" s="92" t="s">
        <v>42</v>
      </c>
      <c r="AU3" s="166"/>
      <c r="AV3" s="16" t="s">
        <v>14</v>
      </c>
      <c r="AW3" s="291"/>
      <c r="AX3" s="292"/>
      <c r="AY3" s="292"/>
      <c r="AZ3" s="293"/>
      <c r="BA3" s="92" t="s">
        <v>42</v>
      </c>
      <c r="BB3" s="166"/>
      <c r="BC3" s="16" t="s">
        <v>43</v>
      </c>
      <c r="BD3" s="291" t="s">
        <v>41</v>
      </c>
      <c r="BE3" s="292"/>
      <c r="BF3" s="292"/>
      <c r="BG3" s="292"/>
      <c r="BH3" s="292"/>
      <c r="BI3" s="292"/>
      <c r="BJ3" s="292"/>
      <c r="BK3" s="292"/>
      <c r="BL3" s="292"/>
      <c r="BM3" s="292"/>
      <c r="BN3" s="292"/>
      <c r="BO3" s="293"/>
      <c r="BP3" s="16" t="s">
        <v>44</v>
      </c>
    </row>
    <row r="4" spans="1:205" s="16" customFormat="1" ht="13.5" thickBot="1" x14ac:dyDescent="0.25">
      <c r="A4" s="85" t="s">
        <v>45</v>
      </c>
      <c r="B4" s="86"/>
      <c r="C4" s="86"/>
      <c r="D4" s="191" t="e">
        <f t="shared" ref="D4:I4" si="2">AVERAGE(D7:D78)</f>
        <v>#DIV/0!</v>
      </c>
      <c r="E4" s="191" t="e">
        <f t="shared" si="2"/>
        <v>#DIV/0!</v>
      </c>
      <c r="F4" s="191" t="e">
        <f t="shared" si="2"/>
        <v>#DIV/0!</v>
      </c>
      <c r="G4" s="87" t="e">
        <f t="shared" si="2"/>
        <v>#DIV/0!</v>
      </c>
      <c r="H4" s="87" t="e">
        <f t="shared" si="2"/>
        <v>#DIV/0!</v>
      </c>
      <c r="I4" s="88" t="e">
        <f t="shared" si="2"/>
        <v>#DIV/0!</v>
      </c>
      <c r="J4" s="18"/>
      <c r="K4" s="18"/>
      <c r="L4" s="89">
        <f t="shared" ref="L4:Z4" si="3">SUM(L7:L78)</f>
        <v>8</v>
      </c>
      <c r="M4" s="90">
        <f t="shared" si="3"/>
        <v>1</v>
      </c>
      <c r="N4" s="90">
        <f t="shared" si="3"/>
        <v>0</v>
      </c>
      <c r="O4" s="90">
        <f t="shared" si="3"/>
        <v>2</v>
      </c>
      <c r="P4" s="90">
        <f t="shared" si="3"/>
        <v>0</v>
      </c>
      <c r="Q4" s="90">
        <f t="shared" si="3"/>
        <v>0</v>
      </c>
      <c r="R4" s="90">
        <f t="shared" si="3"/>
        <v>0</v>
      </c>
      <c r="S4" s="90">
        <f t="shared" si="3"/>
        <v>0</v>
      </c>
      <c r="T4" s="90">
        <f t="shared" si="3"/>
        <v>0</v>
      </c>
      <c r="U4" s="90">
        <f t="shared" si="3"/>
        <v>0</v>
      </c>
      <c r="V4" s="90">
        <f t="shared" si="3"/>
        <v>0</v>
      </c>
      <c r="W4" s="90">
        <f t="shared" si="3"/>
        <v>0</v>
      </c>
      <c r="X4" s="90">
        <f t="shared" si="3"/>
        <v>0</v>
      </c>
      <c r="Y4" s="90">
        <f t="shared" si="3"/>
        <v>0</v>
      </c>
      <c r="Z4" s="91">
        <f t="shared" si="3"/>
        <v>0</v>
      </c>
      <c r="AA4" s="3" t="s">
        <v>46</v>
      </c>
      <c r="AB4" s="89">
        <f>SUM(AB7:AB78)</f>
        <v>2</v>
      </c>
      <c r="AC4" s="90">
        <f>SUM(AC7:AC78)</f>
        <v>0</v>
      </c>
      <c r="AD4" s="90">
        <f>SUM(AD7:AD78)</f>
        <v>0</v>
      </c>
      <c r="AE4" s="91">
        <f>SUM(AE7:AE78)</f>
        <v>0</v>
      </c>
      <c r="AF4" s="93">
        <f>ROUND(AVERAGE(AF7:AF78),2)</f>
        <v>715</v>
      </c>
      <c r="AG4" s="167"/>
      <c r="AH4" s="16" t="s">
        <v>32</v>
      </c>
      <c r="AI4" s="89">
        <f>SUM(AI7:AI78)</f>
        <v>0</v>
      </c>
      <c r="AJ4" s="90">
        <f>SUM(AJ7:AJ78)</f>
        <v>0</v>
      </c>
      <c r="AK4" s="90">
        <f>SUM(AK7:AK78)</f>
        <v>0</v>
      </c>
      <c r="AL4" s="91">
        <f>SUM(AL7:AL78)</f>
        <v>0</v>
      </c>
      <c r="AM4" s="93" t="e">
        <f>ROUND(AVERAGE(AM7:AM78),2)</f>
        <v>#DIV/0!</v>
      </c>
      <c r="AN4" s="167"/>
      <c r="AO4" s="16" t="s">
        <v>46</v>
      </c>
      <c r="AP4" s="89">
        <f>SUM(AP7:AP78)</f>
        <v>0</v>
      </c>
      <c r="AQ4" s="90">
        <f>SUM(AQ7:AQ78)</f>
        <v>0</v>
      </c>
      <c r="AR4" s="90">
        <f>SUM(AR7:AR78)</f>
        <v>0</v>
      </c>
      <c r="AS4" s="91">
        <f>SUM(AS7:AS78)</f>
        <v>0</v>
      </c>
      <c r="AT4" s="93" t="e">
        <f>ROUND(AVERAGE(AT7:AT78),2)</f>
        <v>#DIV/0!</v>
      </c>
      <c r="AU4" s="167"/>
      <c r="AV4" s="16" t="s">
        <v>11</v>
      </c>
      <c r="AW4" s="89">
        <f>SUM(AW7:AW78)</f>
        <v>0</v>
      </c>
      <c r="AX4" s="90">
        <f>SUM(AX7:AX78)</f>
        <v>0</v>
      </c>
      <c r="AY4" s="90">
        <f>SUM(AY7:AY78)</f>
        <v>0</v>
      </c>
      <c r="AZ4" s="91">
        <f>SUM(AZ7:AZ78)</f>
        <v>0</v>
      </c>
      <c r="BA4" s="93">
        <f>SUM(BA7:BA78)</f>
        <v>0</v>
      </c>
      <c r="BB4" s="167"/>
      <c r="BC4" s="16" t="s">
        <v>43</v>
      </c>
      <c r="BD4" s="89">
        <f t="shared" ref="BD4:BO4" si="4">SUM(BD7:BD78)</f>
        <v>0</v>
      </c>
      <c r="BE4" s="90">
        <f t="shared" si="4"/>
        <v>0</v>
      </c>
      <c r="BF4" s="90">
        <f t="shared" si="4"/>
        <v>0</v>
      </c>
      <c r="BG4" s="90">
        <f t="shared" si="4"/>
        <v>0</v>
      </c>
      <c r="BH4" s="90">
        <f t="shared" si="4"/>
        <v>0</v>
      </c>
      <c r="BI4" s="90">
        <f t="shared" si="4"/>
        <v>0</v>
      </c>
      <c r="BJ4" s="90">
        <f t="shared" si="4"/>
        <v>0</v>
      </c>
      <c r="BK4" s="90">
        <f t="shared" si="4"/>
        <v>0</v>
      </c>
      <c r="BL4" s="90">
        <f t="shared" si="4"/>
        <v>0</v>
      </c>
      <c r="BM4" s="90">
        <f t="shared" si="4"/>
        <v>0</v>
      </c>
      <c r="BN4" s="90">
        <f t="shared" si="4"/>
        <v>0</v>
      </c>
      <c r="BO4" s="91">
        <f t="shared" si="4"/>
        <v>0</v>
      </c>
      <c r="BP4" s="16" t="s">
        <v>35</v>
      </c>
      <c r="BQ4"/>
    </row>
    <row r="5" spans="1:205" s="16" customFormat="1" ht="13.5" thickBot="1" x14ac:dyDescent="0.25">
      <c r="A5" s="152"/>
      <c r="B5" s="153" t="s">
        <v>47</v>
      </c>
      <c r="C5" s="153"/>
      <c r="D5" s="154" t="s">
        <v>48</v>
      </c>
      <c r="E5" s="155" t="s">
        <v>49</v>
      </c>
      <c r="F5" s="214"/>
      <c r="G5" s="308" t="s">
        <v>50</v>
      </c>
      <c r="H5" s="308"/>
      <c r="I5" s="308"/>
      <c r="J5" s="173"/>
      <c r="K5" s="18"/>
      <c r="L5" s="306" t="s">
        <v>51</v>
      </c>
      <c r="M5" s="309"/>
      <c r="N5" s="309"/>
      <c r="O5" s="307"/>
      <c r="P5" s="306" t="s">
        <v>4</v>
      </c>
      <c r="Q5" s="307"/>
      <c r="R5" s="306" t="s">
        <v>5</v>
      </c>
      <c r="S5" s="307"/>
      <c r="T5" s="306" t="s">
        <v>6</v>
      </c>
      <c r="U5" s="309"/>
      <c r="V5" s="309"/>
      <c r="W5" s="307"/>
      <c r="X5" s="156"/>
      <c r="Y5" s="306" t="s">
        <v>52</v>
      </c>
      <c r="Z5" s="307"/>
      <c r="AA5" s="3" t="s">
        <v>43</v>
      </c>
      <c r="AB5" s="168" t="s">
        <v>53</v>
      </c>
      <c r="AC5" s="107"/>
      <c r="AD5" s="107"/>
      <c r="AE5" s="107" t="s">
        <v>54</v>
      </c>
      <c r="AF5" s="108" t="s">
        <v>55</v>
      </c>
      <c r="AG5" s="169"/>
      <c r="AI5" s="175" t="s">
        <v>53</v>
      </c>
      <c r="AJ5" s="104"/>
      <c r="AK5" s="104"/>
      <c r="AL5" s="104" t="s">
        <v>54</v>
      </c>
      <c r="AM5" s="105" t="s">
        <v>55</v>
      </c>
      <c r="AN5" s="176"/>
      <c r="AO5" s="16" t="s">
        <v>32</v>
      </c>
      <c r="AP5" s="179"/>
      <c r="AQ5" s="94"/>
      <c r="AR5" s="94"/>
      <c r="AS5" s="94" t="s">
        <v>54</v>
      </c>
      <c r="AT5" s="68" t="s">
        <v>56</v>
      </c>
      <c r="AU5" s="180"/>
      <c r="AW5" s="183"/>
      <c r="AX5" s="110"/>
      <c r="AY5" s="110"/>
      <c r="AZ5" s="110" t="s">
        <v>54</v>
      </c>
      <c r="BA5" s="111" t="s">
        <v>57</v>
      </c>
      <c r="BB5" s="184"/>
      <c r="BC5" s="16" t="s">
        <v>35</v>
      </c>
      <c r="BD5" s="294" t="s">
        <v>51</v>
      </c>
      <c r="BE5" s="295"/>
      <c r="BF5" s="296"/>
      <c r="BG5" s="294" t="s">
        <v>58</v>
      </c>
      <c r="BH5" s="295"/>
      <c r="BI5" s="296"/>
      <c r="BJ5" s="294" t="s">
        <v>5</v>
      </c>
      <c r="BK5" s="295"/>
      <c r="BL5" s="296"/>
      <c r="BM5" s="286" t="s">
        <v>6</v>
      </c>
      <c r="BN5" s="286"/>
      <c r="BO5" s="287"/>
      <c r="BQ5" s="187"/>
    </row>
    <row r="6" spans="1:205" s="16" customFormat="1" ht="13.5" thickBot="1" x14ac:dyDescent="0.25">
      <c r="A6" s="69" t="s">
        <v>59</v>
      </c>
      <c r="B6" s="157" t="s">
        <v>60</v>
      </c>
      <c r="C6" s="157" t="s">
        <v>61</v>
      </c>
      <c r="D6" s="71" t="s">
        <v>62</v>
      </c>
      <c r="E6" s="71" t="s">
        <v>62</v>
      </c>
      <c r="F6" s="71" t="s">
        <v>63</v>
      </c>
      <c r="G6" s="70" t="s">
        <v>64</v>
      </c>
      <c r="H6" s="72" t="s">
        <v>65</v>
      </c>
      <c r="I6" s="73" t="s">
        <v>66</v>
      </c>
      <c r="J6" s="174" t="s">
        <v>67</v>
      </c>
      <c r="K6" s="18"/>
      <c r="L6" s="158" t="s">
        <v>11</v>
      </c>
      <c r="M6" s="159" t="s">
        <v>12</v>
      </c>
      <c r="N6" s="160" t="s">
        <v>68</v>
      </c>
      <c r="O6" s="161" t="s">
        <v>13</v>
      </c>
      <c r="P6" s="158" t="s">
        <v>11</v>
      </c>
      <c r="Q6" s="161" t="s">
        <v>12</v>
      </c>
      <c r="R6" s="158" t="s">
        <v>11</v>
      </c>
      <c r="S6" s="161" t="s">
        <v>12</v>
      </c>
      <c r="T6" s="158" t="s">
        <v>11</v>
      </c>
      <c r="U6" s="159" t="s">
        <v>12</v>
      </c>
      <c r="V6" s="162" t="s">
        <v>13</v>
      </c>
      <c r="W6" s="161" t="s">
        <v>14</v>
      </c>
      <c r="X6" s="163" t="s">
        <v>15</v>
      </c>
      <c r="Y6" s="164" t="s">
        <v>69</v>
      </c>
      <c r="Z6" s="172" t="s">
        <v>70</v>
      </c>
      <c r="AA6" s="3" t="s">
        <v>44</v>
      </c>
      <c r="AB6" s="170" t="s">
        <v>71</v>
      </c>
      <c r="AC6" s="109" t="s">
        <v>72</v>
      </c>
      <c r="AD6" s="109" t="s">
        <v>73</v>
      </c>
      <c r="AE6" s="109" t="s">
        <v>74</v>
      </c>
      <c r="AF6" s="109" t="s">
        <v>75</v>
      </c>
      <c r="AG6" s="171" t="s">
        <v>76</v>
      </c>
      <c r="AH6" s="16" t="s">
        <v>11</v>
      </c>
      <c r="AI6" s="177" t="s">
        <v>6</v>
      </c>
      <c r="AJ6" s="106" t="s">
        <v>72</v>
      </c>
      <c r="AK6" s="106" t="s">
        <v>73</v>
      </c>
      <c r="AL6" s="106" t="s">
        <v>74</v>
      </c>
      <c r="AM6" s="106" t="s">
        <v>77</v>
      </c>
      <c r="AN6" s="178" t="s">
        <v>76</v>
      </c>
      <c r="AO6" s="16" t="s">
        <v>32</v>
      </c>
      <c r="AP6" s="181" t="s">
        <v>53</v>
      </c>
      <c r="AQ6" s="74" t="s">
        <v>72</v>
      </c>
      <c r="AR6" s="74" t="s">
        <v>73</v>
      </c>
      <c r="AS6" s="74" t="s">
        <v>74</v>
      </c>
      <c r="AT6" s="74" t="s">
        <v>77</v>
      </c>
      <c r="AU6" s="182" t="s">
        <v>76</v>
      </c>
      <c r="AV6" s="16" t="s">
        <v>11</v>
      </c>
      <c r="AW6" s="185" t="s">
        <v>53</v>
      </c>
      <c r="AX6" s="112" t="s">
        <v>72</v>
      </c>
      <c r="AY6" s="112" t="s">
        <v>73</v>
      </c>
      <c r="AZ6" s="112" t="s">
        <v>74</v>
      </c>
      <c r="BA6" s="112" t="s">
        <v>77</v>
      </c>
      <c r="BB6" s="186" t="s">
        <v>76</v>
      </c>
      <c r="BC6" s="16" t="s">
        <v>78</v>
      </c>
      <c r="BD6" s="113" t="s">
        <v>11</v>
      </c>
      <c r="BE6" s="114" t="s">
        <v>12</v>
      </c>
      <c r="BF6" s="115" t="s">
        <v>79</v>
      </c>
      <c r="BG6" s="113" t="s">
        <v>11</v>
      </c>
      <c r="BH6" s="114" t="s">
        <v>12</v>
      </c>
      <c r="BI6" s="115" t="s">
        <v>79</v>
      </c>
      <c r="BJ6" s="113" t="s">
        <v>11</v>
      </c>
      <c r="BK6" s="114" t="s">
        <v>12</v>
      </c>
      <c r="BL6" s="115" t="s">
        <v>79</v>
      </c>
      <c r="BM6" s="116" t="s">
        <v>11</v>
      </c>
      <c r="BN6" s="114" t="s">
        <v>12</v>
      </c>
      <c r="BO6" s="115" t="s">
        <v>79</v>
      </c>
      <c r="BP6" s="16" t="s">
        <v>80</v>
      </c>
      <c r="BQ6" s="188" t="s">
        <v>76</v>
      </c>
    </row>
    <row r="7" spans="1:205" s="16" customFormat="1" ht="12.75" customHeight="1" x14ac:dyDescent="0.2">
      <c r="A7" s="143"/>
      <c r="B7" s="144"/>
      <c r="C7" s="144"/>
      <c r="D7" s="145"/>
      <c r="E7" s="145"/>
      <c r="F7" s="145"/>
      <c r="G7" s="145"/>
      <c r="H7" s="146"/>
      <c r="I7" s="147"/>
      <c r="J7" s="148"/>
      <c r="K7" s="18"/>
      <c r="L7" s="149"/>
      <c r="M7" s="149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1"/>
      <c r="Z7" s="151"/>
      <c r="AA7" s="1"/>
      <c r="AB7" s="107"/>
      <c r="AC7" s="107"/>
      <c r="AD7" s="107"/>
      <c r="AE7" s="107"/>
      <c r="AF7" s="107"/>
      <c r="AG7" s="219"/>
      <c r="AH7" s="16" t="s">
        <v>32</v>
      </c>
      <c r="AI7" s="104"/>
      <c r="AJ7" s="104"/>
      <c r="AK7" s="104"/>
      <c r="AL7" s="104"/>
      <c r="AM7" s="104"/>
      <c r="AN7" s="220"/>
      <c r="AO7" s="16" t="s">
        <v>81</v>
      </c>
      <c r="AP7" s="94"/>
      <c r="AQ7" s="94"/>
      <c r="AR7" s="94"/>
      <c r="AS7" s="94"/>
      <c r="AT7" s="94"/>
      <c r="AU7" s="221"/>
      <c r="AV7" s="16" t="s">
        <v>32</v>
      </c>
      <c r="AW7" s="222"/>
      <c r="AX7" s="222"/>
      <c r="AY7" s="222"/>
      <c r="AZ7" s="222"/>
      <c r="BA7" s="222"/>
      <c r="BB7" s="223"/>
      <c r="BC7" s="16" t="s">
        <v>32</v>
      </c>
      <c r="BD7" s="224"/>
      <c r="BE7" s="224"/>
      <c r="BF7" s="224"/>
      <c r="BG7" s="224"/>
      <c r="BH7" s="224"/>
      <c r="BI7" s="224"/>
      <c r="BJ7" s="224"/>
      <c r="BK7" s="224"/>
      <c r="BL7" s="224"/>
      <c r="BM7" s="224"/>
      <c r="BN7" s="224"/>
      <c r="BO7" s="224"/>
      <c r="BP7" s="16" t="s">
        <v>82</v>
      </c>
      <c r="BQ7" s="225"/>
    </row>
    <row r="8" spans="1:205" s="16" customFormat="1" ht="12.75" customHeight="1" x14ac:dyDescent="0.2">
      <c r="A8" s="129"/>
      <c r="B8" s="130"/>
      <c r="C8" s="130"/>
      <c r="D8" s="131"/>
      <c r="E8" s="131"/>
      <c r="F8" s="131"/>
      <c r="G8" s="131"/>
      <c r="H8" s="132"/>
      <c r="I8" s="133"/>
      <c r="J8" s="134"/>
      <c r="K8" s="18"/>
      <c r="L8" s="67"/>
      <c r="M8" s="67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6"/>
      <c r="Z8" s="96"/>
      <c r="AA8" s="1"/>
      <c r="AB8" s="119"/>
      <c r="AC8" s="119"/>
      <c r="AD8" s="119"/>
      <c r="AE8" s="119"/>
      <c r="AF8" s="119"/>
      <c r="AG8" s="120"/>
      <c r="AH8" s="16" t="s">
        <v>78</v>
      </c>
      <c r="AI8" s="121"/>
      <c r="AJ8" s="121"/>
      <c r="AK8" s="121"/>
      <c r="AL8" s="121"/>
      <c r="AM8" s="121"/>
      <c r="AN8" s="226"/>
      <c r="AP8" s="123"/>
      <c r="AQ8" s="123"/>
      <c r="AR8" s="123"/>
      <c r="AS8" s="123"/>
      <c r="AT8" s="123"/>
      <c r="AU8" s="124"/>
      <c r="AV8" s="16" t="s">
        <v>78</v>
      </c>
      <c r="AW8" s="125"/>
      <c r="AX8" s="125"/>
      <c r="AY8" s="125"/>
      <c r="AZ8" s="125"/>
      <c r="BA8" s="125"/>
      <c r="BB8" s="126"/>
      <c r="BC8" s="16" t="s">
        <v>83</v>
      </c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6" t="s">
        <v>84</v>
      </c>
      <c r="BQ8" s="128"/>
    </row>
    <row r="9" spans="1:205" s="16" customFormat="1" ht="12.75" customHeight="1" x14ac:dyDescent="0.2">
      <c r="A9" s="129"/>
      <c r="B9" s="130"/>
      <c r="C9" s="130"/>
      <c r="D9" s="131"/>
      <c r="E9" s="131"/>
      <c r="F9" s="131"/>
      <c r="G9" s="131"/>
      <c r="H9" s="132"/>
      <c r="I9" s="133"/>
      <c r="J9" s="134"/>
      <c r="K9" s="18"/>
      <c r="L9" s="67"/>
      <c r="M9" s="67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6"/>
      <c r="Z9" s="96"/>
      <c r="AA9" s="1"/>
      <c r="AB9" s="119"/>
      <c r="AC9" s="119"/>
      <c r="AD9" s="119"/>
      <c r="AE9" s="119"/>
      <c r="AF9" s="119"/>
      <c r="AG9" s="120"/>
      <c r="AH9" s="16" t="s">
        <v>43</v>
      </c>
      <c r="AI9" s="121"/>
      <c r="AJ9" s="121"/>
      <c r="AK9" s="121"/>
      <c r="AL9" s="121"/>
      <c r="AM9" s="121"/>
      <c r="AN9" s="226"/>
      <c r="AO9" s="16" t="s">
        <v>11</v>
      </c>
      <c r="AP9" s="123"/>
      <c r="AQ9" s="123"/>
      <c r="AR9" s="123"/>
      <c r="AS9" s="123"/>
      <c r="AT9" s="123"/>
      <c r="AU9" s="124"/>
      <c r="AV9" s="16" t="s">
        <v>43</v>
      </c>
      <c r="AW9" s="125"/>
      <c r="AX9" s="125"/>
      <c r="AY9" s="125"/>
      <c r="AZ9" s="125"/>
      <c r="BA9" s="125"/>
      <c r="BB9" s="126"/>
      <c r="BC9" s="16" t="s">
        <v>43</v>
      </c>
      <c r="BD9" s="127"/>
      <c r="BE9" s="127"/>
      <c r="BF9" s="127"/>
      <c r="BG9" s="127"/>
      <c r="BH9" s="127"/>
      <c r="BI9" s="127"/>
      <c r="BJ9" s="127"/>
      <c r="BK9" s="127"/>
      <c r="BL9" s="127"/>
      <c r="BM9" s="127"/>
      <c r="BN9" s="127"/>
      <c r="BO9" s="127"/>
      <c r="BP9" s="16" t="s">
        <v>32</v>
      </c>
      <c r="BQ9" s="128"/>
    </row>
    <row r="10" spans="1:205" s="16" customFormat="1" ht="12.75" customHeight="1" x14ac:dyDescent="0.2">
      <c r="A10" s="129"/>
      <c r="B10" s="130"/>
      <c r="C10" s="130"/>
      <c r="D10" s="131"/>
      <c r="E10" s="131"/>
      <c r="F10" s="211"/>
      <c r="G10" s="211"/>
      <c r="H10" s="132"/>
      <c r="I10" s="130"/>
      <c r="J10" s="134"/>
      <c r="K10" s="18"/>
      <c r="L10" s="67"/>
      <c r="M10" s="67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6"/>
      <c r="Z10" s="96"/>
      <c r="AA10" s="1"/>
      <c r="AB10" s="119"/>
      <c r="AC10" s="119"/>
      <c r="AD10" s="119"/>
      <c r="AE10" s="119"/>
      <c r="AF10" s="119"/>
      <c r="AG10" s="120"/>
      <c r="AH10" s="16" t="s">
        <v>44</v>
      </c>
      <c r="AI10" s="121"/>
      <c r="AJ10" s="121"/>
      <c r="AK10" s="121"/>
      <c r="AL10" s="121"/>
      <c r="AM10" s="121"/>
      <c r="AN10" s="226"/>
      <c r="AO10" s="16" t="s">
        <v>32</v>
      </c>
      <c r="AP10" s="123"/>
      <c r="AQ10" s="123"/>
      <c r="AR10" s="123"/>
      <c r="AS10" s="123"/>
      <c r="AT10" s="123"/>
      <c r="AU10" s="124"/>
      <c r="AV10" s="16" t="s">
        <v>44</v>
      </c>
      <c r="AW10" s="125"/>
      <c r="AX10" s="125"/>
      <c r="AY10" s="125"/>
      <c r="AZ10" s="125"/>
      <c r="BA10" s="125"/>
      <c r="BB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6" t="s">
        <v>88</v>
      </c>
      <c r="BQ10" s="128"/>
    </row>
    <row r="11" spans="1:205" s="16" customFormat="1" ht="12.75" customHeight="1" x14ac:dyDescent="0.2">
      <c r="A11" s="129"/>
      <c r="B11" s="130"/>
      <c r="C11" s="130"/>
      <c r="D11" s="131"/>
      <c r="E11" s="131"/>
      <c r="F11" s="211"/>
      <c r="G11" s="211"/>
      <c r="H11" s="132"/>
      <c r="I11" s="130"/>
      <c r="J11" s="134"/>
      <c r="K11" s="18"/>
      <c r="L11" s="67"/>
      <c r="M11" s="67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6"/>
      <c r="Z11" s="96"/>
      <c r="AA11" s="1"/>
      <c r="AB11" s="119"/>
      <c r="AC11" s="119"/>
      <c r="AD11" s="119"/>
      <c r="AE11" s="119"/>
      <c r="AF11" s="119"/>
      <c r="AG11" s="120"/>
      <c r="AI11" s="121"/>
      <c r="AJ11" s="121"/>
      <c r="AK11" s="121"/>
      <c r="AL11" s="121"/>
      <c r="AM11" s="121"/>
      <c r="AN11" s="226"/>
      <c r="AO11" s="16" t="s">
        <v>78</v>
      </c>
      <c r="AP11" s="123"/>
      <c r="AQ11" s="123"/>
      <c r="AR11" s="123"/>
      <c r="AS11" s="123"/>
      <c r="AT11" s="123"/>
      <c r="AU11" s="124"/>
      <c r="AW11" s="125"/>
      <c r="AX11" s="125"/>
      <c r="AY11" s="125"/>
      <c r="AZ11" s="125"/>
      <c r="BA11" s="125"/>
      <c r="BB11" s="126"/>
      <c r="BC11" s="16" t="s">
        <v>11</v>
      </c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Q11" s="128"/>
    </row>
    <row r="12" spans="1:205" s="16" customFormat="1" ht="12.75" customHeight="1" x14ac:dyDescent="0.2">
      <c r="A12" s="129"/>
      <c r="B12" s="130"/>
      <c r="C12" s="130"/>
      <c r="D12" s="131"/>
      <c r="E12" s="131"/>
      <c r="F12" s="211"/>
      <c r="G12" s="211"/>
      <c r="H12" s="132"/>
      <c r="I12" s="130"/>
      <c r="J12" s="134"/>
      <c r="K12" s="18"/>
      <c r="L12" s="82"/>
      <c r="M12" s="82"/>
      <c r="N12" s="82"/>
      <c r="O12" s="82"/>
      <c r="P12" s="97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1"/>
      <c r="AB12" s="119"/>
      <c r="AC12" s="119"/>
      <c r="AD12" s="119"/>
      <c r="AE12" s="119"/>
      <c r="AF12" s="119"/>
      <c r="AG12" s="120"/>
      <c r="AI12" s="121"/>
      <c r="AJ12" s="121"/>
      <c r="AK12" s="122"/>
      <c r="AL12" s="121"/>
      <c r="AM12" s="121"/>
      <c r="AN12" s="122"/>
      <c r="AO12" s="16" t="s">
        <v>43</v>
      </c>
      <c r="AP12" s="123"/>
      <c r="AQ12" s="123"/>
      <c r="AR12" s="123"/>
      <c r="AS12" s="123"/>
      <c r="AT12" s="123"/>
      <c r="AU12" s="124"/>
      <c r="AW12" s="125"/>
      <c r="AX12" s="125"/>
      <c r="AY12" s="125"/>
      <c r="AZ12" s="125"/>
      <c r="BA12" s="125"/>
      <c r="BB12" s="126"/>
      <c r="BC12" s="16" t="s">
        <v>32</v>
      </c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6" t="s">
        <v>12</v>
      </c>
      <c r="BQ12" s="128"/>
    </row>
    <row r="13" spans="1:205" x14ac:dyDescent="0.2">
      <c r="A13" s="129"/>
      <c r="B13" s="130"/>
      <c r="C13" s="130"/>
      <c r="D13" s="131"/>
      <c r="E13" s="131"/>
      <c r="F13" s="211"/>
      <c r="G13" s="211"/>
      <c r="H13" s="132"/>
      <c r="I13" s="130"/>
      <c r="J13" s="135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B13" s="119"/>
      <c r="AC13" s="119"/>
      <c r="AD13" s="119"/>
      <c r="AE13" s="119"/>
      <c r="AF13" s="119"/>
      <c r="AG13" s="120"/>
      <c r="AH13" s="16"/>
      <c r="AI13" s="121"/>
      <c r="AJ13" s="121"/>
      <c r="AK13" s="122"/>
      <c r="AL13" s="121"/>
      <c r="AM13" s="121"/>
      <c r="AN13" s="122"/>
      <c r="AO13" s="16" t="s">
        <v>44</v>
      </c>
      <c r="AP13" s="123"/>
      <c r="AQ13" s="123"/>
      <c r="AR13" s="123"/>
      <c r="AS13" s="123"/>
      <c r="AT13" s="123"/>
      <c r="AU13" s="124"/>
      <c r="AV13" s="16"/>
      <c r="AW13" s="125"/>
      <c r="AX13" s="125"/>
      <c r="AY13" s="125"/>
      <c r="AZ13" s="125"/>
      <c r="BA13" s="125"/>
      <c r="BB13" s="126"/>
      <c r="BC13" s="16" t="s">
        <v>78</v>
      </c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6" t="s">
        <v>82</v>
      </c>
      <c r="BQ13" s="128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</row>
    <row r="14" spans="1:205" s="22" customFormat="1" x14ac:dyDescent="0.2">
      <c r="A14" s="129"/>
      <c r="B14" s="130"/>
      <c r="C14" s="130"/>
      <c r="D14" s="131"/>
      <c r="E14" s="131"/>
      <c r="F14" s="211"/>
      <c r="G14" s="211"/>
      <c r="H14" s="132"/>
      <c r="I14" s="130"/>
      <c r="J14" s="136"/>
      <c r="K14" s="1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1"/>
      <c r="AB14" s="119"/>
      <c r="AC14" s="119"/>
      <c r="AD14" s="119"/>
      <c r="AE14" s="119"/>
      <c r="AF14" s="119"/>
      <c r="AG14" s="120"/>
      <c r="AH14" s="16"/>
      <c r="AI14" s="121"/>
      <c r="AJ14" s="121"/>
      <c r="AK14" s="122"/>
      <c r="AL14" s="121"/>
      <c r="AM14" s="121"/>
      <c r="AN14" s="122"/>
      <c r="AO14" s="16"/>
      <c r="AP14" s="123"/>
      <c r="AQ14" s="123"/>
      <c r="AR14" s="123"/>
      <c r="AS14" s="123"/>
      <c r="AT14" s="123"/>
      <c r="AU14" s="124"/>
      <c r="AV14" s="16"/>
      <c r="AW14" s="125"/>
      <c r="AX14" s="125"/>
      <c r="AY14" s="125"/>
      <c r="AZ14" s="125"/>
      <c r="BA14" s="125"/>
      <c r="BB14" s="126"/>
      <c r="BC14" s="16" t="s">
        <v>152</v>
      </c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6" t="s">
        <v>46</v>
      </c>
      <c r="BQ14" s="128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</row>
    <row r="15" spans="1:205" s="22" customFormat="1" x14ac:dyDescent="0.2">
      <c r="A15" s="129"/>
      <c r="B15" s="130"/>
      <c r="C15" s="130"/>
      <c r="D15" s="131"/>
      <c r="E15" s="131"/>
      <c r="F15" s="211"/>
      <c r="G15" s="211"/>
      <c r="H15" s="132"/>
      <c r="I15" s="130"/>
      <c r="J15" s="136"/>
      <c r="K15" s="1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1"/>
      <c r="AB15" s="119"/>
      <c r="AC15" s="119"/>
      <c r="AD15" s="119"/>
      <c r="AE15" s="119"/>
      <c r="AF15" s="119"/>
      <c r="AG15" s="120"/>
      <c r="AH15" s="16"/>
      <c r="AI15" s="121"/>
      <c r="AJ15" s="121"/>
      <c r="AK15" s="122"/>
      <c r="AL15" s="121"/>
      <c r="AM15" s="121"/>
      <c r="AN15" s="122"/>
      <c r="AO15" s="16"/>
      <c r="AP15" s="123"/>
      <c r="AQ15" s="123"/>
      <c r="AR15" s="123"/>
      <c r="AS15" s="123"/>
      <c r="AT15" s="123"/>
      <c r="AU15" s="124"/>
      <c r="AV15" s="16"/>
      <c r="AW15" s="125"/>
      <c r="AX15" s="125"/>
      <c r="AY15" s="125"/>
      <c r="AZ15" s="125"/>
      <c r="BA15" s="125"/>
      <c r="BB15" s="126"/>
      <c r="BC15" s="1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6" t="s">
        <v>30</v>
      </c>
      <c r="BQ15" s="128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</row>
    <row r="16" spans="1:205" s="22" customFormat="1" x14ac:dyDescent="0.2">
      <c r="A16" s="129"/>
      <c r="B16" s="130"/>
      <c r="C16" s="130"/>
      <c r="D16" s="131"/>
      <c r="E16" s="131"/>
      <c r="F16" s="211"/>
      <c r="G16" s="211"/>
      <c r="H16" s="132"/>
      <c r="I16" s="130"/>
      <c r="J16" s="136"/>
      <c r="K16" s="1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1"/>
      <c r="AB16" s="227"/>
      <c r="AC16" s="227"/>
      <c r="AD16" s="227"/>
      <c r="AE16" s="119"/>
      <c r="AF16" s="227"/>
      <c r="AG16" s="120"/>
      <c r="AH16" s="16"/>
      <c r="AI16" s="121"/>
      <c r="AJ16" s="121"/>
      <c r="AK16" s="122"/>
      <c r="AL16" s="121"/>
      <c r="AM16" s="121"/>
      <c r="AN16" s="122"/>
      <c r="AO16" s="16"/>
      <c r="AP16" s="123"/>
      <c r="AQ16" s="123"/>
      <c r="AR16" s="123"/>
      <c r="AS16" s="123"/>
      <c r="AT16" s="123"/>
      <c r="AU16" s="124"/>
      <c r="AV16" s="16"/>
      <c r="AW16" s="125"/>
      <c r="AX16" s="125"/>
      <c r="AY16" s="125"/>
      <c r="AZ16" s="125"/>
      <c r="BA16" s="125"/>
      <c r="BB16" s="126"/>
      <c r="BC16" s="1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6" t="s">
        <v>82</v>
      </c>
      <c r="BQ16" s="128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</row>
    <row r="17" spans="1:205" s="22" customFormat="1" x14ac:dyDescent="0.2">
      <c r="A17" s="129"/>
      <c r="B17" s="130"/>
      <c r="C17" s="130"/>
      <c r="D17" s="131"/>
      <c r="E17" s="131"/>
      <c r="F17" s="211"/>
      <c r="G17" s="211"/>
      <c r="H17" s="132"/>
      <c r="I17" s="130"/>
      <c r="J17" s="136"/>
      <c r="K17" s="1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1"/>
      <c r="AB17" s="119"/>
      <c r="AC17" s="119"/>
      <c r="AD17" s="119"/>
      <c r="AE17" s="119"/>
      <c r="AF17" s="119"/>
      <c r="AG17" s="120"/>
      <c r="AH17" s="16"/>
      <c r="AI17" s="121"/>
      <c r="AJ17" s="121"/>
      <c r="AK17" s="122"/>
      <c r="AL17" s="121"/>
      <c r="AM17" s="121"/>
      <c r="AN17" s="122"/>
      <c r="AO17" s="16"/>
      <c r="AP17" s="123"/>
      <c r="AQ17" s="123"/>
      <c r="AR17" s="123"/>
      <c r="AS17" s="123"/>
      <c r="AT17" s="123"/>
      <c r="AU17" s="124"/>
      <c r="AV17" s="16"/>
      <c r="AW17" s="125"/>
      <c r="AX17" s="125"/>
      <c r="AY17" s="125"/>
      <c r="AZ17" s="125"/>
      <c r="BA17" s="125"/>
      <c r="BB17" s="126"/>
      <c r="BC17" s="1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6"/>
      <c r="BQ17" s="128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</row>
    <row r="18" spans="1:205" s="22" customFormat="1" x14ac:dyDescent="0.2">
      <c r="A18" s="129"/>
      <c r="B18" s="130"/>
      <c r="C18" s="130"/>
      <c r="D18" s="131"/>
      <c r="E18" s="131"/>
      <c r="F18" s="211"/>
      <c r="G18" s="211"/>
      <c r="H18" s="132"/>
      <c r="I18" s="130"/>
      <c r="J18" s="136"/>
      <c r="K18" s="1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1"/>
      <c r="AB18" s="119"/>
      <c r="AC18" s="119"/>
      <c r="AD18" s="119"/>
      <c r="AE18" s="119"/>
      <c r="AF18" s="119"/>
      <c r="AG18" s="120"/>
      <c r="AH18" s="16"/>
      <c r="AI18" s="121"/>
      <c r="AJ18" s="121"/>
      <c r="AK18" s="122"/>
      <c r="AL18" s="121"/>
      <c r="AM18" s="121"/>
      <c r="AN18" s="122"/>
      <c r="AO18" s="16"/>
      <c r="AP18" s="123"/>
      <c r="AQ18" s="123"/>
      <c r="AR18" s="123"/>
      <c r="AS18" s="123"/>
      <c r="AT18" s="123"/>
      <c r="AU18" s="124"/>
      <c r="AV18" s="16"/>
      <c r="AW18" s="125"/>
      <c r="AX18" s="125"/>
      <c r="AY18" s="125"/>
      <c r="AZ18" s="125"/>
      <c r="BA18" s="125"/>
      <c r="BB18" s="126"/>
      <c r="BC18" s="1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6"/>
      <c r="BQ18" s="128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</row>
    <row r="19" spans="1:205" s="22" customFormat="1" x14ac:dyDescent="0.2">
      <c r="A19" s="129"/>
      <c r="B19" s="130"/>
      <c r="C19" s="130"/>
      <c r="D19" s="131"/>
      <c r="E19" s="131"/>
      <c r="F19" s="211"/>
      <c r="G19" s="211"/>
      <c r="H19" s="132"/>
      <c r="I19" s="130"/>
      <c r="J19" s="136"/>
      <c r="K19" s="1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1"/>
      <c r="AB19" s="119"/>
      <c r="AC19" s="119"/>
      <c r="AD19" s="119"/>
      <c r="AE19" s="119"/>
      <c r="AF19" s="119"/>
      <c r="AG19" s="120"/>
      <c r="AH19" s="16"/>
      <c r="AI19" s="121"/>
      <c r="AJ19" s="121"/>
      <c r="AK19" s="122"/>
      <c r="AL19" s="121"/>
      <c r="AM19" s="121"/>
      <c r="AN19" s="122"/>
      <c r="AO19" s="16"/>
      <c r="AP19" s="123"/>
      <c r="AQ19" s="123"/>
      <c r="AR19" s="123"/>
      <c r="AS19" s="123"/>
      <c r="AT19" s="123"/>
      <c r="AU19" s="124"/>
      <c r="AV19" s="16"/>
      <c r="AW19" s="125"/>
      <c r="AX19" s="125"/>
      <c r="AY19" s="125"/>
      <c r="AZ19" s="125"/>
      <c r="BA19" s="125"/>
      <c r="BB19" s="126"/>
      <c r="BC19" s="1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6"/>
      <c r="BQ19" s="128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</row>
    <row r="20" spans="1:205" s="22" customFormat="1" x14ac:dyDescent="0.2">
      <c r="A20" s="129"/>
      <c r="B20" s="130"/>
      <c r="C20" s="130"/>
      <c r="D20" s="131"/>
      <c r="E20" s="131"/>
      <c r="F20" s="211"/>
      <c r="G20" s="211"/>
      <c r="H20" s="132"/>
      <c r="I20" s="130"/>
      <c r="J20" s="136"/>
      <c r="K20" s="1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1"/>
      <c r="AB20" s="119"/>
      <c r="AC20" s="119"/>
      <c r="AD20" s="119"/>
      <c r="AE20" s="119"/>
      <c r="AF20" s="119"/>
      <c r="AG20" s="120"/>
      <c r="AH20" s="16"/>
      <c r="AI20" s="121"/>
      <c r="AJ20" s="121"/>
      <c r="AK20" s="122"/>
      <c r="AL20" s="121"/>
      <c r="AM20" s="121"/>
      <c r="AN20" s="122"/>
      <c r="AO20" s="16"/>
      <c r="AP20" s="123"/>
      <c r="AQ20" s="123"/>
      <c r="AR20" s="123"/>
      <c r="AS20" s="123"/>
      <c r="AT20" s="123"/>
      <c r="AU20" s="124"/>
      <c r="AV20" s="16"/>
      <c r="AW20" s="125"/>
      <c r="AX20" s="125"/>
      <c r="AY20" s="125"/>
      <c r="AZ20" s="125"/>
      <c r="BA20" s="125"/>
      <c r="BB20" s="126"/>
      <c r="BC20" s="1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6"/>
      <c r="BQ20" s="128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</row>
    <row r="21" spans="1:205" s="22" customFormat="1" x14ac:dyDescent="0.2">
      <c r="A21" s="129"/>
      <c r="B21" s="130"/>
      <c r="C21" s="130"/>
      <c r="D21" s="131"/>
      <c r="E21" s="131"/>
      <c r="F21" s="211"/>
      <c r="G21" s="211"/>
      <c r="H21" s="132"/>
      <c r="I21" s="130"/>
      <c r="J21" s="136"/>
      <c r="K21" s="1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1"/>
      <c r="AB21" s="119"/>
      <c r="AC21" s="119"/>
      <c r="AD21" s="119"/>
      <c r="AE21" s="119"/>
      <c r="AF21" s="119"/>
      <c r="AG21" s="120"/>
      <c r="AH21" s="16"/>
      <c r="AI21" s="121"/>
      <c r="AJ21" s="121"/>
      <c r="AK21" s="122"/>
      <c r="AL21" s="121"/>
      <c r="AM21" s="121"/>
      <c r="AN21" s="122"/>
      <c r="AO21" s="16"/>
      <c r="AP21" s="123"/>
      <c r="AQ21" s="123"/>
      <c r="AR21" s="123"/>
      <c r="AS21" s="123"/>
      <c r="AT21" s="123"/>
      <c r="AU21" s="124"/>
      <c r="AV21" s="16"/>
      <c r="AW21" s="125"/>
      <c r="AX21" s="125"/>
      <c r="AY21" s="125"/>
      <c r="AZ21" s="125"/>
      <c r="BA21" s="125"/>
      <c r="BB21" s="126"/>
      <c r="BC21" s="1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6"/>
      <c r="BQ21" s="128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</row>
    <row r="22" spans="1:205" s="22" customFormat="1" x14ac:dyDescent="0.2">
      <c r="A22" s="129"/>
      <c r="B22" s="130"/>
      <c r="C22" s="130"/>
      <c r="D22" s="131"/>
      <c r="E22" s="131"/>
      <c r="F22" s="211"/>
      <c r="G22" s="211"/>
      <c r="H22" s="132"/>
      <c r="I22" s="130"/>
      <c r="J22" s="136"/>
      <c r="K22" s="1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1"/>
      <c r="AB22" s="119"/>
      <c r="AC22" s="119"/>
      <c r="AD22" s="119"/>
      <c r="AE22" s="119"/>
      <c r="AF22" s="119"/>
      <c r="AG22" s="120"/>
      <c r="AH22" s="16"/>
      <c r="AI22" s="121"/>
      <c r="AJ22" s="121"/>
      <c r="AK22" s="122"/>
      <c r="AL22" s="121"/>
      <c r="AM22" s="121"/>
      <c r="AN22" s="122"/>
      <c r="AO22" s="16"/>
      <c r="AP22" s="123"/>
      <c r="AQ22" s="123"/>
      <c r="AR22" s="123"/>
      <c r="AS22" s="123"/>
      <c r="AT22" s="123"/>
      <c r="AU22" s="124"/>
      <c r="AV22" s="16"/>
      <c r="AW22" s="125"/>
      <c r="AX22" s="125"/>
      <c r="AY22" s="125"/>
      <c r="AZ22" s="125"/>
      <c r="BA22" s="125"/>
      <c r="BB22" s="126"/>
      <c r="BC22" s="1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6"/>
      <c r="BQ22" s="128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</row>
    <row r="23" spans="1:205" s="22" customFormat="1" x14ac:dyDescent="0.2">
      <c r="A23" s="129"/>
      <c r="B23" s="130"/>
      <c r="C23" s="130"/>
      <c r="D23" s="131"/>
      <c r="E23" s="131"/>
      <c r="F23" s="211"/>
      <c r="G23" s="211"/>
      <c r="H23" s="132"/>
      <c r="I23" s="130"/>
      <c r="J23" s="136"/>
      <c r="K23" s="1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1"/>
      <c r="AB23" s="119"/>
      <c r="AC23" s="119"/>
      <c r="AD23" s="119"/>
      <c r="AE23" s="119"/>
      <c r="AF23" s="119"/>
      <c r="AG23" s="120"/>
      <c r="AH23" s="16"/>
      <c r="AI23" s="121"/>
      <c r="AJ23" s="121"/>
      <c r="AK23" s="122"/>
      <c r="AL23" s="121"/>
      <c r="AM23" s="121"/>
      <c r="AN23" s="122"/>
      <c r="AO23" s="16"/>
      <c r="AP23" s="123"/>
      <c r="AQ23" s="123"/>
      <c r="AR23" s="123"/>
      <c r="AS23" s="123"/>
      <c r="AT23" s="123"/>
      <c r="AU23" s="124"/>
      <c r="AV23" s="16"/>
      <c r="AW23" s="125"/>
      <c r="AX23" s="125"/>
      <c r="AY23" s="125"/>
      <c r="AZ23" s="125"/>
      <c r="BA23" s="125"/>
      <c r="BB23" s="126"/>
      <c r="BC23" s="1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6"/>
      <c r="BQ23" s="128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</row>
    <row r="24" spans="1:205" s="22" customFormat="1" x14ac:dyDescent="0.2">
      <c r="A24" s="129"/>
      <c r="B24" s="130"/>
      <c r="C24" s="130"/>
      <c r="D24" s="131"/>
      <c r="E24" s="131"/>
      <c r="F24" s="211"/>
      <c r="G24" s="211"/>
      <c r="H24" s="132"/>
      <c r="I24" s="130"/>
      <c r="J24" s="136"/>
      <c r="K24" s="1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1"/>
      <c r="AB24" s="119"/>
      <c r="AC24" s="119"/>
      <c r="AD24" s="119"/>
      <c r="AE24" s="119"/>
      <c r="AF24" s="119"/>
      <c r="AG24" s="120"/>
      <c r="AH24" s="16"/>
      <c r="AI24" s="121"/>
      <c r="AJ24" s="121"/>
      <c r="AK24" s="122"/>
      <c r="AL24" s="121"/>
      <c r="AM24" s="121"/>
      <c r="AN24" s="122"/>
      <c r="AO24" s="16"/>
      <c r="AP24" s="123"/>
      <c r="AQ24" s="123"/>
      <c r="AR24" s="123"/>
      <c r="AS24" s="123"/>
      <c r="AT24" s="123"/>
      <c r="AU24" s="124"/>
      <c r="AV24" s="16"/>
      <c r="AW24" s="125"/>
      <c r="AX24" s="125"/>
      <c r="AY24" s="125"/>
      <c r="AZ24" s="125"/>
      <c r="BA24" s="125"/>
      <c r="BB24" s="126"/>
      <c r="BC24" s="1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6"/>
      <c r="BQ24" s="128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</row>
    <row r="25" spans="1:205" s="22" customFormat="1" x14ac:dyDescent="0.2">
      <c r="A25" s="129"/>
      <c r="B25" s="130"/>
      <c r="C25" s="130"/>
      <c r="D25" s="131"/>
      <c r="E25" s="131"/>
      <c r="F25" s="211"/>
      <c r="G25" s="211"/>
      <c r="H25" s="132"/>
      <c r="I25" s="130"/>
      <c r="J25" s="136"/>
      <c r="K25" s="1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1"/>
      <c r="AB25" s="119"/>
      <c r="AC25" s="119"/>
      <c r="AD25" s="119"/>
      <c r="AE25" s="119"/>
      <c r="AF25" s="119"/>
      <c r="AG25" s="120"/>
      <c r="AH25" s="16"/>
      <c r="AI25" s="121"/>
      <c r="AJ25" s="121"/>
      <c r="AK25" s="122"/>
      <c r="AL25" s="121"/>
      <c r="AM25" s="121"/>
      <c r="AN25" s="122"/>
      <c r="AO25" s="16"/>
      <c r="AP25" s="123"/>
      <c r="AQ25" s="123"/>
      <c r="AR25" s="123"/>
      <c r="AS25" s="123"/>
      <c r="AT25" s="123"/>
      <c r="AU25" s="124"/>
      <c r="AV25" s="16"/>
      <c r="AW25" s="125"/>
      <c r="AX25" s="125"/>
      <c r="AY25" s="125"/>
      <c r="AZ25" s="125"/>
      <c r="BA25" s="125"/>
      <c r="BB25" s="126"/>
      <c r="BC25" s="16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6"/>
      <c r="BQ25" s="128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</row>
    <row r="26" spans="1:205" s="22" customFormat="1" x14ac:dyDescent="0.2">
      <c r="A26" s="129"/>
      <c r="B26" s="130"/>
      <c r="C26" s="130"/>
      <c r="D26" s="131"/>
      <c r="E26" s="131"/>
      <c r="F26" s="211"/>
      <c r="G26" s="211"/>
      <c r="H26" s="132"/>
      <c r="I26" s="130"/>
      <c r="J26" s="136"/>
      <c r="K26" s="1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1"/>
      <c r="AB26" s="227"/>
      <c r="AC26" s="227"/>
      <c r="AD26" s="119"/>
      <c r="AE26" s="119"/>
      <c r="AF26" s="119"/>
      <c r="AG26" s="228"/>
      <c r="AH26" s="16"/>
      <c r="AI26" s="121"/>
      <c r="AJ26" s="121"/>
      <c r="AK26" s="122"/>
      <c r="AL26" s="121"/>
      <c r="AM26" s="121"/>
      <c r="AN26" s="122"/>
      <c r="AO26" s="16"/>
      <c r="AP26" s="229"/>
      <c r="AQ26" s="229"/>
      <c r="AR26" s="123"/>
      <c r="AS26" s="123"/>
      <c r="AT26" s="123"/>
      <c r="AU26" s="230"/>
      <c r="AV26" s="16"/>
      <c r="AW26" s="125"/>
      <c r="AX26" s="125"/>
      <c r="AY26" s="125"/>
      <c r="AZ26" s="125"/>
      <c r="BA26" s="125"/>
      <c r="BB26" s="126"/>
      <c r="BC26" s="1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6"/>
      <c r="BQ26" s="128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</row>
    <row r="27" spans="1:205" s="22" customFormat="1" x14ac:dyDescent="0.2">
      <c r="A27" s="129"/>
      <c r="B27" s="130"/>
      <c r="C27" s="130"/>
      <c r="D27" s="131"/>
      <c r="E27" s="131"/>
      <c r="F27" s="211"/>
      <c r="G27" s="211"/>
      <c r="H27" s="132"/>
      <c r="I27" s="130"/>
      <c r="J27" s="136"/>
      <c r="K27" s="1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"/>
      <c r="AB27" s="119"/>
      <c r="AC27" s="119"/>
      <c r="AD27" s="119"/>
      <c r="AE27" s="119"/>
      <c r="AF27" s="119"/>
      <c r="AG27" s="120"/>
      <c r="AH27" s="16"/>
      <c r="AI27" s="121"/>
      <c r="AJ27" s="121"/>
      <c r="AK27" s="122"/>
      <c r="AL27" s="121"/>
      <c r="AM27" s="121"/>
      <c r="AN27" s="122"/>
      <c r="AO27" s="16"/>
      <c r="AP27" s="123"/>
      <c r="AQ27" s="123"/>
      <c r="AR27" s="123"/>
      <c r="AS27" s="123"/>
      <c r="AT27" s="123"/>
      <c r="AU27" s="124"/>
      <c r="AV27" s="16"/>
      <c r="AW27" s="125"/>
      <c r="AX27" s="125"/>
      <c r="AY27" s="125"/>
      <c r="AZ27" s="125"/>
      <c r="BA27" s="125"/>
      <c r="BB27" s="126"/>
      <c r="BC27" s="1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6"/>
      <c r="BQ27" s="128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</row>
    <row r="28" spans="1:205" s="22" customFormat="1" x14ac:dyDescent="0.2">
      <c r="A28" s="129"/>
      <c r="B28" s="130"/>
      <c r="C28" s="130"/>
      <c r="D28" s="131"/>
      <c r="E28" s="131"/>
      <c r="F28" s="211"/>
      <c r="G28" s="211"/>
      <c r="H28" s="132"/>
      <c r="I28" s="130"/>
      <c r="J28" s="136"/>
      <c r="K28" s="1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1"/>
      <c r="AB28" s="119"/>
      <c r="AC28" s="119"/>
      <c r="AD28" s="119"/>
      <c r="AE28" s="119"/>
      <c r="AF28" s="119"/>
      <c r="AG28" s="120"/>
      <c r="AH28" s="16"/>
      <c r="AI28" s="121"/>
      <c r="AJ28" s="121"/>
      <c r="AK28" s="122"/>
      <c r="AL28" s="121"/>
      <c r="AM28" s="121"/>
      <c r="AN28" s="122"/>
      <c r="AO28" s="16"/>
      <c r="AP28" s="123"/>
      <c r="AQ28" s="123"/>
      <c r="AR28" s="123"/>
      <c r="AS28" s="123"/>
      <c r="AT28" s="123"/>
      <c r="AU28" s="124"/>
      <c r="AV28" s="16"/>
      <c r="AW28" s="125"/>
      <c r="AX28" s="125"/>
      <c r="AY28" s="125"/>
      <c r="AZ28" s="125"/>
      <c r="BA28" s="125"/>
      <c r="BB28" s="126"/>
      <c r="BC28" s="1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6"/>
      <c r="BQ28" s="128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</row>
    <row r="29" spans="1:205" s="22" customFormat="1" x14ac:dyDescent="0.2">
      <c r="A29" s="129"/>
      <c r="B29" s="130"/>
      <c r="C29" s="130"/>
      <c r="D29" s="131"/>
      <c r="E29" s="131"/>
      <c r="F29" s="211"/>
      <c r="G29" s="211"/>
      <c r="H29" s="132"/>
      <c r="I29" s="130"/>
      <c r="J29" s="136"/>
      <c r="K29" s="1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1"/>
      <c r="AB29" s="119"/>
      <c r="AC29" s="119"/>
      <c r="AD29" s="119"/>
      <c r="AE29" s="119"/>
      <c r="AF29" s="119"/>
      <c r="AG29" s="120"/>
      <c r="AH29" s="16"/>
      <c r="AI29" s="121"/>
      <c r="AJ29" s="121"/>
      <c r="AK29" s="122"/>
      <c r="AL29" s="121"/>
      <c r="AM29" s="121"/>
      <c r="AN29" s="122"/>
      <c r="AO29" s="16"/>
      <c r="AP29" s="123"/>
      <c r="AQ29" s="123"/>
      <c r="AR29" s="123"/>
      <c r="AS29" s="123"/>
      <c r="AT29" s="123"/>
      <c r="AU29" s="124"/>
      <c r="AV29" s="16"/>
      <c r="AW29" s="125"/>
      <c r="AX29" s="125"/>
      <c r="AY29" s="125"/>
      <c r="AZ29" s="125"/>
      <c r="BA29" s="125"/>
      <c r="BB29" s="126"/>
      <c r="BC29" s="1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6"/>
      <c r="BQ29" s="128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</row>
    <row r="30" spans="1:205" s="22" customFormat="1" x14ac:dyDescent="0.2">
      <c r="A30" s="129"/>
      <c r="B30" s="130"/>
      <c r="C30" s="130"/>
      <c r="D30" s="131"/>
      <c r="E30" s="131"/>
      <c r="F30" s="211"/>
      <c r="G30" s="211"/>
      <c r="H30" s="132"/>
      <c r="I30" s="130"/>
      <c r="J30" s="136"/>
      <c r="K30" s="1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1"/>
      <c r="AB30" s="119"/>
      <c r="AC30" s="119"/>
      <c r="AD30" s="119"/>
      <c r="AE30" s="119"/>
      <c r="AF30" s="119"/>
      <c r="AG30" s="120"/>
      <c r="AH30" s="16"/>
      <c r="AI30" s="121"/>
      <c r="AJ30" s="121"/>
      <c r="AK30" s="122"/>
      <c r="AL30" s="121"/>
      <c r="AM30" s="121"/>
      <c r="AN30" s="122"/>
      <c r="AO30" s="16"/>
      <c r="AP30" s="123"/>
      <c r="AQ30" s="123"/>
      <c r="AR30" s="123"/>
      <c r="AS30" s="123"/>
      <c r="AT30" s="123"/>
      <c r="AU30" s="124"/>
      <c r="AV30" s="16"/>
      <c r="AW30" s="125"/>
      <c r="AX30" s="125"/>
      <c r="AY30" s="125"/>
      <c r="AZ30" s="125"/>
      <c r="BA30" s="125"/>
      <c r="BB30" s="126"/>
      <c r="BC30" s="1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6"/>
      <c r="BQ30" s="128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</row>
    <row r="31" spans="1:205" s="22" customFormat="1" x14ac:dyDescent="0.2">
      <c r="A31" s="129"/>
      <c r="B31" s="130"/>
      <c r="C31" s="130"/>
      <c r="D31" s="131"/>
      <c r="E31" s="131"/>
      <c r="F31" s="211"/>
      <c r="G31" s="211"/>
      <c r="H31" s="132"/>
      <c r="I31" s="130"/>
      <c r="J31" s="136"/>
      <c r="K31" s="1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1"/>
      <c r="AB31" s="119"/>
      <c r="AC31" s="119"/>
      <c r="AD31" s="119"/>
      <c r="AE31" s="119"/>
      <c r="AF31" s="119"/>
      <c r="AG31" s="120"/>
      <c r="AH31" s="16"/>
      <c r="AI31" s="121"/>
      <c r="AJ31" s="121"/>
      <c r="AK31" s="122"/>
      <c r="AL31" s="121"/>
      <c r="AM31" s="121"/>
      <c r="AN31" s="122"/>
      <c r="AO31" s="16"/>
      <c r="AP31" s="123"/>
      <c r="AQ31" s="123"/>
      <c r="AR31" s="123"/>
      <c r="AS31" s="123"/>
      <c r="AT31" s="123"/>
      <c r="AU31" s="124"/>
      <c r="AV31" s="16"/>
      <c r="AW31" s="125"/>
      <c r="AX31" s="125"/>
      <c r="AY31" s="125"/>
      <c r="AZ31" s="125"/>
      <c r="BA31" s="125"/>
      <c r="BB31" s="126"/>
      <c r="BC31" s="1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6"/>
      <c r="BQ31" s="128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</row>
    <row r="32" spans="1:205" s="22" customFormat="1" x14ac:dyDescent="0.2">
      <c r="A32" s="129"/>
      <c r="B32" s="130"/>
      <c r="C32" s="130"/>
      <c r="D32" s="131"/>
      <c r="E32" s="131"/>
      <c r="F32" s="211"/>
      <c r="G32" s="211"/>
      <c r="H32" s="132"/>
      <c r="I32" s="130"/>
      <c r="J32" s="136"/>
      <c r="K32" s="1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1"/>
      <c r="AB32" s="119"/>
      <c r="AC32" s="119"/>
      <c r="AD32" s="119"/>
      <c r="AE32" s="119"/>
      <c r="AF32" s="119"/>
      <c r="AG32" s="120"/>
      <c r="AH32" s="16"/>
      <c r="AI32" s="121"/>
      <c r="AJ32" s="121"/>
      <c r="AK32" s="122"/>
      <c r="AL32" s="121"/>
      <c r="AM32" s="121"/>
      <c r="AN32" s="122"/>
      <c r="AO32" s="16"/>
      <c r="AP32" s="123"/>
      <c r="AQ32" s="123"/>
      <c r="AR32" s="123"/>
      <c r="AS32" s="123"/>
      <c r="AT32" s="123"/>
      <c r="AU32" s="124"/>
      <c r="AV32" s="16"/>
      <c r="AW32" s="125"/>
      <c r="AX32" s="125"/>
      <c r="AY32" s="125"/>
      <c r="AZ32" s="125"/>
      <c r="BA32" s="125"/>
      <c r="BB32" s="126"/>
      <c r="BC32" s="1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6"/>
      <c r="BQ32" s="128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</row>
    <row r="33" spans="1:205" ht="12.75" customHeight="1" x14ac:dyDescent="0.2">
      <c r="A33" s="129"/>
      <c r="B33" s="130"/>
      <c r="C33" s="130"/>
      <c r="D33" s="131"/>
      <c r="E33" s="131"/>
      <c r="F33" s="211"/>
      <c r="G33" s="211"/>
      <c r="H33" s="132"/>
      <c r="I33" s="130"/>
      <c r="J33" s="135"/>
      <c r="L33" s="98"/>
      <c r="M33" s="98"/>
      <c r="N33" s="97"/>
      <c r="O33" s="97"/>
      <c r="P33" s="97"/>
      <c r="Q33" s="97"/>
      <c r="R33" s="97"/>
      <c r="S33" s="97"/>
      <c r="T33" s="98"/>
      <c r="U33" s="97"/>
      <c r="V33" s="97"/>
      <c r="W33" s="97"/>
      <c r="X33" s="97"/>
      <c r="Y33" s="97"/>
      <c r="Z33" s="97"/>
      <c r="AB33" s="119"/>
      <c r="AC33" s="119"/>
      <c r="AD33" s="119"/>
      <c r="AE33" s="119"/>
      <c r="AF33" s="119"/>
      <c r="AG33" s="120"/>
      <c r="AH33" s="16"/>
      <c r="AI33" s="121"/>
      <c r="AJ33" s="121"/>
      <c r="AK33" s="122"/>
      <c r="AL33" s="121"/>
      <c r="AM33" s="121"/>
      <c r="AN33" s="122"/>
      <c r="AO33" s="16"/>
      <c r="AP33" s="123"/>
      <c r="AQ33" s="123"/>
      <c r="AR33" s="123"/>
      <c r="AS33" s="123"/>
      <c r="AT33" s="123"/>
      <c r="AU33" s="124"/>
      <c r="AV33" s="16"/>
      <c r="AW33" s="125"/>
      <c r="AX33" s="125"/>
      <c r="AY33" s="125"/>
      <c r="AZ33" s="125"/>
      <c r="BA33" s="125"/>
      <c r="BB33" s="126"/>
      <c r="BC33" s="1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6"/>
      <c r="BQ33" s="128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</row>
    <row r="34" spans="1:205" s="22" customFormat="1" ht="12.75" customHeight="1" x14ac:dyDescent="0.2">
      <c r="A34" s="129"/>
      <c r="B34" s="130"/>
      <c r="C34" s="130"/>
      <c r="D34" s="131"/>
      <c r="E34" s="131"/>
      <c r="F34" s="211"/>
      <c r="G34" s="211"/>
      <c r="H34" s="132"/>
      <c r="I34" s="130"/>
      <c r="J34" s="136"/>
      <c r="K34" s="1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1"/>
      <c r="AB34" s="119"/>
      <c r="AC34" s="119"/>
      <c r="AD34" s="119"/>
      <c r="AE34" s="119"/>
      <c r="AF34" s="119"/>
      <c r="AG34" s="120"/>
      <c r="AH34" s="16"/>
      <c r="AI34" s="121"/>
      <c r="AJ34" s="121"/>
      <c r="AK34" s="122"/>
      <c r="AL34" s="121"/>
      <c r="AM34" s="121"/>
      <c r="AN34" s="122"/>
      <c r="AO34" s="16"/>
      <c r="AP34" s="123"/>
      <c r="AQ34" s="123"/>
      <c r="AR34" s="123"/>
      <c r="AS34" s="123"/>
      <c r="AT34" s="123"/>
      <c r="AU34" s="124"/>
      <c r="AV34" s="16"/>
      <c r="AW34" s="125"/>
      <c r="AX34" s="125"/>
      <c r="AY34" s="125"/>
      <c r="AZ34" s="125"/>
      <c r="BA34" s="125"/>
      <c r="BB34" s="126"/>
      <c r="BC34" s="1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6"/>
      <c r="BQ34" s="128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</row>
    <row r="35" spans="1:205" x14ac:dyDescent="0.2">
      <c r="A35" s="129"/>
      <c r="B35" s="130"/>
      <c r="C35" s="130"/>
      <c r="D35" s="131"/>
      <c r="E35" s="131"/>
      <c r="F35" s="211"/>
      <c r="G35" s="211"/>
      <c r="H35" s="132"/>
      <c r="I35" s="130"/>
      <c r="J35" s="135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B35" s="119"/>
      <c r="AC35" s="119"/>
      <c r="AD35" s="119"/>
      <c r="AE35" s="119"/>
      <c r="AF35" s="119"/>
      <c r="AG35" s="120"/>
      <c r="AH35" s="16"/>
      <c r="AI35" s="121"/>
      <c r="AJ35" s="121"/>
      <c r="AK35" s="122"/>
      <c r="AL35" s="121"/>
      <c r="AM35" s="121"/>
      <c r="AN35" s="122"/>
      <c r="AO35" s="16"/>
      <c r="AP35" s="123"/>
      <c r="AQ35" s="123"/>
      <c r="AR35" s="123"/>
      <c r="AS35" s="123"/>
      <c r="AT35" s="123"/>
      <c r="AU35" s="124"/>
      <c r="AV35" s="16"/>
      <c r="AW35" s="125"/>
      <c r="AX35" s="125"/>
      <c r="AY35" s="125"/>
      <c r="AZ35" s="125"/>
      <c r="BA35" s="125"/>
      <c r="BB35" s="126"/>
      <c r="BC35" s="1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6"/>
      <c r="BQ35" s="128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</row>
    <row r="36" spans="1:205" x14ac:dyDescent="0.2">
      <c r="A36" s="129"/>
      <c r="B36" s="130"/>
      <c r="C36" s="130"/>
      <c r="D36" s="131"/>
      <c r="E36" s="131"/>
      <c r="F36" s="211"/>
      <c r="G36" s="211"/>
      <c r="H36" s="132"/>
      <c r="I36" s="130"/>
      <c r="J36" s="136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B36" s="119"/>
      <c r="AC36" s="119"/>
      <c r="AD36" s="119"/>
      <c r="AE36" s="119"/>
      <c r="AF36" s="119"/>
      <c r="AG36" s="120"/>
      <c r="AH36" s="16"/>
      <c r="AI36" s="121"/>
      <c r="AJ36" s="121"/>
      <c r="AK36" s="122"/>
      <c r="AL36" s="121"/>
      <c r="AM36" s="121"/>
      <c r="AN36" s="122"/>
      <c r="AO36" s="16"/>
      <c r="AP36" s="123"/>
      <c r="AQ36" s="123"/>
      <c r="AR36" s="123"/>
      <c r="AS36" s="123"/>
      <c r="AT36" s="123"/>
      <c r="AU36" s="124"/>
      <c r="AV36" s="16"/>
      <c r="AW36" s="125"/>
      <c r="AX36" s="125"/>
      <c r="AY36" s="125"/>
      <c r="AZ36" s="125"/>
      <c r="BA36" s="125"/>
      <c r="BB36" s="126"/>
      <c r="BC36" s="1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6"/>
      <c r="BQ36" s="231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</row>
    <row r="37" spans="1:205" x14ac:dyDescent="0.2">
      <c r="A37" s="129"/>
      <c r="B37" s="130"/>
      <c r="C37" s="130"/>
      <c r="D37" s="131"/>
      <c r="E37" s="131"/>
      <c r="F37" s="211"/>
      <c r="G37" s="211"/>
      <c r="H37" s="132"/>
      <c r="I37" s="130"/>
      <c r="J37" s="135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B37" s="119"/>
      <c r="AC37" s="119"/>
      <c r="AD37" s="119"/>
      <c r="AE37" s="119"/>
      <c r="AF37" s="119"/>
      <c r="AG37" s="120"/>
      <c r="AH37" s="16"/>
      <c r="AI37" s="121"/>
      <c r="AJ37" s="121"/>
      <c r="AK37" s="122"/>
      <c r="AL37" s="121"/>
      <c r="AM37" s="121"/>
      <c r="AN37" s="122"/>
      <c r="AO37" s="16"/>
      <c r="AP37" s="123"/>
      <c r="AQ37" s="123"/>
      <c r="AR37" s="123"/>
      <c r="AS37" s="123"/>
      <c r="AT37" s="123"/>
      <c r="AU37" s="124"/>
      <c r="AV37" s="16"/>
      <c r="AW37" s="125"/>
      <c r="AX37" s="125"/>
      <c r="AY37" s="125"/>
      <c r="AZ37" s="125"/>
      <c r="BA37" s="125"/>
      <c r="BB37" s="126"/>
      <c r="BC37" s="1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6"/>
      <c r="BQ37" s="231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</row>
    <row r="38" spans="1:205" x14ac:dyDescent="0.2">
      <c r="A38" s="129"/>
      <c r="B38" s="130"/>
      <c r="C38" s="130"/>
      <c r="D38" s="131"/>
      <c r="E38" s="131"/>
      <c r="F38" s="211"/>
      <c r="G38" s="211"/>
      <c r="H38" s="132"/>
      <c r="I38" s="130"/>
      <c r="J38" s="135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B38" s="119"/>
      <c r="AC38" s="119"/>
      <c r="AD38" s="119"/>
      <c r="AE38" s="119"/>
      <c r="AF38" s="119"/>
      <c r="AG38" s="120"/>
      <c r="AH38" s="16"/>
      <c r="AI38" s="121"/>
      <c r="AJ38" s="121"/>
      <c r="AK38" s="122"/>
      <c r="AL38" s="121"/>
      <c r="AM38" s="121"/>
      <c r="AN38" s="122"/>
      <c r="AO38" s="16"/>
      <c r="AP38" s="123"/>
      <c r="AQ38" s="123"/>
      <c r="AR38" s="123"/>
      <c r="AS38" s="123"/>
      <c r="AT38" s="123"/>
      <c r="AU38" s="124"/>
      <c r="AV38" s="16"/>
      <c r="AW38" s="125"/>
      <c r="AX38" s="125"/>
      <c r="AY38" s="125"/>
      <c r="AZ38" s="125"/>
      <c r="BA38" s="125"/>
      <c r="BB38" s="126"/>
      <c r="BC38" s="16"/>
      <c r="BD38" s="127"/>
      <c r="BE38" s="127"/>
      <c r="BF38" s="232"/>
      <c r="BG38" s="127"/>
      <c r="BH38" s="127"/>
      <c r="BI38" s="127"/>
      <c r="BJ38" s="127"/>
      <c r="BK38" s="127"/>
      <c r="BL38" s="127"/>
      <c r="BM38" s="127"/>
      <c r="BN38" s="127"/>
      <c r="BO38" s="127"/>
      <c r="BP38" s="16"/>
      <c r="BQ38" s="231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</row>
    <row r="39" spans="1:205" x14ac:dyDescent="0.2">
      <c r="A39" s="129"/>
      <c r="B39" s="130"/>
      <c r="C39" s="130"/>
      <c r="D39" s="131"/>
      <c r="E39" s="131"/>
      <c r="F39" s="211"/>
      <c r="G39" s="211"/>
      <c r="H39" s="132"/>
      <c r="I39" s="130"/>
      <c r="J39" s="135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B39" s="119"/>
      <c r="AC39" s="119"/>
      <c r="AD39" s="119"/>
      <c r="AE39" s="119"/>
      <c r="AF39" s="119"/>
      <c r="AG39" s="120"/>
      <c r="AH39" s="16"/>
      <c r="AI39" s="121"/>
      <c r="AJ39" s="121"/>
      <c r="AK39" s="122"/>
      <c r="AL39" s="121"/>
      <c r="AM39" s="121"/>
      <c r="AN39" s="122"/>
      <c r="AO39" s="16"/>
      <c r="AP39" s="123"/>
      <c r="AQ39" s="123"/>
      <c r="AR39" s="123"/>
      <c r="AS39" s="123"/>
      <c r="AT39" s="123"/>
      <c r="AU39" s="124"/>
      <c r="AV39" s="16"/>
      <c r="AW39" s="125"/>
      <c r="AX39" s="125"/>
      <c r="AY39" s="125"/>
      <c r="AZ39" s="125"/>
      <c r="BA39" s="125"/>
      <c r="BB39" s="126"/>
      <c r="BC39" s="1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6"/>
      <c r="BQ39" s="128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</row>
    <row r="40" spans="1:205" ht="12.75" customHeight="1" x14ac:dyDescent="0.2">
      <c r="A40" s="129"/>
      <c r="B40" s="130"/>
      <c r="C40" s="130"/>
      <c r="D40" s="131"/>
      <c r="E40" s="131"/>
      <c r="F40" s="211"/>
      <c r="G40" s="211"/>
      <c r="H40" s="132"/>
      <c r="I40" s="130"/>
      <c r="J40" s="135"/>
      <c r="L40" s="67"/>
      <c r="M40" s="67"/>
      <c r="N40" s="67"/>
      <c r="O40" s="67">
        <v>1</v>
      </c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B40" s="119"/>
      <c r="AC40" s="119"/>
      <c r="AD40" s="119"/>
      <c r="AE40" s="119"/>
      <c r="AF40" s="119"/>
      <c r="AG40" s="120"/>
      <c r="AH40" s="16"/>
      <c r="AI40" s="121"/>
      <c r="AJ40" s="121"/>
      <c r="AK40" s="122"/>
      <c r="AL40" s="121"/>
      <c r="AM40" s="121"/>
      <c r="AN40" s="122"/>
      <c r="AO40" s="16"/>
      <c r="AP40" s="123"/>
      <c r="AQ40" s="123"/>
      <c r="AR40" s="123"/>
      <c r="AS40" s="123"/>
      <c r="AT40" s="123"/>
      <c r="AU40" s="124"/>
      <c r="AV40" s="16"/>
      <c r="AW40" s="125"/>
      <c r="AX40" s="125"/>
      <c r="AY40" s="125"/>
      <c r="AZ40" s="125"/>
      <c r="BA40" s="125"/>
      <c r="BB40" s="126"/>
      <c r="BC40" s="16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6"/>
      <c r="BQ40" s="128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</row>
    <row r="41" spans="1:205" x14ac:dyDescent="0.2">
      <c r="A41" s="129"/>
      <c r="B41" s="130"/>
      <c r="C41" s="130"/>
      <c r="D41" s="131"/>
      <c r="E41" s="131"/>
      <c r="F41" s="211"/>
      <c r="G41" s="211"/>
      <c r="H41" s="132"/>
      <c r="I41" s="130"/>
      <c r="J41" s="135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B41" s="119"/>
      <c r="AC41" s="119"/>
      <c r="AD41" s="119"/>
      <c r="AE41" s="119"/>
      <c r="AF41" s="119"/>
      <c r="AG41" s="120"/>
      <c r="AH41" s="16"/>
      <c r="AI41" s="121"/>
      <c r="AJ41" s="121"/>
      <c r="AK41" s="122"/>
      <c r="AL41" s="121"/>
      <c r="AM41" s="121"/>
      <c r="AN41" s="122"/>
      <c r="AO41" s="16"/>
      <c r="AP41" s="123"/>
      <c r="AQ41" s="123"/>
      <c r="AR41" s="123"/>
      <c r="AS41" s="123"/>
      <c r="AT41" s="123"/>
      <c r="AU41" s="124"/>
      <c r="AV41" s="16"/>
      <c r="AW41" s="125"/>
      <c r="AX41" s="125"/>
      <c r="AY41" s="125"/>
      <c r="AZ41" s="125"/>
      <c r="BA41" s="125"/>
      <c r="BB41" s="126"/>
      <c r="BC41" s="16"/>
      <c r="BD41" s="127"/>
      <c r="BE41" s="127"/>
      <c r="BF41" s="232"/>
      <c r="BG41" s="127"/>
      <c r="BH41" s="127"/>
      <c r="BI41" s="127"/>
      <c r="BJ41" s="127"/>
      <c r="BK41" s="127"/>
      <c r="BL41" s="127"/>
      <c r="BM41" s="127"/>
      <c r="BN41" s="127"/>
      <c r="BO41" s="127"/>
      <c r="BP41" s="16"/>
      <c r="BQ41" s="231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</row>
    <row r="42" spans="1:205" x14ac:dyDescent="0.2">
      <c r="A42" s="129"/>
      <c r="B42" s="130"/>
      <c r="C42" s="130"/>
      <c r="D42" s="131"/>
      <c r="E42" s="131"/>
      <c r="F42" s="211"/>
      <c r="G42" s="211"/>
      <c r="H42" s="132"/>
      <c r="I42" s="130"/>
      <c r="J42" s="135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B42" s="119"/>
      <c r="AC42" s="119"/>
      <c r="AD42" s="119"/>
      <c r="AE42" s="119"/>
      <c r="AF42" s="119"/>
      <c r="AG42" s="120"/>
      <c r="AH42" s="16"/>
      <c r="AI42" s="121"/>
      <c r="AJ42" s="121"/>
      <c r="AK42" s="122"/>
      <c r="AL42" s="121"/>
      <c r="AM42" s="121"/>
      <c r="AN42" s="122"/>
      <c r="AO42" s="16"/>
      <c r="AP42" s="123"/>
      <c r="AQ42" s="123"/>
      <c r="AR42" s="123"/>
      <c r="AS42" s="123"/>
      <c r="AT42" s="123"/>
      <c r="AU42" s="124"/>
      <c r="AV42" s="16"/>
      <c r="AW42" s="125"/>
      <c r="AX42" s="125"/>
      <c r="AY42" s="125"/>
      <c r="AZ42" s="125"/>
      <c r="BA42" s="125"/>
      <c r="BB42" s="126"/>
      <c r="BC42" s="16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6"/>
      <c r="BQ42" s="128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</row>
    <row r="43" spans="1:205" x14ac:dyDescent="0.2">
      <c r="A43" s="129"/>
      <c r="B43" s="130"/>
      <c r="C43" s="130"/>
      <c r="D43" s="131"/>
      <c r="E43" s="131"/>
      <c r="F43" s="211"/>
      <c r="G43" s="211"/>
      <c r="H43" s="132"/>
      <c r="I43" s="130"/>
      <c r="J43" s="135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B43" s="119"/>
      <c r="AC43" s="119"/>
      <c r="AD43" s="119"/>
      <c r="AE43" s="119"/>
      <c r="AF43" s="119"/>
      <c r="AG43" s="120"/>
      <c r="AH43" s="16"/>
      <c r="AI43" s="121"/>
      <c r="AJ43" s="121"/>
      <c r="AK43" s="122"/>
      <c r="AL43" s="121"/>
      <c r="AM43" s="121"/>
      <c r="AN43" s="122"/>
      <c r="AO43" s="16"/>
      <c r="AP43" s="123"/>
      <c r="AQ43" s="123"/>
      <c r="AR43" s="123"/>
      <c r="AS43" s="123"/>
      <c r="AT43" s="123"/>
      <c r="AU43" s="124"/>
      <c r="AV43" s="16"/>
      <c r="AW43" s="125"/>
      <c r="AX43" s="125"/>
      <c r="AY43" s="125"/>
      <c r="AZ43" s="125"/>
      <c r="BA43" s="125"/>
      <c r="BB43" s="126"/>
      <c r="BC43" s="1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6"/>
      <c r="BQ43" s="128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</row>
    <row r="44" spans="1:205" s="22" customFormat="1" x14ac:dyDescent="0.2">
      <c r="A44" s="129"/>
      <c r="B44" s="130"/>
      <c r="C44" s="130"/>
      <c r="D44" s="131"/>
      <c r="E44" s="131"/>
      <c r="F44" s="211"/>
      <c r="G44" s="211"/>
      <c r="H44" s="132"/>
      <c r="I44" s="130"/>
      <c r="J44" s="136"/>
      <c r="K44" s="1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1"/>
      <c r="AB44" s="119"/>
      <c r="AC44" s="119"/>
      <c r="AD44" s="119"/>
      <c r="AE44" s="119"/>
      <c r="AF44" s="119"/>
      <c r="AG44" s="120"/>
      <c r="AH44" s="16"/>
      <c r="AI44" s="121"/>
      <c r="AJ44" s="121"/>
      <c r="AK44" s="122"/>
      <c r="AL44" s="121"/>
      <c r="AM44" s="121"/>
      <c r="AN44" s="122"/>
      <c r="AO44" s="16"/>
      <c r="AP44" s="123"/>
      <c r="AQ44" s="123"/>
      <c r="AR44" s="123"/>
      <c r="AS44" s="123"/>
      <c r="AT44" s="123"/>
      <c r="AU44" s="124"/>
      <c r="AV44" s="16"/>
      <c r="AW44" s="125"/>
      <c r="AX44" s="125"/>
      <c r="AY44" s="125"/>
      <c r="AZ44" s="125"/>
      <c r="BA44" s="125"/>
      <c r="BB44" s="126"/>
      <c r="BC44" s="16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6"/>
      <c r="BQ44" s="128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</row>
    <row r="45" spans="1:205" x14ac:dyDescent="0.2">
      <c r="A45" s="129"/>
      <c r="B45" s="130"/>
      <c r="C45" s="130"/>
      <c r="D45" s="131"/>
      <c r="E45" s="131"/>
      <c r="F45" s="211"/>
      <c r="G45" s="211"/>
      <c r="H45" s="132"/>
      <c r="I45" s="130"/>
      <c r="J45" s="135"/>
      <c r="L45" s="67">
        <v>4</v>
      </c>
      <c r="M45" s="67">
        <v>1</v>
      </c>
      <c r="N45" s="67"/>
      <c r="O45" s="67">
        <v>1</v>
      </c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B45" s="119"/>
      <c r="AC45" s="119"/>
      <c r="AD45" s="119"/>
      <c r="AE45" s="119"/>
      <c r="AF45" s="119"/>
      <c r="AG45" s="120"/>
      <c r="AH45" s="16"/>
      <c r="AI45" s="121"/>
      <c r="AJ45" s="121"/>
      <c r="AK45" s="122"/>
      <c r="AL45" s="121"/>
      <c r="AM45" s="121"/>
      <c r="AN45" s="122"/>
      <c r="AO45" s="16"/>
      <c r="AP45" s="123"/>
      <c r="AQ45" s="123"/>
      <c r="AR45" s="123"/>
      <c r="AS45" s="123"/>
      <c r="AT45" s="123"/>
      <c r="AU45" s="124"/>
      <c r="AV45" s="16"/>
      <c r="AW45" s="125"/>
      <c r="AX45" s="125"/>
      <c r="AY45" s="125"/>
      <c r="AZ45" s="125"/>
      <c r="BA45" s="125"/>
      <c r="BB45" s="126"/>
      <c r="BC45" s="16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6"/>
      <c r="BQ45" s="128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</row>
    <row r="46" spans="1:205" x14ac:dyDescent="0.2">
      <c r="A46" s="129"/>
      <c r="B46" s="130"/>
      <c r="C46" s="130"/>
      <c r="D46" s="131"/>
      <c r="E46" s="131"/>
      <c r="F46" s="211"/>
      <c r="G46" s="211"/>
      <c r="H46" s="132"/>
      <c r="I46" s="130"/>
      <c r="J46" s="135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B46" s="119"/>
      <c r="AC46" s="119"/>
      <c r="AD46" s="119"/>
      <c r="AE46" s="119"/>
      <c r="AF46" s="119"/>
      <c r="AG46" s="120"/>
      <c r="AH46" s="16"/>
      <c r="AI46" s="121"/>
      <c r="AJ46" s="121"/>
      <c r="AK46" s="122"/>
      <c r="AL46" s="121"/>
      <c r="AM46" s="121"/>
      <c r="AN46" s="122"/>
      <c r="AO46" s="16"/>
      <c r="AP46" s="123"/>
      <c r="AQ46" s="123"/>
      <c r="AR46" s="123"/>
      <c r="AS46" s="123"/>
      <c r="AT46" s="123"/>
      <c r="AU46" s="124"/>
      <c r="AV46" s="16"/>
      <c r="AW46" s="125"/>
      <c r="AX46" s="125"/>
      <c r="AY46" s="125"/>
      <c r="AZ46" s="125"/>
      <c r="BA46" s="125"/>
      <c r="BB46" s="126"/>
      <c r="BC46" s="16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6"/>
      <c r="BQ46" s="128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</row>
    <row r="47" spans="1:205" ht="15" customHeight="1" x14ac:dyDescent="0.2">
      <c r="A47" s="129"/>
      <c r="B47" s="130"/>
      <c r="C47" s="130"/>
      <c r="D47" s="131"/>
      <c r="E47" s="131"/>
      <c r="F47" s="211"/>
      <c r="G47" s="211"/>
      <c r="H47" s="132"/>
      <c r="I47" s="130"/>
      <c r="J47" s="135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B47" s="119"/>
      <c r="AC47" s="119"/>
      <c r="AD47" s="119"/>
      <c r="AE47" s="119"/>
      <c r="AF47" s="119"/>
      <c r="AG47" s="120"/>
      <c r="AH47" s="16"/>
      <c r="AI47" s="121"/>
      <c r="AJ47" s="121"/>
      <c r="AK47" s="122"/>
      <c r="AL47" s="121"/>
      <c r="AM47" s="121"/>
      <c r="AN47" s="122"/>
      <c r="AO47" s="16"/>
      <c r="AP47" s="123"/>
      <c r="AQ47" s="123"/>
      <c r="AR47" s="123"/>
      <c r="AS47" s="123"/>
      <c r="AT47" s="123"/>
      <c r="AU47" s="124"/>
      <c r="AV47" s="16"/>
      <c r="AW47" s="125"/>
      <c r="AX47" s="125"/>
      <c r="AY47" s="125"/>
      <c r="AZ47" s="125"/>
      <c r="BA47" s="125"/>
      <c r="BB47" s="126"/>
      <c r="BC47" s="16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6"/>
      <c r="BQ47" s="128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</row>
    <row r="48" spans="1:205" s="22" customFormat="1" x14ac:dyDescent="0.2">
      <c r="A48" s="129"/>
      <c r="B48" s="130"/>
      <c r="C48" s="130"/>
      <c r="D48" s="131"/>
      <c r="E48" s="131"/>
      <c r="F48" s="211"/>
      <c r="G48" s="211"/>
      <c r="H48" s="132"/>
      <c r="I48" s="130"/>
      <c r="J48" s="136"/>
      <c r="K48" s="1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1"/>
      <c r="AB48" s="119"/>
      <c r="AC48" s="119"/>
      <c r="AD48" s="119"/>
      <c r="AE48" s="119"/>
      <c r="AF48" s="119"/>
      <c r="AG48" s="120"/>
      <c r="AH48" s="16"/>
      <c r="AI48" s="121"/>
      <c r="AJ48" s="121"/>
      <c r="AK48" s="122"/>
      <c r="AL48" s="121"/>
      <c r="AM48" s="121"/>
      <c r="AN48" s="122"/>
      <c r="AO48" s="16"/>
      <c r="AP48" s="123"/>
      <c r="AQ48" s="123"/>
      <c r="AR48" s="123"/>
      <c r="AS48" s="123"/>
      <c r="AT48" s="123"/>
      <c r="AU48" s="124"/>
      <c r="AV48" s="16"/>
      <c r="AW48" s="125"/>
      <c r="AX48" s="125"/>
      <c r="AY48" s="125"/>
      <c r="AZ48" s="125"/>
      <c r="BA48" s="125"/>
      <c r="BB48" s="126"/>
      <c r="BC48" s="16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6"/>
      <c r="BQ48" s="128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</row>
    <row r="49" spans="1:205" s="1" customFormat="1" x14ac:dyDescent="0.2">
      <c r="A49" s="129"/>
      <c r="B49" s="130"/>
      <c r="C49" s="130"/>
      <c r="D49" s="131"/>
      <c r="E49" s="131"/>
      <c r="F49" s="211"/>
      <c r="G49" s="211"/>
      <c r="H49" s="132"/>
      <c r="I49" s="130"/>
      <c r="J49" s="136"/>
      <c r="K49" s="18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B49" s="119"/>
      <c r="AC49" s="119"/>
      <c r="AD49" s="119"/>
      <c r="AE49" s="119"/>
      <c r="AF49" s="119"/>
      <c r="AG49" s="120"/>
      <c r="AH49" s="16"/>
      <c r="AI49" s="121"/>
      <c r="AJ49" s="121"/>
      <c r="AK49" s="122"/>
      <c r="AL49" s="121"/>
      <c r="AM49" s="121"/>
      <c r="AN49" s="122"/>
      <c r="AO49" s="16"/>
      <c r="AP49" s="123"/>
      <c r="AQ49" s="123"/>
      <c r="AR49" s="123"/>
      <c r="AS49" s="123"/>
      <c r="AT49" s="123"/>
      <c r="AU49" s="124"/>
      <c r="AV49" s="16"/>
      <c r="AW49" s="125"/>
      <c r="AX49" s="125"/>
      <c r="AY49" s="125"/>
      <c r="AZ49" s="125"/>
      <c r="BA49" s="125"/>
      <c r="BB49" s="126"/>
      <c r="BC49" s="16"/>
      <c r="BD49" s="127"/>
      <c r="BE49" s="127"/>
      <c r="BF49" s="127"/>
      <c r="BG49" s="127"/>
      <c r="BH49" s="127"/>
      <c r="BI49" s="127"/>
      <c r="BJ49" s="127"/>
      <c r="BK49" s="127"/>
      <c r="BL49" s="127"/>
      <c r="BM49" s="127"/>
      <c r="BN49" s="127"/>
      <c r="BO49" s="127"/>
      <c r="BP49" s="16"/>
      <c r="BQ49" s="128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</row>
    <row r="50" spans="1:205" x14ac:dyDescent="0.2">
      <c r="A50" s="129"/>
      <c r="B50" s="130"/>
      <c r="C50" s="130"/>
      <c r="D50" s="131"/>
      <c r="E50" s="131"/>
      <c r="F50" s="211"/>
      <c r="G50" s="211"/>
      <c r="H50" s="132"/>
      <c r="I50" s="130"/>
      <c r="J50" s="135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B50" s="119"/>
      <c r="AC50" s="119"/>
      <c r="AD50" s="119"/>
      <c r="AE50" s="119"/>
      <c r="AF50" s="119"/>
      <c r="AG50" s="120"/>
      <c r="AH50" s="16"/>
      <c r="AI50" s="121"/>
      <c r="AJ50" s="121"/>
      <c r="AK50" s="122"/>
      <c r="AL50" s="121"/>
      <c r="AM50" s="121"/>
      <c r="AN50" s="122"/>
      <c r="AO50" s="16"/>
      <c r="AP50" s="123"/>
      <c r="AQ50" s="123"/>
      <c r="AR50" s="123"/>
      <c r="AS50" s="123"/>
      <c r="AT50" s="123"/>
      <c r="AU50" s="124"/>
      <c r="AV50" s="16"/>
      <c r="AW50" s="125"/>
      <c r="AX50" s="125"/>
      <c r="AY50" s="125"/>
      <c r="AZ50" s="125"/>
      <c r="BA50" s="125"/>
      <c r="BB50" s="126"/>
      <c r="BC50" s="16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6"/>
      <c r="BQ50" s="128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</row>
    <row r="51" spans="1:205" x14ac:dyDescent="0.2">
      <c r="A51" s="129"/>
      <c r="B51" s="130"/>
      <c r="C51" s="130"/>
      <c r="D51" s="131"/>
      <c r="E51" s="131"/>
      <c r="F51" s="211"/>
      <c r="G51" s="211"/>
      <c r="H51" s="132"/>
      <c r="I51" s="130"/>
      <c r="J51" s="136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B51" s="119"/>
      <c r="AC51" s="119"/>
      <c r="AD51" s="119"/>
      <c r="AE51" s="119"/>
      <c r="AF51" s="119"/>
      <c r="AG51" s="120"/>
      <c r="AH51" s="16"/>
      <c r="AI51" s="121"/>
      <c r="AJ51" s="121"/>
      <c r="AK51" s="122"/>
      <c r="AL51" s="121"/>
      <c r="AM51" s="121"/>
      <c r="AN51" s="122"/>
      <c r="AO51" s="16"/>
      <c r="AP51" s="123"/>
      <c r="AQ51" s="123"/>
      <c r="AR51" s="123"/>
      <c r="AS51" s="123"/>
      <c r="AT51" s="123"/>
      <c r="AU51" s="124"/>
      <c r="AV51" s="16"/>
      <c r="AW51" s="125"/>
      <c r="AX51" s="125"/>
      <c r="AY51" s="125"/>
      <c r="AZ51" s="125"/>
      <c r="BA51" s="125"/>
      <c r="BB51" s="126"/>
      <c r="BC51" s="16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6"/>
      <c r="BQ51" s="128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</row>
    <row r="52" spans="1:205" x14ac:dyDescent="0.2">
      <c r="A52" s="129"/>
      <c r="B52" s="130"/>
      <c r="C52" s="130"/>
      <c r="D52" s="131"/>
      <c r="E52" s="131"/>
      <c r="F52" s="211"/>
      <c r="G52" s="211"/>
      <c r="H52" s="132"/>
      <c r="I52" s="130"/>
      <c r="J52" s="136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B52" s="119"/>
      <c r="AC52" s="119"/>
      <c r="AD52" s="119"/>
      <c r="AE52" s="119"/>
      <c r="AF52" s="119"/>
      <c r="AG52" s="120"/>
      <c r="AH52" s="16"/>
      <c r="AI52" s="121"/>
      <c r="AJ52" s="121"/>
      <c r="AK52" s="122"/>
      <c r="AL52" s="121"/>
      <c r="AM52" s="121"/>
      <c r="AN52" s="122"/>
      <c r="AO52" s="16"/>
      <c r="AP52" s="123"/>
      <c r="AQ52" s="123"/>
      <c r="AR52" s="123"/>
      <c r="AS52" s="123"/>
      <c r="AT52" s="123"/>
      <c r="AU52" s="124"/>
      <c r="AV52" s="16"/>
      <c r="AW52" s="125"/>
      <c r="AX52" s="125"/>
      <c r="AY52" s="125"/>
      <c r="AZ52" s="125"/>
      <c r="BA52" s="125"/>
      <c r="BB52" s="126"/>
      <c r="BC52" s="16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6"/>
      <c r="BQ52" s="128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</row>
    <row r="53" spans="1:205" x14ac:dyDescent="0.2">
      <c r="A53" s="129"/>
      <c r="B53" s="130"/>
      <c r="C53" s="130"/>
      <c r="D53" s="131"/>
      <c r="E53" s="131"/>
      <c r="F53" s="211"/>
      <c r="G53" s="211"/>
      <c r="H53" s="132"/>
      <c r="I53" s="130"/>
      <c r="J53" s="135"/>
      <c r="L53" s="67">
        <v>1</v>
      </c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B53" s="119"/>
      <c r="AC53" s="119"/>
      <c r="AD53" s="119"/>
      <c r="AE53" s="119"/>
      <c r="AF53" s="119"/>
      <c r="AG53" s="120"/>
      <c r="AH53" s="16"/>
      <c r="AI53" s="121"/>
      <c r="AJ53" s="121"/>
      <c r="AK53" s="122"/>
      <c r="AL53" s="121"/>
      <c r="AM53" s="121"/>
      <c r="AN53" s="122"/>
      <c r="AO53" s="16"/>
      <c r="AP53" s="123"/>
      <c r="AQ53" s="123"/>
      <c r="AR53" s="123"/>
      <c r="AS53" s="123"/>
      <c r="AT53" s="123"/>
      <c r="AU53" s="124"/>
      <c r="AV53" s="16"/>
      <c r="AW53" s="125"/>
      <c r="AX53" s="125"/>
      <c r="AY53" s="125"/>
      <c r="AZ53" s="125"/>
      <c r="BA53" s="125"/>
      <c r="BB53" s="126"/>
      <c r="BC53" s="16"/>
      <c r="BD53" s="127"/>
      <c r="BE53" s="127"/>
      <c r="BF53" s="127"/>
      <c r="BG53" s="127"/>
      <c r="BH53" s="127"/>
      <c r="BI53" s="127"/>
      <c r="BJ53" s="127"/>
      <c r="BK53" s="127"/>
      <c r="BL53" s="127"/>
      <c r="BM53" s="127"/>
      <c r="BN53" s="127"/>
      <c r="BO53" s="127"/>
      <c r="BP53" s="16"/>
      <c r="BQ53" s="128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</row>
    <row r="54" spans="1:205" ht="12.75" customHeight="1" x14ac:dyDescent="0.2">
      <c r="A54" s="129"/>
      <c r="B54" s="130"/>
      <c r="C54" s="130"/>
      <c r="D54" s="131"/>
      <c r="E54" s="131"/>
      <c r="F54" s="211"/>
      <c r="G54" s="211"/>
      <c r="H54" s="132"/>
      <c r="I54" s="130"/>
      <c r="J54" s="136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B54" s="119"/>
      <c r="AC54" s="119"/>
      <c r="AD54" s="119"/>
      <c r="AE54" s="119"/>
      <c r="AF54" s="119"/>
      <c r="AG54" s="120"/>
      <c r="AH54" s="16"/>
      <c r="AI54" s="121"/>
      <c r="AJ54" s="121"/>
      <c r="AK54" s="122"/>
      <c r="AL54" s="121"/>
      <c r="AM54" s="121"/>
      <c r="AN54" s="122"/>
      <c r="AO54" s="16"/>
      <c r="AP54" s="123"/>
      <c r="AQ54" s="123"/>
      <c r="AR54" s="123"/>
      <c r="AS54" s="123"/>
      <c r="AT54" s="123"/>
      <c r="AU54" s="124"/>
      <c r="AV54" s="16"/>
      <c r="AW54" s="125"/>
      <c r="AX54" s="125"/>
      <c r="AY54" s="125"/>
      <c r="AZ54" s="125"/>
      <c r="BA54" s="125"/>
      <c r="BB54" s="126"/>
      <c r="BC54" s="16"/>
      <c r="BD54" s="127"/>
      <c r="BE54" s="127"/>
      <c r="BF54" s="127"/>
      <c r="BG54" s="127"/>
      <c r="BH54" s="127"/>
      <c r="BI54" s="127"/>
      <c r="BJ54" s="127"/>
      <c r="BK54" s="127"/>
      <c r="BL54" s="127"/>
      <c r="BM54" s="127"/>
      <c r="BN54" s="127"/>
      <c r="BO54" s="127"/>
      <c r="BP54" s="16"/>
      <c r="BQ54" s="128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</row>
    <row r="55" spans="1:205" ht="12.75" customHeight="1" x14ac:dyDescent="0.2">
      <c r="A55" s="129"/>
      <c r="B55" s="130"/>
      <c r="C55" s="130"/>
      <c r="D55" s="131"/>
      <c r="E55" s="131"/>
      <c r="F55" s="211"/>
      <c r="G55" s="211"/>
      <c r="H55" s="132"/>
      <c r="I55" s="130"/>
      <c r="J55" s="135"/>
      <c r="L55" s="67">
        <v>1</v>
      </c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B55" s="119"/>
      <c r="AC55" s="119"/>
      <c r="AD55" s="119"/>
      <c r="AE55" s="119"/>
      <c r="AF55" s="119"/>
      <c r="AG55" s="120"/>
      <c r="AH55" s="16"/>
      <c r="AI55" s="121"/>
      <c r="AJ55" s="121"/>
      <c r="AK55" s="122"/>
      <c r="AL55" s="121"/>
      <c r="AM55" s="121"/>
      <c r="AN55" s="122"/>
      <c r="AO55" s="16"/>
      <c r="AP55" s="123"/>
      <c r="AQ55" s="123"/>
      <c r="AR55" s="123"/>
      <c r="AS55" s="123"/>
      <c r="AT55" s="123"/>
      <c r="AU55" s="124"/>
      <c r="AV55" s="16"/>
      <c r="AW55" s="125"/>
      <c r="AX55" s="125"/>
      <c r="AY55" s="125"/>
      <c r="AZ55" s="125"/>
      <c r="BA55" s="125"/>
      <c r="BB55" s="126"/>
      <c r="BC55" s="16"/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16"/>
      <c r="BQ55" s="128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</row>
    <row r="56" spans="1:205" x14ac:dyDescent="0.2">
      <c r="A56" s="129"/>
      <c r="B56" s="130"/>
      <c r="C56" s="130"/>
      <c r="D56" s="131"/>
      <c r="E56" s="131"/>
      <c r="F56" s="211"/>
      <c r="G56" s="211"/>
      <c r="H56" s="132"/>
      <c r="I56" s="130"/>
      <c r="J56" s="135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B56" s="119"/>
      <c r="AC56" s="119"/>
      <c r="AD56" s="119"/>
      <c r="AE56" s="119"/>
      <c r="AF56" s="119"/>
      <c r="AG56" s="120"/>
      <c r="AH56" s="16"/>
      <c r="AI56" s="121"/>
      <c r="AJ56" s="121"/>
      <c r="AK56" s="122"/>
      <c r="AL56" s="121"/>
      <c r="AM56" s="121"/>
      <c r="AN56" s="122"/>
      <c r="AO56" s="16"/>
      <c r="AP56" s="123"/>
      <c r="AQ56" s="123"/>
      <c r="AR56" s="123"/>
      <c r="AS56" s="123"/>
      <c r="AT56" s="123"/>
      <c r="AU56" s="124"/>
      <c r="AV56" s="16"/>
      <c r="AW56" s="125"/>
      <c r="AX56" s="125"/>
      <c r="AY56" s="125"/>
      <c r="AZ56" s="125"/>
      <c r="BA56" s="125"/>
      <c r="BB56" s="126"/>
      <c r="BC56" s="16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6"/>
      <c r="BQ56" s="128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</row>
    <row r="57" spans="1:205" x14ac:dyDescent="0.2">
      <c r="A57" s="129"/>
      <c r="B57" s="130"/>
      <c r="C57" s="130"/>
      <c r="D57" s="137"/>
      <c r="E57" s="137"/>
      <c r="F57" s="212"/>
      <c r="G57" s="212"/>
      <c r="H57" s="139"/>
      <c r="I57" s="138"/>
      <c r="J57" s="136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B57" s="234"/>
      <c r="AC57" s="234"/>
      <c r="AD57" s="234"/>
      <c r="AE57" s="234"/>
      <c r="AF57" s="234"/>
      <c r="AG57" s="120"/>
      <c r="AH57" s="16"/>
      <c r="AI57" s="235"/>
      <c r="AJ57" s="235"/>
      <c r="AK57" s="122"/>
      <c r="AL57" s="235"/>
      <c r="AM57" s="235"/>
      <c r="AN57" s="122"/>
      <c r="AO57" s="16"/>
      <c r="AP57" s="236"/>
      <c r="AQ57" s="236"/>
      <c r="AR57" s="236"/>
      <c r="AS57" s="236"/>
      <c r="AT57" s="236"/>
      <c r="AU57" s="124"/>
      <c r="AV57" s="16"/>
      <c r="AW57" s="237"/>
      <c r="AX57" s="237"/>
      <c r="AY57" s="237"/>
      <c r="AZ57" s="237"/>
      <c r="BA57" s="237"/>
      <c r="BB57" s="126"/>
      <c r="BC57" s="16"/>
      <c r="BD57" s="127"/>
      <c r="BE57" s="127"/>
      <c r="BF57" s="127"/>
      <c r="BG57" s="127"/>
      <c r="BH57" s="127"/>
      <c r="BI57" s="127"/>
      <c r="BJ57" s="127"/>
      <c r="BK57" s="127"/>
      <c r="BL57" s="127"/>
      <c r="BM57" s="127"/>
      <c r="BN57" s="127"/>
      <c r="BO57" s="127"/>
      <c r="BP57" s="16"/>
      <c r="BQ57" s="128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</row>
    <row r="58" spans="1:205" s="22" customFormat="1" x14ac:dyDescent="0.2">
      <c r="A58" s="129"/>
      <c r="B58" s="130"/>
      <c r="C58" s="130"/>
      <c r="D58" s="131"/>
      <c r="E58" s="131"/>
      <c r="F58" s="211"/>
      <c r="G58" s="211"/>
      <c r="H58" s="132"/>
      <c r="I58" s="130"/>
      <c r="J58" s="136"/>
      <c r="K58" s="1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1"/>
      <c r="AB58" s="119"/>
      <c r="AC58" s="119"/>
      <c r="AD58" s="119"/>
      <c r="AE58" s="119"/>
      <c r="AF58" s="119"/>
      <c r="AG58" s="120"/>
      <c r="AH58" s="16"/>
      <c r="AI58" s="121"/>
      <c r="AJ58" s="121"/>
      <c r="AK58" s="122"/>
      <c r="AL58" s="121"/>
      <c r="AM58" s="121"/>
      <c r="AN58" s="122"/>
      <c r="AO58" s="16"/>
      <c r="AP58" s="123"/>
      <c r="AQ58" s="123"/>
      <c r="AR58" s="123"/>
      <c r="AS58" s="123"/>
      <c r="AT58" s="123"/>
      <c r="AU58" s="124"/>
      <c r="AV58" s="16"/>
      <c r="AW58" s="125"/>
      <c r="AX58" s="125"/>
      <c r="AY58" s="125"/>
      <c r="AZ58" s="125"/>
      <c r="BA58" s="125"/>
      <c r="BB58" s="126"/>
      <c r="BC58" s="16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127"/>
      <c r="BO58" s="127"/>
      <c r="BP58" s="16"/>
      <c r="BQ58" s="128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</row>
    <row r="59" spans="1:205" x14ac:dyDescent="0.2">
      <c r="A59" s="129"/>
      <c r="B59" s="130"/>
      <c r="C59" s="130"/>
      <c r="D59" s="131"/>
      <c r="E59" s="131"/>
      <c r="F59" s="211"/>
      <c r="G59" s="211"/>
      <c r="H59" s="132"/>
      <c r="I59" s="130"/>
      <c r="J59" s="135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B59" s="119"/>
      <c r="AC59" s="119"/>
      <c r="AD59" s="119"/>
      <c r="AE59" s="119"/>
      <c r="AF59" s="119"/>
      <c r="AG59" s="120"/>
      <c r="AH59" s="16"/>
      <c r="AI59" s="121"/>
      <c r="AJ59" s="121"/>
      <c r="AK59" s="122"/>
      <c r="AL59" s="121"/>
      <c r="AM59" s="121"/>
      <c r="AN59" s="122"/>
      <c r="AO59" s="16"/>
      <c r="AP59" s="123"/>
      <c r="AQ59" s="123"/>
      <c r="AR59" s="123"/>
      <c r="AS59" s="123"/>
      <c r="AT59" s="123"/>
      <c r="AU59" s="124"/>
      <c r="AV59" s="16"/>
      <c r="AW59" s="125"/>
      <c r="AX59" s="125"/>
      <c r="AY59" s="125"/>
      <c r="AZ59" s="125"/>
      <c r="BA59" s="125"/>
      <c r="BB59" s="126"/>
      <c r="BC59" s="16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6"/>
      <c r="BQ59" s="128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</row>
    <row r="60" spans="1:205" x14ac:dyDescent="0.2">
      <c r="A60" s="129"/>
      <c r="B60" s="130"/>
      <c r="C60" s="130"/>
      <c r="D60" s="83"/>
      <c r="E60" s="83"/>
      <c r="F60" s="213"/>
      <c r="G60" s="213"/>
      <c r="H60" s="141"/>
      <c r="I60" s="140"/>
      <c r="J60" s="135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B60" s="119"/>
      <c r="AC60" s="119"/>
      <c r="AD60" s="119"/>
      <c r="AE60" s="119"/>
      <c r="AF60" s="119"/>
      <c r="AG60" s="120"/>
      <c r="AH60" s="16"/>
      <c r="AI60" s="121"/>
      <c r="AJ60" s="121"/>
      <c r="AK60" s="122"/>
      <c r="AL60" s="121"/>
      <c r="AM60" s="121"/>
      <c r="AN60" s="122"/>
      <c r="AO60" s="16"/>
      <c r="AP60" s="123"/>
      <c r="AQ60" s="123"/>
      <c r="AR60" s="123"/>
      <c r="AS60" s="123"/>
      <c r="AT60" s="123"/>
      <c r="AU60" s="124"/>
      <c r="AV60" s="16"/>
      <c r="AW60" s="125"/>
      <c r="AX60" s="125"/>
      <c r="AY60" s="125"/>
      <c r="AZ60" s="125"/>
      <c r="BA60" s="125"/>
      <c r="BB60" s="126"/>
      <c r="BC60" s="16"/>
      <c r="BD60" s="127"/>
      <c r="BE60" s="127"/>
      <c r="BF60" s="127"/>
      <c r="BG60" s="127"/>
      <c r="BH60" s="127"/>
      <c r="BI60" s="127"/>
      <c r="BJ60" s="127"/>
      <c r="BK60" s="127"/>
      <c r="BL60" s="127"/>
      <c r="BM60" s="127"/>
      <c r="BN60" s="127"/>
      <c r="BO60" s="127"/>
      <c r="BP60" s="16"/>
      <c r="BQ60" s="128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</row>
    <row r="61" spans="1:205" x14ac:dyDescent="0.2">
      <c r="A61" s="129"/>
      <c r="B61" s="130"/>
      <c r="C61" s="130"/>
      <c r="D61" s="83"/>
      <c r="E61" s="83"/>
      <c r="F61" s="213"/>
      <c r="G61" s="213"/>
      <c r="H61" s="141"/>
      <c r="I61" s="140"/>
      <c r="J61" s="135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B61" s="119"/>
      <c r="AC61" s="119"/>
      <c r="AD61" s="119"/>
      <c r="AE61" s="119"/>
      <c r="AF61" s="119"/>
      <c r="AG61" s="120"/>
      <c r="AH61" s="16"/>
      <c r="AI61" s="121"/>
      <c r="AJ61" s="121"/>
      <c r="AK61" s="122"/>
      <c r="AL61" s="121"/>
      <c r="AM61" s="121"/>
      <c r="AN61" s="122"/>
      <c r="AO61" s="16"/>
      <c r="AP61" s="123"/>
      <c r="AQ61" s="123"/>
      <c r="AR61" s="123"/>
      <c r="AS61" s="123"/>
      <c r="AT61" s="123"/>
      <c r="AU61" s="124"/>
      <c r="AV61" s="16"/>
      <c r="AW61" s="125"/>
      <c r="AX61" s="125"/>
      <c r="AY61" s="125"/>
      <c r="AZ61" s="125"/>
      <c r="BA61" s="125"/>
      <c r="BB61" s="126"/>
      <c r="BC61" s="16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6"/>
      <c r="BQ61" s="128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</row>
    <row r="62" spans="1:205" x14ac:dyDescent="0.2">
      <c r="A62" s="129"/>
      <c r="B62" s="130"/>
      <c r="C62" s="130"/>
      <c r="D62" s="83"/>
      <c r="E62" s="83"/>
      <c r="F62" s="213"/>
      <c r="G62" s="213"/>
      <c r="H62" s="141"/>
      <c r="I62" s="140"/>
      <c r="J62" s="135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B62" s="119"/>
      <c r="AC62" s="119"/>
      <c r="AD62" s="119"/>
      <c r="AE62" s="119"/>
      <c r="AF62" s="119"/>
      <c r="AG62" s="120"/>
      <c r="AH62" s="16"/>
      <c r="AI62" s="121"/>
      <c r="AJ62" s="121"/>
      <c r="AK62" s="122"/>
      <c r="AL62" s="121"/>
      <c r="AM62" s="121"/>
      <c r="AN62" s="122"/>
      <c r="AO62" s="16"/>
      <c r="AP62" s="123"/>
      <c r="AQ62" s="123"/>
      <c r="AR62" s="123"/>
      <c r="AS62" s="123"/>
      <c r="AT62" s="123"/>
      <c r="AU62" s="124"/>
      <c r="AV62" s="16"/>
      <c r="AW62" s="125"/>
      <c r="AX62" s="125"/>
      <c r="AY62" s="125"/>
      <c r="AZ62" s="125"/>
      <c r="BA62" s="125"/>
      <c r="BB62" s="126"/>
      <c r="BC62" s="16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6"/>
      <c r="BQ62" s="128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</row>
    <row r="63" spans="1:205" x14ac:dyDescent="0.2">
      <c r="A63" s="129"/>
      <c r="B63" s="130"/>
      <c r="C63" s="130"/>
      <c r="D63" s="83"/>
      <c r="E63" s="83"/>
      <c r="F63" s="213"/>
      <c r="G63" s="213"/>
      <c r="H63" s="141"/>
      <c r="I63" s="140"/>
      <c r="J63" s="135"/>
      <c r="L63" s="67">
        <v>1</v>
      </c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B63" s="227">
        <v>1</v>
      </c>
      <c r="AC63" s="227" t="s">
        <v>153</v>
      </c>
      <c r="AD63" s="227" t="s">
        <v>17</v>
      </c>
      <c r="AE63" s="227"/>
      <c r="AF63" s="227">
        <v>690</v>
      </c>
      <c r="AG63" s="228" t="s">
        <v>154</v>
      </c>
      <c r="AH63" s="16"/>
      <c r="AI63" s="121"/>
      <c r="AJ63" s="121"/>
      <c r="AK63" s="122"/>
      <c r="AL63" s="121"/>
      <c r="AM63" s="121"/>
      <c r="AN63" s="122"/>
      <c r="AO63" s="16"/>
      <c r="AP63" s="123"/>
      <c r="AQ63" s="123"/>
      <c r="AR63" s="123"/>
      <c r="AS63" s="123"/>
      <c r="AT63" s="123"/>
      <c r="AU63" s="124"/>
      <c r="AV63" s="16"/>
      <c r="AW63" s="125"/>
      <c r="AX63" s="125"/>
      <c r="AY63" s="125"/>
      <c r="AZ63" s="125"/>
      <c r="BA63" s="125"/>
      <c r="BB63" s="126"/>
      <c r="BC63" s="16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6"/>
      <c r="BQ63" s="117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</row>
    <row r="64" spans="1:205" x14ac:dyDescent="0.2">
      <c r="A64" s="129"/>
      <c r="B64" s="130"/>
      <c r="C64" s="130"/>
      <c r="D64" s="83"/>
      <c r="E64" s="83"/>
      <c r="F64" s="213"/>
      <c r="G64" s="213"/>
      <c r="H64" s="141"/>
      <c r="I64" s="142"/>
      <c r="J64" s="135"/>
      <c r="L64" s="67">
        <v>1</v>
      </c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B64" s="227">
        <v>1</v>
      </c>
      <c r="AC64" s="227" t="s">
        <v>153</v>
      </c>
      <c r="AD64" s="227" t="s">
        <v>17</v>
      </c>
      <c r="AE64" s="227"/>
      <c r="AF64" s="227">
        <v>740</v>
      </c>
      <c r="AG64" s="228" t="s">
        <v>154</v>
      </c>
      <c r="AH64" s="16"/>
      <c r="AI64" s="121"/>
      <c r="AJ64" s="121"/>
      <c r="AK64" s="122"/>
      <c r="AL64" s="121"/>
      <c r="AM64" s="121"/>
      <c r="AN64" s="122"/>
      <c r="AO64" s="16"/>
      <c r="AP64" s="123"/>
      <c r="AQ64" s="123"/>
      <c r="AR64" s="123"/>
      <c r="AS64" s="123"/>
      <c r="AT64" s="123"/>
      <c r="AU64" s="124"/>
      <c r="AV64" s="16"/>
      <c r="AW64" s="125"/>
      <c r="AX64" s="125"/>
      <c r="AY64" s="125"/>
      <c r="AZ64" s="125"/>
      <c r="BA64" s="125"/>
      <c r="BB64" s="126"/>
      <c r="BC64" s="16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6"/>
      <c r="BQ64" s="117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</row>
    <row r="65" spans="1:205" x14ac:dyDescent="0.2">
      <c r="A65" s="129"/>
      <c r="B65" s="130"/>
      <c r="C65" s="130"/>
      <c r="D65" s="83"/>
      <c r="E65" s="83"/>
      <c r="F65" s="213"/>
      <c r="G65" s="213"/>
      <c r="H65" s="141"/>
      <c r="I65" s="140"/>
      <c r="J65" s="135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B65" s="119"/>
      <c r="AC65" s="119"/>
      <c r="AD65" s="119"/>
      <c r="AE65" s="119"/>
      <c r="AF65" s="119"/>
      <c r="AG65" s="120"/>
      <c r="AH65" s="16"/>
      <c r="AI65" s="121"/>
      <c r="AJ65" s="121"/>
      <c r="AK65" s="122"/>
      <c r="AL65" s="121"/>
      <c r="AM65" s="121"/>
      <c r="AN65" s="122"/>
      <c r="AO65" s="16"/>
      <c r="AP65" s="123"/>
      <c r="AQ65" s="123"/>
      <c r="AR65" s="123"/>
      <c r="AS65" s="123"/>
      <c r="AT65" s="123"/>
      <c r="AU65" s="124"/>
      <c r="AV65" s="16"/>
      <c r="AW65" s="125"/>
      <c r="AX65" s="125"/>
      <c r="AY65" s="125"/>
      <c r="AZ65" s="125"/>
      <c r="BA65" s="125"/>
      <c r="BB65" s="126"/>
      <c r="BC65" s="16"/>
      <c r="BD65" s="127"/>
      <c r="BE65" s="127"/>
      <c r="BF65" s="127"/>
      <c r="BG65" s="127"/>
      <c r="BH65" s="127"/>
      <c r="BI65" s="127"/>
      <c r="BJ65" s="127"/>
      <c r="BK65" s="127"/>
      <c r="BL65" s="127"/>
      <c r="BM65" s="127"/>
      <c r="BN65" s="127"/>
      <c r="BO65" s="127"/>
      <c r="BP65" s="16"/>
      <c r="BQ65" s="117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</row>
    <row r="66" spans="1:205" x14ac:dyDescent="0.2">
      <c r="A66" s="129"/>
      <c r="B66" s="130"/>
      <c r="C66" s="130"/>
      <c r="D66" s="83"/>
      <c r="E66" s="83"/>
      <c r="F66" s="83"/>
      <c r="G66" s="83"/>
      <c r="H66" s="141"/>
      <c r="I66" s="140"/>
      <c r="J66" s="135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B66" s="119"/>
      <c r="AC66" s="119"/>
      <c r="AD66" s="119"/>
      <c r="AE66" s="119"/>
      <c r="AF66" s="119"/>
      <c r="AG66" s="120"/>
      <c r="AH66" s="16"/>
      <c r="AI66" s="121"/>
      <c r="AJ66" s="121"/>
      <c r="AK66" s="122"/>
      <c r="AL66" s="121"/>
      <c r="AM66" s="121"/>
      <c r="AN66" s="122"/>
      <c r="AO66" s="16"/>
      <c r="AP66" s="123"/>
      <c r="AQ66" s="123"/>
      <c r="AR66" s="123"/>
      <c r="AS66" s="123"/>
      <c r="AT66" s="123"/>
      <c r="AU66" s="124"/>
      <c r="AV66" s="16"/>
      <c r="AW66" s="125"/>
      <c r="AX66" s="125"/>
      <c r="AY66" s="125"/>
      <c r="AZ66" s="125"/>
      <c r="BA66" s="125"/>
      <c r="BB66" s="126"/>
      <c r="BC66" s="16"/>
      <c r="BD66" s="127"/>
      <c r="BE66" s="127"/>
      <c r="BF66" s="127"/>
      <c r="BG66" s="127"/>
      <c r="BH66" s="127"/>
      <c r="BI66" s="127"/>
      <c r="BJ66" s="127"/>
      <c r="BK66" s="127"/>
      <c r="BL66" s="127"/>
      <c r="BM66" s="127"/>
      <c r="BN66" s="127"/>
      <c r="BO66" s="127"/>
      <c r="BP66" s="16"/>
      <c r="BQ66" s="118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</row>
    <row r="67" spans="1:205" x14ac:dyDescent="0.2">
      <c r="A67" s="129"/>
      <c r="B67" s="130"/>
      <c r="C67" s="130"/>
      <c r="D67" s="83"/>
      <c r="E67" s="83"/>
      <c r="F67" s="83"/>
      <c r="G67" s="83"/>
      <c r="H67" s="141"/>
      <c r="I67" s="140"/>
      <c r="J67" s="135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B67" s="119"/>
      <c r="AC67" s="119"/>
      <c r="AD67" s="119"/>
      <c r="AE67" s="119"/>
      <c r="AF67" s="119"/>
      <c r="AG67" s="120"/>
      <c r="AH67" s="16"/>
      <c r="AI67" s="121"/>
      <c r="AJ67" s="121"/>
      <c r="AK67" s="122"/>
      <c r="AL67" s="121"/>
      <c r="AM67" s="121"/>
      <c r="AN67" s="122"/>
      <c r="AO67" s="16"/>
      <c r="AP67" s="123"/>
      <c r="AQ67" s="123"/>
      <c r="AR67" s="123"/>
      <c r="AS67" s="123"/>
      <c r="AT67" s="123"/>
      <c r="AU67" s="124"/>
      <c r="AV67" s="16"/>
      <c r="AW67" s="125"/>
      <c r="AX67" s="125"/>
      <c r="AY67" s="125"/>
      <c r="AZ67" s="125"/>
      <c r="BA67" s="125"/>
      <c r="BB67" s="126"/>
      <c r="BC67" s="16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6"/>
      <c r="BQ67" s="118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</row>
    <row r="68" spans="1:205" x14ac:dyDescent="0.2">
      <c r="A68" s="129"/>
      <c r="B68" s="130"/>
      <c r="C68" s="130"/>
      <c r="D68" s="83"/>
      <c r="E68" s="83"/>
      <c r="F68" s="83"/>
      <c r="G68" s="83"/>
      <c r="H68" s="141"/>
      <c r="I68" s="140"/>
      <c r="J68" s="135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B68" s="119"/>
      <c r="AC68" s="119"/>
      <c r="AD68" s="119"/>
      <c r="AE68" s="119"/>
      <c r="AF68" s="119"/>
      <c r="AG68" s="120"/>
      <c r="AH68" s="16"/>
      <c r="AI68" s="121"/>
      <c r="AJ68" s="121"/>
      <c r="AK68" s="122"/>
      <c r="AL68" s="121"/>
      <c r="AM68" s="121"/>
      <c r="AN68" s="122"/>
      <c r="AO68" s="16"/>
      <c r="AP68" s="123"/>
      <c r="AQ68" s="123"/>
      <c r="AR68" s="123"/>
      <c r="AS68" s="123"/>
      <c r="AT68" s="123"/>
      <c r="AU68" s="124"/>
      <c r="AV68" s="16"/>
      <c r="AW68" s="125"/>
      <c r="AX68" s="125"/>
      <c r="AY68" s="125"/>
      <c r="AZ68" s="125"/>
      <c r="BA68" s="125"/>
      <c r="BB68" s="126"/>
      <c r="BC68" s="16"/>
      <c r="BD68" s="127"/>
      <c r="BE68" s="127"/>
      <c r="BF68" s="127"/>
      <c r="BG68" s="127"/>
      <c r="BH68" s="127"/>
      <c r="BI68" s="127"/>
      <c r="BJ68" s="127"/>
      <c r="BK68" s="127"/>
      <c r="BL68" s="127"/>
      <c r="BM68" s="127"/>
      <c r="BN68" s="127"/>
      <c r="BO68" s="127"/>
      <c r="BP68" s="16"/>
      <c r="BQ68" s="118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</row>
    <row r="69" spans="1:205" x14ac:dyDescent="0.2">
      <c r="A69" s="129"/>
      <c r="B69" s="130"/>
      <c r="C69" s="130"/>
      <c r="D69" s="83"/>
      <c r="E69" s="83"/>
      <c r="F69" s="83"/>
      <c r="G69" s="83"/>
      <c r="H69" s="141"/>
      <c r="I69" s="140"/>
      <c r="J69" s="135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B69" s="119"/>
      <c r="AC69" s="119"/>
      <c r="AD69" s="119"/>
      <c r="AE69" s="119"/>
      <c r="AF69" s="119"/>
      <c r="AG69" s="120"/>
      <c r="AH69" s="16"/>
      <c r="AI69" s="121"/>
      <c r="AJ69" s="121"/>
      <c r="AK69" s="122"/>
      <c r="AL69" s="121"/>
      <c r="AM69" s="121"/>
      <c r="AN69" s="122"/>
      <c r="AO69" s="16"/>
      <c r="AP69" s="123"/>
      <c r="AQ69" s="123"/>
      <c r="AR69" s="123"/>
      <c r="AS69" s="123"/>
      <c r="AT69" s="123"/>
      <c r="AU69" s="124"/>
      <c r="AV69" s="16"/>
      <c r="AW69" s="125"/>
      <c r="AX69" s="125"/>
      <c r="AY69" s="125"/>
      <c r="AZ69" s="125"/>
      <c r="BA69" s="125"/>
      <c r="BB69" s="126"/>
      <c r="BC69" s="16"/>
      <c r="BD69" s="127"/>
      <c r="BE69" s="127"/>
      <c r="BF69" s="127"/>
      <c r="BG69" s="127"/>
      <c r="BH69" s="127"/>
      <c r="BI69" s="127"/>
      <c r="BJ69" s="127"/>
      <c r="BK69" s="127"/>
      <c r="BL69" s="127"/>
      <c r="BM69" s="127"/>
      <c r="BN69" s="127"/>
      <c r="BO69" s="127"/>
      <c r="BP69" s="16"/>
      <c r="BQ69" s="118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</row>
    <row r="70" spans="1:205" x14ac:dyDescent="0.2">
      <c r="A70" s="129"/>
      <c r="B70" s="130"/>
      <c r="C70" s="130"/>
      <c r="D70" s="83"/>
      <c r="E70" s="83"/>
      <c r="F70" s="83"/>
      <c r="G70" s="83"/>
      <c r="H70" s="141"/>
      <c r="I70" s="140"/>
      <c r="J70" s="135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B70" s="119"/>
      <c r="AC70" s="119"/>
      <c r="AD70" s="119"/>
      <c r="AE70" s="119"/>
      <c r="AF70" s="119"/>
      <c r="AG70" s="120"/>
      <c r="AH70" s="16"/>
      <c r="AI70" s="121"/>
      <c r="AJ70" s="121"/>
      <c r="AK70" s="122"/>
      <c r="AL70" s="121"/>
      <c r="AM70" s="121"/>
      <c r="AN70" s="122"/>
      <c r="AO70" s="16"/>
      <c r="AP70" s="123"/>
      <c r="AQ70" s="123"/>
      <c r="AR70" s="123"/>
      <c r="AS70" s="123"/>
      <c r="AT70" s="123"/>
      <c r="AU70" s="124"/>
      <c r="AV70" s="16"/>
      <c r="AW70" s="125"/>
      <c r="AX70" s="125"/>
      <c r="AY70" s="125"/>
      <c r="AZ70" s="125"/>
      <c r="BA70" s="125"/>
      <c r="BB70" s="126"/>
      <c r="BC70" s="16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  <c r="BO70" s="127"/>
      <c r="BP70" s="16"/>
      <c r="BQ70" s="118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</row>
    <row r="71" spans="1:205" ht="12" customHeight="1" x14ac:dyDescent="0.2">
      <c r="A71" s="129"/>
      <c r="B71" s="130"/>
      <c r="C71" s="130"/>
      <c r="D71" s="83"/>
      <c r="E71" s="83"/>
      <c r="F71" s="83"/>
      <c r="G71" s="83"/>
      <c r="H71" s="141"/>
      <c r="I71" s="140"/>
      <c r="J71" s="135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B71" s="119"/>
      <c r="AC71" s="119"/>
      <c r="AD71" s="119"/>
      <c r="AE71" s="119"/>
      <c r="AF71" s="119"/>
      <c r="AG71" s="120"/>
      <c r="AH71" s="16"/>
      <c r="AI71" s="121"/>
      <c r="AJ71" s="121"/>
      <c r="AK71" s="122"/>
      <c r="AL71" s="121"/>
      <c r="AM71" s="121"/>
      <c r="AN71" s="122"/>
      <c r="AO71" s="16"/>
      <c r="AP71" s="123"/>
      <c r="AQ71" s="123"/>
      <c r="AR71" s="123"/>
      <c r="AS71" s="123"/>
      <c r="AT71" s="123"/>
      <c r="AU71" s="124"/>
      <c r="AV71" s="16"/>
      <c r="AW71" s="125"/>
      <c r="AX71" s="125"/>
      <c r="AY71" s="125"/>
      <c r="AZ71" s="125"/>
      <c r="BA71" s="125"/>
      <c r="BB71" s="126"/>
      <c r="BC71" s="16"/>
      <c r="BD71" s="127"/>
      <c r="BE71" s="127"/>
      <c r="BF71" s="127"/>
      <c r="BG71" s="127"/>
      <c r="BH71" s="127"/>
      <c r="BI71" s="127"/>
      <c r="BJ71" s="127"/>
      <c r="BK71" s="127"/>
      <c r="BL71" s="127"/>
      <c r="BM71" s="127"/>
      <c r="BN71" s="127"/>
      <c r="BO71" s="127"/>
      <c r="BP71" s="16"/>
      <c r="BQ71" s="118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</row>
    <row r="72" spans="1:205" ht="12" customHeight="1" x14ac:dyDescent="0.2">
      <c r="A72" s="129"/>
      <c r="B72" s="130"/>
      <c r="C72" s="130"/>
      <c r="D72" s="83"/>
      <c r="E72" s="83"/>
      <c r="F72" s="83"/>
      <c r="G72" s="83"/>
      <c r="H72" s="141"/>
      <c r="I72" s="140"/>
      <c r="J72" s="135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B72" s="119"/>
      <c r="AC72" s="119"/>
      <c r="AD72" s="119"/>
      <c r="AE72" s="119"/>
      <c r="AF72" s="119"/>
      <c r="AG72" s="120"/>
      <c r="AH72" s="16"/>
      <c r="AI72" s="121"/>
      <c r="AJ72" s="121"/>
      <c r="AK72" s="122"/>
      <c r="AL72" s="121"/>
      <c r="AM72" s="121"/>
      <c r="AN72" s="122"/>
      <c r="AO72" s="16"/>
      <c r="AP72" s="123"/>
      <c r="AQ72" s="123"/>
      <c r="AR72" s="123"/>
      <c r="AS72" s="123"/>
      <c r="AT72" s="123"/>
      <c r="AU72" s="124"/>
      <c r="AV72" s="16"/>
      <c r="AW72" s="125"/>
      <c r="AX72" s="125"/>
      <c r="AY72" s="125"/>
      <c r="AZ72" s="125"/>
      <c r="BA72" s="125"/>
      <c r="BB72" s="126"/>
      <c r="BC72" s="16"/>
      <c r="BD72" s="127"/>
      <c r="BE72" s="127"/>
      <c r="BF72" s="127"/>
      <c r="BG72" s="127"/>
      <c r="BH72" s="127"/>
      <c r="BI72" s="127"/>
      <c r="BJ72" s="127"/>
      <c r="BK72" s="127"/>
      <c r="BL72" s="127"/>
      <c r="BM72" s="127"/>
      <c r="BN72" s="127"/>
      <c r="BO72" s="127"/>
      <c r="BP72" s="16"/>
      <c r="BQ72" s="118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</row>
    <row r="73" spans="1:205" x14ac:dyDescent="0.2">
      <c r="A73" s="129"/>
      <c r="B73" s="130"/>
      <c r="C73" s="130"/>
      <c r="D73" s="83"/>
      <c r="E73" s="83"/>
      <c r="F73" s="83"/>
      <c r="G73" s="83"/>
      <c r="H73" s="141"/>
      <c r="I73" s="140"/>
      <c r="J73" s="135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B73" s="119"/>
      <c r="AC73" s="119"/>
      <c r="AD73" s="119"/>
      <c r="AE73" s="119"/>
      <c r="AF73" s="119"/>
      <c r="AG73" s="120"/>
      <c r="AH73" s="16"/>
      <c r="AI73" s="121"/>
      <c r="AJ73" s="121"/>
      <c r="AK73" s="122"/>
      <c r="AL73" s="121"/>
      <c r="AM73" s="121"/>
      <c r="AN73" s="122"/>
      <c r="AO73" s="16"/>
      <c r="AP73" s="123"/>
      <c r="AQ73" s="123"/>
      <c r="AR73" s="123"/>
      <c r="AS73" s="123"/>
      <c r="AT73" s="123"/>
      <c r="AU73" s="124"/>
      <c r="AV73" s="16"/>
      <c r="AW73" s="125"/>
      <c r="AX73" s="125"/>
      <c r="AY73" s="125"/>
      <c r="AZ73" s="125"/>
      <c r="BA73" s="125"/>
      <c r="BB73" s="126"/>
      <c r="BC73" s="16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27"/>
      <c r="BP73" s="16"/>
      <c r="BQ73" s="118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</row>
    <row r="74" spans="1:205" x14ac:dyDescent="0.2">
      <c r="A74" s="129"/>
      <c r="B74" s="130"/>
      <c r="C74" s="130"/>
      <c r="D74" s="83"/>
      <c r="E74" s="83"/>
      <c r="F74" s="83"/>
      <c r="G74" s="83"/>
      <c r="H74" s="141"/>
      <c r="I74" s="140"/>
      <c r="J74" s="135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B74" s="119"/>
      <c r="AC74" s="119"/>
      <c r="AD74" s="119"/>
      <c r="AE74" s="119"/>
      <c r="AF74" s="119"/>
      <c r="AG74" s="120"/>
      <c r="AH74" s="16"/>
      <c r="AI74" s="121"/>
      <c r="AJ74" s="121"/>
      <c r="AK74" s="122"/>
      <c r="AL74" s="121"/>
      <c r="AM74" s="121"/>
      <c r="AN74" s="122"/>
      <c r="AO74" s="16"/>
      <c r="AP74" s="123"/>
      <c r="AQ74" s="123"/>
      <c r="AR74" s="123"/>
      <c r="AS74" s="123"/>
      <c r="AT74" s="123"/>
      <c r="AU74" s="124"/>
      <c r="AV74" s="16"/>
      <c r="AW74" s="125"/>
      <c r="AX74" s="125"/>
      <c r="AY74" s="125"/>
      <c r="AZ74" s="125"/>
      <c r="BA74" s="125"/>
      <c r="BB74" s="126"/>
      <c r="BC74" s="16"/>
      <c r="BD74" s="127"/>
      <c r="BE74" s="127"/>
      <c r="BF74" s="127"/>
      <c r="BG74" s="127"/>
      <c r="BH74" s="127"/>
      <c r="BI74" s="127"/>
      <c r="BJ74" s="127"/>
      <c r="BK74" s="127"/>
      <c r="BL74" s="127"/>
      <c r="BM74" s="127"/>
      <c r="BN74" s="127"/>
      <c r="BO74" s="127"/>
      <c r="BP74" s="16"/>
      <c r="BQ74" s="118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</row>
    <row r="75" spans="1:205" x14ac:dyDescent="0.2">
      <c r="A75" s="129"/>
      <c r="B75" s="130"/>
      <c r="C75" s="130"/>
      <c r="D75" s="83"/>
      <c r="E75" s="83"/>
      <c r="F75" s="83"/>
      <c r="G75" s="83"/>
      <c r="H75" s="141"/>
      <c r="I75" s="140"/>
      <c r="J75" s="135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B75" s="119"/>
      <c r="AC75" s="119"/>
      <c r="AD75" s="119"/>
      <c r="AE75" s="119"/>
      <c r="AF75" s="119"/>
      <c r="AG75" s="120"/>
      <c r="AH75" s="16"/>
      <c r="AI75" s="121"/>
      <c r="AJ75" s="121"/>
      <c r="AK75" s="122"/>
      <c r="AL75" s="121"/>
      <c r="AM75" s="121"/>
      <c r="AN75" s="122"/>
      <c r="AO75" s="16"/>
      <c r="AP75" s="123"/>
      <c r="AQ75" s="123"/>
      <c r="AR75" s="123"/>
      <c r="AS75" s="123"/>
      <c r="AT75" s="123"/>
      <c r="AU75" s="124"/>
      <c r="AV75" s="16"/>
      <c r="AW75" s="125"/>
      <c r="AX75" s="125"/>
      <c r="AY75" s="125"/>
      <c r="AZ75" s="125"/>
      <c r="BA75" s="125"/>
      <c r="BB75" s="126"/>
      <c r="BC75" s="16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6"/>
      <c r="BQ75" s="118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</row>
    <row r="76" spans="1:205" x14ac:dyDescent="0.2">
      <c r="A76" s="129"/>
      <c r="B76" s="130"/>
      <c r="C76" s="130"/>
      <c r="D76" s="83"/>
      <c r="E76" s="83"/>
      <c r="F76" s="83"/>
      <c r="G76" s="83"/>
      <c r="H76" s="141"/>
      <c r="I76" s="140"/>
      <c r="J76" s="135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B76" s="119"/>
      <c r="AC76" s="119"/>
      <c r="AD76" s="119"/>
      <c r="AE76" s="119"/>
      <c r="AF76" s="119"/>
      <c r="AG76" s="120"/>
      <c r="AH76" s="16"/>
      <c r="AI76" s="121"/>
      <c r="AJ76" s="121"/>
      <c r="AK76" s="122"/>
      <c r="AL76" s="121"/>
      <c r="AM76" s="121"/>
      <c r="AN76" s="122"/>
      <c r="AO76" s="16"/>
      <c r="AP76" s="123"/>
      <c r="AQ76" s="123"/>
      <c r="AR76" s="123"/>
      <c r="AS76" s="123"/>
      <c r="AT76" s="123"/>
      <c r="AU76" s="124"/>
      <c r="AV76" s="16"/>
      <c r="AW76" s="125"/>
      <c r="AX76" s="125"/>
      <c r="AY76" s="125"/>
      <c r="AZ76" s="125"/>
      <c r="BA76" s="125"/>
      <c r="BB76" s="126"/>
      <c r="BC76" s="16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27"/>
      <c r="BO76" s="127"/>
      <c r="BP76" s="16"/>
      <c r="BQ76" s="118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</row>
    <row r="77" spans="1:205" x14ac:dyDescent="0.2">
      <c r="A77" s="129"/>
      <c r="B77" s="130"/>
      <c r="C77" s="130"/>
      <c r="D77" s="137"/>
      <c r="E77" s="137"/>
      <c r="F77" s="83"/>
      <c r="G77" s="137"/>
      <c r="H77" s="139"/>
      <c r="I77" s="138"/>
      <c r="J77" s="136"/>
      <c r="L77" s="238"/>
      <c r="M77" s="238"/>
      <c r="N77" s="238"/>
      <c r="O77" s="238"/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8"/>
      <c r="AB77" s="239"/>
      <c r="AC77" s="239"/>
      <c r="AD77" s="239"/>
      <c r="AE77" s="239"/>
      <c r="AF77" s="239"/>
      <c r="AG77" s="240"/>
      <c r="AH77" s="16"/>
      <c r="AI77" s="241"/>
      <c r="AJ77" s="241"/>
      <c r="AK77" s="242"/>
      <c r="AL77" s="241"/>
      <c r="AM77" s="241"/>
      <c r="AN77" s="242"/>
      <c r="AO77" s="16"/>
      <c r="AP77" s="243"/>
      <c r="AQ77" s="243"/>
      <c r="AR77" s="243"/>
      <c r="AS77" s="243"/>
      <c r="AT77" s="243"/>
      <c r="AU77" s="244"/>
      <c r="AV77" s="16"/>
      <c r="AW77" s="245"/>
      <c r="AX77" s="245"/>
      <c r="AY77" s="245"/>
      <c r="AZ77" s="245"/>
      <c r="BA77" s="245"/>
      <c r="BB77" s="246"/>
      <c r="BC77" s="16"/>
      <c r="BD77" s="247"/>
      <c r="BE77" s="247"/>
      <c r="BF77" s="247"/>
      <c r="BG77" s="247"/>
      <c r="BH77" s="247"/>
      <c r="BI77" s="247"/>
      <c r="BJ77" s="247"/>
      <c r="BK77" s="247"/>
      <c r="BL77" s="247"/>
      <c r="BM77" s="247"/>
      <c r="BN77" s="247"/>
      <c r="BO77" s="247"/>
      <c r="BP77" s="16"/>
      <c r="BQ77" s="118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</row>
    <row r="78" spans="1:205" s="22" customFormat="1" x14ac:dyDescent="0.2">
      <c r="A78" s="129"/>
      <c r="B78" s="130"/>
      <c r="C78" s="130"/>
      <c r="D78" s="137"/>
      <c r="E78" s="137"/>
      <c r="F78" s="83"/>
      <c r="G78" s="137"/>
      <c r="H78" s="139"/>
      <c r="I78" s="98"/>
      <c r="J78" s="98"/>
      <c r="K78" s="1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1"/>
      <c r="AB78" s="119"/>
      <c r="AC78" s="119"/>
      <c r="AD78" s="119"/>
      <c r="AE78" s="119"/>
      <c r="AF78" s="119"/>
      <c r="AG78" s="120"/>
      <c r="AH78" s="16"/>
      <c r="AI78" s="121"/>
      <c r="AJ78" s="121"/>
      <c r="AK78" s="122"/>
      <c r="AL78" s="121"/>
      <c r="AM78" s="121"/>
      <c r="AN78" s="122"/>
      <c r="AO78" s="16"/>
      <c r="AP78" s="123"/>
      <c r="AQ78" s="123"/>
      <c r="AR78" s="123"/>
      <c r="AS78" s="123"/>
      <c r="AT78" s="123"/>
      <c r="AU78" s="124"/>
      <c r="AV78" s="16"/>
      <c r="AW78" s="125"/>
      <c r="AX78" s="125"/>
      <c r="AY78" s="125"/>
      <c r="AZ78" s="125"/>
      <c r="BA78" s="125"/>
      <c r="BB78" s="126"/>
      <c r="BC78" s="16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6"/>
      <c r="BQ78" s="128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</row>
    <row r="79" spans="1:205" x14ac:dyDescent="0.2">
      <c r="G79" s="19"/>
      <c r="AH79" s="16"/>
      <c r="AO79" s="16"/>
      <c r="AV79" s="16"/>
      <c r="BC79" s="16"/>
      <c r="BP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</row>
    <row r="80" spans="1:205" x14ac:dyDescent="0.2">
      <c r="G80" s="19"/>
      <c r="AH80" s="16"/>
      <c r="AO80" s="16"/>
      <c r="AV80" s="16"/>
      <c r="BC80" s="16"/>
      <c r="BP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</row>
    <row r="81" spans="1:205" x14ac:dyDescent="0.2">
      <c r="A81"/>
      <c r="B81" s="44"/>
      <c r="C81" s="44"/>
      <c r="D81" s="53"/>
      <c r="E81"/>
      <c r="F81" s="53"/>
      <c r="G81" s="53"/>
      <c r="H81"/>
      <c r="I81"/>
      <c r="J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B81"/>
      <c r="AC81"/>
      <c r="AD81"/>
      <c r="AE81"/>
      <c r="AF81"/>
      <c r="AH81" s="16"/>
      <c r="AI81"/>
      <c r="AJ81"/>
      <c r="AO81" s="16"/>
      <c r="AV81" s="16"/>
      <c r="BC81" s="16"/>
      <c r="BD81"/>
      <c r="BE81"/>
      <c r="BH81"/>
      <c r="BI81"/>
      <c r="BO81"/>
      <c r="BP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</row>
    <row r="82" spans="1:205" x14ac:dyDescent="0.2">
      <c r="A82"/>
      <c r="B82" s="44"/>
      <c r="C82" s="44"/>
      <c r="D82" s="53"/>
      <c r="E82"/>
      <c r="F82" s="53"/>
      <c r="G82" s="53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B82"/>
      <c r="AC82"/>
      <c r="AD82"/>
      <c r="AE82"/>
      <c r="AF82"/>
      <c r="AH82" s="16"/>
      <c r="AI82"/>
      <c r="AJ82"/>
      <c r="AO82" s="16"/>
      <c r="AV82" s="16"/>
      <c r="BC82" s="16"/>
      <c r="BD82"/>
      <c r="BE82"/>
      <c r="BH82"/>
      <c r="BI82"/>
      <c r="BO82"/>
      <c r="BP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</row>
    <row r="83" spans="1:205" x14ac:dyDescent="0.2">
      <c r="B83" s="34"/>
      <c r="C83" s="34"/>
      <c r="G83" s="19"/>
      <c r="AH83" s="16"/>
      <c r="AO83" s="16"/>
      <c r="AV83" s="16"/>
      <c r="BC83" s="16"/>
      <c r="BP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</row>
    <row r="84" spans="1:205" x14ac:dyDescent="0.2">
      <c r="B84" s="46"/>
      <c r="C84" s="46"/>
      <c r="G84" s="19"/>
      <c r="AH84" s="16"/>
      <c r="AO84" s="16"/>
      <c r="AV84" s="16"/>
      <c r="BC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</row>
    <row r="85" spans="1:205" x14ac:dyDescent="0.2">
      <c r="B85" s="46"/>
      <c r="C85" s="46"/>
      <c r="G85" s="19"/>
      <c r="AH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</row>
    <row r="86" spans="1:205" x14ac:dyDescent="0.2">
      <c r="A86"/>
      <c r="B86" s="46"/>
      <c r="C86" s="46"/>
      <c r="D86"/>
      <c r="E86"/>
      <c r="F86" s="53"/>
      <c r="G86" s="53"/>
      <c r="H86" s="43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B86"/>
      <c r="AC86"/>
      <c r="AD86"/>
      <c r="AE86"/>
      <c r="AF86"/>
      <c r="AH86" s="16"/>
      <c r="AI86"/>
      <c r="AJ86"/>
      <c r="BD86"/>
      <c r="BE86"/>
      <c r="BH86"/>
      <c r="BI86"/>
      <c r="BO86"/>
      <c r="BP8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</row>
    <row r="87" spans="1:205" x14ac:dyDescent="0.2">
      <c r="A87"/>
      <c r="B87" s="46"/>
      <c r="C87" s="46"/>
      <c r="D87"/>
      <c r="E87"/>
      <c r="F87" s="53"/>
      <c r="G87" s="53"/>
      <c r="H87" s="43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B87"/>
      <c r="AC87"/>
      <c r="AD87"/>
      <c r="AE87"/>
      <c r="AF87"/>
      <c r="AI87"/>
      <c r="AJ87"/>
      <c r="BD87"/>
      <c r="BE87"/>
      <c r="BH87"/>
      <c r="BI87"/>
      <c r="BO87"/>
      <c r="BP87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</row>
    <row r="88" spans="1:205" x14ac:dyDescent="0.2">
      <c r="A88"/>
      <c r="B88" s="46"/>
      <c r="C88" s="46"/>
      <c r="D88"/>
      <c r="E88"/>
      <c r="F88"/>
      <c r="G88" s="44"/>
      <c r="H88" s="43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B88"/>
      <c r="AC88"/>
      <c r="AD88"/>
      <c r="AE88"/>
      <c r="AF88"/>
      <c r="AI88"/>
      <c r="AJ88"/>
      <c r="BD88"/>
      <c r="BE88"/>
      <c r="BH88"/>
      <c r="BI88"/>
      <c r="BO88"/>
      <c r="BP88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</row>
    <row r="89" spans="1:205" x14ac:dyDescent="0.2">
      <c r="A89"/>
      <c r="B89" s="46"/>
      <c r="C89" s="46"/>
      <c r="D89"/>
      <c r="E89"/>
      <c r="F89"/>
      <c r="G89" s="44"/>
      <c r="H89" s="43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B89"/>
      <c r="AC89"/>
      <c r="AD89"/>
      <c r="AE89"/>
      <c r="AF89"/>
      <c r="AI89"/>
      <c r="AJ89"/>
      <c r="BD89"/>
      <c r="BE89"/>
      <c r="BH89"/>
      <c r="BI89"/>
      <c r="BO89"/>
      <c r="BP89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</row>
    <row r="90" spans="1:205" x14ac:dyDescent="0.2">
      <c r="A90"/>
      <c r="B90" s="46"/>
      <c r="C90" s="46"/>
      <c r="D90"/>
      <c r="E90"/>
      <c r="F90"/>
      <c r="G90" s="44"/>
      <c r="H90" s="43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B90"/>
      <c r="AC90"/>
      <c r="AD90"/>
      <c r="AE90"/>
      <c r="AF90"/>
      <c r="AI90"/>
      <c r="AJ90"/>
      <c r="BD90"/>
      <c r="BE90"/>
      <c r="BH90"/>
      <c r="BI90"/>
      <c r="BO90"/>
      <c r="BP90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</row>
    <row r="91" spans="1:205" x14ac:dyDescent="0.2">
      <c r="A91"/>
      <c r="B91" s="46"/>
      <c r="C91" s="46"/>
      <c r="D91"/>
      <c r="E91"/>
      <c r="F91"/>
      <c r="G91" s="44"/>
      <c r="H91" s="43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B91"/>
      <c r="AC91"/>
      <c r="AD91"/>
      <c r="AE91"/>
      <c r="AF91"/>
      <c r="AI91"/>
      <c r="AJ91"/>
      <c r="BD91"/>
      <c r="BE91"/>
      <c r="BH91"/>
      <c r="BI91"/>
      <c r="BO91"/>
      <c r="BP91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</row>
    <row r="92" spans="1:205" x14ac:dyDescent="0.2">
      <c r="A92"/>
      <c r="B92" s="46"/>
      <c r="C92" s="46"/>
      <c r="D92"/>
      <c r="E92"/>
      <c r="F92"/>
      <c r="G92" s="44"/>
      <c r="H92" s="43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I92"/>
      <c r="AJ92"/>
      <c r="BD92"/>
      <c r="BE92"/>
      <c r="BH92"/>
      <c r="BI92"/>
      <c r="BO92"/>
      <c r="BP92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</row>
    <row r="93" spans="1:205" x14ac:dyDescent="0.2">
      <c r="A93"/>
      <c r="B93" s="46"/>
      <c r="C93" s="46"/>
      <c r="D93"/>
      <c r="E93"/>
      <c r="F93"/>
      <c r="G93" s="44"/>
      <c r="H93" s="4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I93"/>
      <c r="AJ93"/>
      <c r="BD93"/>
      <c r="BE93"/>
      <c r="BH93"/>
      <c r="BI93"/>
      <c r="BO93"/>
      <c r="BP93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</row>
    <row r="94" spans="1:205" x14ac:dyDescent="0.2">
      <c r="A94"/>
      <c r="B94" s="46"/>
      <c r="C94" s="46"/>
      <c r="D94"/>
      <c r="E94"/>
      <c r="F94"/>
      <c r="G94" s="44"/>
      <c r="H94" s="43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I94"/>
      <c r="AJ94"/>
      <c r="BD94"/>
      <c r="BE94"/>
      <c r="BH94"/>
      <c r="BI94"/>
      <c r="BO94"/>
      <c r="BP94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</row>
    <row r="95" spans="1:205" x14ac:dyDescent="0.2">
      <c r="A95"/>
      <c r="B95" s="46"/>
      <c r="C95" s="46"/>
      <c r="D95"/>
      <c r="E95"/>
      <c r="F95"/>
      <c r="G95" s="44"/>
      <c r="H95" s="43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I95"/>
      <c r="AJ95"/>
      <c r="BD95"/>
      <c r="BE95"/>
      <c r="BH95"/>
      <c r="BI95"/>
      <c r="BO95"/>
      <c r="BP95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</row>
    <row r="96" spans="1:205" x14ac:dyDescent="0.2">
      <c r="A96"/>
      <c r="B96" s="46"/>
      <c r="C96" s="46"/>
      <c r="D96"/>
      <c r="E96"/>
      <c r="F96"/>
      <c r="G96" s="44"/>
      <c r="H96" s="43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I96"/>
      <c r="AJ96"/>
      <c r="BD96"/>
      <c r="BE96"/>
      <c r="BH96"/>
      <c r="BI96"/>
      <c r="BO96"/>
      <c r="BP9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</row>
    <row r="97" spans="1:205" x14ac:dyDescent="0.2">
      <c r="A97"/>
      <c r="B97" s="46"/>
      <c r="C97" s="46"/>
      <c r="D97"/>
      <c r="E97"/>
      <c r="F97"/>
      <c r="G97" s="44"/>
      <c r="H97" s="43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I97"/>
      <c r="AJ97"/>
      <c r="BD97"/>
      <c r="BE97"/>
      <c r="BH97"/>
      <c r="BI97"/>
      <c r="BO97"/>
      <c r="BP97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</row>
    <row r="98" spans="1:205" x14ac:dyDescent="0.2">
      <c r="A98"/>
      <c r="B98" s="46"/>
      <c r="C98" s="46"/>
      <c r="D98"/>
      <c r="E98"/>
      <c r="F98"/>
      <c r="G98" s="44"/>
      <c r="H98" s="43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I98"/>
      <c r="AJ98"/>
      <c r="BD98"/>
      <c r="BE98"/>
      <c r="BH98"/>
      <c r="BI98"/>
      <c r="BO98"/>
      <c r="BP98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</row>
    <row r="99" spans="1:205" x14ac:dyDescent="0.2">
      <c r="A99"/>
      <c r="B99" s="46"/>
      <c r="C99" s="46"/>
      <c r="D99"/>
      <c r="E99"/>
      <c r="F99"/>
      <c r="G99" s="44"/>
      <c r="H99" s="43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I99"/>
      <c r="AJ99"/>
      <c r="BD99"/>
      <c r="BE99"/>
      <c r="BH99"/>
      <c r="BI99"/>
      <c r="BO99"/>
      <c r="BP99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</row>
    <row r="100" spans="1:205" x14ac:dyDescent="0.2">
      <c r="A100"/>
      <c r="B100" s="46"/>
      <c r="C100" s="46"/>
      <c r="D100"/>
      <c r="E100"/>
      <c r="F100"/>
      <c r="G100" s="44"/>
      <c r="H100" s="43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I100"/>
      <c r="AJ100"/>
      <c r="BD100"/>
      <c r="BE100"/>
      <c r="BH100"/>
      <c r="BI100"/>
      <c r="BO100"/>
      <c r="BP100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</row>
    <row r="101" spans="1:205" x14ac:dyDescent="0.2">
      <c r="A101"/>
      <c r="B101" s="46"/>
      <c r="C101" s="46"/>
      <c r="D101"/>
      <c r="E101"/>
      <c r="F101"/>
      <c r="G101" s="44"/>
      <c r="H101" s="43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I101"/>
      <c r="AJ101"/>
      <c r="BD101"/>
      <c r="BE101"/>
      <c r="BH101"/>
      <c r="BI101"/>
      <c r="BO101"/>
      <c r="BP101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</row>
    <row r="102" spans="1:205" x14ac:dyDescent="0.2">
      <c r="A102"/>
      <c r="B102" s="46"/>
      <c r="C102" s="46"/>
      <c r="D102"/>
      <c r="E102"/>
      <c r="F102"/>
      <c r="G102" s="44"/>
      <c r="H102" s="43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I102"/>
      <c r="AJ102"/>
      <c r="BD102"/>
      <c r="BE102"/>
      <c r="BH102"/>
      <c r="BI102"/>
      <c r="BO102"/>
      <c r="BP102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</row>
    <row r="103" spans="1:205" x14ac:dyDescent="0.2">
      <c r="A103"/>
      <c r="B103" s="46"/>
      <c r="C103" s="46"/>
      <c r="D103"/>
      <c r="E103"/>
      <c r="F103"/>
      <c r="G103" s="44"/>
      <c r="H103" s="4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I103"/>
      <c r="AJ103"/>
      <c r="BD103"/>
      <c r="BE103"/>
      <c r="BH103"/>
      <c r="BI103"/>
      <c r="BO103"/>
      <c r="BP103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</row>
    <row r="104" spans="1:205" x14ac:dyDescent="0.2">
      <c r="A104"/>
      <c r="B104" s="46"/>
      <c r="C104" s="46"/>
      <c r="D104"/>
      <c r="E104"/>
      <c r="F104"/>
      <c r="G104" s="44"/>
      <c r="H104" s="43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I104"/>
      <c r="AJ104"/>
      <c r="BD104"/>
      <c r="BE104"/>
      <c r="BH104"/>
      <c r="BI104"/>
      <c r="BO104"/>
      <c r="BP104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</row>
    <row r="105" spans="1:205" x14ac:dyDescent="0.2">
      <c r="A105"/>
      <c r="B105" s="46"/>
      <c r="C105" s="46"/>
      <c r="D105"/>
      <c r="E105"/>
      <c r="F105"/>
      <c r="G105" s="44"/>
      <c r="H105" s="43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I105"/>
      <c r="AJ105"/>
      <c r="BD105"/>
      <c r="BE105"/>
      <c r="BH105"/>
      <c r="BI105"/>
      <c r="BO105"/>
      <c r="BP105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</row>
    <row r="106" spans="1:205" x14ac:dyDescent="0.2">
      <c r="A106"/>
      <c r="B106" s="46"/>
      <c r="C106" s="46"/>
      <c r="D106"/>
      <c r="E106"/>
      <c r="F106"/>
      <c r="G106" s="44"/>
      <c r="H106" s="43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I106"/>
      <c r="AJ106"/>
      <c r="BD106"/>
      <c r="BE106"/>
      <c r="BH106"/>
      <c r="BI106"/>
      <c r="BO106"/>
      <c r="BP10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</row>
    <row r="107" spans="1:205" x14ac:dyDescent="0.2">
      <c r="A107"/>
      <c r="B107" s="46"/>
      <c r="C107" s="46"/>
      <c r="D107"/>
      <c r="E107"/>
      <c r="F107"/>
      <c r="G107" s="44"/>
      <c r="H107" s="43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I107"/>
      <c r="AJ107"/>
      <c r="BD107"/>
      <c r="BE107"/>
      <c r="BH107"/>
      <c r="BI107"/>
      <c r="BO107"/>
      <c r="BP107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</row>
    <row r="108" spans="1:205" x14ac:dyDescent="0.2">
      <c r="A108"/>
      <c r="B108" s="46"/>
      <c r="C108" s="46"/>
      <c r="D108"/>
      <c r="E108"/>
      <c r="F108"/>
      <c r="G108" s="44"/>
      <c r="H108" s="43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I108"/>
      <c r="AJ108"/>
      <c r="BD108"/>
      <c r="BE108"/>
      <c r="BH108"/>
      <c r="BI108"/>
      <c r="BO108"/>
      <c r="BP108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</row>
    <row r="109" spans="1:205" x14ac:dyDescent="0.2">
      <c r="A109"/>
      <c r="B109" s="46"/>
      <c r="C109" s="46"/>
      <c r="D109"/>
      <c r="E109"/>
      <c r="F109"/>
      <c r="G109" s="44"/>
      <c r="H109" s="43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I109"/>
      <c r="AJ109"/>
      <c r="BD109"/>
      <c r="BE109"/>
      <c r="BH109"/>
      <c r="BI109"/>
      <c r="BO109"/>
      <c r="BP109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</row>
    <row r="110" spans="1:205" x14ac:dyDescent="0.2">
      <c r="A110"/>
      <c r="B110" s="46"/>
      <c r="C110" s="46"/>
      <c r="D110"/>
      <c r="E110"/>
      <c r="F110"/>
      <c r="G110" s="44"/>
      <c r="H110" s="43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I110"/>
      <c r="AJ110"/>
      <c r="BD110"/>
      <c r="BE110"/>
      <c r="BH110"/>
      <c r="BI110"/>
      <c r="BO110"/>
      <c r="BP110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</row>
    <row r="111" spans="1:205" x14ac:dyDescent="0.2">
      <c r="A111"/>
      <c r="B111" s="46"/>
      <c r="C111" s="46"/>
      <c r="D111"/>
      <c r="E111"/>
      <c r="F111"/>
      <c r="G111" s="44"/>
      <c r="H111" s="43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I111"/>
      <c r="AJ111"/>
      <c r="BD111"/>
      <c r="BE111"/>
      <c r="BH111"/>
      <c r="BI111"/>
      <c r="BO111"/>
      <c r="BP111"/>
    </row>
    <row r="112" spans="1:205" x14ac:dyDescent="0.2">
      <c r="A112"/>
      <c r="B112" s="46"/>
      <c r="C112" s="46"/>
      <c r="D112"/>
      <c r="E112"/>
      <c r="F112"/>
      <c r="G112" s="44"/>
      <c r="H112" s="43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I112"/>
      <c r="AJ112"/>
      <c r="BD112"/>
      <c r="BE112"/>
      <c r="BH112"/>
      <c r="BI112"/>
      <c r="BO112"/>
      <c r="BP112"/>
    </row>
    <row r="113" spans="2:8" customFormat="1" x14ac:dyDescent="0.2">
      <c r="B113" s="46"/>
      <c r="C113" s="46"/>
      <c r="G113" s="44"/>
      <c r="H113" s="43"/>
    </row>
    <row r="114" spans="2:8" customFormat="1" x14ac:dyDescent="0.2">
      <c r="B114" s="46"/>
      <c r="C114" s="46"/>
      <c r="G114" s="44"/>
      <c r="H114" s="43"/>
    </row>
    <row r="115" spans="2:8" customFormat="1" x14ac:dyDescent="0.2">
      <c r="B115" s="44"/>
      <c r="C115" s="44"/>
      <c r="G115" s="44"/>
      <c r="H115" s="43"/>
    </row>
    <row r="116" spans="2:8" customFormat="1" x14ac:dyDescent="0.2">
      <c r="B116" s="44"/>
      <c r="C116" s="44"/>
      <c r="G116" s="44"/>
      <c r="H116" s="43"/>
    </row>
    <row r="117" spans="2:8" customFormat="1" x14ac:dyDescent="0.2">
      <c r="B117" s="44"/>
      <c r="C117" s="44"/>
      <c r="G117" s="44"/>
      <c r="H117" s="43"/>
    </row>
    <row r="118" spans="2:8" customFormat="1" x14ac:dyDescent="0.2">
      <c r="B118" s="44"/>
      <c r="C118" s="44"/>
      <c r="G118" s="44"/>
      <c r="H118" s="43"/>
    </row>
    <row r="119" spans="2:8" customFormat="1" x14ac:dyDescent="0.2">
      <c r="B119" s="44"/>
      <c r="C119" s="44"/>
      <c r="G119" s="44"/>
      <c r="H119" s="43"/>
    </row>
    <row r="120" spans="2:8" customFormat="1" x14ac:dyDescent="0.2">
      <c r="B120" s="44"/>
      <c r="C120" s="44"/>
      <c r="G120" s="44"/>
      <c r="H120" s="43"/>
    </row>
    <row r="121" spans="2:8" customFormat="1" x14ac:dyDescent="0.2">
      <c r="B121" s="44"/>
      <c r="C121" s="44"/>
      <c r="G121" s="44"/>
      <c r="H121" s="43"/>
    </row>
    <row r="122" spans="2:8" customFormat="1" x14ac:dyDescent="0.2">
      <c r="B122" s="44"/>
      <c r="C122" s="44"/>
      <c r="G122" s="44"/>
      <c r="H122" s="43"/>
    </row>
    <row r="123" spans="2:8" customFormat="1" x14ac:dyDescent="0.2">
      <c r="B123" s="44"/>
      <c r="C123" s="44"/>
      <c r="G123" s="44"/>
      <c r="H123" s="43"/>
    </row>
    <row r="124" spans="2:8" customFormat="1" x14ac:dyDescent="0.2">
      <c r="B124" s="44"/>
      <c r="C124" s="44"/>
      <c r="G124" s="44"/>
      <c r="H124" s="43"/>
    </row>
    <row r="125" spans="2:8" customFormat="1" x14ac:dyDescent="0.2">
      <c r="B125" s="44"/>
      <c r="C125" s="44"/>
      <c r="G125" s="44"/>
      <c r="H125" s="43"/>
    </row>
    <row r="126" spans="2:8" customFormat="1" x14ac:dyDescent="0.2">
      <c r="B126" s="44"/>
      <c r="C126" s="44"/>
      <c r="G126" s="44"/>
      <c r="H126" s="43"/>
    </row>
    <row r="127" spans="2:8" customFormat="1" x14ac:dyDescent="0.2">
      <c r="B127" s="44"/>
      <c r="C127" s="44"/>
      <c r="G127" s="44"/>
      <c r="H127" s="43"/>
    </row>
    <row r="128" spans="2:8" customFormat="1" x14ac:dyDescent="0.2">
      <c r="B128" s="44"/>
      <c r="C128" s="44"/>
      <c r="G128" s="44"/>
      <c r="H128" s="43"/>
    </row>
    <row r="129" spans="2:8" customFormat="1" x14ac:dyDescent="0.2">
      <c r="B129" s="44"/>
      <c r="C129" s="44"/>
      <c r="G129" s="44"/>
      <c r="H129" s="43"/>
    </row>
    <row r="130" spans="2:8" customFormat="1" x14ac:dyDescent="0.2">
      <c r="B130" s="44"/>
      <c r="C130" s="44"/>
      <c r="G130" s="44"/>
      <c r="H130" s="43"/>
    </row>
    <row r="131" spans="2:8" customFormat="1" x14ac:dyDescent="0.2">
      <c r="B131" s="44"/>
      <c r="C131" s="44"/>
      <c r="G131" s="44"/>
      <c r="H131" s="43"/>
    </row>
    <row r="132" spans="2:8" customFormat="1" x14ac:dyDescent="0.2">
      <c r="B132" s="44"/>
      <c r="C132" s="44"/>
      <c r="G132" s="44"/>
      <c r="H132" s="43"/>
    </row>
    <row r="133" spans="2:8" customFormat="1" x14ac:dyDescent="0.2">
      <c r="B133" s="44"/>
      <c r="C133" s="44"/>
      <c r="G133" s="44"/>
      <c r="H133" s="43"/>
    </row>
  </sheetData>
  <mergeCells count="21">
    <mergeCell ref="AB2:AG2"/>
    <mergeCell ref="AI2:AN2"/>
    <mergeCell ref="AP2:AU2"/>
    <mergeCell ref="AW2:BB2"/>
    <mergeCell ref="BD2:BO2"/>
    <mergeCell ref="BM5:BO5"/>
    <mergeCell ref="BD3:BO3"/>
    <mergeCell ref="G5:I5"/>
    <mergeCell ref="L5:O5"/>
    <mergeCell ref="P5:Q5"/>
    <mergeCell ref="R5:S5"/>
    <mergeCell ref="T5:W5"/>
    <mergeCell ref="Y5:Z5"/>
    <mergeCell ref="BD5:BF5"/>
    <mergeCell ref="BG5:BI5"/>
    <mergeCell ref="BJ5:BL5"/>
    <mergeCell ref="L3:Z3"/>
    <mergeCell ref="AB3:AE3"/>
    <mergeCell ref="AI3:AL3"/>
    <mergeCell ref="AP3:AS3"/>
    <mergeCell ref="AW3:AZ3"/>
  </mergeCells>
  <pageMargins left="0.23622047244094491" right="0.23622047244094491" top="0.35433070866141736" bottom="0.35433070866141736" header="0.11811023622047245" footer="0.31496062992125984"/>
  <pageSetup firstPageNumber="0" orientation="landscape" horizontalDpi="300" verticalDpi="300" r:id="rId1"/>
  <headerFooter alignWithMargins="0"/>
  <colBreaks count="1" manualBreakCount="1">
    <brk id="2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251"/>
  <sheetViews>
    <sheetView zoomScaleNormal="100" workbookViewId="0">
      <pane ySplit="8" topLeftCell="A9" activePane="bottomLeft" state="frozen"/>
      <selection pane="bottomLeft" activeCell="G32" sqref="G32"/>
    </sheetView>
  </sheetViews>
  <sheetFormatPr defaultColWidth="8.85546875" defaultRowHeight="12.75" x14ac:dyDescent="0.2"/>
  <cols>
    <col min="1" max="1" width="11.85546875" style="1" customWidth="1"/>
    <col min="2" max="2" width="11.85546875" bestFit="1" customWidth="1"/>
    <col min="3" max="3" width="7.7109375" style="1" bestFit="1" customWidth="1"/>
    <col min="4" max="4" width="7.85546875" style="1" bestFit="1" customWidth="1"/>
    <col min="5" max="5" width="12" bestFit="1" customWidth="1"/>
    <col min="6" max="6" width="16.140625" style="18" bestFit="1" customWidth="1"/>
    <col min="7" max="7" width="11.5703125" customWidth="1"/>
    <col min="8" max="8" width="18.28515625" style="1" customWidth="1"/>
    <col min="9" max="9" width="7.42578125" style="1" customWidth="1"/>
    <col min="10" max="10" width="6.85546875" style="1" customWidth="1"/>
    <col min="11" max="11" width="9.42578125" customWidth="1"/>
    <col min="12" max="12" width="9" customWidth="1"/>
    <col min="13" max="13" width="13.28515625" customWidth="1"/>
    <col min="14" max="14" width="12.85546875" customWidth="1"/>
  </cols>
  <sheetData>
    <row r="1" spans="1:58" x14ac:dyDescent="0.2">
      <c r="A1" s="279" t="s">
        <v>155</v>
      </c>
      <c r="B1" s="279"/>
      <c r="C1" s="279"/>
      <c r="D1" s="279"/>
      <c r="E1" s="279"/>
      <c r="F1" s="279"/>
    </row>
    <row r="2" spans="1:58" ht="13.5" thickBot="1" x14ac:dyDescent="0.25">
      <c r="A2" s="75"/>
      <c r="B2" s="76" t="s">
        <v>135</v>
      </c>
      <c r="C2" s="76"/>
      <c r="D2" s="76"/>
      <c r="E2" s="76" t="s">
        <v>136</v>
      </c>
      <c r="F2" s="76" t="s">
        <v>136</v>
      </c>
      <c r="G2" s="76" t="s">
        <v>137</v>
      </c>
      <c r="H2" s="77" t="s">
        <v>137</v>
      </c>
    </row>
    <row r="3" spans="1:58" ht="13.5" thickTop="1" x14ac:dyDescent="0.2">
      <c r="A3" s="78" t="s">
        <v>138</v>
      </c>
      <c r="B3" s="78" t="s">
        <v>139</v>
      </c>
      <c r="C3" s="78" t="s">
        <v>140</v>
      </c>
      <c r="D3" s="78" t="s">
        <v>141</v>
      </c>
      <c r="E3" s="78" t="s">
        <v>142</v>
      </c>
      <c r="F3" s="78" t="s">
        <v>143</v>
      </c>
      <c r="G3" s="78" t="s">
        <v>144</v>
      </c>
      <c r="H3" s="78" t="s">
        <v>145</v>
      </c>
    </row>
    <row r="4" spans="1:58" x14ac:dyDescent="0.2">
      <c r="A4" t="s">
        <v>3</v>
      </c>
      <c r="B4" s="19" t="e">
        <f ca="1">AVERAGEIF(C8:C86,"CO",E8:E17)</f>
        <v>#DIV/0!</v>
      </c>
      <c r="C4" s="19" t="e">
        <f>AVERAGEIFS(E8:E86,C8:C86,"CO",D8:D86,"M")</f>
        <v>#DIV/0!</v>
      </c>
      <c r="D4" s="19" t="e">
        <f>AVERAGEIFS(E8:E86,C8:C86,"CO",D8:D86,"F")</f>
        <v>#DIV/0!</v>
      </c>
      <c r="E4" s="53" t="e">
        <f>AVERAGEIFS(E8:E86,C8:C86,"CO",D8:D86,"M",F8:F86,"&lt;&gt;Hatchery")</f>
        <v>#DIV/0!</v>
      </c>
      <c r="F4" s="53" t="e">
        <f>AVERAGEIFS(E8:E86,C8:C86,"CO",D8:D86,"F",F8:F86,"&lt;&gt;Hatchery")</f>
        <v>#DIV/0!</v>
      </c>
      <c r="G4" s="53">
        <v>590</v>
      </c>
      <c r="H4" s="53" t="s">
        <v>146</v>
      </c>
    </row>
    <row r="5" spans="1:58" x14ac:dyDescent="0.2">
      <c r="A5" t="s">
        <v>6</v>
      </c>
      <c r="B5" s="19" t="e">
        <f>AVERAGEIF(C8:C86,"CN",E8:E86)</f>
        <v>#DIV/0!</v>
      </c>
      <c r="C5" s="19" t="e">
        <f>AVERAGEIFS(E8:E86,C8:C86,"CN",D8:D86,"M")</f>
        <v>#DIV/0!</v>
      </c>
      <c r="D5" s="19" t="e">
        <f>AVERAGEIFS(E8:E86,C8:C86,"CN",D8:D86,"F")</f>
        <v>#DIV/0!</v>
      </c>
      <c r="E5" s="53" t="e">
        <f>AVERAGEIFS(E9:E88,C9:C88,"CN",D9:D88,"M",F9:F88,"&lt;&gt;Hatchery")</f>
        <v>#DIV/0!</v>
      </c>
      <c r="F5" s="53" t="e">
        <f>AVERAGEIFS(E9:E88,C9:C88,"CN",D9:D88,"F",F9:F88,"&lt;&gt;Hatchery")</f>
        <v>#DIV/0!</v>
      </c>
      <c r="G5" s="53" t="s">
        <v>146</v>
      </c>
      <c r="H5" s="54"/>
    </row>
    <row r="6" spans="1:58" x14ac:dyDescent="0.2">
      <c r="A6" s="48" t="s">
        <v>147</v>
      </c>
      <c r="B6" s="49"/>
      <c r="C6" s="50"/>
      <c r="D6" s="50"/>
      <c r="E6" s="51" t="e">
        <f>ROUND(AVERAGE(E9:E86),2)</f>
        <v>#DIV/0!</v>
      </c>
      <c r="F6" s="51" t="s">
        <v>148</v>
      </c>
    </row>
    <row r="7" spans="1:58" x14ac:dyDescent="0.2">
      <c r="C7" s="16" t="s">
        <v>138</v>
      </c>
    </row>
    <row r="8" spans="1:58" x14ac:dyDescent="0.2">
      <c r="A8" s="3" t="s">
        <v>59</v>
      </c>
      <c r="B8" s="3" t="s">
        <v>138</v>
      </c>
      <c r="C8" s="3" t="s">
        <v>149</v>
      </c>
      <c r="D8" s="3" t="s">
        <v>72</v>
      </c>
      <c r="E8" s="3" t="s">
        <v>56</v>
      </c>
      <c r="F8" s="3" t="s">
        <v>28</v>
      </c>
      <c r="G8" s="16"/>
      <c r="H8" s="3"/>
      <c r="I8" s="3"/>
      <c r="J8" s="3"/>
    </row>
    <row r="9" spans="1:58" x14ac:dyDescent="0.2">
      <c r="A9" s="20"/>
      <c r="B9" s="1"/>
      <c r="F9" s="1"/>
      <c r="H9"/>
      <c r="I9"/>
      <c r="J9"/>
    </row>
    <row r="10" spans="1:58" x14ac:dyDescent="0.2">
      <c r="A10" s="20"/>
      <c r="B10" s="1"/>
      <c r="F10"/>
      <c r="H10"/>
      <c r="I10"/>
      <c r="J10"/>
    </row>
    <row r="11" spans="1:58" s="24" customFormat="1" x14ac:dyDescent="0.2">
      <c r="A11" s="20"/>
      <c r="B11" s="1"/>
      <c r="C11" s="1"/>
      <c r="D11" s="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x14ac:dyDescent="0.2">
      <c r="A12" s="20"/>
      <c r="B12" s="1"/>
      <c r="F12"/>
      <c r="H12"/>
      <c r="I12"/>
      <c r="J12"/>
    </row>
    <row r="13" spans="1:58" x14ac:dyDescent="0.2">
      <c r="A13" s="20"/>
      <c r="B13" s="1"/>
      <c r="F13" s="1"/>
      <c r="H13"/>
      <c r="I13"/>
      <c r="J13"/>
    </row>
    <row r="14" spans="1:58" x14ac:dyDescent="0.2">
      <c r="A14" s="20"/>
      <c r="B14" s="1"/>
      <c r="F14"/>
    </row>
    <row r="15" spans="1:58" x14ac:dyDescent="0.2">
      <c r="A15" s="20"/>
      <c r="B15" s="1"/>
      <c r="F15"/>
    </row>
    <row r="16" spans="1:58" s="24" customFormat="1" x14ac:dyDescent="0.2">
      <c r="A16" s="45"/>
      <c r="B16" s="1"/>
      <c r="C16" s="1"/>
      <c r="D16" s="1"/>
      <c r="E16"/>
      <c r="F16"/>
      <c r="G16"/>
      <c r="H16" s="1"/>
      <c r="I16" s="1"/>
      <c r="J16" s="1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 x14ac:dyDescent="0.2">
      <c r="A17" s="45"/>
      <c r="B17" s="1"/>
      <c r="F17"/>
    </row>
    <row r="18" spans="1:58" x14ac:dyDescent="0.2">
      <c r="A18" s="45"/>
      <c r="B18" s="1"/>
      <c r="F18" s="1"/>
    </row>
    <row r="19" spans="1:58" x14ac:dyDescent="0.2">
      <c r="A19" s="45"/>
      <c r="B19" s="1"/>
      <c r="F19" s="1"/>
    </row>
    <row r="20" spans="1:58" x14ac:dyDescent="0.2">
      <c r="A20" s="45"/>
      <c r="B20" s="1"/>
      <c r="F20"/>
      <c r="H20"/>
      <c r="I20"/>
      <c r="J20"/>
    </row>
    <row r="21" spans="1:58" x14ac:dyDescent="0.2">
      <c r="A21" s="45"/>
      <c r="B21" s="1"/>
      <c r="F21" s="47"/>
      <c r="H21"/>
      <c r="I21"/>
      <c r="J21"/>
    </row>
    <row r="22" spans="1:58" x14ac:dyDescent="0.2">
      <c r="A22" s="45"/>
      <c r="B22" s="1"/>
      <c r="F22" s="47"/>
      <c r="H22"/>
      <c r="I22"/>
      <c r="J22"/>
    </row>
    <row r="23" spans="1:58" x14ac:dyDescent="0.2">
      <c r="A23" s="45"/>
      <c r="B23" s="1"/>
      <c r="F23" s="47"/>
      <c r="H23"/>
      <c r="I23"/>
      <c r="J23"/>
    </row>
    <row r="24" spans="1:58" x14ac:dyDescent="0.2">
      <c r="A24" s="45"/>
      <c r="B24" s="1"/>
      <c r="F24" s="47"/>
      <c r="H24"/>
      <c r="I24"/>
      <c r="J24"/>
    </row>
    <row r="25" spans="1:58" s="24" customFormat="1" x14ac:dyDescent="0.2">
      <c r="A25" s="45"/>
      <c r="B25" s="1"/>
      <c r="C25" s="1"/>
      <c r="D25" s="1"/>
      <c r="E25"/>
      <c r="F25" s="47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 x14ac:dyDescent="0.2">
      <c r="A26" s="45"/>
      <c r="F26" s="47"/>
      <c r="H26"/>
      <c r="I26"/>
      <c r="J26"/>
    </row>
    <row r="27" spans="1:58" x14ac:dyDescent="0.2">
      <c r="A27" s="45"/>
      <c r="B27" s="1"/>
      <c r="F27" s="47"/>
      <c r="H27"/>
      <c r="I27"/>
      <c r="J27"/>
    </row>
    <row r="28" spans="1:58" x14ac:dyDescent="0.2">
      <c r="A28" s="45"/>
      <c r="B28" s="1"/>
      <c r="F28" s="47"/>
      <c r="H28"/>
      <c r="I28"/>
      <c r="J28"/>
    </row>
    <row r="29" spans="1:58" x14ac:dyDescent="0.2">
      <c r="A29" s="45"/>
      <c r="F29" s="47"/>
      <c r="H29"/>
      <c r="I29"/>
      <c r="J29"/>
    </row>
    <row r="30" spans="1:58" x14ac:dyDescent="0.2">
      <c r="A30" s="45"/>
      <c r="F30" s="47"/>
      <c r="H30"/>
      <c r="I30"/>
      <c r="J30"/>
    </row>
    <row r="31" spans="1:58" x14ac:dyDescent="0.2">
      <c r="A31" s="45"/>
      <c r="F31" s="47"/>
      <c r="H31"/>
      <c r="I31"/>
      <c r="J31"/>
    </row>
    <row r="32" spans="1:58" x14ac:dyDescent="0.2">
      <c r="A32" s="45"/>
      <c r="F32" s="47"/>
      <c r="H32"/>
      <c r="I32"/>
      <c r="J32"/>
    </row>
    <row r="33" spans="1:58" x14ac:dyDescent="0.2">
      <c r="A33" s="45"/>
      <c r="F33" s="47"/>
      <c r="H33"/>
      <c r="I33"/>
      <c r="J33"/>
    </row>
    <row r="34" spans="1:58" x14ac:dyDescent="0.2">
      <c r="A34" s="45"/>
      <c r="F34" s="47"/>
      <c r="H34"/>
      <c r="I34"/>
      <c r="J34"/>
    </row>
    <row r="35" spans="1:58" x14ac:dyDescent="0.2">
      <c r="A35" s="45"/>
      <c r="F35" s="47"/>
      <c r="H35"/>
      <c r="I35"/>
      <c r="J35"/>
    </row>
    <row r="36" spans="1:58" x14ac:dyDescent="0.2">
      <c r="A36" s="45"/>
      <c r="F36" s="47"/>
      <c r="H36"/>
      <c r="I36"/>
      <c r="J36"/>
    </row>
    <row r="37" spans="1:58" x14ac:dyDescent="0.2">
      <c r="A37" s="45"/>
      <c r="F37" s="47"/>
      <c r="H37"/>
      <c r="I37"/>
      <c r="J37"/>
    </row>
    <row r="38" spans="1:58" x14ac:dyDescent="0.2">
      <c r="A38" s="45"/>
      <c r="F38" s="47"/>
      <c r="H38"/>
      <c r="I38"/>
      <c r="J38"/>
    </row>
    <row r="39" spans="1:58" s="24" customFormat="1" x14ac:dyDescent="0.2">
      <c r="A39" s="45"/>
      <c r="B39"/>
      <c r="C39" s="1"/>
      <c r="D39" s="1"/>
      <c r="E39"/>
      <c r="F39" s="47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 x14ac:dyDescent="0.2">
      <c r="A40" s="45"/>
      <c r="F40" s="47"/>
      <c r="H40"/>
      <c r="I40"/>
      <c r="J40"/>
    </row>
    <row r="41" spans="1:58" s="24" customFormat="1" x14ac:dyDescent="0.2">
      <c r="A41" s="45"/>
      <c r="B41"/>
      <c r="C41" s="1"/>
      <c r="D41" s="1"/>
      <c r="E41"/>
      <c r="F41" s="47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x14ac:dyDescent="0.2">
      <c r="A42" s="45"/>
      <c r="F42" s="47"/>
      <c r="H42"/>
      <c r="I42"/>
      <c r="J42"/>
    </row>
    <row r="43" spans="1:58" x14ac:dyDescent="0.2">
      <c r="A43" s="45"/>
      <c r="F43" s="47"/>
      <c r="H43"/>
      <c r="I43"/>
      <c r="J43"/>
    </row>
    <row r="44" spans="1:58" x14ac:dyDescent="0.2">
      <c r="A44" s="45"/>
      <c r="F44" s="47"/>
      <c r="H44"/>
      <c r="I44"/>
      <c r="J44"/>
    </row>
    <row r="45" spans="1:58" x14ac:dyDescent="0.2">
      <c r="A45" s="45"/>
      <c r="F45" s="47"/>
      <c r="H45"/>
      <c r="I45"/>
      <c r="J45"/>
    </row>
    <row r="46" spans="1:58" x14ac:dyDescent="0.2">
      <c r="A46" s="45"/>
      <c r="F46" s="47"/>
      <c r="H46"/>
      <c r="I46"/>
      <c r="J46"/>
    </row>
    <row r="47" spans="1:58" x14ac:dyDescent="0.2">
      <c r="A47" s="45"/>
      <c r="F47" s="47"/>
      <c r="H47"/>
      <c r="I47"/>
      <c r="J47"/>
    </row>
    <row r="48" spans="1:58" x14ac:dyDescent="0.2">
      <c r="A48" s="45"/>
      <c r="F48" s="47"/>
      <c r="H48"/>
      <c r="I48"/>
      <c r="J48"/>
    </row>
    <row r="49" spans="1:58" s="24" customFormat="1" x14ac:dyDescent="0.2">
      <c r="A49" s="45"/>
      <c r="B49"/>
      <c r="C49" s="1"/>
      <c r="D49" s="1"/>
      <c r="E49"/>
      <c r="F49" s="47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x14ac:dyDescent="0.2">
      <c r="A50" s="45"/>
      <c r="F50" s="47"/>
      <c r="H50"/>
      <c r="I50"/>
      <c r="J50"/>
    </row>
    <row r="51" spans="1:58" x14ac:dyDescent="0.2">
      <c r="A51" s="45"/>
      <c r="F51" s="47"/>
      <c r="H51"/>
      <c r="I51"/>
      <c r="J51"/>
    </row>
    <row r="52" spans="1:58" x14ac:dyDescent="0.2">
      <c r="A52" s="45"/>
      <c r="F52" s="47"/>
      <c r="H52"/>
      <c r="I52"/>
      <c r="J52"/>
    </row>
    <row r="53" spans="1:58" x14ac:dyDescent="0.2">
      <c r="A53" s="45"/>
      <c r="F53"/>
      <c r="G53" s="52"/>
      <c r="H53" s="3"/>
      <c r="I53" s="3"/>
      <c r="J53" s="3"/>
    </row>
    <row r="54" spans="1:58" x14ac:dyDescent="0.2">
      <c r="A54" s="45"/>
      <c r="F54"/>
      <c r="H54"/>
      <c r="I54"/>
      <c r="J54"/>
    </row>
    <row r="55" spans="1:58" x14ac:dyDescent="0.2">
      <c r="A55" s="45"/>
      <c r="F55"/>
      <c r="H55"/>
      <c r="I55"/>
      <c r="J55"/>
    </row>
    <row r="56" spans="1:58" x14ac:dyDescent="0.2">
      <c r="A56" s="45"/>
      <c r="F56"/>
      <c r="H56"/>
      <c r="I56"/>
      <c r="J56"/>
    </row>
    <row r="57" spans="1:58" x14ac:dyDescent="0.2">
      <c r="A57" s="45"/>
      <c r="F57"/>
    </row>
    <row r="58" spans="1:58" x14ac:dyDescent="0.2">
      <c r="A58" s="45"/>
      <c r="F58"/>
      <c r="H58"/>
      <c r="I58"/>
      <c r="J58"/>
    </row>
    <row r="59" spans="1:58" x14ac:dyDescent="0.2">
      <c r="A59" s="45"/>
      <c r="F59"/>
      <c r="H59"/>
      <c r="I59"/>
      <c r="J59"/>
    </row>
    <row r="60" spans="1:58" x14ac:dyDescent="0.2">
      <c r="A60" s="45"/>
      <c r="F60"/>
      <c r="H60"/>
      <c r="I60"/>
      <c r="J60"/>
    </row>
    <row r="61" spans="1:58" x14ac:dyDescent="0.2">
      <c r="A61" s="45"/>
      <c r="F61"/>
      <c r="H61"/>
      <c r="I61"/>
      <c r="J61"/>
    </row>
    <row r="62" spans="1:58" x14ac:dyDescent="0.2">
      <c r="A62" s="45"/>
      <c r="F62"/>
      <c r="H62"/>
      <c r="I62"/>
      <c r="J62"/>
    </row>
    <row r="63" spans="1:58" x14ac:dyDescent="0.2">
      <c r="A63" s="45"/>
      <c r="F63"/>
      <c r="H63"/>
      <c r="I63"/>
      <c r="J63"/>
    </row>
    <row r="64" spans="1:58" x14ac:dyDescent="0.2">
      <c r="A64" s="45"/>
      <c r="F64"/>
    </row>
    <row r="65" spans="1:6" x14ac:dyDescent="0.2">
      <c r="A65" s="45"/>
      <c r="F65"/>
    </row>
    <row r="66" spans="1:6" x14ac:dyDescent="0.2">
      <c r="A66" s="45"/>
      <c r="F66"/>
    </row>
    <row r="67" spans="1:6" x14ac:dyDescent="0.2">
      <c r="A67" s="45"/>
      <c r="F67"/>
    </row>
    <row r="68" spans="1:6" x14ac:dyDescent="0.2">
      <c r="A68" s="45"/>
      <c r="F68"/>
    </row>
    <row r="69" spans="1:6" x14ac:dyDescent="0.2">
      <c r="A69" s="45"/>
      <c r="F69"/>
    </row>
    <row r="70" spans="1:6" x14ac:dyDescent="0.2">
      <c r="A70" s="45"/>
      <c r="F70"/>
    </row>
    <row r="71" spans="1:6" x14ac:dyDescent="0.2">
      <c r="A71" s="45"/>
      <c r="F71"/>
    </row>
    <row r="72" spans="1:6" x14ac:dyDescent="0.2">
      <c r="A72" s="45"/>
      <c r="F72"/>
    </row>
    <row r="73" spans="1:6" x14ac:dyDescent="0.2">
      <c r="A73" s="45"/>
      <c r="F73"/>
    </row>
    <row r="74" spans="1:6" x14ac:dyDescent="0.2">
      <c r="A74" s="45"/>
      <c r="F74"/>
    </row>
    <row r="75" spans="1:6" x14ac:dyDescent="0.2">
      <c r="A75" s="45"/>
      <c r="F75"/>
    </row>
    <row r="76" spans="1:6" x14ac:dyDescent="0.2">
      <c r="A76" s="45"/>
      <c r="F76"/>
    </row>
    <row r="77" spans="1:6" x14ac:dyDescent="0.2">
      <c r="A77" s="45"/>
      <c r="F77"/>
    </row>
    <row r="78" spans="1:6" x14ac:dyDescent="0.2">
      <c r="A78" s="45"/>
      <c r="F78"/>
    </row>
    <row r="79" spans="1:6" x14ac:dyDescent="0.2">
      <c r="A79" s="45"/>
      <c r="F79"/>
    </row>
    <row r="80" spans="1:6" x14ac:dyDescent="0.2">
      <c r="A80" s="45"/>
      <c r="F80"/>
    </row>
    <row r="81" spans="1:58" x14ac:dyDescent="0.2">
      <c r="A81" s="45"/>
      <c r="F81"/>
    </row>
    <row r="82" spans="1:58" s="24" customFormat="1" x14ac:dyDescent="0.2">
      <c r="A82" s="45"/>
      <c r="B82"/>
      <c r="C82" s="1"/>
      <c r="D82" s="1"/>
      <c r="E82"/>
      <c r="F82"/>
      <c r="G82"/>
      <c r="H82" s="1"/>
      <c r="I82" s="1"/>
      <c r="J82" s="1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1:58" x14ac:dyDescent="0.2">
      <c r="A83" s="45"/>
      <c r="F83"/>
    </row>
    <row r="84" spans="1:58" x14ac:dyDescent="0.2">
      <c r="A84" s="45"/>
      <c r="F84"/>
    </row>
    <row r="85" spans="1:58" s="24" customFormat="1" x14ac:dyDescent="0.2">
      <c r="A85" s="45"/>
      <c r="B85"/>
      <c r="C85" s="1"/>
      <c r="D85" s="1"/>
      <c r="E85"/>
      <c r="F85"/>
      <c r="G85"/>
      <c r="H85" s="1"/>
      <c r="I85" s="1"/>
      <c r="J85" s="1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</row>
    <row r="86" spans="1:58" x14ac:dyDescent="0.2">
      <c r="A86" s="45"/>
      <c r="F86"/>
    </row>
    <row r="87" spans="1:58" x14ac:dyDescent="0.2">
      <c r="A87" s="45"/>
      <c r="F87"/>
    </row>
    <row r="88" spans="1:58" x14ac:dyDescent="0.2">
      <c r="A88"/>
      <c r="C88"/>
      <c r="D88"/>
      <c r="F88"/>
      <c r="H88"/>
      <c r="I88"/>
      <c r="J88"/>
    </row>
    <row r="89" spans="1:58" x14ac:dyDescent="0.2">
      <c r="A89" s="45"/>
      <c r="F89"/>
    </row>
    <row r="90" spans="1:58" x14ac:dyDescent="0.2">
      <c r="A90" s="45"/>
      <c r="F90"/>
    </row>
    <row r="91" spans="1:58" x14ac:dyDescent="0.2">
      <c r="A91" s="45"/>
      <c r="C91"/>
      <c r="F91"/>
    </row>
    <row r="92" spans="1:58" x14ac:dyDescent="0.2">
      <c r="A92"/>
      <c r="C92"/>
      <c r="D92"/>
      <c r="F92"/>
      <c r="H92"/>
    </row>
    <row r="93" spans="1:58" x14ac:dyDescent="0.2">
      <c r="A93"/>
      <c r="C93"/>
      <c r="D93"/>
      <c r="F93"/>
      <c r="H93"/>
    </row>
    <row r="94" spans="1:58" x14ac:dyDescent="0.2">
      <c r="A94"/>
      <c r="C94"/>
      <c r="D94"/>
      <c r="F94"/>
      <c r="H94"/>
    </row>
    <row r="95" spans="1:58" x14ac:dyDescent="0.2">
      <c r="A95"/>
      <c r="C95"/>
      <c r="D95"/>
      <c r="F95"/>
      <c r="H95"/>
    </row>
    <row r="96" spans="1:58" x14ac:dyDescent="0.2">
      <c r="A96" s="45"/>
      <c r="C96"/>
      <c r="F96"/>
    </row>
    <row r="97" spans="1:10" x14ac:dyDescent="0.2">
      <c r="A97" s="45"/>
      <c r="C97"/>
      <c r="F97"/>
    </row>
    <row r="98" spans="1:10" x14ac:dyDescent="0.2">
      <c r="A98" s="45"/>
      <c r="F98"/>
    </row>
    <row r="99" spans="1:10" x14ac:dyDescent="0.2">
      <c r="A99" s="45"/>
      <c r="F99"/>
    </row>
    <row r="100" spans="1:10" ht="15" customHeight="1" x14ac:dyDescent="0.2">
      <c r="A100" s="45"/>
      <c r="F100"/>
      <c r="H100"/>
      <c r="I100"/>
      <c r="J100"/>
    </row>
    <row r="101" spans="1:10" x14ac:dyDescent="0.2">
      <c r="A101"/>
      <c r="C101"/>
      <c r="D101"/>
      <c r="F101"/>
      <c r="H101"/>
      <c r="I101"/>
      <c r="J101"/>
    </row>
    <row r="102" spans="1:10" x14ac:dyDescent="0.2">
      <c r="A102"/>
      <c r="C102"/>
      <c r="D102"/>
      <c r="F102"/>
      <c r="H102"/>
      <c r="I102"/>
      <c r="J102"/>
    </row>
    <row r="103" spans="1:10" x14ac:dyDescent="0.2">
      <c r="A103"/>
      <c r="C103"/>
      <c r="D103"/>
      <c r="F103"/>
      <c r="H103"/>
      <c r="I103"/>
      <c r="J103"/>
    </row>
    <row r="104" spans="1:10" x14ac:dyDescent="0.2">
      <c r="A104" s="45"/>
      <c r="F104"/>
    </row>
    <row r="105" spans="1:10" x14ac:dyDescent="0.2">
      <c r="A105" s="45"/>
      <c r="F105"/>
    </row>
    <row r="106" spans="1:10" x14ac:dyDescent="0.2">
      <c r="A106" s="45"/>
      <c r="F106"/>
    </row>
    <row r="107" spans="1:10" x14ac:dyDescent="0.2">
      <c r="A107" s="45"/>
      <c r="F107"/>
    </row>
    <row r="108" spans="1:10" x14ac:dyDescent="0.2">
      <c r="A108" s="45"/>
      <c r="F108"/>
    </row>
    <row r="109" spans="1:10" x14ac:dyDescent="0.2">
      <c r="A109" s="45"/>
      <c r="F109"/>
    </row>
    <row r="110" spans="1:10" x14ac:dyDescent="0.2">
      <c r="A110" s="45"/>
      <c r="F110"/>
    </row>
    <row r="111" spans="1:10" x14ac:dyDescent="0.2">
      <c r="A111" s="45"/>
      <c r="F111"/>
    </row>
    <row r="112" spans="1:10" x14ac:dyDescent="0.2">
      <c r="A112" s="45"/>
      <c r="F112"/>
    </row>
    <row r="113" spans="1:6" x14ac:dyDescent="0.2">
      <c r="A113" s="45"/>
      <c r="F113"/>
    </row>
    <row r="114" spans="1:6" x14ac:dyDescent="0.2">
      <c r="A114" s="45"/>
      <c r="F114"/>
    </row>
    <row r="115" spans="1:6" x14ac:dyDescent="0.2">
      <c r="A115" s="45"/>
      <c r="F115"/>
    </row>
    <row r="116" spans="1:6" x14ac:dyDescent="0.2">
      <c r="A116" s="45"/>
      <c r="F116"/>
    </row>
    <row r="117" spans="1:6" x14ac:dyDescent="0.2">
      <c r="A117" s="45"/>
      <c r="F117"/>
    </row>
    <row r="118" spans="1:6" x14ac:dyDescent="0.2">
      <c r="A118" s="45"/>
      <c r="F118"/>
    </row>
    <row r="119" spans="1:6" x14ac:dyDescent="0.2">
      <c r="A119" s="45"/>
      <c r="F119"/>
    </row>
    <row r="120" spans="1:6" x14ac:dyDescent="0.2">
      <c r="A120" s="45"/>
      <c r="F120"/>
    </row>
    <row r="121" spans="1:6" x14ac:dyDescent="0.2">
      <c r="A121" s="45"/>
      <c r="F121"/>
    </row>
    <row r="122" spans="1:6" x14ac:dyDescent="0.2">
      <c r="A122" s="45"/>
      <c r="F122"/>
    </row>
    <row r="123" spans="1:6" x14ac:dyDescent="0.2">
      <c r="A123" s="45"/>
      <c r="F123"/>
    </row>
    <row r="124" spans="1:6" x14ac:dyDescent="0.2">
      <c r="A124" s="45"/>
      <c r="F124"/>
    </row>
    <row r="125" spans="1:6" x14ac:dyDescent="0.2">
      <c r="A125" s="45"/>
      <c r="F125"/>
    </row>
    <row r="126" spans="1:6" x14ac:dyDescent="0.2">
      <c r="A126" s="45"/>
      <c r="F126"/>
    </row>
    <row r="127" spans="1:6" x14ac:dyDescent="0.2">
      <c r="A127" s="45"/>
      <c r="F127"/>
    </row>
    <row r="128" spans="1:6" x14ac:dyDescent="0.2">
      <c r="A128" s="45"/>
      <c r="F128"/>
    </row>
    <row r="129" spans="1:10" x14ac:dyDescent="0.2">
      <c r="A129" s="45"/>
      <c r="F129"/>
    </row>
    <row r="130" spans="1:10" x14ac:dyDescent="0.2">
      <c r="A130" s="45"/>
      <c r="F130"/>
    </row>
    <row r="131" spans="1:10" x14ac:dyDescent="0.2">
      <c r="A131" s="35"/>
      <c r="B131" s="24"/>
      <c r="C131" s="23"/>
      <c r="D131" s="23"/>
      <c r="E131" s="24"/>
      <c r="F131" s="24"/>
    </row>
    <row r="133" spans="1:10" x14ac:dyDescent="0.2">
      <c r="A133" s="45"/>
      <c r="F133"/>
    </row>
    <row r="134" spans="1:10" x14ac:dyDescent="0.2">
      <c r="A134" s="45"/>
      <c r="F134"/>
    </row>
    <row r="135" spans="1:10" x14ac:dyDescent="0.2">
      <c r="A135" s="45"/>
      <c r="F135"/>
    </row>
    <row r="136" spans="1:10" x14ac:dyDescent="0.2">
      <c r="A136" s="45"/>
      <c r="F136"/>
    </row>
    <row r="137" spans="1:10" x14ac:dyDescent="0.2">
      <c r="A137" s="45"/>
      <c r="F137"/>
    </row>
    <row r="138" spans="1:10" x14ac:dyDescent="0.2">
      <c r="A138" s="45"/>
      <c r="F138"/>
    </row>
    <row r="139" spans="1:10" x14ac:dyDescent="0.2">
      <c r="A139" s="45"/>
      <c r="F139"/>
    </row>
    <row r="140" spans="1:10" x14ac:dyDescent="0.2">
      <c r="A140" s="45"/>
      <c r="F140"/>
    </row>
    <row r="141" spans="1:10" x14ac:dyDescent="0.2">
      <c r="A141" s="45"/>
      <c r="F141"/>
    </row>
    <row r="142" spans="1:10" x14ac:dyDescent="0.2">
      <c r="A142" s="45"/>
      <c r="F142"/>
    </row>
    <row r="143" spans="1:10" x14ac:dyDescent="0.2">
      <c r="A143" s="45"/>
      <c r="F143"/>
    </row>
    <row r="144" spans="1:10" x14ac:dyDescent="0.2">
      <c r="A144" s="45"/>
      <c r="F144"/>
      <c r="H144"/>
      <c r="I144"/>
      <c r="J144"/>
    </row>
    <row r="145" spans="1:4" customFormat="1" x14ac:dyDescent="0.2">
      <c r="A145" s="45"/>
      <c r="C145" s="1"/>
      <c r="D145" s="1"/>
    </row>
    <row r="146" spans="1:4" customFormat="1" x14ac:dyDescent="0.2">
      <c r="A146" s="45"/>
      <c r="C146" s="1"/>
      <c r="D146" s="1"/>
    </row>
    <row r="147" spans="1:4" customFormat="1" x14ac:dyDescent="0.2">
      <c r="A147" s="45"/>
      <c r="C147" s="1"/>
      <c r="D147" s="1"/>
    </row>
    <row r="148" spans="1:4" customFormat="1" x14ac:dyDescent="0.2">
      <c r="A148" s="45"/>
      <c r="C148" s="1"/>
      <c r="D148" s="1"/>
    </row>
    <row r="149" spans="1:4" customFormat="1" x14ac:dyDescent="0.2">
      <c r="A149" s="45"/>
      <c r="C149" s="1"/>
      <c r="D149" s="1"/>
    </row>
    <row r="150" spans="1:4" customFormat="1" x14ac:dyDescent="0.2">
      <c r="A150" s="45"/>
      <c r="C150" s="1"/>
      <c r="D150" s="1"/>
    </row>
    <row r="151" spans="1:4" customFormat="1" x14ac:dyDescent="0.2">
      <c r="A151" s="45"/>
      <c r="C151" s="1"/>
      <c r="D151" s="1"/>
    </row>
    <row r="152" spans="1:4" customFormat="1" x14ac:dyDescent="0.2">
      <c r="A152" s="45"/>
      <c r="C152" s="1"/>
      <c r="D152" s="1"/>
    </row>
    <row r="153" spans="1:4" customFormat="1" x14ac:dyDescent="0.2">
      <c r="A153" s="45"/>
      <c r="C153" s="1"/>
      <c r="D153" s="1"/>
    </row>
    <row r="154" spans="1:4" customFormat="1" x14ac:dyDescent="0.2">
      <c r="A154" s="45"/>
      <c r="C154" s="1"/>
      <c r="D154" s="1"/>
    </row>
    <row r="155" spans="1:4" customFormat="1" x14ac:dyDescent="0.2">
      <c r="A155" s="45"/>
      <c r="C155" s="1"/>
      <c r="D155" s="1"/>
    </row>
    <row r="156" spans="1:4" customFormat="1" x14ac:dyDescent="0.2">
      <c r="A156" s="45"/>
      <c r="C156" s="1"/>
      <c r="D156" s="1"/>
    </row>
    <row r="157" spans="1:4" customFormat="1" x14ac:dyDescent="0.2">
      <c r="A157" s="45"/>
      <c r="C157" s="1"/>
      <c r="D157" s="1"/>
    </row>
    <row r="158" spans="1:4" customFormat="1" x14ac:dyDescent="0.2">
      <c r="A158" s="45"/>
      <c r="C158" s="1"/>
      <c r="D158" s="1"/>
    </row>
    <row r="159" spans="1:4" customFormat="1" x14ac:dyDescent="0.2">
      <c r="A159" s="45"/>
      <c r="C159" s="1"/>
      <c r="D159" s="1"/>
    </row>
    <row r="160" spans="1:4" customFormat="1" x14ac:dyDescent="0.2">
      <c r="A160" s="45"/>
      <c r="C160" s="1"/>
      <c r="D160" s="1"/>
    </row>
    <row r="161" spans="1:4" customFormat="1" x14ac:dyDescent="0.2">
      <c r="A161" s="45"/>
      <c r="C161" s="1"/>
      <c r="D161" s="1"/>
    </row>
    <row r="162" spans="1:4" customFormat="1" x14ac:dyDescent="0.2">
      <c r="A162" s="45"/>
      <c r="C162" s="1"/>
      <c r="D162" s="1"/>
    </row>
    <row r="163" spans="1:4" customFormat="1" x14ac:dyDescent="0.2">
      <c r="A163" s="45"/>
      <c r="C163" s="1"/>
      <c r="D163" s="1"/>
    </row>
    <row r="164" spans="1:4" customFormat="1" x14ac:dyDescent="0.2">
      <c r="A164" s="45"/>
      <c r="C164" s="1"/>
      <c r="D164" s="1"/>
    </row>
    <row r="165" spans="1:4" customFormat="1" x14ac:dyDescent="0.2">
      <c r="A165" s="45"/>
      <c r="C165" s="1"/>
      <c r="D165" s="1"/>
    </row>
    <row r="166" spans="1:4" customFormat="1" x14ac:dyDescent="0.2">
      <c r="A166" s="45"/>
      <c r="C166" s="1"/>
      <c r="D166" s="1"/>
    </row>
    <row r="167" spans="1:4" customFormat="1" x14ac:dyDescent="0.2">
      <c r="A167" s="45"/>
      <c r="C167" s="1"/>
      <c r="D167" s="1"/>
    </row>
    <row r="168" spans="1:4" customFormat="1" x14ac:dyDescent="0.2">
      <c r="A168" s="45"/>
      <c r="C168" s="1"/>
      <c r="D168" s="1"/>
    </row>
    <row r="169" spans="1:4" customFormat="1" x14ac:dyDescent="0.2">
      <c r="A169" s="45"/>
      <c r="C169" s="1"/>
      <c r="D169" s="1"/>
    </row>
    <row r="170" spans="1:4" customFormat="1" x14ac:dyDescent="0.2">
      <c r="A170" s="45"/>
      <c r="C170" s="1"/>
      <c r="D170" s="1"/>
    </row>
    <row r="171" spans="1:4" customFormat="1" x14ac:dyDescent="0.2">
      <c r="A171" s="45"/>
      <c r="C171" s="1"/>
      <c r="D171" s="1"/>
    </row>
    <row r="172" spans="1:4" customFormat="1" x14ac:dyDescent="0.2">
      <c r="A172" s="45"/>
      <c r="C172" s="1"/>
      <c r="D172" s="1"/>
    </row>
    <row r="173" spans="1:4" customFormat="1" x14ac:dyDescent="0.2">
      <c r="A173" s="45"/>
      <c r="C173" s="1"/>
      <c r="D173" s="1"/>
    </row>
    <row r="174" spans="1:4" customFormat="1" x14ac:dyDescent="0.2">
      <c r="A174" s="45"/>
      <c r="C174" s="1"/>
      <c r="D174" s="1"/>
    </row>
    <row r="175" spans="1:4" customFormat="1" x14ac:dyDescent="0.2">
      <c r="A175" s="45"/>
      <c r="C175" s="1"/>
      <c r="D175" s="1"/>
    </row>
    <row r="176" spans="1:4" customFormat="1" x14ac:dyDescent="0.2">
      <c r="A176" s="45"/>
      <c r="C176" s="1"/>
      <c r="D176" s="1"/>
    </row>
    <row r="177" spans="1:4" customFormat="1" x14ac:dyDescent="0.2">
      <c r="A177" s="45"/>
      <c r="C177" s="1"/>
      <c r="D177" s="1"/>
    </row>
    <row r="178" spans="1:4" customFormat="1" x14ac:dyDescent="0.2">
      <c r="A178" s="45"/>
      <c r="C178" s="1"/>
      <c r="D178" s="1"/>
    </row>
    <row r="179" spans="1:4" customFormat="1" x14ac:dyDescent="0.2">
      <c r="A179" s="45"/>
      <c r="C179" s="1"/>
      <c r="D179" s="1"/>
    </row>
    <row r="180" spans="1:4" customFormat="1" x14ac:dyDescent="0.2">
      <c r="A180" s="45"/>
      <c r="C180" s="1"/>
      <c r="D180" s="1"/>
    </row>
    <row r="181" spans="1:4" customFormat="1" x14ac:dyDescent="0.2">
      <c r="A181" s="45"/>
      <c r="C181" s="1"/>
      <c r="D181" s="1"/>
    </row>
    <row r="182" spans="1:4" customFormat="1" x14ac:dyDescent="0.2">
      <c r="A182" s="45"/>
      <c r="C182" s="1"/>
      <c r="D182" s="1"/>
    </row>
    <row r="183" spans="1:4" customFormat="1" x14ac:dyDescent="0.2">
      <c r="A183" s="45"/>
      <c r="C183" s="1"/>
      <c r="D183" s="1"/>
    </row>
    <row r="184" spans="1:4" customFormat="1" x14ac:dyDescent="0.2">
      <c r="A184" s="45"/>
      <c r="C184" s="1"/>
      <c r="D184" s="1"/>
    </row>
    <row r="185" spans="1:4" customFormat="1" x14ac:dyDescent="0.2">
      <c r="A185" s="45"/>
      <c r="C185" s="1"/>
      <c r="D185" s="1"/>
    </row>
    <row r="186" spans="1:4" customFormat="1" x14ac:dyDescent="0.2">
      <c r="A186" s="45"/>
      <c r="C186" s="1"/>
      <c r="D186" s="1"/>
    </row>
    <row r="187" spans="1:4" customFormat="1" x14ac:dyDescent="0.2">
      <c r="A187" s="45"/>
      <c r="C187" s="1"/>
      <c r="D187" s="1"/>
    </row>
    <row r="188" spans="1:4" customFormat="1" x14ac:dyDescent="0.2">
      <c r="A188" s="45"/>
      <c r="C188" s="1"/>
      <c r="D188" s="1"/>
    </row>
    <row r="189" spans="1:4" customFormat="1" x14ac:dyDescent="0.2">
      <c r="A189" s="45"/>
      <c r="C189" s="1"/>
      <c r="D189" s="1"/>
    </row>
    <row r="190" spans="1:4" customFormat="1" x14ac:dyDescent="0.2">
      <c r="A190" s="45"/>
      <c r="C190" s="1"/>
      <c r="D190" s="1"/>
    </row>
    <row r="191" spans="1:4" customFormat="1" x14ac:dyDescent="0.2">
      <c r="A191" s="45"/>
      <c r="C191" s="1"/>
      <c r="D191" s="1"/>
    </row>
    <row r="192" spans="1:4" customFormat="1" x14ac:dyDescent="0.2">
      <c r="A192" s="45"/>
      <c r="C192" s="1"/>
      <c r="D192" s="1"/>
    </row>
    <row r="193" spans="1:12" x14ac:dyDescent="0.2">
      <c r="A193" s="45"/>
      <c r="F193"/>
      <c r="H193"/>
      <c r="I193"/>
      <c r="J193"/>
    </row>
    <row r="194" spans="1:12" x14ac:dyDescent="0.2">
      <c r="A194" s="45"/>
      <c r="F194"/>
      <c r="H194"/>
      <c r="I194"/>
      <c r="J194"/>
    </row>
    <row r="195" spans="1:12" x14ac:dyDescent="0.2">
      <c r="A195" s="20"/>
      <c r="F195"/>
      <c r="H195"/>
      <c r="I195"/>
      <c r="J195"/>
    </row>
    <row r="196" spans="1:12" x14ac:dyDescent="0.2">
      <c r="A196" s="20"/>
      <c r="F196"/>
      <c r="H196"/>
      <c r="I196"/>
      <c r="J196"/>
    </row>
    <row r="197" spans="1:12" x14ac:dyDescent="0.2">
      <c r="A197" s="20"/>
      <c r="F197"/>
      <c r="H197"/>
      <c r="I197"/>
      <c r="L197" s="1"/>
    </row>
    <row r="198" spans="1:12" x14ac:dyDescent="0.2">
      <c r="A198" s="20"/>
      <c r="F198"/>
      <c r="H198"/>
      <c r="I198"/>
      <c r="L198" s="1"/>
    </row>
    <row r="199" spans="1:12" x14ac:dyDescent="0.2">
      <c r="A199" s="20"/>
      <c r="F199"/>
      <c r="H199"/>
      <c r="I199"/>
      <c r="J199"/>
    </row>
    <row r="200" spans="1:12" x14ac:dyDescent="0.2">
      <c r="A200" s="20"/>
      <c r="F200"/>
      <c r="H200"/>
      <c r="I200"/>
      <c r="J200"/>
    </row>
    <row r="201" spans="1:12" x14ac:dyDescent="0.2">
      <c r="A201" s="20"/>
      <c r="F201"/>
      <c r="H201"/>
      <c r="I201"/>
      <c r="J201"/>
    </row>
    <row r="202" spans="1:12" x14ac:dyDescent="0.2">
      <c r="A202" s="20"/>
    </row>
    <row r="203" spans="1:12" x14ac:dyDescent="0.2">
      <c r="A203" s="20"/>
    </row>
    <row r="204" spans="1:12" x14ac:dyDescent="0.2">
      <c r="A204" s="20"/>
    </row>
    <row r="205" spans="1:12" x14ac:dyDescent="0.2">
      <c r="A205" s="20"/>
    </row>
    <row r="206" spans="1:12" x14ac:dyDescent="0.2">
      <c r="A206" s="20"/>
    </row>
    <row r="207" spans="1:12" x14ac:dyDescent="0.2">
      <c r="A207" s="20"/>
    </row>
    <row r="208" spans="1:12" x14ac:dyDescent="0.2">
      <c r="A208" s="20"/>
    </row>
    <row r="209" spans="1:6" x14ac:dyDescent="0.2">
      <c r="A209" s="20"/>
    </row>
    <row r="210" spans="1:6" x14ac:dyDescent="0.2">
      <c r="A210" s="20"/>
    </row>
    <row r="211" spans="1:6" x14ac:dyDescent="0.2">
      <c r="A211" s="20"/>
    </row>
    <row r="212" spans="1:6" x14ac:dyDescent="0.2">
      <c r="A212" s="20"/>
    </row>
    <row r="213" spans="1:6" x14ac:dyDescent="0.2">
      <c r="A213" s="20"/>
    </row>
    <row r="214" spans="1:6" x14ac:dyDescent="0.2">
      <c r="A214" s="20"/>
    </row>
    <row r="215" spans="1:6" x14ac:dyDescent="0.2">
      <c r="A215" s="20"/>
    </row>
    <row r="216" spans="1:6" x14ac:dyDescent="0.2">
      <c r="A216" s="20"/>
    </row>
    <row r="217" spans="1:6" x14ac:dyDescent="0.2">
      <c r="A217" s="20"/>
    </row>
    <row r="218" spans="1:6" x14ac:dyDescent="0.2">
      <c r="A218" s="20"/>
    </row>
    <row r="219" spans="1:6" x14ac:dyDescent="0.2">
      <c r="A219" s="20"/>
    </row>
    <row r="220" spans="1:6" x14ac:dyDescent="0.2">
      <c r="A220" s="20"/>
    </row>
    <row r="221" spans="1:6" x14ac:dyDescent="0.2">
      <c r="A221" s="20"/>
    </row>
    <row r="222" spans="1:6" x14ac:dyDescent="0.2">
      <c r="A222" s="20"/>
    </row>
    <row r="223" spans="1:6" x14ac:dyDescent="0.2">
      <c r="A223" s="29"/>
      <c r="B223" s="24"/>
      <c r="C223" s="23"/>
      <c r="D223" s="23"/>
      <c r="E223" s="24"/>
      <c r="F223" s="37"/>
    </row>
    <row r="224" spans="1:6" x14ac:dyDescent="0.2">
      <c r="A224" s="20"/>
    </row>
    <row r="225" spans="1:6" x14ac:dyDescent="0.2">
      <c r="A225" s="20"/>
    </row>
    <row r="226" spans="1:6" x14ac:dyDescent="0.2">
      <c r="A226" s="20"/>
    </row>
    <row r="227" spans="1:6" x14ac:dyDescent="0.2">
      <c r="A227" s="20"/>
    </row>
    <row r="228" spans="1:6" x14ac:dyDescent="0.2">
      <c r="A228" s="29"/>
      <c r="B228" s="24"/>
      <c r="C228" s="23"/>
      <c r="D228" s="23"/>
      <c r="E228" s="24"/>
      <c r="F228" s="37"/>
    </row>
    <row r="229" spans="1:6" x14ac:dyDescent="0.2">
      <c r="A229" s="20"/>
    </row>
    <row r="230" spans="1:6" x14ac:dyDescent="0.2">
      <c r="A230" s="20"/>
    </row>
    <row r="231" spans="1:6" x14ac:dyDescent="0.2">
      <c r="A231" s="20"/>
    </row>
    <row r="232" spans="1:6" x14ac:dyDescent="0.2">
      <c r="A232" s="29"/>
      <c r="B232" s="24"/>
      <c r="C232" s="23"/>
      <c r="D232" s="23"/>
      <c r="E232" s="24"/>
      <c r="F232" s="37"/>
    </row>
    <row r="233" spans="1:6" x14ac:dyDescent="0.2">
      <c r="A233" s="20"/>
    </row>
    <row r="234" spans="1:6" x14ac:dyDescent="0.2">
      <c r="A234" s="29"/>
      <c r="B234" s="24"/>
      <c r="C234" s="23"/>
      <c r="D234" s="23"/>
      <c r="E234" s="24"/>
      <c r="F234" s="37"/>
    </row>
    <row r="235" spans="1:6" x14ac:dyDescent="0.2">
      <c r="A235" s="38"/>
      <c r="B235" s="41"/>
      <c r="C235" s="39"/>
      <c r="D235" s="39"/>
      <c r="E235" s="41"/>
      <c r="F235" s="40"/>
    </row>
    <row r="236" spans="1:6" x14ac:dyDescent="0.2">
      <c r="A236" s="29"/>
      <c r="B236" s="24"/>
      <c r="C236" s="23"/>
      <c r="D236" s="23"/>
      <c r="E236" s="24"/>
      <c r="F236" s="37"/>
    </row>
    <row r="237" spans="1:6" x14ac:dyDescent="0.2">
      <c r="A237" s="36"/>
    </row>
    <row r="238" spans="1:6" x14ac:dyDescent="0.2">
      <c r="A238" s="21"/>
    </row>
    <row r="239" spans="1:6" x14ac:dyDescent="0.2">
      <c r="A239" s="21"/>
    </row>
    <row r="240" spans="1:6" x14ac:dyDescent="0.2">
      <c r="A240" s="21"/>
    </row>
    <row r="241" spans="1:1" x14ac:dyDescent="0.2">
      <c r="A241" s="21"/>
    </row>
    <row r="242" spans="1:1" x14ac:dyDescent="0.2">
      <c r="A242" s="21"/>
    </row>
    <row r="243" spans="1:1" x14ac:dyDescent="0.2">
      <c r="A243" s="21"/>
    </row>
    <row r="244" spans="1:1" x14ac:dyDescent="0.2">
      <c r="A244" s="21"/>
    </row>
    <row r="245" spans="1:1" x14ac:dyDescent="0.2">
      <c r="A245" s="21"/>
    </row>
    <row r="246" spans="1:1" x14ac:dyDescent="0.2">
      <c r="A246" s="21"/>
    </row>
    <row r="247" spans="1:1" x14ac:dyDescent="0.2">
      <c r="A247" s="21"/>
    </row>
    <row r="248" spans="1:1" x14ac:dyDescent="0.2">
      <c r="A248" s="21"/>
    </row>
    <row r="249" spans="1:1" x14ac:dyDescent="0.2">
      <c r="A249" s="21"/>
    </row>
    <row r="250" spans="1:1" x14ac:dyDescent="0.2">
      <c r="A250" s="21"/>
    </row>
    <row r="251" spans="1:1" x14ac:dyDescent="0.2">
      <c r="A251" s="21"/>
    </row>
  </sheetData>
  <mergeCells count="1">
    <mergeCell ref="A1:F1"/>
  </mergeCells>
  <pageMargins left="0.74791666666666667" right="0.74791666666666667" top="0.98402777777777772" bottom="0.98402777777777783" header="0.5" footer="0.51180555555555562"/>
  <pageSetup firstPageNumber="0" orientation="portrait" horizontalDpi="300" verticalDpi="300" r:id="rId1"/>
  <headerFooter alignWithMargins="0">
    <oddHeader>&amp;C&amp;A</oddHead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21" ma:contentTypeDescription="Create a new document." ma:contentTypeScope="" ma:versionID="4b7c6dfa7c7609e658a83249cdecb587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fd3027a2487a87cb4678a5f447498371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usedinreport" minOccurs="0"/>
                <xsd:element ref="ns2:MediaServiceObjectDetectorVersions" minOccurs="0"/>
                <xsd:element ref="ns2:Thumbnai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usedinreport" ma:index="24" nillable="true" ma:displayName="used in report" ma:format="Dropdown" ma:internalName="usedinreport">
      <xsd:simpleType>
        <xsd:restriction base="dms:Note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humbnail" ma:index="26" nillable="true" ma:displayName="Thumbnail" ma:format="Thumbnail" ma:internalName="Thumbnail">
      <xsd:simpleType>
        <xsd:restriction base="dms:Unknown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 xsi:nil="true"/>
    <lcf76f155ced4ddcb4097134ff3c332f xmlns="cce64ed5-eadf-4b46-a372-bc361cd570e2">
      <Terms xmlns="http://schemas.microsoft.com/office/infopath/2007/PartnerControls"/>
    </lcf76f155ced4ddcb4097134ff3c332f>
    <usedinreport xmlns="cce64ed5-eadf-4b46-a372-bc361cd570e2" xsi:nil="true"/>
    <Thumbnail xmlns="cce64ed5-eadf-4b46-a372-bc361cd570e2" xsi:nil="true"/>
  </documentManagement>
</p:properties>
</file>

<file path=customXml/itemProps1.xml><?xml version="1.0" encoding="utf-8"?>
<ds:datastoreItem xmlns:ds="http://schemas.openxmlformats.org/officeDocument/2006/customXml" ds:itemID="{2BEDC912-9E93-4B74-89E1-DB2C88BFA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279F93-7EB8-4D4B-97A0-B44D824F79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6D2E0C-D9FA-43C4-A647-73A61D1E32D6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Summary</vt:lpstr>
      <vt:lpstr>SimmsRAW</vt:lpstr>
      <vt:lpstr>SimmsCreek</vt:lpstr>
      <vt:lpstr>SimmsBioData</vt:lpstr>
      <vt:lpstr>Woods</vt:lpstr>
      <vt:lpstr>WoodsBioData</vt:lpstr>
      <vt:lpstr>Simms Water Quality Graph</vt:lpstr>
      <vt:lpstr>Woods Water Quality Graph</vt:lpstr>
      <vt:lpstr>SimmsRAW!Print_Titles</vt:lpstr>
      <vt:lpstr>Woods!Print_Titles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Ted</dc:creator>
  <cp:keywords/>
  <dc:description/>
  <cp:lastModifiedBy>Eric Vogt</cp:lastModifiedBy>
  <cp:revision>1</cp:revision>
  <dcterms:created xsi:type="dcterms:W3CDTF">2002-09-16T20:32:57Z</dcterms:created>
  <dcterms:modified xsi:type="dcterms:W3CDTF">2024-08-04T05:19:15Z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0x010100036E4CF7EC95D141BE2ADFD6C7A00B7E</vt:lpwstr>
  </property>
  <property fmtid="{D5CDD505-2E9C-101B-9397-08002B2CF9AE}" pid="3" name="MediaServiceImageTags">
    <vt:lpwstr/>
  </property>
</Properties>
</file>