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.blechman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R3" i="1"/>
  <c r="R4" i="1"/>
  <c r="R5" i="1"/>
  <c r="R6" i="1"/>
  <c r="R7" i="1"/>
  <c r="R8" i="1"/>
  <c r="R9" i="1"/>
  <c r="R10" i="1"/>
  <c r="R11" i="1"/>
  <c r="R12" i="1"/>
  <c r="R13" i="1"/>
  <c r="R2" i="1"/>
  <c r="N3" i="1"/>
  <c r="N4" i="1"/>
  <c r="N5" i="1"/>
  <c r="N6" i="1"/>
  <c r="N7" i="1"/>
  <c r="N8" i="1"/>
  <c r="N9" i="1"/>
  <c r="N10" i="1"/>
  <c r="N11" i="1"/>
  <c r="N12" i="1"/>
  <c r="N13" i="1"/>
  <c r="N2" i="1"/>
  <c r="M3" i="1" l="1"/>
  <c r="O3" i="1" s="1"/>
  <c r="P3" i="1"/>
  <c r="L3" i="1"/>
  <c r="M4" i="1"/>
  <c r="P4" i="1"/>
  <c r="L4" i="1"/>
  <c r="M5" i="1"/>
  <c r="P5" i="1"/>
  <c r="M6" i="1"/>
  <c r="P6" i="1"/>
  <c r="M7" i="1"/>
  <c r="P7" i="1"/>
  <c r="L7" i="1"/>
  <c r="M8" i="1"/>
  <c r="P8" i="1"/>
  <c r="L8" i="1"/>
  <c r="M9" i="1"/>
  <c r="P9" i="1"/>
  <c r="M10" i="1"/>
  <c r="P10" i="1"/>
  <c r="M11" i="1"/>
  <c r="P11" i="1"/>
  <c r="L11" i="1"/>
  <c r="M12" i="1"/>
  <c r="P12" i="1"/>
  <c r="L12" i="1"/>
  <c r="M13" i="1"/>
  <c r="P13" i="1"/>
  <c r="L13" i="1"/>
  <c r="P2" i="1"/>
  <c r="M2" i="1"/>
  <c r="V11" i="1" l="1"/>
  <c r="V13" i="1"/>
  <c r="K13" i="1" s="1"/>
  <c r="V4" i="1"/>
  <c r="K4" i="1" s="1"/>
  <c r="V9" i="1"/>
  <c r="K9" i="1" s="1"/>
  <c r="V2" i="1"/>
  <c r="L6" i="1"/>
  <c r="V6" i="1"/>
  <c r="K6" i="1" s="1"/>
  <c r="V3" i="1"/>
  <c r="K3" i="1" s="1"/>
  <c r="V8" i="1"/>
  <c r="L10" i="1"/>
  <c r="V10" i="1"/>
  <c r="K10" i="1" s="1"/>
  <c r="V5" i="1"/>
  <c r="K5" i="1" s="1"/>
  <c r="V7" i="1"/>
  <c r="K7" i="1" s="1"/>
  <c r="V12" i="1"/>
  <c r="K12" i="1" s="1"/>
  <c r="K11" i="1"/>
  <c r="L2" i="1"/>
  <c r="L9" i="1"/>
  <c r="L5" i="1"/>
  <c r="O2" i="1"/>
  <c r="Q2" i="1" s="1"/>
  <c r="K8" i="1"/>
  <c r="Q3" i="1"/>
  <c r="O13" i="1"/>
  <c r="Q13" i="1" s="1"/>
  <c r="O12" i="1"/>
  <c r="Q12" i="1" s="1"/>
  <c r="O11" i="1"/>
  <c r="Q11" i="1" s="1"/>
  <c r="O10" i="1"/>
  <c r="Q10" i="1" s="1"/>
  <c r="O9" i="1"/>
  <c r="Q9" i="1" s="1"/>
  <c r="O8" i="1"/>
  <c r="Q8" i="1" s="1"/>
  <c r="S8" i="1" s="1"/>
  <c r="O7" i="1"/>
  <c r="Q7" i="1" s="1"/>
  <c r="O6" i="1"/>
  <c r="Q6" i="1" s="1"/>
  <c r="O5" i="1"/>
  <c r="Q5" i="1" s="1"/>
  <c r="O4" i="1"/>
  <c r="Q4" i="1" s="1"/>
  <c r="S3" i="1" l="1"/>
  <c r="S5" i="1"/>
  <c r="T5" i="1" s="1"/>
  <c r="S9" i="1"/>
  <c r="T9" i="1" s="1"/>
  <c r="S6" i="1"/>
  <c r="T6" i="1" s="1"/>
  <c r="S10" i="1"/>
  <c r="T10" i="1" s="1"/>
  <c r="S7" i="1"/>
  <c r="T7" i="1" s="1"/>
  <c r="S11" i="1"/>
  <c r="T11" i="1" s="1"/>
  <c r="S2" i="1"/>
  <c r="T2" i="1" s="1"/>
  <c r="S13" i="1"/>
  <c r="T13" i="1" s="1"/>
  <c r="S4" i="1"/>
  <c r="T4" i="1" s="1"/>
  <c r="S12" i="1"/>
  <c r="T12" i="1" s="1"/>
  <c r="U12" i="1" s="1"/>
  <c r="J12" i="1" s="1"/>
  <c r="K2" i="1"/>
  <c r="T8" i="1"/>
  <c r="U8" i="1" s="1"/>
  <c r="J8" i="1" s="1"/>
  <c r="T3" i="1"/>
  <c r="I8" i="1" l="1"/>
  <c r="U2" i="1"/>
  <c r="J2" i="1" s="1"/>
  <c r="I2" i="1"/>
  <c r="I6" i="1"/>
  <c r="U6" i="1"/>
  <c r="J6" i="1" s="1"/>
  <c r="I13" i="1"/>
  <c r="U13" i="1"/>
  <c r="J13" i="1" s="1"/>
  <c r="U11" i="1"/>
  <c r="J11" i="1" s="1"/>
  <c r="I11" i="1"/>
  <c r="U9" i="1"/>
  <c r="J9" i="1" s="1"/>
  <c r="I9" i="1"/>
  <c r="U10" i="1"/>
  <c r="J10" i="1" s="1"/>
  <c r="I10" i="1"/>
  <c r="I4" i="1"/>
  <c r="U4" i="1"/>
  <c r="J4" i="1" s="1"/>
  <c r="U7" i="1"/>
  <c r="J7" i="1" s="1"/>
  <c r="I7" i="1"/>
  <c r="I5" i="1"/>
  <c r="U5" i="1"/>
  <c r="J5" i="1" s="1"/>
  <c r="I12" i="1"/>
  <c r="U3" i="1"/>
  <c r="J3" i="1" s="1"/>
  <c r="I3" i="1"/>
</calcChain>
</file>

<file path=xl/sharedStrings.xml><?xml version="1.0" encoding="utf-8"?>
<sst xmlns="http://schemas.openxmlformats.org/spreadsheetml/2006/main" count="36" uniqueCount="36">
  <si>
    <t>flagrant</t>
  </si>
  <si>
    <t>room</t>
  </si>
  <si>
    <t>spiders</t>
  </si>
  <si>
    <t>violent</t>
  </si>
  <si>
    <t>flood</t>
  </si>
  <si>
    <t>slim</t>
  </si>
  <si>
    <t>itch</t>
  </si>
  <si>
    <t>sweet</t>
  </si>
  <si>
    <t>plain</t>
  </si>
  <si>
    <t>nine</t>
  </si>
  <si>
    <t>receptive</t>
  </si>
  <si>
    <t>literate</t>
  </si>
  <si>
    <t>Col A #</t>
  </si>
  <si>
    <t>Col B #</t>
  </si>
  <si>
    <t>90% sig?</t>
  </si>
  <si>
    <t>row sum</t>
  </si>
  <si>
    <t>base sum</t>
  </si>
  <si>
    <t>s^2numerator</t>
  </si>
  <si>
    <t>s^2denominator</t>
  </si>
  <si>
    <t>s^2</t>
  </si>
  <si>
    <t>T numerator</t>
  </si>
  <si>
    <t>T denominator</t>
  </si>
  <si>
    <t>TVAL</t>
  </si>
  <si>
    <t>PVAL</t>
  </si>
  <si>
    <t>finite population correction</t>
  </si>
  <si>
    <t>Population Size</t>
  </si>
  <si>
    <t>Col A %</t>
  </si>
  <si>
    <t>Col B %</t>
  </si>
  <si>
    <t>Item*</t>
  </si>
  <si>
    <t>* items courtesy of https://www.randomlists.com/random-words. Numbers are random</t>
  </si>
  <si>
    <t>95% sig?</t>
  </si>
  <si>
    <t>80% sig?</t>
  </si>
  <si>
    <t>99% sig?</t>
  </si>
  <si>
    <t>INSTRUCTIONS: Edit Items Highlighted In Yellow,  all other fields are autocalculated, including sig testing in pink</t>
  </si>
  <si>
    <t>Col A Base</t>
  </si>
  <si>
    <t>Col B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</si>
</sst>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right"/>
    </xf>
    <xf numFmtId="1" fontId="0" fillId="0" borderId="0" xfId="0" applyNumberFormat="1" applyFill="1" applyBorder="1"/>
    <xf numFmtId="9" fontId="0" fillId="0" borderId="0" xfId="0" applyNumberFormat="1"/>
    <xf numFmtId="0" fontId="0" fillId="3" borderId="0" xfId="0" applyFill="1" applyBorder="1"/>
    <xf numFmtId="1" fontId="0" fillId="3" borderId="0" xfId="0" applyNumberFormat="1" applyFill="1" applyBorder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/>
  </sheetViews>
  <sheetFormatPr defaultRowHeight="15" x14ac:dyDescent="0.25"/>
  <cols>
    <col min="1" max="1" width="12.85546875" customWidth="1"/>
    <col min="2" max="2" width="7" bestFit="1" customWidth="1"/>
    <col min="3" max="3" width="6.85546875" bestFit="1" customWidth="1"/>
    <col min="4" max="4" width="10.140625" bestFit="1" customWidth="1"/>
    <col min="5" max="5" width="10" bestFit="1" customWidth="1"/>
    <col min="6" max="6" width="14.140625" bestFit="1" customWidth="1"/>
    <col min="7" max="7" width="7.5703125" bestFit="1" customWidth="1"/>
    <col min="8" max="8" width="7.42578125" bestFit="1" customWidth="1"/>
    <col min="9" max="12" width="8.42578125" bestFit="1" customWidth="1"/>
    <col min="13" max="13" width="8.5703125" bestFit="1" customWidth="1"/>
    <col min="14" max="14" width="9.28515625" bestFit="1" customWidth="1"/>
    <col min="15" max="15" width="13.42578125" bestFit="1" customWidth="1"/>
    <col min="16" max="16" width="15.5703125" bestFit="1" customWidth="1"/>
    <col min="17" max="18" width="12" bestFit="1" customWidth="1"/>
    <col min="19" max="19" width="14.140625" bestFit="1" customWidth="1"/>
    <col min="20" max="21" width="12" bestFit="1" customWidth="1"/>
    <col min="22" max="22" width="26" bestFit="1" customWidth="1"/>
  </cols>
  <sheetData>
    <row r="1" spans="1:22" x14ac:dyDescent="0.25">
      <c r="A1" t="s">
        <v>28</v>
      </c>
      <c r="B1" t="s">
        <v>12</v>
      </c>
      <c r="C1" t="s">
        <v>13</v>
      </c>
      <c r="D1" t="s">
        <v>34</v>
      </c>
      <c r="E1" t="s">
        <v>35</v>
      </c>
      <c r="F1" s="3" t="s">
        <v>25</v>
      </c>
      <c r="G1" t="s">
        <v>26</v>
      </c>
      <c r="H1" t="s">
        <v>27</v>
      </c>
      <c r="I1" s="6" t="s">
        <v>31</v>
      </c>
      <c r="J1" s="6" t="s">
        <v>14</v>
      </c>
      <c r="K1" s="6" t="s">
        <v>30</v>
      </c>
      <c r="L1" s="6" t="s">
        <v>32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</row>
    <row r="2" spans="1:22" x14ac:dyDescent="0.25">
      <c r="A2" t="s">
        <v>0</v>
      </c>
      <c r="B2" s="1">
        <v>88</v>
      </c>
      <c r="C2" s="1">
        <v>86</v>
      </c>
      <c r="D2" s="1">
        <v>500</v>
      </c>
      <c r="E2" s="1">
        <v>450</v>
      </c>
      <c r="F2" s="1">
        <v>1000000</v>
      </c>
      <c r="G2" s="5">
        <f>B2/D2</f>
        <v>0.17599999999999999</v>
      </c>
      <c r="H2" s="5">
        <f>C2/E2</f>
        <v>0.19111111111111112</v>
      </c>
      <c r="I2" s="7" t="str">
        <f>IF(T2&lt;=0.2,"Y","N")</f>
        <v>N</v>
      </c>
      <c r="J2" s="7" t="str">
        <f t="shared" ref="J2:J13" si="0">IF(U2&lt;=0.1,"Y","N")</f>
        <v>N</v>
      </c>
      <c r="K2" s="7" t="str">
        <f>IF(V2&lt;=0.05,"Y","N")</f>
        <v>N</v>
      </c>
      <c r="L2" s="7" t="str">
        <f>IF(F2&lt;=0.01,"Y","N")</f>
        <v>N</v>
      </c>
      <c r="M2" s="4">
        <f>B2+C2</f>
        <v>174</v>
      </c>
      <c r="N2" s="4">
        <f>D2+E2</f>
        <v>950</v>
      </c>
      <c r="O2" s="2">
        <f>(M2/N2)*(1-(M2/N2))</f>
        <v>0.14961108033240997</v>
      </c>
      <c r="P2" s="2">
        <f>1-(1/N2)</f>
        <v>0.99894736842105258</v>
      </c>
      <c r="Q2" s="2">
        <f>O2/P2</f>
        <v>0.1497687316288614</v>
      </c>
      <c r="R2" s="2">
        <f>ABS(B2/D2-C2/E2)</f>
        <v>1.5111111111111131E-2</v>
      </c>
      <c r="S2" s="2">
        <f>(Q2*(1/D2+1/E2))^0.5*V2</f>
        <v>2.5134759355400268E-2</v>
      </c>
      <c r="T2" s="2">
        <f>R2/S2</f>
        <v>0.6012037313523938</v>
      </c>
      <c r="U2" s="2">
        <f>TDIST(T2,N2-2,2)</f>
        <v>0.54784802326089921</v>
      </c>
      <c r="V2" s="2">
        <f>SQRT(1-N2/F2)</f>
        <v>0.99952488713388221</v>
      </c>
    </row>
    <row r="3" spans="1:22" x14ac:dyDescent="0.25">
      <c r="A3" t="s">
        <v>1</v>
      </c>
      <c r="B3" s="1">
        <v>41</v>
      </c>
      <c r="C3" s="1">
        <v>95</v>
      </c>
      <c r="D3" s="1">
        <v>500</v>
      </c>
      <c r="E3" s="1">
        <v>450</v>
      </c>
      <c r="F3" s="1">
        <v>1000000</v>
      </c>
      <c r="G3" s="5">
        <f t="shared" ref="G3:G13" si="1">B3/D3</f>
        <v>8.2000000000000003E-2</v>
      </c>
      <c r="H3" s="5">
        <f t="shared" ref="H3:H13" si="2">C3/E3</f>
        <v>0.21111111111111111</v>
      </c>
      <c r="I3" s="7" t="str">
        <f t="shared" ref="I3:I13" si="3">IF(T3&lt;=0.2,"Y","N")</f>
        <v>N</v>
      </c>
      <c r="J3" s="7" t="str">
        <f t="shared" si="0"/>
        <v>Y</v>
      </c>
      <c r="K3" s="7" t="str">
        <f t="shared" ref="K3:K13" si="4">IF(V3&lt;=0.05,"Y","N")</f>
        <v>N</v>
      </c>
      <c r="L3" s="7" t="str">
        <f>IF(F3&lt;=0.01,"Y","N")</f>
        <v>N</v>
      </c>
      <c r="M3" s="4">
        <f>B3+C3</f>
        <v>136</v>
      </c>
      <c r="N3" s="4">
        <f t="shared" ref="N3:N13" si="5">D3+E3</f>
        <v>950</v>
      </c>
      <c r="O3" s="2">
        <f t="shared" ref="O3:O13" si="6">(M3/N3)*(1-(M3/N3))</f>
        <v>0.12266371191135733</v>
      </c>
      <c r="P3" s="2">
        <f t="shared" ref="P3:P13" si="7">1-(1/N3)</f>
        <v>0.99894736842105258</v>
      </c>
      <c r="Q3" s="2">
        <f t="shared" ref="Q3:Q13" si="8">O3/P3</f>
        <v>0.12279296766679607</v>
      </c>
      <c r="R3" s="2">
        <f t="shared" ref="R3:R13" si="9">ABS(B3/D3-C3/E3)</f>
        <v>0.12911111111111112</v>
      </c>
      <c r="S3" s="2">
        <f t="shared" ref="S3:S13" si="10">(Q3*(1/D3+1/E3))^0.5*V3</f>
        <v>2.2758880916652877E-2</v>
      </c>
      <c r="T3" s="2">
        <f t="shared" ref="T3:T13" si="11">R3/S3</f>
        <v>5.6729991067636094</v>
      </c>
      <c r="U3" s="2">
        <f t="shared" ref="U3:U13" si="12">TDIST(T3,N3-2,2)</f>
        <v>1.8632816146263948E-8</v>
      </c>
      <c r="V3" s="2">
        <f>SQRT(1-N3/F3)</f>
        <v>0.99952488713388221</v>
      </c>
    </row>
    <row r="4" spans="1:22" x14ac:dyDescent="0.25">
      <c r="A4" t="s">
        <v>2</v>
      </c>
      <c r="B4" s="1">
        <v>12</v>
      </c>
      <c r="C4" s="1">
        <v>14</v>
      </c>
      <c r="D4" s="1">
        <v>500</v>
      </c>
      <c r="E4" s="1">
        <v>450</v>
      </c>
      <c r="F4" s="1">
        <v>1000000</v>
      </c>
      <c r="G4" s="5">
        <f t="shared" si="1"/>
        <v>2.4E-2</v>
      </c>
      <c r="H4" s="5">
        <f t="shared" si="2"/>
        <v>3.111111111111111E-2</v>
      </c>
      <c r="I4" s="7" t="str">
        <f t="shared" si="3"/>
        <v>N</v>
      </c>
      <c r="J4" s="7" t="str">
        <f t="shared" si="0"/>
        <v>N</v>
      </c>
      <c r="K4" s="7" t="str">
        <f t="shared" si="4"/>
        <v>N</v>
      </c>
      <c r="L4" s="7" t="str">
        <f>IF(F4&lt;=0.01,"Y","N")</f>
        <v>N</v>
      </c>
      <c r="M4" s="4">
        <f>B4+C4</f>
        <v>26</v>
      </c>
      <c r="N4" s="4">
        <f t="shared" si="5"/>
        <v>950</v>
      </c>
      <c r="O4" s="2">
        <f t="shared" si="6"/>
        <v>2.6619390581717452E-2</v>
      </c>
      <c r="P4" s="2">
        <f t="shared" si="7"/>
        <v>0.99894736842105258</v>
      </c>
      <c r="Q4" s="2">
        <f t="shared" si="8"/>
        <v>2.6647440519105985E-2</v>
      </c>
      <c r="R4" s="2">
        <f t="shared" si="9"/>
        <v>7.1111111111111097E-3</v>
      </c>
      <c r="S4" s="2">
        <f t="shared" si="10"/>
        <v>1.0602100248552892E-2</v>
      </c>
      <c r="T4" s="2">
        <f t="shared" si="11"/>
        <v>0.67072664324992814</v>
      </c>
      <c r="U4" s="2">
        <f t="shared" si="12"/>
        <v>0.50255805739698722</v>
      </c>
      <c r="V4" s="2">
        <f>SQRT(1-N4/F4)</f>
        <v>0.99952488713388221</v>
      </c>
    </row>
    <row r="5" spans="1:22" x14ac:dyDescent="0.25">
      <c r="A5" t="s">
        <v>3</v>
      </c>
      <c r="B5" s="1">
        <v>8</v>
      </c>
      <c r="C5" s="1">
        <v>35</v>
      </c>
      <c r="D5" s="1">
        <v>500</v>
      </c>
      <c r="E5" s="1">
        <v>450</v>
      </c>
      <c r="F5" s="1">
        <v>1000000</v>
      </c>
      <c r="G5" s="5">
        <f t="shared" si="1"/>
        <v>1.6E-2</v>
      </c>
      <c r="H5" s="5">
        <f t="shared" si="2"/>
        <v>7.7777777777777779E-2</v>
      </c>
      <c r="I5" s="7" t="str">
        <f t="shared" si="3"/>
        <v>N</v>
      </c>
      <c r="J5" s="7" t="str">
        <f t="shared" si="0"/>
        <v>Y</v>
      </c>
      <c r="K5" s="7" t="str">
        <f t="shared" si="4"/>
        <v>N</v>
      </c>
      <c r="L5" s="7" t="str">
        <f>IF(F5&lt;=0.01,"Y","N")</f>
        <v>N</v>
      </c>
      <c r="M5" s="4">
        <f>B5+C5</f>
        <v>43</v>
      </c>
      <c r="N5" s="4">
        <f t="shared" si="5"/>
        <v>950</v>
      </c>
      <c r="O5" s="2">
        <f t="shared" si="6"/>
        <v>4.3214404432132966E-2</v>
      </c>
      <c r="P5" s="2">
        <f t="shared" si="7"/>
        <v>0.99894736842105258</v>
      </c>
      <c r="Q5" s="2">
        <f t="shared" si="8"/>
        <v>4.3259941212356504E-2</v>
      </c>
      <c r="R5" s="2">
        <f t="shared" si="9"/>
        <v>6.1777777777777779E-2</v>
      </c>
      <c r="S5" s="2">
        <f t="shared" si="10"/>
        <v>1.3508499720101255E-2</v>
      </c>
      <c r="T5" s="2">
        <f t="shared" si="11"/>
        <v>4.5732523268923542</v>
      </c>
      <c r="U5" s="2">
        <f t="shared" si="12"/>
        <v>5.438276323028334E-6</v>
      </c>
      <c r="V5" s="2">
        <f>SQRT(1-N5/F5)</f>
        <v>0.99952488713388221</v>
      </c>
    </row>
    <row r="6" spans="1:22" x14ac:dyDescent="0.25">
      <c r="A6" t="s">
        <v>4</v>
      </c>
      <c r="B6" s="1">
        <v>7</v>
      </c>
      <c r="C6" s="1">
        <v>79</v>
      </c>
      <c r="D6" s="1">
        <v>500</v>
      </c>
      <c r="E6" s="1">
        <v>450</v>
      </c>
      <c r="F6" s="1">
        <v>1000000</v>
      </c>
      <c r="G6" s="5">
        <f t="shared" si="1"/>
        <v>1.4E-2</v>
      </c>
      <c r="H6" s="5">
        <f t="shared" si="2"/>
        <v>0.17555555555555555</v>
      </c>
      <c r="I6" s="7" t="str">
        <f t="shared" si="3"/>
        <v>N</v>
      </c>
      <c r="J6" s="7" t="str">
        <f t="shared" si="0"/>
        <v>Y</v>
      </c>
      <c r="K6" s="7" t="str">
        <f t="shared" si="4"/>
        <v>N</v>
      </c>
      <c r="L6" s="7" t="str">
        <f>IF(F6&lt;=0.01,"Y","N")</f>
        <v>N</v>
      </c>
      <c r="M6" s="4">
        <f>B6+C6</f>
        <v>86</v>
      </c>
      <c r="N6" s="4">
        <f t="shared" si="5"/>
        <v>950</v>
      </c>
      <c r="O6" s="2">
        <f t="shared" si="6"/>
        <v>8.2331301939058174E-2</v>
      </c>
      <c r="P6" s="2">
        <f t="shared" si="7"/>
        <v>0.99894736842105258</v>
      </c>
      <c r="Q6" s="2">
        <f t="shared" si="8"/>
        <v>8.2418057789362772E-2</v>
      </c>
      <c r="R6" s="2">
        <f t="shared" si="9"/>
        <v>0.16155555555555554</v>
      </c>
      <c r="S6" s="2">
        <f t="shared" si="10"/>
        <v>1.8645556229924806E-2</v>
      </c>
      <c r="T6" s="2">
        <f t="shared" si="11"/>
        <v>8.6645607974017018</v>
      </c>
      <c r="U6" s="2">
        <f t="shared" si="12"/>
        <v>1.9325175159080141E-17</v>
      </c>
      <c r="V6" s="2">
        <f>SQRT(1-N6/F6)</f>
        <v>0.99952488713388221</v>
      </c>
    </row>
    <row r="7" spans="1:22" x14ac:dyDescent="0.25">
      <c r="A7" t="s">
        <v>5</v>
      </c>
      <c r="B7" s="1">
        <v>25</v>
      </c>
      <c r="C7" s="1">
        <v>8</v>
      </c>
      <c r="D7" s="1">
        <v>500</v>
      </c>
      <c r="E7" s="1">
        <v>450</v>
      </c>
      <c r="F7" s="1">
        <v>1000000</v>
      </c>
      <c r="G7" s="5">
        <f t="shared" si="1"/>
        <v>0.05</v>
      </c>
      <c r="H7" s="5">
        <f t="shared" si="2"/>
        <v>1.7777777777777778E-2</v>
      </c>
      <c r="I7" s="7" t="str">
        <f t="shared" si="3"/>
        <v>N</v>
      </c>
      <c r="J7" s="7" t="str">
        <f t="shared" si="0"/>
        <v>Y</v>
      </c>
      <c r="K7" s="7" t="str">
        <f t="shared" si="4"/>
        <v>N</v>
      </c>
      <c r="L7" s="7" t="str">
        <f>IF(F7&lt;=0.01,"Y","N")</f>
        <v>N</v>
      </c>
      <c r="M7" s="4">
        <f>B7+C7</f>
        <v>33</v>
      </c>
      <c r="N7" s="4">
        <f t="shared" si="5"/>
        <v>950</v>
      </c>
      <c r="O7" s="2">
        <f t="shared" si="6"/>
        <v>3.3530193905817171E-2</v>
      </c>
      <c r="P7" s="2">
        <f t="shared" si="7"/>
        <v>0.99894736842105258</v>
      </c>
      <c r="Q7" s="2">
        <f t="shared" si="8"/>
        <v>3.3565526038489266E-2</v>
      </c>
      <c r="R7" s="2">
        <f t="shared" si="9"/>
        <v>3.2222222222222222E-2</v>
      </c>
      <c r="S7" s="2">
        <f t="shared" si="10"/>
        <v>1.1899011508770161E-2</v>
      </c>
      <c r="T7" s="2">
        <f t="shared" si="11"/>
        <v>2.707974708527078</v>
      </c>
      <c r="U7" s="2">
        <f t="shared" si="12"/>
        <v>6.8913907765664577E-3</v>
      </c>
      <c r="V7" s="2">
        <f>SQRT(1-N7/F7)</f>
        <v>0.99952488713388221</v>
      </c>
    </row>
    <row r="8" spans="1:22" x14ac:dyDescent="0.25">
      <c r="A8" t="s">
        <v>6</v>
      </c>
      <c r="B8" s="1">
        <v>88</v>
      </c>
      <c r="C8" s="1">
        <v>23</v>
      </c>
      <c r="D8" s="1">
        <v>500</v>
      </c>
      <c r="E8" s="1">
        <v>450</v>
      </c>
      <c r="F8" s="1">
        <v>1000000</v>
      </c>
      <c r="G8" s="5">
        <f t="shared" si="1"/>
        <v>0.17599999999999999</v>
      </c>
      <c r="H8" s="5">
        <f t="shared" si="2"/>
        <v>5.1111111111111114E-2</v>
      </c>
      <c r="I8" s="7" t="str">
        <f t="shared" si="3"/>
        <v>N</v>
      </c>
      <c r="J8" s="7" t="str">
        <f t="shared" si="0"/>
        <v>Y</v>
      </c>
      <c r="K8" s="7" t="str">
        <f t="shared" si="4"/>
        <v>N</v>
      </c>
      <c r="L8" s="7" t="str">
        <f>IF(F8&lt;=0.01,"Y","N")</f>
        <v>N</v>
      </c>
      <c r="M8" s="4">
        <f>B8+C8</f>
        <v>111</v>
      </c>
      <c r="N8" s="4">
        <f t="shared" si="5"/>
        <v>950</v>
      </c>
      <c r="O8" s="2">
        <f t="shared" si="6"/>
        <v>0.10319002770083104</v>
      </c>
      <c r="P8" s="2">
        <f t="shared" si="7"/>
        <v>0.99894736842105258</v>
      </c>
      <c r="Q8" s="2">
        <f t="shared" si="8"/>
        <v>0.10329876324108482</v>
      </c>
      <c r="R8" s="2">
        <f t="shared" si="9"/>
        <v>0.12488888888888888</v>
      </c>
      <c r="S8" s="2">
        <f t="shared" si="10"/>
        <v>2.0874290188353233E-2</v>
      </c>
      <c r="T8" s="2">
        <f t="shared" si="11"/>
        <v>5.9829047005665554</v>
      </c>
      <c r="U8" s="2">
        <f t="shared" si="12"/>
        <v>3.1040904606751669E-9</v>
      </c>
      <c r="V8" s="2">
        <f>SQRT(1-N8/F8)</f>
        <v>0.99952488713388221</v>
      </c>
    </row>
    <row r="9" spans="1:22" x14ac:dyDescent="0.25">
      <c r="A9" t="s">
        <v>7</v>
      </c>
      <c r="B9" s="1">
        <v>75</v>
      </c>
      <c r="C9" s="1">
        <v>41</v>
      </c>
      <c r="D9" s="1">
        <v>500</v>
      </c>
      <c r="E9" s="1">
        <v>450</v>
      </c>
      <c r="F9" s="1">
        <v>1000000</v>
      </c>
      <c r="G9" s="5">
        <f t="shared" si="1"/>
        <v>0.15</v>
      </c>
      <c r="H9" s="5">
        <f t="shared" si="2"/>
        <v>9.1111111111111115E-2</v>
      </c>
      <c r="I9" s="7" t="str">
        <f t="shared" si="3"/>
        <v>N</v>
      </c>
      <c r="J9" s="7" t="str">
        <f t="shared" si="0"/>
        <v>Y</v>
      </c>
      <c r="K9" s="7" t="str">
        <f t="shared" si="4"/>
        <v>N</v>
      </c>
      <c r="L9" s="7" t="str">
        <f>IF(F9&lt;=0.01,"Y","N")</f>
        <v>N</v>
      </c>
      <c r="M9" s="4">
        <f>B9+C9</f>
        <v>116</v>
      </c>
      <c r="N9" s="4">
        <f t="shared" si="5"/>
        <v>950</v>
      </c>
      <c r="O9" s="2">
        <f t="shared" si="6"/>
        <v>0.107195567867036</v>
      </c>
      <c r="P9" s="2">
        <f t="shared" si="7"/>
        <v>0.99894736842105258</v>
      </c>
      <c r="Q9" s="2">
        <f t="shared" si="8"/>
        <v>0.10730852420830791</v>
      </c>
      <c r="R9" s="2">
        <f t="shared" si="9"/>
        <v>5.888888888888888E-2</v>
      </c>
      <c r="S9" s="2">
        <f t="shared" si="10"/>
        <v>2.127557306237414E-2</v>
      </c>
      <c r="T9" s="2">
        <f t="shared" si="11"/>
        <v>2.7679108203686371</v>
      </c>
      <c r="U9" s="2">
        <f t="shared" si="12"/>
        <v>5.7516253612076547E-3</v>
      </c>
      <c r="V9" s="2">
        <f>SQRT(1-N9/F9)</f>
        <v>0.99952488713388221</v>
      </c>
    </row>
    <row r="10" spans="1:22" x14ac:dyDescent="0.25">
      <c r="A10" t="s">
        <v>8</v>
      </c>
      <c r="B10" s="1">
        <v>95</v>
      </c>
      <c r="C10" s="1">
        <v>89</v>
      </c>
      <c r="D10" s="1">
        <v>500</v>
      </c>
      <c r="E10" s="1">
        <v>450</v>
      </c>
      <c r="F10" s="1">
        <v>1000000</v>
      </c>
      <c r="G10" s="5">
        <f t="shared" si="1"/>
        <v>0.19</v>
      </c>
      <c r="H10" s="5">
        <f t="shared" si="2"/>
        <v>0.19777777777777777</v>
      </c>
      <c r="I10" s="7" t="str">
        <f t="shared" si="3"/>
        <v>N</v>
      </c>
      <c r="J10" s="7" t="str">
        <f t="shared" si="0"/>
        <v>N</v>
      </c>
      <c r="K10" s="7" t="str">
        <f t="shared" si="4"/>
        <v>N</v>
      </c>
      <c r="L10" s="7" t="str">
        <f>IF(F10&lt;=0.01,"Y","N")</f>
        <v>N</v>
      </c>
      <c r="M10" s="4">
        <f>B10+C10</f>
        <v>184</v>
      </c>
      <c r="N10" s="4">
        <f t="shared" si="5"/>
        <v>950</v>
      </c>
      <c r="O10" s="2">
        <f t="shared" si="6"/>
        <v>0.15617063711911358</v>
      </c>
      <c r="P10" s="2">
        <f t="shared" si="7"/>
        <v>0.99894736842105258</v>
      </c>
      <c r="Q10" s="2">
        <f t="shared" si="8"/>
        <v>0.15633520048804839</v>
      </c>
      <c r="R10" s="2">
        <f t="shared" si="9"/>
        <v>7.7777777777777724E-3</v>
      </c>
      <c r="S10" s="2">
        <f t="shared" si="10"/>
        <v>2.5679853577395429E-2</v>
      </c>
      <c r="T10" s="2">
        <f t="shared" si="11"/>
        <v>0.30287469335978323</v>
      </c>
      <c r="U10" s="2">
        <f t="shared" si="12"/>
        <v>0.76205180403582695</v>
      </c>
      <c r="V10" s="2">
        <f>SQRT(1-N10/F10)</f>
        <v>0.99952488713388221</v>
      </c>
    </row>
    <row r="11" spans="1:22" x14ac:dyDescent="0.25">
      <c r="A11" t="s">
        <v>9</v>
      </c>
      <c r="B11" s="1">
        <v>12</v>
      </c>
      <c r="C11" s="1">
        <v>10</v>
      </c>
      <c r="D11" s="1">
        <v>500</v>
      </c>
      <c r="E11" s="1">
        <v>450</v>
      </c>
      <c r="F11" s="1">
        <v>1000000</v>
      </c>
      <c r="G11" s="5">
        <f t="shared" si="1"/>
        <v>2.4E-2</v>
      </c>
      <c r="H11" s="5">
        <f t="shared" si="2"/>
        <v>2.2222222222222223E-2</v>
      </c>
      <c r="I11" s="7" t="str">
        <f t="shared" si="3"/>
        <v>Y</v>
      </c>
      <c r="J11" s="7" t="str">
        <f t="shared" si="0"/>
        <v>N</v>
      </c>
      <c r="K11" s="7" t="str">
        <f t="shared" si="4"/>
        <v>N</v>
      </c>
      <c r="L11" s="7" t="str">
        <f>IF(F11&lt;=0.01,"Y","N")</f>
        <v>N</v>
      </c>
      <c r="M11" s="4">
        <f>B11+C11</f>
        <v>22</v>
      </c>
      <c r="N11" s="4">
        <f t="shared" si="5"/>
        <v>950</v>
      </c>
      <c r="O11" s="2">
        <f t="shared" si="6"/>
        <v>2.2621606648199444E-2</v>
      </c>
      <c r="P11" s="2">
        <f t="shared" si="7"/>
        <v>0.99894736842105258</v>
      </c>
      <c r="Q11" s="2">
        <f t="shared" si="8"/>
        <v>2.264544395762853E-2</v>
      </c>
      <c r="R11" s="2">
        <f t="shared" si="9"/>
        <v>1.7777777777777774E-3</v>
      </c>
      <c r="S11" s="2">
        <f t="shared" si="10"/>
        <v>9.7736003252697351E-3</v>
      </c>
      <c r="T11" s="2">
        <f t="shared" si="11"/>
        <v>0.18189589492229555</v>
      </c>
      <c r="U11" s="2">
        <f t="shared" si="12"/>
        <v>0.85570331165369118</v>
      </c>
      <c r="V11" s="2">
        <f>SQRT(1-N11/F11)</f>
        <v>0.99952488713388221</v>
      </c>
    </row>
    <row r="12" spans="1:22" x14ac:dyDescent="0.25">
      <c r="A12" t="s">
        <v>10</v>
      </c>
      <c r="B12" s="1">
        <v>82</v>
      </c>
      <c r="C12" s="1">
        <v>20</v>
      </c>
      <c r="D12" s="1">
        <v>500</v>
      </c>
      <c r="E12" s="1">
        <v>450</v>
      </c>
      <c r="F12" s="1">
        <v>1000000</v>
      </c>
      <c r="G12" s="5">
        <f t="shared" si="1"/>
        <v>0.16400000000000001</v>
      </c>
      <c r="H12" s="5">
        <f t="shared" si="2"/>
        <v>4.4444444444444446E-2</v>
      </c>
      <c r="I12" s="7" t="str">
        <f t="shared" si="3"/>
        <v>N</v>
      </c>
      <c r="J12" s="7" t="str">
        <f t="shared" si="0"/>
        <v>Y</v>
      </c>
      <c r="K12" s="7" t="str">
        <f t="shared" si="4"/>
        <v>N</v>
      </c>
      <c r="L12" s="7" t="str">
        <f>IF(F12&lt;=0.01,"Y","N")</f>
        <v>N</v>
      </c>
      <c r="M12" s="4">
        <f>B12+C12</f>
        <v>102</v>
      </c>
      <c r="N12" s="4">
        <f t="shared" si="5"/>
        <v>950</v>
      </c>
      <c r="O12" s="2">
        <f t="shared" si="6"/>
        <v>9.5840443213296406E-2</v>
      </c>
      <c r="P12" s="2">
        <f t="shared" si="7"/>
        <v>0.99894736842105258</v>
      </c>
      <c r="Q12" s="2">
        <f t="shared" si="8"/>
        <v>9.5941434196661318E-2</v>
      </c>
      <c r="R12" s="2">
        <f t="shared" si="9"/>
        <v>0.11955555555555555</v>
      </c>
      <c r="S12" s="2">
        <f t="shared" si="10"/>
        <v>2.0117187272188235E-2</v>
      </c>
      <c r="T12" s="2">
        <f t="shared" si="11"/>
        <v>5.9429558386047159</v>
      </c>
      <c r="U12" s="2">
        <f t="shared" si="12"/>
        <v>3.929242290077518E-9</v>
      </c>
      <c r="V12" s="2">
        <f>SQRT(1-N12/F12)</f>
        <v>0.99952488713388221</v>
      </c>
    </row>
    <row r="13" spans="1:22" x14ac:dyDescent="0.25">
      <c r="A13" t="s">
        <v>11</v>
      </c>
      <c r="B13" s="1">
        <v>42</v>
      </c>
      <c r="C13" s="1">
        <v>13</v>
      </c>
      <c r="D13" s="1">
        <v>500</v>
      </c>
      <c r="E13" s="1">
        <v>450</v>
      </c>
      <c r="F13" s="1">
        <v>1000000</v>
      </c>
      <c r="G13" s="5">
        <f t="shared" si="1"/>
        <v>8.4000000000000005E-2</v>
      </c>
      <c r="H13" s="5">
        <f t="shared" si="2"/>
        <v>2.8888888888888888E-2</v>
      </c>
      <c r="I13" s="7" t="str">
        <f t="shared" si="3"/>
        <v>N</v>
      </c>
      <c r="J13" s="7" t="str">
        <f t="shared" si="0"/>
        <v>Y</v>
      </c>
      <c r="K13" s="7" t="str">
        <f t="shared" si="4"/>
        <v>N</v>
      </c>
      <c r="L13" s="7" t="str">
        <f>IF(F13&lt;=0.01,"Y","N")</f>
        <v>N</v>
      </c>
      <c r="M13" s="4">
        <f>B13+C13</f>
        <v>55</v>
      </c>
      <c r="N13" s="4">
        <f t="shared" si="5"/>
        <v>950</v>
      </c>
      <c r="O13" s="2">
        <f t="shared" si="6"/>
        <v>5.4542936288088643E-2</v>
      </c>
      <c r="P13" s="2">
        <f t="shared" si="7"/>
        <v>0.99894736842105258</v>
      </c>
      <c r="Q13" s="2">
        <f t="shared" si="8"/>
        <v>5.4600410404303704E-2</v>
      </c>
      <c r="R13" s="2">
        <f t="shared" si="9"/>
        <v>5.5111111111111118E-2</v>
      </c>
      <c r="S13" s="2">
        <f t="shared" si="10"/>
        <v>1.5176167429185162E-2</v>
      </c>
      <c r="T13" s="2">
        <f t="shared" si="11"/>
        <v>3.6314248223914158</v>
      </c>
      <c r="U13" s="2">
        <f t="shared" si="12"/>
        <v>2.9696048097383891E-4</v>
      </c>
      <c r="V13" s="2">
        <f>SQRT(1-N13/F13)</f>
        <v>0.99952488713388221</v>
      </c>
    </row>
    <row r="15" spans="1:22" x14ac:dyDescent="0.25">
      <c r="A15" t="s">
        <v>29</v>
      </c>
    </row>
    <row r="17" spans="1:11" x14ac:dyDescent="0.25">
      <c r="A17" s="9" t="s">
        <v>33</v>
      </c>
      <c r="B17" s="8"/>
      <c r="C17" s="8"/>
      <c r="D17" s="8"/>
      <c r="E17" s="8"/>
      <c r="F17" s="8"/>
      <c r="G17" s="8"/>
      <c r="H17" s="8"/>
      <c r="I17" s="8"/>
      <c r="J17" s="8"/>
      <c r="K1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Interpublic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Blechman</dc:creator>
  <cp:lastModifiedBy>Joe Blechman</cp:lastModifiedBy>
  <dcterms:created xsi:type="dcterms:W3CDTF">2019-04-16T22:24:59Z</dcterms:created>
  <dcterms:modified xsi:type="dcterms:W3CDTF">2019-04-17T20:51:15Z</dcterms:modified>
</cp:coreProperties>
</file>